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D:\Box\（部局内）大臣官房会計課\予算係\行政事業レビュー・予算監視効率化チーム\令和５年度レビュー\02 サマーレビュー\10.公表資料\9月14日公表\"/>
    </mc:Choice>
  </mc:AlternateContent>
  <xr:revisionPtr revIDLastSave="0" documentId="13_ncr:1_{3EDA21A1-5564-4C65-8F6E-D94F05D7CDE1}" xr6:coauthVersionLast="47" xr6:coauthVersionMax="47" xr10:uidLastSave="{00000000-0000-0000-0000-000000000000}"/>
  <bookViews>
    <workbookView xWindow="-108" yWindow="-108" windowWidth="23256" windowHeight="12576" tabRatio="885" xr2:uid="{00000000-000D-0000-FFFF-FFFF00000000}"/>
  </bookViews>
  <sheets>
    <sheet name="（様式1）令和4年度実施事業及び令和5年度新規事業" sheetId="19" r:id="rId1"/>
    <sheet name="（様式2）R6年度新規要求事業" sheetId="12" r:id="rId2"/>
    <sheet name="（様式3）公開プロセス対象事業" sheetId="24" r:id="rId3"/>
    <sheet name="（様式4）集計表（公表様式）" sheetId="21" r:id="rId4"/>
    <sheet name="入力規則" sheetId="26" state="hidden" r:id="rId5"/>
  </sheets>
  <definedNames>
    <definedName name="_xlnm._FilterDatabase" localSheetId="0" hidden="1">'（様式1）令和4年度実施事業及び令和5年度新規事業'!$A$7:$AU$283</definedName>
    <definedName name="_xlnm._FilterDatabase" localSheetId="1" hidden="1">'（様式2）R6年度新規要求事業'!$A$7:$U$7</definedName>
    <definedName name="_xlnm._FilterDatabase" localSheetId="2" hidden="1">'（様式3）公開プロセス対象事業'!$A$7:$N$7</definedName>
    <definedName name="_xlnm._FilterDatabase" localSheetId="4" hidden="1">入力規則!#REF!</definedName>
    <definedName name="_xlnm.Print_Area" localSheetId="0">'（様式1）令和4年度実施事業及び令和5年度新規事業'!$A$1:$AU$283</definedName>
    <definedName name="_xlnm.Print_Area" localSheetId="1">'（様式2）R6年度新規要求事業'!$A$1:$U$24</definedName>
    <definedName name="_xlnm.Print_Area" localSheetId="2">'（様式3）公開プロセス対象事業'!$A$1:$N$27</definedName>
    <definedName name="_xlnm.Print_Titles" localSheetId="0">'（様式1）令和4年度実施事業及び令和5年度新規事業'!$4:$7</definedName>
    <definedName name="_xlnm.Print_Titles" localSheetId="1">'（様式2）R6年度新規要求事業'!$4:$7</definedName>
    <definedName name="_xlnm.Print_Titles" localSheetId="2">'（様式3）公開プロセス対象事業'!$4:$7</definedName>
    <definedName name="レビュー対象外理由">入力規則!$I$2:$I$16</definedName>
    <definedName name="開始年度">入力規則!$C$2:$C$100</definedName>
    <definedName name="終了予定年度">入力規則!$D$2:$D$29</definedName>
    <definedName name="直近の外部有識者点検実施年度">入力規則!$F$2:$F$6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21" l="1"/>
  <c r="V10" i="21"/>
  <c r="N10" i="21"/>
  <c r="M10" i="21"/>
  <c r="G10" i="21"/>
  <c r="F10" i="21"/>
  <c r="E10" i="21"/>
  <c r="D10" i="21"/>
  <c r="C10" i="21"/>
  <c r="O80" i="19"/>
  <c r="F24" i="12"/>
  <c r="F23" i="12"/>
  <c r="N261" i="19" s="1"/>
  <c r="F22" i="12"/>
  <c r="M92" i="19" l="1"/>
  <c r="M91" i="19"/>
  <c r="N88" i="19"/>
  <c r="N262" i="19"/>
  <c r="O146" i="19"/>
  <c r="O145" i="19"/>
  <c r="O144" i="19"/>
  <c r="O143" i="19"/>
  <c r="O255" i="19"/>
  <c r="N267" i="19" l="1"/>
  <c r="N268" i="19"/>
  <c r="N97" i="19"/>
  <c r="N96" i="19"/>
  <c r="N38" i="19"/>
  <c r="N260" i="19" s="1"/>
  <c r="N266" i="19" s="1"/>
  <c r="M88" i="19"/>
  <c r="I88" i="19"/>
  <c r="H88" i="19"/>
  <c r="G88" i="19"/>
  <c r="O202" i="19" l="1"/>
  <c r="O201" i="19"/>
  <c r="O200" i="19"/>
  <c r="O199" i="19"/>
  <c r="O198" i="19"/>
  <c r="O197" i="19"/>
  <c r="O196" i="19"/>
  <c r="O195" i="19"/>
  <c r="O194" i="19"/>
  <c r="O193" i="19"/>
  <c r="O192" i="19"/>
  <c r="O191" i="19"/>
  <c r="O190" i="19"/>
  <c r="O189" i="19"/>
  <c r="O188" i="19"/>
  <c r="O187" i="19"/>
  <c r="O186" i="19"/>
  <c r="O185" i="19"/>
  <c r="O184" i="19"/>
  <c r="O183" i="19"/>
  <c r="O182" i="19"/>
  <c r="O181" i="19"/>
  <c r="O180" i="19"/>
  <c r="O179" i="19"/>
  <c r="O178" i="19"/>
  <c r="O177" i="19"/>
  <c r="O176" i="19"/>
  <c r="O175" i="19"/>
  <c r="O174" i="19"/>
  <c r="O173" i="19"/>
  <c r="O172" i="19"/>
  <c r="O171" i="19"/>
  <c r="O170" i="19"/>
  <c r="O169" i="19"/>
  <c r="O168" i="19"/>
  <c r="O167" i="19"/>
  <c r="O166" i="19"/>
  <c r="O18" i="19" l="1"/>
  <c r="O92" i="19"/>
  <c r="O91" i="19"/>
  <c r="O90" i="19"/>
  <c r="O89" i="19"/>
  <c r="O88" i="19"/>
  <c r="O87" i="19"/>
  <c r="O86" i="19"/>
  <c r="O85" i="19"/>
  <c r="O84" i="19"/>
  <c r="O83" i="19"/>
  <c r="O82" i="19"/>
  <c r="O81" i="19"/>
  <c r="O79" i="19"/>
  <c r="H79" i="19"/>
  <c r="O78" i="19"/>
  <c r="O77" i="19"/>
  <c r="O76" i="19"/>
  <c r="O75" i="19"/>
  <c r="O74" i="19"/>
  <c r="O73" i="19"/>
  <c r="O72" i="19"/>
  <c r="O71" i="19"/>
  <c r="O70" i="19"/>
  <c r="O69" i="19"/>
  <c r="O68" i="19"/>
  <c r="H68" i="19"/>
  <c r="G68" i="19"/>
  <c r="O67" i="19"/>
  <c r="I67" i="19"/>
  <c r="O66" i="19"/>
  <c r="I66" i="19"/>
  <c r="H66" i="19"/>
  <c r="O65" i="19"/>
  <c r="H65" i="19"/>
  <c r="O64" i="19"/>
  <c r="O63" i="19"/>
  <c r="O62" i="19"/>
  <c r="O61" i="19"/>
  <c r="O60" i="19"/>
  <c r="O59" i="19"/>
  <c r="H59" i="19"/>
  <c r="O58" i="19"/>
  <c r="O57" i="19"/>
  <c r="H57" i="19"/>
  <c r="O56" i="19"/>
  <c r="H56" i="19"/>
  <c r="O55" i="19"/>
  <c r="O54" i="19"/>
  <c r="O53" i="19"/>
  <c r="O52" i="19"/>
  <c r="O51" i="19"/>
  <c r="I51" i="19"/>
  <c r="H51" i="19"/>
  <c r="O50" i="19"/>
  <c r="O49" i="19"/>
  <c r="O48" i="19"/>
  <c r="O47" i="19"/>
  <c r="O46" i="19"/>
  <c r="O45" i="19"/>
  <c r="O44" i="19"/>
  <c r="O43" i="19"/>
  <c r="I43" i="19"/>
  <c r="O42" i="19"/>
  <c r="O41" i="19"/>
  <c r="O40" i="19"/>
  <c r="O39" i="19"/>
  <c r="M38" i="19"/>
  <c r="O38" i="19" s="1"/>
  <c r="I38" i="19"/>
  <c r="H38" i="19"/>
  <c r="G38" i="19"/>
  <c r="G260" i="19" s="1"/>
  <c r="O37" i="19"/>
  <c r="O36" i="19"/>
  <c r="H36" i="19"/>
  <c r="O35" i="19"/>
  <c r="O34" i="19"/>
  <c r="O33" i="19"/>
  <c r="O32" i="19"/>
  <c r="O31" i="19"/>
  <c r="O30" i="19"/>
  <c r="O29" i="19"/>
  <c r="O28" i="19"/>
  <c r="O27" i="19"/>
  <c r="O26" i="19"/>
  <c r="H26" i="19"/>
  <c r="O25" i="19"/>
  <c r="O24" i="19"/>
  <c r="O23" i="19"/>
  <c r="O22" i="19"/>
  <c r="O21" i="19"/>
  <c r="O20" i="19"/>
  <c r="O19" i="19"/>
  <c r="O17" i="19"/>
  <c r="H17" i="19"/>
  <c r="G17" i="19"/>
  <c r="G261" i="19" s="1"/>
  <c r="O16" i="19"/>
  <c r="O15" i="19"/>
  <c r="O14" i="19"/>
  <c r="O13" i="19"/>
  <c r="O12" i="19"/>
  <c r="O11" i="19"/>
  <c r="O10" i="19"/>
  <c r="O256" i="19"/>
  <c r="O254" i="19"/>
  <c r="O241" i="19"/>
  <c r="O240" i="19"/>
  <c r="O239" i="19"/>
  <c r="O238" i="19"/>
  <c r="O237" i="19"/>
  <c r="O236" i="19"/>
  <c r="O235" i="19"/>
  <c r="O234" i="19"/>
  <c r="O233" i="19"/>
  <c r="O232" i="19"/>
  <c r="O229" i="19"/>
  <c r="O221" i="19"/>
  <c r="O220" i="19"/>
  <c r="O219" i="19"/>
  <c r="O139" i="19"/>
  <c r="O140" i="19"/>
  <c r="O104" i="19"/>
  <c r="O103" i="19"/>
  <c r="I103" i="19"/>
  <c r="O102" i="19"/>
  <c r="O101" i="19"/>
  <c r="O100" i="19"/>
  <c r="O99" i="19"/>
  <c r="O98" i="19"/>
  <c r="O97" i="19"/>
  <c r="O96" i="19"/>
  <c r="O95" i="19"/>
  <c r="O94" i="19"/>
  <c r="H133" i="19"/>
  <c r="M261" i="19"/>
  <c r="M262" i="19"/>
  <c r="G262" i="19"/>
  <c r="O244" i="19"/>
  <c r="O122" i="19"/>
  <c r="O123" i="19"/>
  <c r="O253" i="19"/>
  <c r="O252" i="19"/>
  <c r="O251" i="19"/>
  <c r="O250" i="19"/>
  <c r="O248" i="19"/>
  <c r="O247" i="19"/>
  <c r="O246" i="19"/>
  <c r="O243" i="19"/>
  <c r="O231" i="19"/>
  <c r="O230" i="19"/>
  <c r="O228" i="19"/>
  <c r="O227" i="19"/>
  <c r="O226" i="19"/>
  <c r="O225" i="19"/>
  <c r="O224" i="19"/>
  <c r="O223" i="19"/>
  <c r="O222" i="19"/>
  <c r="O217" i="19"/>
  <c r="O216" i="19"/>
  <c r="O215" i="19"/>
  <c r="O214" i="19"/>
  <c r="O213" i="19"/>
  <c r="O212" i="19"/>
  <c r="O211" i="19"/>
  <c r="O209" i="19"/>
  <c r="O208" i="19"/>
  <c r="O207" i="19"/>
  <c r="O206" i="19"/>
  <c r="O205" i="19"/>
  <c r="O204" i="19"/>
  <c r="O164" i="19"/>
  <c r="O163" i="19"/>
  <c r="O162" i="19"/>
  <c r="O161" i="19"/>
  <c r="O160" i="19"/>
  <c r="O159" i="19"/>
  <c r="O158" i="19"/>
  <c r="O157" i="19"/>
  <c r="O156" i="19"/>
  <c r="O155" i="19"/>
  <c r="O154" i="19"/>
  <c r="O153" i="19"/>
  <c r="O152" i="19"/>
  <c r="O151" i="19"/>
  <c r="O150" i="19"/>
  <c r="O149" i="19"/>
  <c r="O148" i="19"/>
  <c r="O147" i="19"/>
  <c r="O142" i="19"/>
  <c r="O138" i="19"/>
  <c r="O137" i="19"/>
  <c r="O136" i="19"/>
  <c r="O135" i="19"/>
  <c r="O134" i="19"/>
  <c r="O133" i="19"/>
  <c r="O132" i="19"/>
  <c r="O131" i="19"/>
  <c r="O130" i="19"/>
  <c r="O129" i="19"/>
  <c r="O128" i="19"/>
  <c r="O127" i="19"/>
  <c r="O126" i="19"/>
  <c r="O125" i="19"/>
  <c r="O124" i="19"/>
  <c r="O121" i="19"/>
  <c r="O120" i="19"/>
  <c r="O119" i="19"/>
  <c r="O118" i="19"/>
  <c r="O117" i="19"/>
  <c r="O116" i="19"/>
  <c r="O115" i="19"/>
  <c r="O114" i="19"/>
  <c r="O113" i="19"/>
  <c r="O112" i="19"/>
  <c r="O111" i="19"/>
  <c r="O110" i="19"/>
  <c r="O109" i="19"/>
  <c r="O108" i="19"/>
  <c r="O107" i="19"/>
  <c r="O106" i="19"/>
  <c r="O259" i="19"/>
  <c r="O258" i="19"/>
  <c r="J11" i="24"/>
  <c r="J10" i="24"/>
  <c r="J9" i="24"/>
  <c r="J8" i="24"/>
  <c r="M260" i="19" l="1"/>
  <c r="M266" i="19" s="1"/>
  <c r="G267" i="19"/>
  <c r="G266" i="19"/>
  <c r="M267" i="19"/>
  <c r="G268" i="19"/>
  <c r="M268" i="19"/>
</calcChain>
</file>

<file path=xl/sharedStrings.xml><?xml version="1.0" encoding="utf-8"?>
<sst xmlns="http://schemas.openxmlformats.org/spreadsheetml/2006/main" count="5777" uniqueCount="1710">
  <si>
    <t>令和４年度実施事業及び令和５年度新規事業</t>
    <rPh sb="5" eb="7">
      <t>ジッシ</t>
    </rPh>
    <rPh sb="7" eb="9">
      <t>ジギョウ</t>
    </rPh>
    <rPh sb="9" eb="10">
      <t>オヨ</t>
    </rPh>
    <rPh sb="11" eb="13">
      <t>レイワ</t>
    </rPh>
    <rPh sb="14" eb="16">
      <t>ネンド</t>
    </rPh>
    <rPh sb="16" eb="18">
      <t>シンキ</t>
    </rPh>
    <rPh sb="18" eb="20">
      <t>ジギョウ</t>
    </rPh>
    <phoneticPr fontId="5"/>
  </si>
  <si>
    <t>環境省</t>
    <rPh sb="0" eb="2">
      <t>カンキョウ</t>
    </rPh>
    <rPh sb="2" eb="3">
      <t>ショウ</t>
    </rPh>
    <phoneticPr fontId="5"/>
  </si>
  <si>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</si>
  <si>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政策</t>
    <rPh sb="0" eb="2">
      <t>セイサク</t>
    </rPh>
    <phoneticPr fontId="5"/>
  </si>
  <si>
    <t>施策</t>
    <rPh sb="0" eb="1">
      <t>セ</t>
    </rPh>
    <rPh sb="1" eb="2">
      <t>サク</t>
    </rPh>
    <phoneticPr fontId="5"/>
  </si>
  <si>
    <t>事業
番号</t>
    <rPh sb="0" eb="2">
      <t>ジギョウ</t>
    </rPh>
    <rPh sb="3" eb="5">
      <t>バンゴウ</t>
    </rPh>
    <phoneticPr fontId="5"/>
  </si>
  <si>
    <t>事　　業　　名</t>
    <rPh sb="0" eb="1">
      <t>コト</t>
    </rPh>
    <rPh sb="3" eb="4">
      <t>ギョウ</t>
    </rPh>
    <rPh sb="6" eb="7">
      <t>メイ</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</si>
  <si>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</si>
  <si>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</si>
  <si>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令和４年度
補正後予算額</t>
    <rPh sb="0" eb="2">
      <t>レイワ</t>
    </rPh>
    <rPh sb="3" eb="5">
      <t>ネンド</t>
    </rPh>
    <rPh sb="4" eb="5">
      <t>ド</t>
    </rPh>
    <rPh sb="6" eb="8">
      <t>ホセイ</t>
    </rPh>
    <rPh sb="8" eb="9">
      <t>ゴ</t>
    </rPh>
    <rPh sb="9" eb="12">
      <t>ヨサンガク</t>
    </rPh>
    <phoneticPr fontId="5"/>
  </si>
  <si>
    <t>令和４年度</t>
    <rPh sb="0" eb="2">
      <t>レイワ</t>
    </rPh>
    <rPh sb="3" eb="5">
      <t>ネンド</t>
    </rPh>
    <phoneticPr fontId="5"/>
  </si>
  <si>
    <t>外部有識者の所見</t>
    <rPh sb="0" eb="2">
      <t>ガイブ</t>
    </rPh>
    <rPh sb="2" eb="4">
      <t>ユウシキ</t>
    </rPh>
    <rPh sb="4" eb="5">
      <t>シャ</t>
    </rPh>
    <rPh sb="6" eb="8">
      <t>ショケン</t>
    </rPh>
    <phoneticPr fontId="5"/>
  </si>
  <si>
    <t>行政事業レビュー推進チームの所見</t>
    <rPh sb="0" eb="2">
      <t>ギョウセイ</t>
    </rPh>
    <rPh sb="2" eb="4">
      <t>ジギョウ</t>
    </rPh>
    <rPh sb="8" eb="10">
      <t>スイシン</t>
    </rPh>
    <rPh sb="14" eb="16">
      <t>ショケン</t>
    </rPh>
    <phoneticPr fontId="5"/>
  </si>
  <si>
    <t>令和５年度</t>
    <rPh sb="0" eb="2">
      <t>レイワ</t>
    </rPh>
    <rPh sb="3" eb="5">
      <t>ネンド</t>
    </rPh>
    <phoneticPr fontId="5"/>
  </si>
  <si>
    <t>令和６年度</t>
    <rPh sb="0" eb="2">
      <t>レイワ</t>
    </rPh>
    <rPh sb="3" eb="5">
      <t>ネンド</t>
    </rPh>
    <phoneticPr fontId="5"/>
  </si>
  <si>
    <t>差引き</t>
    <rPh sb="0" eb="2">
      <t>サシヒ</t>
    </rPh>
    <phoneticPr fontId="5"/>
  </si>
  <si>
    <t>反映状況</t>
    <rPh sb="0" eb="2">
      <t>ハンエイ</t>
    </rPh>
    <rPh sb="2" eb="4">
      <t>ジョウキョウ</t>
    </rPh>
    <phoneticPr fontId="5"/>
  </si>
  <si>
    <t>備　考</t>
    <rPh sb="0" eb="1">
      <t>ソナエ</t>
    </rPh>
    <rPh sb="2" eb="3">
      <t>コウ</t>
    </rPh>
    <phoneticPr fontId="5"/>
  </si>
  <si>
    <t>担当部局庁</t>
    <rPh sb="0" eb="2">
      <t>タントウ</t>
    </rPh>
    <rPh sb="2" eb="4">
      <t>ブキョク</t>
    </rPh>
    <rPh sb="4" eb="5">
      <t>チョウ</t>
    </rPh>
    <phoneticPr fontId="5"/>
  </si>
  <si>
    <t>会計区分</t>
    <phoneticPr fontId="5"/>
  </si>
  <si>
    <t>項・事項</t>
    <phoneticPr fontId="5"/>
  </si>
  <si>
    <t>令和４年度レビューシート番号</t>
    <rPh sb="0" eb="2">
      <t>レイワ</t>
    </rPh>
    <rPh sb="3" eb="5">
      <t>ネンド</t>
    </rPh>
    <rPh sb="4" eb="5">
      <t>ド</t>
    </rPh>
    <rPh sb="12" eb="14">
      <t>バンゴウ</t>
    </rPh>
    <phoneticPr fontId="5"/>
  </si>
  <si>
    <t>令和５年度外部有識者点検対象</t>
    <rPh sb="0" eb="2">
      <t>レイワ</t>
    </rPh>
    <rPh sb="3" eb="4">
      <t>ネン</t>
    </rPh>
    <rPh sb="4" eb="5">
      <t>ド</t>
    </rPh>
    <rPh sb="5" eb="7">
      <t>ガイブ</t>
    </rPh>
    <rPh sb="7" eb="10">
      <t>ユウシキシャ</t>
    </rPh>
    <rPh sb="10" eb="12">
      <t>テンケン</t>
    </rPh>
    <rPh sb="12" eb="14">
      <t>タイショウ</t>
    </rPh>
    <phoneticPr fontId="5"/>
  </si>
  <si>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5"/>
  </si>
  <si>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</si>
  <si>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</si>
  <si>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</si>
  <si>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</si>
  <si>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執行
可能額</t>
    <rPh sb="0" eb="2">
      <t>シッコウ</t>
    </rPh>
    <rPh sb="3" eb="5">
      <t>カノウ</t>
    </rPh>
    <rPh sb="5" eb="6">
      <t>ガク</t>
    </rPh>
    <phoneticPr fontId="5"/>
  </si>
  <si>
    <t>執行額</t>
    <rPh sb="0" eb="2">
      <t>シッコウ</t>
    </rPh>
    <rPh sb="2" eb="3">
      <t>ガク</t>
    </rPh>
    <phoneticPr fontId="5"/>
  </si>
  <si>
    <t>評価結果</t>
    <rPh sb="0" eb="2">
      <t>ヒョウカ</t>
    </rPh>
    <rPh sb="2" eb="4">
      <t>ケッカ</t>
    </rPh>
    <phoneticPr fontId="5"/>
  </si>
  <si>
    <t>所見の概要</t>
    <rPh sb="0" eb="2">
      <t>ショケン</t>
    </rPh>
    <rPh sb="3" eb="5">
      <t>ガイヨウ</t>
    </rPh>
    <phoneticPr fontId="5"/>
  </si>
  <si>
    <t>当初予算額</t>
    <rPh sb="0" eb="2">
      <t>トウショ</t>
    </rPh>
    <rPh sb="2" eb="4">
      <t>ヨサン</t>
    </rPh>
    <rPh sb="4" eb="5">
      <t>ガク</t>
    </rPh>
    <phoneticPr fontId="5"/>
  </si>
  <si>
    <t>要求額</t>
    <rPh sb="0" eb="2">
      <t>ヨウキュウ</t>
    </rPh>
    <rPh sb="2" eb="3">
      <t>ガク</t>
    </rPh>
    <phoneticPr fontId="5"/>
  </si>
  <si>
    <t>反映額</t>
    <rPh sb="0" eb="2">
      <t>ハンエイ</t>
    </rPh>
    <rPh sb="2" eb="3">
      <t>ガク</t>
    </rPh>
    <phoneticPr fontId="5"/>
  </si>
  <si>
    <t>反映内容</t>
    <phoneticPr fontId="5"/>
  </si>
  <si>
    <t>Ａ</t>
    <phoneticPr fontId="5"/>
  </si>
  <si>
    <t>Ｂ</t>
    <phoneticPr fontId="5"/>
  </si>
  <si>
    <t>Ｂ－Ａ＝Ｃ</t>
    <phoneticPr fontId="5"/>
  </si>
  <si>
    <t>１つ目</t>
    <rPh sb="2" eb="3">
      <t>メ</t>
    </rPh>
    <phoneticPr fontId="5"/>
  </si>
  <si>
    <t>２つ目</t>
    <rPh sb="2" eb="3">
      <t>メ</t>
    </rPh>
    <phoneticPr fontId="5"/>
  </si>
  <si>
    <t>３つ目</t>
    <rPh sb="2" eb="3">
      <t>メ</t>
    </rPh>
    <phoneticPr fontId="5"/>
  </si>
  <si>
    <t>３つを超える場合</t>
    <rPh sb="3" eb="4">
      <t>コ</t>
    </rPh>
    <rPh sb="6" eb="8">
      <t>バアイ</t>
    </rPh>
    <phoneticPr fontId="5"/>
  </si>
  <si>
    <t>政策名：－</t>
    <rPh sb="0" eb="2">
      <t>セイサク</t>
    </rPh>
    <rPh sb="2" eb="3">
      <t>メイ</t>
    </rPh>
    <phoneticPr fontId="5"/>
  </si>
  <si>
    <t>施策名：１．地球温暖化対策の推進</t>
    <rPh sb="0" eb="2">
      <t>シサク</t>
    </rPh>
    <rPh sb="2" eb="3">
      <t>メイ</t>
    </rPh>
    <rPh sb="6" eb="8">
      <t>チキュウ</t>
    </rPh>
    <rPh sb="8" eb="10">
      <t>オンダン</t>
    </rPh>
    <rPh sb="10" eb="11">
      <t>カ</t>
    </rPh>
    <rPh sb="11" eb="13">
      <t>タイサク</t>
    </rPh>
    <rPh sb="14" eb="16">
      <t>スイシン</t>
    </rPh>
    <phoneticPr fontId="5"/>
  </si>
  <si>
    <t>0001</t>
  </si>
  <si>
    <t>地球温暖化対策推進法施行推進経費</t>
  </si>
  <si>
    <t>平成10年度</t>
  </si>
  <si>
    <t>終了(予定)なし</t>
  </si>
  <si>
    <t>外部有識者点検対象外</t>
    <phoneticPr fontId="5"/>
  </si>
  <si>
    <t>現状通り</t>
  </si>
  <si>
    <t>引き続き政府実行計画の実施状況点検、計画に基づく取組の推進等を着実に進めていくこと。事業者の選定に当たっては、一者応札の改善に向けた取組を検討すること。</t>
    <phoneticPr fontId="5"/>
  </si>
  <si>
    <t>所見を踏まえ、引き続き政府実行計画の実施状況点検、計画に基づく取組の推進等を着実に進めるとともに、事業者の選定に当たっては一者応札の改善に向けた取組を検討する。</t>
    <phoneticPr fontId="5"/>
  </si>
  <si>
    <t>地球環境局</t>
    <rPh sb="0" eb="2">
      <t>チキュウ</t>
    </rPh>
    <rPh sb="2" eb="4">
      <t>カンキョウ</t>
    </rPh>
    <rPh sb="4" eb="5">
      <t>キョク</t>
    </rPh>
    <phoneticPr fontId="8"/>
  </si>
  <si>
    <t>一般会計</t>
    <rPh sb="0" eb="2">
      <t>イッパン</t>
    </rPh>
    <rPh sb="2" eb="4">
      <t>カイケイ</t>
    </rPh>
    <phoneticPr fontId="8"/>
  </si>
  <si>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8"/>
  </si>
  <si>
    <t>環境</t>
  </si>
  <si>
    <t>-</t>
    <phoneticPr fontId="5"/>
  </si>
  <si>
    <t>-</t>
  </si>
  <si>
    <t>令和元年度対象</t>
  </si>
  <si>
    <t>○</t>
  </si>
  <si>
    <t>0002</t>
  </si>
  <si>
    <t>脱炭素社会実現に向けた国際研究調査事業</t>
    <rPh sb="0" eb="1">
      <t>ダツ</t>
    </rPh>
    <rPh sb="1" eb="3">
      <t>タンソ</t>
    </rPh>
    <rPh sb="3" eb="5">
      <t>シャカイ</t>
    </rPh>
    <rPh sb="5" eb="7">
      <t>ジツゲン</t>
    </rPh>
    <rPh sb="8" eb="9">
      <t>ム</t>
    </rPh>
    <rPh sb="11" eb="13">
      <t>コクサイ</t>
    </rPh>
    <rPh sb="13" eb="15">
      <t>ケンキュウ</t>
    </rPh>
    <rPh sb="15" eb="17">
      <t>チョウサ</t>
    </rPh>
    <rPh sb="17" eb="19">
      <t>ジギョウ</t>
    </rPh>
    <phoneticPr fontId="15"/>
  </si>
  <si>
    <t>平成26年度</t>
  </si>
  <si>
    <t>令和6年度(予定)</t>
    <rPh sb="0" eb="2">
      <t>レイワ</t>
    </rPh>
    <rPh sb="3" eb="5">
      <t>ネンド</t>
    </rPh>
    <phoneticPr fontId="5"/>
  </si>
  <si>
    <t>引き続き、我が国の長期戦略検討に資する調査や諸外国との情報交換により成果目標の達成に向けた適切な事業実施に努めること。また、一者応札の改善に向けた取組に努めること。</t>
    <phoneticPr fontId="5"/>
  </si>
  <si>
    <t>所見を踏まえて、我が国の長期戦略検討に資する調査や諸外国との情報交換により成果目標の達成に向けた適切な事業実施に努めるとともに、一者応札の改善に向けた取組に努める。</t>
    <phoneticPr fontId="5"/>
  </si>
  <si>
    <t>（項）地球温暖化対策推進費
　（大事項）気候変動の影響への適応策に関する調査研究に必要な経費</t>
  </si>
  <si>
    <t>令和２年度対象</t>
  </si>
  <si>
    <t>0003</t>
  </si>
  <si>
    <t>廃棄物処理施設を核とした地域循環共生圏構築促進事業</t>
    <phoneticPr fontId="5"/>
  </si>
  <si>
    <t>平成24年度</t>
  </si>
  <si>
    <t>引き続き、成果目標の達成に向けて効果的かつ効率的な事業実施に努めること。</t>
    <phoneticPr fontId="5"/>
  </si>
  <si>
    <t>環境再生・資源循環局</t>
    <rPh sb="0" eb="2">
      <t>カンキョウ</t>
    </rPh>
    <rPh sb="2" eb="4">
      <t>サイセイ</t>
    </rPh>
    <rPh sb="5" eb="7">
      <t>シゲン</t>
    </rPh>
    <rPh sb="7" eb="9">
      <t>ジュンカン</t>
    </rPh>
    <rPh sb="9" eb="10">
      <t>キョク</t>
    </rPh>
    <phoneticPr fontId="18"/>
  </si>
  <si>
    <t>ｴﾈﾙｷﾞｰ対策特別会計ｴﾈﾙｷﾞｰ需給勘定</t>
  </si>
  <si>
    <t>（項）エネルギー需給構造高度化対策費
　（大事項）温暖化対策に必要な経費</t>
  </si>
  <si>
    <t>　</t>
  </si>
  <si>
    <t>0004</t>
  </si>
  <si>
    <t>地域脱炭素投資促進ファンド事業</t>
    <phoneticPr fontId="5"/>
  </si>
  <si>
    <t>平成25年度</t>
  </si>
  <si>
    <t>【基金事業の終了予定時期】
令和24年度
【基金事業の新規申請受付終了時期】
令和4年度</t>
    <rPh sb="14" eb="16">
      <t>レイワ</t>
    </rPh>
    <rPh sb="18" eb="20">
      <t>ネンド</t>
    </rPh>
    <rPh sb="39" eb="41">
      <t>レイワ</t>
    </rPh>
    <rPh sb="42" eb="44">
      <t>ネンド</t>
    </rPh>
    <phoneticPr fontId="5"/>
  </si>
  <si>
    <t>終了予定</t>
  </si>
  <si>
    <t>令和４年度で終了の事業。
本事業で得られた知見を今後の関連する政策に有効に活用すること。</t>
    <phoneticPr fontId="5"/>
  </si>
  <si>
    <t>大臣官房環境経済課</t>
    <rPh sb="0" eb="2">
      <t>ダイジン</t>
    </rPh>
    <rPh sb="2" eb="4">
      <t>カンボウ</t>
    </rPh>
    <rPh sb="4" eb="6">
      <t>カンキョウ</t>
    </rPh>
    <rPh sb="6" eb="8">
      <t>ケイザイ</t>
    </rPh>
    <rPh sb="8" eb="9">
      <t>カ</t>
    </rPh>
    <phoneticPr fontId="18"/>
  </si>
  <si>
    <t>（項）エネルギー需給構造高度化対策費
　（大事項）温暖化対策に必要な経費</t>
    <phoneticPr fontId="5"/>
  </si>
  <si>
    <t>令和元年度対象
（基金の外部有識者ヒアリングを令和３年度実施）</t>
    <rPh sb="9" eb="11">
      <t>キキン</t>
    </rPh>
    <rPh sb="12" eb="14">
      <t>ガイブ</t>
    </rPh>
    <rPh sb="14" eb="17">
      <t>ユウシキシャ</t>
    </rPh>
    <rPh sb="23" eb="25">
      <t>レイワ</t>
    </rPh>
    <rPh sb="26" eb="28">
      <t>ネンド</t>
    </rPh>
    <rPh sb="28" eb="30">
      <t>ジッシ</t>
    </rPh>
    <phoneticPr fontId="5"/>
  </si>
  <si>
    <t>0005</t>
  </si>
  <si>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5"/>
  </si>
  <si>
    <t xml:space="preserve">
成果の把握手法として、利子補給対象の投融資案件でのCO２削減量を表記しているが、厳密にいえば、本事業の真の成果は利子補給をした場合としない場合の差分であり、その点を把握する必要があるのではないか。
そもそも民間金融機関は、サステナブルファイナンスを拡大させており、地域金融機関を含め既にカーボンニュートラルに資する融資には積極的に取り組んでいる。政府として利子補給を行う意義は薄れていると思われる。環境金融のさらなる規模の拡大は、カーボンニュートラルをはじめ、政府をあげて環境政策を強力に推進することによってもたらされると考える。</t>
    <phoneticPr fontId="5"/>
  </si>
  <si>
    <t>事業内容の一部改善</t>
  </si>
  <si>
    <t>外部有識者指摘を踏まえ、フェーズに即した事業内容とする等効果的な実施手法を検討すること。</t>
    <rPh sb="0" eb="2">
      <t>ガイブ</t>
    </rPh>
    <rPh sb="2" eb="5">
      <t>ユウシキシャ</t>
    </rPh>
    <rPh sb="5" eb="7">
      <t>シテキ</t>
    </rPh>
    <rPh sb="8" eb="9">
      <t>フ</t>
    </rPh>
    <rPh sb="17" eb="18">
      <t>ソク</t>
    </rPh>
    <rPh sb="20" eb="22">
      <t>ジギョウ</t>
    </rPh>
    <rPh sb="22" eb="24">
      <t>ナイヨウ</t>
    </rPh>
    <rPh sb="27" eb="28">
      <t>トウ</t>
    </rPh>
    <rPh sb="28" eb="31">
      <t>コウカテキ</t>
    </rPh>
    <rPh sb="32" eb="34">
      <t>ジッシ</t>
    </rPh>
    <rPh sb="34" eb="36">
      <t>シュホウ</t>
    </rPh>
    <rPh sb="37" eb="39">
      <t>ケントウ</t>
    </rPh>
    <phoneticPr fontId="5"/>
  </si>
  <si>
    <t>書面点検</t>
  </si>
  <si>
    <t>最終実施年度</t>
  </si>
  <si>
    <t>平成３０年度対象</t>
  </si>
  <si>
    <t>0006</t>
  </si>
  <si>
    <t>地域の防災・減災と低炭素化を同時実現する自立・分散型エネルギー設備等導入推進事業</t>
    <rPh sb="0" eb="2">
      <t>チイキ</t>
    </rPh>
    <rPh sb="3" eb="5">
      <t>ボウサイ</t>
    </rPh>
    <rPh sb="6" eb="8">
      <t>ゲンサイ</t>
    </rPh>
    <rPh sb="9" eb="12">
      <t>テイタンソ</t>
    </rPh>
    <rPh sb="12" eb="13">
      <t>カ</t>
    </rPh>
    <rPh sb="14" eb="16">
      <t>ドウジ</t>
    </rPh>
    <rPh sb="16" eb="18">
      <t>ジツゲン</t>
    </rPh>
    <rPh sb="20" eb="22">
      <t>ジリツ</t>
    </rPh>
    <rPh sb="23" eb="26">
      <t>ブンサンガタ</t>
    </rPh>
    <rPh sb="31" eb="33">
      <t>セツビ</t>
    </rPh>
    <rPh sb="33" eb="34">
      <t>トウ</t>
    </rPh>
    <rPh sb="34" eb="36">
      <t>ドウニュウ</t>
    </rPh>
    <rPh sb="36" eb="38">
      <t>スイシン</t>
    </rPh>
    <rPh sb="38" eb="40">
      <t>ジギョウ</t>
    </rPh>
    <phoneticPr fontId="5"/>
  </si>
  <si>
    <t>平成30年度</t>
    <rPh sb="0" eb="2">
      <t>ヘイセイ</t>
    </rPh>
    <rPh sb="4" eb="6">
      <t>ネンド</t>
    </rPh>
    <phoneticPr fontId="5"/>
  </si>
  <si>
    <t>令和4年度</t>
    <rPh sb="0" eb="2">
      <t>レイワ</t>
    </rPh>
    <rPh sb="3" eb="5">
      <t>ネンド</t>
    </rPh>
    <phoneticPr fontId="5"/>
  </si>
  <si>
    <t>大臣官房地域脱炭素事業推進課</t>
    <rPh sb="0" eb="2">
      <t>ダイジン</t>
    </rPh>
    <rPh sb="2" eb="4">
      <t>カンボウ</t>
    </rPh>
    <rPh sb="4" eb="6">
      <t>チイキ</t>
    </rPh>
    <rPh sb="6" eb="7">
      <t>ダツ</t>
    </rPh>
    <rPh sb="7" eb="9">
      <t>タンソ</t>
    </rPh>
    <rPh sb="9" eb="11">
      <t>ジギョウ</t>
    </rPh>
    <rPh sb="11" eb="14">
      <t>スイシンカ</t>
    </rPh>
    <phoneticPr fontId="18"/>
  </si>
  <si>
    <t>令和４年度対象</t>
    <rPh sb="0" eb="2">
      <t>レイワ</t>
    </rPh>
    <rPh sb="3" eb="5">
      <t>ネンド</t>
    </rPh>
    <rPh sb="5" eb="7">
      <t>タイショウ</t>
    </rPh>
    <phoneticPr fontId="5"/>
  </si>
  <si>
    <t>0007</t>
  </si>
  <si>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5"/>
  </si>
  <si>
    <t>地球環境局</t>
    <rPh sb="0" eb="2">
      <t>チキュウ</t>
    </rPh>
    <rPh sb="2" eb="4">
      <t>カンキョウ</t>
    </rPh>
    <rPh sb="4" eb="5">
      <t>キョク</t>
    </rPh>
    <phoneticPr fontId="18"/>
  </si>
  <si>
    <t>その他</t>
  </si>
  <si>
    <t>0008</t>
  </si>
  <si>
    <t>終了予定なし</t>
    <rPh sb="0" eb="2">
      <t>シュウリョウ</t>
    </rPh>
    <rPh sb="2" eb="4">
      <t>ヨテイ</t>
    </rPh>
    <phoneticPr fontId="18"/>
  </si>
  <si>
    <t>引き続き、成果目標の達成に向けた効率的な事業実施に努めること。また、一者応札の改善に向けた取組に努めること。</t>
    <phoneticPr fontId="5"/>
  </si>
  <si>
    <t>（項）地球温暖化対策推進費
　（大事項）地球温暖化対策の推進に必要な経費</t>
    <phoneticPr fontId="5"/>
  </si>
  <si>
    <t>－</t>
  </si>
  <si>
    <t>平成28年度</t>
    <rPh sb="0" eb="2">
      <t>ヘイセイ</t>
    </rPh>
    <rPh sb="4" eb="6">
      <t>ネンド</t>
    </rPh>
    <phoneticPr fontId="5"/>
  </si>
  <si>
    <t>0009</t>
    <phoneticPr fontId="5"/>
  </si>
  <si>
    <t>プラスチック資源・金属資源等の脱炭素型有効活用設備等導入促進事業のうち、リサイクル困難廃プラの石炭等エネルギー代替利用設備導入事業</t>
    <rPh sb="6" eb="8">
      <t>シゲン</t>
    </rPh>
    <rPh sb="9" eb="14">
      <t>キンゾクシゲントウ</t>
    </rPh>
    <rPh sb="15" eb="19">
      <t>ダツタンソガタ</t>
    </rPh>
    <rPh sb="19" eb="23">
      <t>ユウコウカツヨウ</t>
    </rPh>
    <rPh sb="23" eb="26">
      <t>セツビトウ</t>
    </rPh>
    <rPh sb="26" eb="32">
      <t>ドウニュウソクシンジギョウ</t>
    </rPh>
    <rPh sb="41" eb="43">
      <t>コンナン</t>
    </rPh>
    <rPh sb="43" eb="44">
      <t>ハイ</t>
    </rPh>
    <rPh sb="47" eb="50">
      <t>セキタントウ</t>
    </rPh>
    <rPh sb="55" eb="65">
      <t>ダイタイリヨウセツビドウニュウジギョウ</t>
    </rPh>
    <phoneticPr fontId="5"/>
  </si>
  <si>
    <t>令和4年度</t>
    <rPh sb="0" eb="2">
      <t>レイワ</t>
    </rPh>
    <rPh sb="3" eb="5">
      <t>ネンド</t>
    </rPh>
    <phoneticPr fontId="8"/>
  </si>
  <si>
    <t>令和5年度</t>
    <rPh sb="0" eb="2">
      <t>レイワ</t>
    </rPh>
    <rPh sb="3" eb="4">
      <t>ネン</t>
    </rPh>
    <rPh sb="4" eb="5">
      <t>ド</t>
    </rPh>
    <phoneticPr fontId="18"/>
  </si>
  <si>
    <t>引き続き、成果目標の達成に向けて効果的かつ効率的な事業実施に努めること。</t>
    <rPh sb="0" eb="1">
      <t>ヒ</t>
    </rPh>
    <rPh sb="2" eb="3">
      <t>ツヅ</t>
    </rPh>
    <rPh sb="5" eb="7">
      <t>セイカ</t>
    </rPh>
    <rPh sb="7" eb="9">
      <t>モクヒョウ</t>
    </rPh>
    <rPh sb="10" eb="12">
      <t>タッセイ</t>
    </rPh>
    <rPh sb="13" eb="14">
      <t>ム</t>
    </rPh>
    <rPh sb="16" eb="18">
      <t>コウカ</t>
    </rPh>
    <rPh sb="18" eb="19">
      <t>テキ</t>
    </rPh>
    <rPh sb="21" eb="23">
      <t>コウリツ</t>
    </rPh>
    <rPh sb="23" eb="24">
      <t>テキ</t>
    </rPh>
    <rPh sb="25" eb="27">
      <t>ジギョウ</t>
    </rPh>
    <rPh sb="27" eb="29">
      <t>ジッシ</t>
    </rPh>
    <rPh sb="30" eb="31">
      <t>ツト</t>
    </rPh>
    <phoneticPr fontId="5"/>
  </si>
  <si>
    <t>環境再生・資源循環局</t>
    <rPh sb="0" eb="4">
      <t>カンキョウサイセイ</t>
    </rPh>
    <rPh sb="5" eb="10">
      <t>シゲンジュンカンキョク</t>
    </rPh>
    <phoneticPr fontId="5"/>
  </si>
  <si>
    <t>0010</t>
  </si>
  <si>
    <t>企業の脱炭素経営実践促進事業</t>
    <rPh sb="0" eb="2">
      <t>キギョウ</t>
    </rPh>
    <rPh sb="3" eb="4">
      <t>ダツ</t>
    </rPh>
    <rPh sb="4" eb="6">
      <t>タンソ</t>
    </rPh>
    <rPh sb="6" eb="8">
      <t>ケイエイ</t>
    </rPh>
    <rPh sb="8" eb="10">
      <t>ジッセン</t>
    </rPh>
    <rPh sb="10" eb="12">
      <t>ソクシン</t>
    </rPh>
    <rPh sb="12" eb="14">
      <t>ジギョウ</t>
    </rPh>
    <phoneticPr fontId="5"/>
  </si>
  <si>
    <t>平成22年度</t>
  </si>
  <si>
    <t>0011</t>
  </si>
  <si>
    <t>令和4年度</t>
    <rPh sb="0" eb="2">
      <t>レイワ</t>
    </rPh>
    <rPh sb="3" eb="4">
      <t>ネン</t>
    </rPh>
    <rPh sb="4" eb="5">
      <t>ド</t>
    </rPh>
    <phoneticPr fontId="0"/>
  </si>
  <si>
    <t>地球環境局</t>
    <rPh sb="0" eb="2">
      <t>チキュウ</t>
    </rPh>
    <rPh sb="2" eb="5">
      <t>カンキョウキョク</t>
    </rPh>
    <phoneticPr fontId="8"/>
  </si>
  <si>
    <t>0012</t>
  </si>
  <si>
    <t>エネルギー起源ＣＯ２排出削減技術評価・検証事業</t>
    <rPh sb="5" eb="7">
      <t>キゲン</t>
    </rPh>
    <rPh sb="10" eb="12">
      <t>ハイシュツ</t>
    </rPh>
    <rPh sb="12" eb="14">
      <t>サクゲン</t>
    </rPh>
    <rPh sb="14" eb="16">
      <t>ギジュツ</t>
    </rPh>
    <rPh sb="16" eb="18">
      <t>ヒョウカ</t>
    </rPh>
    <rPh sb="19" eb="21">
      <t>ケンショウ</t>
    </rPh>
    <rPh sb="21" eb="23">
      <t>ジギョウ</t>
    </rPh>
    <phoneticPr fontId="5"/>
  </si>
  <si>
    <t>令和7年度</t>
    <rPh sb="0" eb="2">
      <t>レイワ</t>
    </rPh>
    <rPh sb="3" eb="5">
      <t>ネンド</t>
    </rPh>
    <phoneticPr fontId="5"/>
  </si>
  <si>
    <t>0013</t>
  </si>
  <si>
    <t>外部有識者点検対象外</t>
  </si>
  <si>
    <t>例年、多額の繰り越しが発生している状況、令和５年度は、一層事業の進捗管理に努めること。</t>
    <phoneticPr fontId="5"/>
  </si>
  <si>
    <t>0014</t>
  </si>
  <si>
    <t>省CO2型リサイクル等高度化設備導入促進事業</t>
    <phoneticPr fontId="5"/>
  </si>
  <si>
    <t>平成27年度</t>
    <rPh sb="0" eb="2">
      <t>ヘイセイ</t>
    </rPh>
    <rPh sb="4" eb="6">
      <t>ネンド</t>
    </rPh>
    <phoneticPr fontId="5"/>
  </si>
  <si>
    <t>令和4年度</t>
  </si>
  <si>
    <t>環境再生・資源循環局</t>
    <rPh sb="0" eb="2">
      <t>カンキョウ</t>
    </rPh>
    <rPh sb="2" eb="4">
      <t>サイセイ</t>
    </rPh>
    <rPh sb="5" eb="7">
      <t>シゲン</t>
    </rPh>
    <rPh sb="7" eb="9">
      <t>ジュンカン</t>
    </rPh>
    <rPh sb="9" eb="10">
      <t>キョク</t>
    </rPh>
    <phoneticPr fontId="9"/>
  </si>
  <si>
    <t>0015</t>
  </si>
  <si>
    <t>脱炭素社会構築に向けた再エネ等由来水素活用推進事業（一部経済産業省、国土交通省連携事業）</t>
    <phoneticPr fontId="5"/>
  </si>
  <si>
    <t>地球環境局</t>
  </si>
  <si>
    <t>0016</t>
  </si>
  <si>
    <t>平成11年度</t>
  </si>
  <si>
    <t>所見を踏まえ、引き続き成果目標の達成に向けた効率的な事業実施に努めること。また、一者応札の改善に向けた取組に努めていく。</t>
    <rPh sb="0" eb="2">
      <t>ショケン</t>
    </rPh>
    <rPh sb="3" eb="4">
      <t>フ</t>
    </rPh>
    <phoneticPr fontId="5"/>
  </si>
  <si>
    <t>（項）地球温暖化対策推進費
　（大事項）地球温暖化対策の推進に必要な経費</t>
  </si>
  <si>
    <t>0017</t>
  </si>
  <si>
    <t>建築物等の脱炭素化・レジリエンス強化促進事業（一部経済産業省・国土交通省・厚生労働省連携事業）</t>
    <rPh sb="0" eb="3">
      <t>ケンチクブツ</t>
    </rPh>
    <rPh sb="3" eb="4">
      <t>トウ</t>
    </rPh>
    <rPh sb="5" eb="6">
      <t>ダツ</t>
    </rPh>
    <rPh sb="6" eb="8">
      <t>タンソ</t>
    </rPh>
    <rPh sb="8" eb="9">
      <t>カ</t>
    </rPh>
    <rPh sb="16" eb="18">
      <t>キョウカ</t>
    </rPh>
    <rPh sb="18" eb="20">
      <t>ソクシン</t>
    </rPh>
    <rPh sb="20" eb="22">
      <t>ジギョウ</t>
    </rPh>
    <phoneticPr fontId="5"/>
  </si>
  <si>
    <t>平成28年度</t>
  </si>
  <si>
    <t>令和6年度</t>
    <rPh sb="0" eb="2">
      <t>レイワ</t>
    </rPh>
    <rPh sb="3" eb="4">
      <t>ネン</t>
    </rPh>
    <rPh sb="4" eb="5">
      <t>ド</t>
    </rPh>
    <phoneticPr fontId="18"/>
  </si>
  <si>
    <t>○　膨大なストックが存在する既存施設については早急かつ集中的な支援が必要であり、省エネ対策の内容・レベルに応じた段階的な支援策を更に検討・拡充すべき。
○　アウトカムの設定に当たっては、以下を検討すること。
・内容・レベルごとにアウトカム指標を設けるなど、きめ細かい支援策とモニタリングが必要ではないか。
・参考資料p.28にある「温対計画削減目標の想定及び現状」にある、新築建設物と既存建設物の削減目標と進捗割合を、本事業のアウトカムとするべき。マクロ的な削減目標をもとにして、本事業によって削減すべき目標を明確化し、現時点はどのぐらい達成し、どのぐらい達成していないのかを、レビューシートに明記することが大切である。
・既存建物についての本事業のアウトカムとしては、CO2の削減量ではなく、ZEB達成のための断熱材や高効率空調のマーケットが一定程度拡大し、そこでのそれらの価格低減効果を取り上げる方が適切ではないか。
・なお、規制的手法と補助金による本事業の効果がアウトカムに混ざっていると考えられる。難しいとは思うが、本事業のみによる効果を抽出することが望ましい。</t>
    <phoneticPr fontId="5"/>
  </si>
  <si>
    <t>外部有識者指摘を踏まえ、より効果的な支援策、アウトカムの設定について検討すること。</t>
    <rPh sb="0" eb="2">
      <t>ガイブ</t>
    </rPh>
    <rPh sb="2" eb="5">
      <t>ユウシキシャ</t>
    </rPh>
    <rPh sb="5" eb="7">
      <t>シテキ</t>
    </rPh>
    <rPh sb="8" eb="9">
      <t>フ</t>
    </rPh>
    <rPh sb="14" eb="17">
      <t>コウカテキ</t>
    </rPh>
    <rPh sb="18" eb="21">
      <t>シエンサク</t>
    </rPh>
    <rPh sb="28" eb="30">
      <t>セッテイ</t>
    </rPh>
    <rPh sb="34" eb="36">
      <t>ケントウ</t>
    </rPh>
    <phoneticPr fontId="5"/>
  </si>
  <si>
    <t>公開プロセス</t>
  </si>
  <si>
    <t>0018</t>
  </si>
  <si>
    <t>廃熱・未利用熱・営農地等の効率的活用による脱炭素化推進事業（一部農林水産省連携事業）</t>
    <rPh sb="0" eb="2">
      <t>ハイネツ</t>
    </rPh>
    <rPh sb="3" eb="6">
      <t>ミリヨウ</t>
    </rPh>
    <rPh sb="6" eb="7">
      <t>ネツ</t>
    </rPh>
    <rPh sb="8" eb="10">
      <t>エイノウ</t>
    </rPh>
    <rPh sb="10" eb="11">
      <t>チ</t>
    </rPh>
    <rPh sb="11" eb="12">
      <t>トウ</t>
    </rPh>
    <rPh sb="13" eb="16">
      <t>コウリツテキ</t>
    </rPh>
    <rPh sb="16" eb="18">
      <t>カツヨウ</t>
    </rPh>
    <rPh sb="21" eb="22">
      <t>ダツ</t>
    </rPh>
    <rPh sb="22" eb="24">
      <t>タンソ</t>
    </rPh>
    <rPh sb="24" eb="25">
      <t>カ</t>
    </rPh>
    <rPh sb="25" eb="27">
      <t>スイシン</t>
    </rPh>
    <rPh sb="27" eb="29">
      <t>ジギョウ</t>
    </rPh>
    <rPh sb="30" eb="32">
      <t>イチブ</t>
    </rPh>
    <rPh sb="32" eb="34">
      <t>ノウリン</t>
    </rPh>
    <rPh sb="34" eb="37">
      <t>スイサンショウ</t>
    </rPh>
    <rPh sb="37" eb="39">
      <t>レンケイ</t>
    </rPh>
    <rPh sb="39" eb="41">
      <t>ジギョウ</t>
    </rPh>
    <phoneticPr fontId="5"/>
  </si>
  <si>
    <t>平成29年度</t>
  </si>
  <si>
    <t>令和4年度</t>
    <rPh sb="0" eb="2">
      <t>レイワ</t>
    </rPh>
    <rPh sb="3" eb="5">
      <t>ネンド</t>
    </rPh>
    <phoneticPr fontId="0"/>
  </si>
  <si>
    <t>0019</t>
  </si>
  <si>
    <t>脱フロン・低炭素社会の早期実現のための省エネ型自然冷媒機器導入加速化事業（農林水産省・経済産業省・国土交通省連携事業）</t>
    <phoneticPr fontId="5"/>
  </si>
  <si>
    <t>・カーボンニュートラル社会を実現するためには「省エネ型自然冷媒機器」の普及促進を図る本事業は大変重要である。しかし、「事業所管部局による点検・改善」の「改善方向性」に指摘されている問題点が解決されていないのであれば、まず早急に改善する措置を講ずるべきである。
・「新たな地球温暖化対策計画」には自然冷媒機器導入累積件数（2025年；190千件、2030年；370千件）が示されているが、この目標と長期アウトカム目標としての普及率との関係はどのようになっているのか。長期アウトカムとしての目標は「新たな地球温暖化対策計画」に示されている目標との関係を明らかにすべきである。
・本事業は本年度が事業終了年度となっているが、HFCの排出量は増加傾向にあるため、業務用冷凍空調機器からのHFC削減対策を再度検討すべきである。</t>
    <phoneticPr fontId="5"/>
  </si>
  <si>
    <t>外部有識者の所見を踏まえ、効果的な事業実施に取り組むとともに、長期アウトカムと「新たな地球温暖化対策計画」の関係性を明らかにすること。
また、事業終了後も本事業成果の活用等検討すること。</t>
    <rPh sb="0" eb="2">
      <t>ガイブ</t>
    </rPh>
    <rPh sb="2" eb="5">
      <t>ユウシキシャ</t>
    </rPh>
    <rPh sb="6" eb="8">
      <t>ショケン</t>
    </rPh>
    <rPh sb="9" eb="10">
      <t>フ</t>
    </rPh>
    <rPh sb="13" eb="16">
      <t>コウカテキ</t>
    </rPh>
    <rPh sb="17" eb="19">
      <t>ジギョウ</t>
    </rPh>
    <rPh sb="19" eb="21">
      <t>ジッシ</t>
    </rPh>
    <rPh sb="22" eb="23">
      <t>ト</t>
    </rPh>
    <rPh sb="24" eb="25">
      <t>ク</t>
    </rPh>
    <rPh sb="54" eb="57">
      <t>カンケイセイ</t>
    </rPh>
    <rPh sb="58" eb="59">
      <t>アキ</t>
    </rPh>
    <rPh sb="71" eb="73">
      <t>ジギョウ</t>
    </rPh>
    <rPh sb="73" eb="76">
      <t>シュウリョウゴ</t>
    </rPh>
    <rPh sb="80" eb="82">
      <t>セイカ</t>
    </rPh>
    <rPh sb="85" eb="86">
      <t>トウ</t>
    </rPh>
    <rPh sb="86" eb="88">
      <t>ケントウ</t>
    </rPh>
    <phoneticPr fontId="5"/>
  </si>
  <si>
    <t>0020</t>
  </si>
  <si>
    <t>カーボンプライシング導入に向け、これまでの事業で得られた知見を有効に活用すること。</t>
    <rPh sb="10" eb="12">
      <t>ドウニュウ</t>
    </rPh>
    <rPh sb="13" eb="14">
      <t>ム</t>
    </rPh>
    <phoneticPr fontId="5"/>
  </si>
  <si>
    <t>大臣官房環境経済課</t>
    <rPh sb="0" eb="2">
      <t>ダイジン</t>
    </rPh>
    <rPh sb="2" eb="4">
      <t>カンボウ</t>
    </rPh>
    <rPh sb="4" eb="6">
      <t>カンキョウ</t>
    </rPh>
    <rPh sb="6" eb="8">
      <t>ケイザイ</t>
    </rPh>
    <rPh sb="8" eb="9">
      <t>カ</t>
    </rPh>
    <phoneticPr fontId="8"/>
  </si>
  <si>
    <t>令和３年度対象</t>
    <rPh sb="0" eb="2">
      <t>レイワ</t>
    </rPh>
    <rPh sb="3" eb="5">
      <t>ネンド</t>
    </rPh>
    <rPh sb="5" eb="7">
      <t>タイショウ</t>
    </rPh>
    <phoneticPr fontId="5"/>
  </si>
  <si>
    <t>0021</t>
  </si>
  <si>
    <t>省エネ型浄化槽システム導入推進事業</t>
    <rPh sb="0" eb="1">
      <t>ショウ</t>
    </rPh>
    <rPh sb="3" eb="4">
      <t>ガタ</t>
    </rPh>
    <rPh sb="4" eb="7">
      <t>ジョウカソウ</t>
    </rPh>
    <rPh sb="11" eb="13">
      <t>ドウニュウ</t>
    </rPh>
    <rPh sb="13" eb="15">
      <t>スイシン</t>
    </rPh>
    <rPh sb="15" eb="17">
      <t>ジギョウ</t>
    </rPh>
    <phoneticPr fontId="5"/>
  </si>
  <si>
    <t>環境再生・資源循環局</t>
  </si>
  <si>
    <t>0022</t>
  </si>
  <si>
    <t>グリーンボンド等促進体制整備支援事業</t>
    <phoneticPr fontId="5"/>
  </si>
  <si>
    <t>平成30年度</t>
  </si>
  <si>
    <t>0023</t>
  </si>
  <si>
    <t>再生可能エネルギー資源発掘・創生のための情報提供システム整備事業</t>
    <phoneticPr fontId="5"/>
  </si>
  <si>
    <t>令和11年度</t>
    <rPh sb="0" eb="2">
      <t>レイワ</t>
    </rPh>
    <rPh sb="4" eb="5">
      <t>ネン</t>
    </rPh>
    <rPh sb="5" eb="6">
      <t>ド</t>
    </rPh>
    <phoneticPr fontId="5"/>
  </si>
  <si>
    <t>引き続き、成果目標の達成に向けて効果的かつ効率的な事業実施に努めること。また、一者応札の改善に向けた取組を検討すること。</t>
    <phoneticPr fontId="5"/>
  </si>
  <si>
    <t>地球環境局
大臣官房環境影響評価課
自然環境局</t>
    <rPh sb="0" eb="2">
      <t>チキュウ</t>
    </rPh>
    <rPh sb="2" eb="4">
      <t>カンキョウ</t>
    </rPh>
    <rPh sb="4" eb="5">
      <t>キョク</t>
    </rPh>
    <phoneticPr fontId="8"/>
  </si>
  <si>
    <t>0024</t>
  </si>
  <si>
    <t>脱炭素社会の実現に向けた取組・施策等に関する情報発信事業</t>
    <phoneticPr fontId="5"/>
  </si>
  <si>
    <t>効果的かつ効率的な事業実施・検証に向け、定量的アウトカムについて検討を進めること。また、一者応札の改善に向けた取組を検討すること。</t>
    <rPh sb="0" eb="2">
      <t>コウカ</t>
    </rPh>
    <rPh sb="2" eb="3">
      <t>テキ</t>
    </rPh>
    <rPh sb="5" eb="7">
      <t>コウリツ</t>
    </rPh>
    <rPh sb="7" eb="8">
      <t>テキ</t>
    </rPh>
    <rPh sb="9" eb="11">
      <t>ジギョウ</t>
    </rPh>
    <rPh sb="11" eb="13">
      <t>ジッシ</t>
    </rPh>
    <rPh sb="14" eb="16">
      <t>ケンショウ</t>
    </rPh>
    <rPh sb="17" eb="18">
      <t>ム</t>
    </rPh>
    <rPh sb="20" eb="23">
      <t>テイリョウテキ</t>
    </rPh>
    <rPh sb="32" eb="34">
      <t>ケントウ</t>
    </rPh>
    <rPh sb="35" eb="36">
      <t>スス</t>
    </rPh>
    <phoneticPr fontId="5"/>
  </si>
  <si>
    <t>0025</t>
  </si>
  <si>
    <t>脱炭素イノベーションによる地域循環共生圏構築事業（一部総務省、経済産業省、国土交通省連携事業）</t>
    <rPh sb="0" eb="1">
      <t>ダツ</t>
    </rPh>
    <rPh sb="1" eb="3">
      <t>タンソ</t>
    </rPh>
    <rPh sb="13" eb="15">
      <t>チイキ</t>
    </rPh>
    <rPh sb="15" eb="17">
      <t>ジュンカン</t>
    </rPh>
    <rPh sb="17" eb="19">
      <t>キョウセイ</t>
    </rPh>
    <rPh sb="19" eb="20">
      <t>ケン</t>
    </rPh>
    <rPh sb="20" eb="22">
      <t>コウチク</t>
    </rPh>
    <rPh sb="22" eb="24">
      <t>ジギョウ</t>
    </rPh>
    <phoneticPr fontId="5"/>
  </si>
  <si>
    <t>令和元年度</t>
    <rPh sb="0" eb="2">
      <t>レイワ</t>
    </rPh>
    <rPh sb="2" eb="3">
      <t>ガン</t>
    </rPh>
    <rPh sb="3" eb="5">
      <t>ネンド</t>
    </rPh>
    <phoneticPr fontId="5"/>
  </si>
  <si>
    <t>令和5年度</t>
    <rPh sb="0" eb="2">
      <t>レイワ</t>
    </rPh>
    <rPh sb="3" eb="5">
      <t>ネンド</t>
    </rPh>
    <phoneticPr fontId="5"/>
  </si>
  <si>
    <t>・長期的アウトカムとしてCO2排出削減量が示されているが、持続可能な社会を構築するためには、各種ステークホルダーを巻き込み環境面、経済面、社会面での課題を総合的に解決することが大変重要である。したがって、本事業で実施されたそれぞれの事業で、これら３要素がどのように解決できたかを長期的アウトカムで明らかにすべきである。
・本事業は令和５年度で終了する事業であるが、本事業で得られた成果等を公表し、横展開できるようにすべきである。
・一般競争入札はすべて１者応札となっている。今後は、公告期間を延長するなどして多くの業者が入札に参加できるよう工夫されたい。</t>
    <phoneticPr fontId="5"/>
  </si>
  <si>
    <t>外部有識者の所見を踏まえ、本事業の成果が環境面、経済面、社会面へ与えた影響を計測する指標の設定ができないか検討すること。
また、事業終了後も本事業成果の活用、横展開できるよう検討すること。
一者応札の改善に向けた取組を検討すること。</t>
    <rPh sb="0" eb="2">
      <t>ガイブ</t>
    </rPh>
    <rPh sb="2" eb="5">
      <t>ユウシキシャ</t>
    </rPh>
    <rPh sb="6" eb="8">
      <t>ショケン</t>
    </rPh>
    <rPh sb="9" eb="10">
      <t>フ</t>
    </rPh>
    <rPh sb="13" eb="14">
      <t>ホン</t>
    </rPh>
    <rPh sb="14" eb="16">
      <t>ジギョウ</t>
    </rPh>
    <rPh sb="17" eb="19">
      <t>セイカ</t>
    </rPh>
    <rPh sb="32" eb="33">
      <t>アタ</t>
    </rPh>
    <rPh sb="35" eb="37">
      <t>エイキョウ</t>
    </rPh>
    <rPh sb="38" eb="40">
      <t>ケイソク</t>
    </rPh>
    <rPh sb="42" eb="44">
      <t>シヒョウ</t>
    </rPh>
    <rPh sb="45" eb="47">
      <t>セッテイ</t>
    </rPh>
    <rPh sb="53" eb="55">
      <t>ケントウ</t>
    </rPh>
    <rPh sb="79" eb="80">
      <t>ヨコ</t>
    </rPh>
    <rPh sb="80" eb="82">
      <t>テンカイ</t>
    </rPh>
    <rPh sb="87" eb="89">
      <t>ケントウ</t>
    </rPh>
    <phoneticPr fontId="5"/>
  </si>
  <si>
    <t>0026</t>
  </si>
  <si>
    <t>温室効果ガス排出に関するデジタルガバメント構築事業</t>
    <rPh sb="0" eb="2">
      <t>オンシツ</t>
    </rPh>
    <rPh sb="2" eb="4">
      <t>コウカ</t>
    </rPh>
    <rPh sb="6" eb="8">
      <t>ハイシュツ</t>
    </rPh>
    <rPh sb="9" eb="10">
      <t>カン</t>
    </rPh>
    <rPh sb="21" eb="23">
      <t>コウチク</t>
    </rPh>
    <rPh sb="23" eb="25">
      <t>ジギョウ</t>
    </rPh>
    <phoneticPr fontId="5"/>
  </si>
  <si>
    <t>そもそも報告率が１割にとどまっていることの根本的な理由を把握して手を打つべきである。手間暇かけて報告することの必要性や、報告制度の設計そのものを見直す必要があるのあって、デジタル化が解決策ではないと考える。実際に成果目標と実績を見ても、成果があったとは思えない。そもそも設定された目標レベルも低く、コスト対効果を考えると本事業の必要性は疑問。
なお、デジタルガバメントでは、市民への情報公開に力を入れてほしい。脱炭素の呼びかけを行う以上、政府の政策が的を得たものであるか、進捗はどうなのか、透明性を高めることが不可欠であると考える。</t>
    <phoneticPr fontId="5"/>
  </si>
  <si>
    <t>外部有識者指摘を踏まえ、GHG報告率向上に向け、効果的な工夫を検討すること。</t>
    <rPh sb="0" eb="2">
      <t>ガイブ</t>
    </rPh>
    <rPh sb="2" eb="5">
      <t>ユウシキシャ</t>
    </rPh>
    <rPh sb="5" eb="7">
      <t>シテキ</t>
    </rPh>
    <rPh sb="8" eb="9">
      <t>フ</t>
    </rPh>
    <rPh sb="15" eb="17">
      <t>ホウコク</t>
    </rPh>
    <rPh sb="17" eb="18">
      <t>リツ</t>
    </rPh>
    <rPh sb="18" eb="20">
      <t>コウジョウ</t>
    </rPh>
    <rPh sb="21" eb="22">
      <t>ム</t>
    </rPh>
    <rPh sb="24" eb="27">
      <t>コウカテキ</t>
    </rPh>
    <rPh sb="28" eb="30">
      <t>クフウ</t>
    </rPh>
    <rPh sb="31" eb="33">
      <t>ケントウ</t>
    </rPh>
    <phoneticPr fontId="5"/>
  </si>
  <si>
    <t>0027</t>
  </si>
  <si>
    <t>環境配慮型先進トラック・バス導入加速事業（国土交通省、経済産業省連携事業）</t>
    <rPh sb="0" eb="2">
      <t>カンキョウ</t>
    </rPh>
    <rPh sb="2" eb="5">
      <t>ハイリョガタ</t>
    </rPh>
    <rPh sb="5" eb="7">
      <t>センシン</t>
    </rPh>
    <rPh sb="14" eb="16">
      <t>ドウニュウ</t>
    </rPh>
    <rPh sb="16" eb="18">
      <t>カソク</t>
    </rPh>
    <rPh sb="18" eb="20">
      <t>ジギョウ</t>
    </rPh>
    <rPh sb="21" eb="23">
      <t>コクド</t>
    </rPh>
    <rPh sb="23" eb="26">
      <t>コウツウショウ</t>
    </rPh>
    <rPh sb="27" eb="29">
      <t>ケイザイ</t>
    </rPh>
    <rPh sb="29" eb="32">
      <t>サンギョウショウ</t>
    </rPh>
    <rPh sb="32" eb="34">
      <t>レンケイ</t>
    </rPh>
    <rPh sb="34" eb="36">
      <t>ジギョウ</t>
    </rPh>
    <phoneticPr fontId="5"/>
  </si>
  <si>
    <t>水・大気環境局</t>
    <rPh sb="0" eb="1">
      <t>ミズ</t>
    </rPh>
    <rPh sb="2" eb="4">
      <t>タイキ</t>
    </rPh>
    <rPh sb="4" eb="7">
      <t>カンキョウキョク</t>
    </rPh>
    <phoneticPr fontId="8"/>
  </si>
  <si>
    <t>0028</t>
  </si>
  <si>
    <t>脱炭素社会を支えるプラスチック等資源循環システム構築実証事業</t>
    <rPh sb="0" eb="1">
      <t>ダツ</t>
    </rPh>
    <rPh sb="1" eb="3">
      <t>タンソ</t>
    </rPh>
    <rPh sb="3" eb="5">
      <t>シャカイ</t>
    </rPh>
    <rPh sb="6" eb="7">
      <t>ササ</t>
    </rPh>
    <rPh sb="15" eb="16">
      <t>トウ</t>
    </rPh>
    <rPh sb="16" eb="18">
      <t>シゲン</t>
    </rPh>
    <rPh sb="18" eb="20">
      <t>ジュンカン</t>
    </rPh>
    <rPh sb="24" eb="26">
      <t>コウチク</t>
    </rPh>
    <rPh sb="26" eb="28">
      <t>ジッショウ</t>
    </rPh>
    <rPh sb="28" eb="30">
      <t>ジギョウ</t>
    </rPh>
    <phoneticPr fontId="5"/>
  </si>
  <si>
    <t>環境再生・資源循環局
水・大気環境局</t>
    <rPh sb="0" eb="2">
      <t>カンキョウ</t>
    </rPh>
    <rPh sb="2" eb="4">
      <t>サイセイ</t>
    </rPh>
    <rPh sb="5" eb="7">
      <t>シゲン</t>
    </rPh>
    <rPh sb="7" eb="9">
      <t>ジュンカン</t>
    </rPh>
    <rPh sb="9" eb="10">
      <t>キョク</t>
    </rPh>
    <phoneticPr fontId="8"/>
  </si>
  <si>
    <t>0029</t>
  </si>
  <si>
    <t>気候変動枠組条約等拠出金</t>
    <rPh sb="8" eb="9">
      <t>トウ</t>
    </rPh>
    <phoneticPr fontId="5"/>
  </si>
  <si>
    <t>平成16年度</t>
  </si>
  <si>
    <t>引き続き、日本の国際交渉における影響力強化、リーダーシップの発揮ができるよう努め、隔年透明性報告書を提出した途上国数が目標達成するよう努めること。</t>
    <phoneticPr fontId="5"/>
  </si>
  <si>
    <t>所見をふまえ、日本の国際交渉における影響力強化やリーダーシップの発揮ができるよう努めるとともに、隔年透明性報告書を提出した途上国数が目標達成するよう努める。</t>
    <phoneticPr fontId="5"/>
  </si>
  <si>
    <t>（項）地球温暖化対策推進費
　（大事項）地球温暖化対策の推進に必要な経費
（項）地球環境保全費
　（大事項）地球環境の保全に必要な経費</t>
    <phoneticPr fontId="5"/>
  </si>
  <si>
    <t>0030</t>
  </si>
  <si>
    <t>パリ協定の実施に向けた検討経費</t>
  </si>
  <si>
    <t>平成19年度</t>
  </si>
  <si>
    <t>引き続き、詳細ルール交渉で効果的な提案・議論を行うための検討調査及び主要国との戦略的対話を費用対効果の高い方法で実施するよう努めること。また、一者応札の改善に向けた取組にも努めること。</t>
    <phoneticPr fontId="5"/>
  </si>
  <si>
    <t>所見をふまえ、詳細ルール交渉で効果的な提案・議論を行うための検討調査及び主要国との戦略的対話を費用対効果の高い方法で実施するよう努める。また、一者応札の改善に向けた取組にも引き続き努める。</t>
    <phoneticPr fontId="5"/>
  </si>
  <si>
    <t>0031</t>
  </si>
  <si>
    <t>温室効果ガス観測技術衛星等による排出量検証に向けた技術高度化事業</t>
  </si>
  <si>
    <t>例年多額の繰り越しと不用が発生しているため、令和５年度は、一層事業の進捗管理に努めるとともに、予算規模の妥当性について検討すること。</t>
    <rPh sb="0" eb="2">
      <t>レイネン</t>
    </rPh>
    <phoneticPr fontId="5"/>
  </si>
  <si>
    <t>令和３年度対象</t>
  </si>
  <si>
    <t>0032</t>
  </si>
  <si>
    <t>2050年カーボンニュートラルの実現に向けたインベントリ整備・中長期的排出削減対策検討等調査費</t>
    <rPh sb="28" eb="30">
      <t>セイビ</t>
    </rPh>
    <phoneticPr fontId="5"/>
  </si>
  <si>
    <t>事業そのものの必要性はいうまでもないので、予算の効率的・効果的執行に務めて欲しい。「調査のための調査」や「検討のための検討」ではなく、実質的に、早期に大幅な温室効果ガス削減につながるような対策を打ち出し、実行につなげてほしい。部門ごとや課題ごとの検討の積み上げだけではなく、目標達成のために何が必要なのか、バックキャスティング手法で大胆にアプローチしてほしい。</t>
    <phoneticPr fontId="5"/>
  </si>
  <si>
    <t>外部有識者指摘を踏まえ、引き続き予算の効率的・効果的執行に努めること。</t>
    <rPh sb="0" eb="2">
      <t>ガイブ</t>
    </rPh>
    <rPh sb="2" eb="5">
      <t>ユウシキシャ</t>
    </rPh>
    <rPh sb="5" eb="7">
      <t>シテキ</t>
    </rPh>
    <rPh sb="8" eb="9">
      <t>フ</t>
    </rPh>
    <rPh sb="12" eb="13">
      <t>ヒ</t>
    </rPh>
    <rPh sb="14" eb="15">
      <t>ツヅ</t>
    </rPh>
    <rPh sb="29" eb="30">
      <t>ツト</t>
    </rPh>
    <phoneticPr fontId="5"/>
  </si>
  <si>
    <t>ｴﾈﾙｷﾞｰ対策特別会計ｴﾈﾙｷﾞｰ需給勘定</t>
    <phoneticPr fontId="5"/>
  </si>
  <si>
    <t>0033</t>
    <phoneticPr fontId="5"/>
  </si>
  <si>
    <t>気候変動影響評価・適応推進事業</t>
  </si>
  <si>
    <t>平成18年度</t>
  </si>
  <si>
    <t>適応の重要性は論を待たないが、緩和とは異なる難しさがある。政府として全体の司令塔の機能を十分に果たしながら、地域毎に異なる優先課題への取り組みを促進することに力を入れて欲しい。③から④にかけてのKPIにおいては、より高い目標を掲げるべきと考える。また、適応をめぐる諸環境は時とともに変化するので、計画は状況変化に応じた順応的な管理・運用とすべき。</t>
    <phoneticPr fontId="5"/>
  </si>
  <si>
    <t>外部有識者の所見を踏まえて、地域毎に異なる優先課題への取り組みを促進することに力を入れるとともに、KPIの設定については、より高い目標を掲げることについて検討すること。</t>
    <phoneticPr fontId="5"/>
  </si>
  <si>
    <t>所見を踏まえて、地域の実情に応じた異なる優先課題への取組を促進することに力を入れるとともに、KPIの設定については、より高い目標設定を検討する。</t>
    <phoneticPr fontId="5"/>
  </si>
  <si>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8"/>
  </si>
  <si>
    <t>0034</t>
  </si>
  <si>
    <t>廃棄物処理×脱炭素化によるマルチベネフィット達成促進事業</t>
    <phoneticPr fontId="5"/>
  </si>
  <si>
    <t>令和2年度</t>
    <rPh sb="0" eb="2">
      <t>レイワ</t>
    </rPh>
    <rPh sb="3" eb="5">
      <t>ネンド</t>
    </rPh>
    <rPh sb="4" eb="5">
      <t>ド</t>
    </rPh>
    <phoneticPr fontId="5"/>
  </si>
  <si>
    <t>環境再生・資源循環局</t>
    <rPh sb="0" eb="2">
      <t>カンキョウ</t>
    </rPh>
    <rPh sb="2" eb="4">
      <t>サイセイ</t>
    </rPh>
    <rPh sb="5" eb="7">
      <t>シゲン</t>
    </rPh>
    <rPh sb="7" eb="9">
      <t>ジュンカン</t>
    </rPh>
    <rPh sb="9" eb="10">
      <t>キョク</t>
    </rPh>
    <phoneticPr fontId="8"/>
  </si>
  <si>
    <t>0035</t>
  </si>
  <si>
    <t>0036</t>
  </si>
  <si>
    <t>バッテリー交換式EVとバッテリーステーション活用による地域貢献型脱炭素物流等構築事業（一部経済産業省連携事業）</t>
    <phoneticPr fontId="5"/>
  </si>
  <si>
    <t>令和6年度</t>
    <rPh sb="0" eb="2">
      <t>レイワ</t>
    </rPh>
    <rPh sb="3" eb="5">
      <t>ネンド</t>
    </rPh>
    <rPh sb="4" eb="5">
      <t>ド</t>
    </rPh>
    <phoneticPr fontId="5"/>
  </si>
  <si>
    <t>例年多額の繰り越しと不用が発生しているため、令和５年度は、一層事業の進捗管理に努めるとともに、予算規模の妥当性について検討すること。</t>
    <rPh sb="0" eb="2">
      <t>レイネン</t>
    </rPh>
    <rPh sb="2" eb="4">
      <t>タガク</t>
    </rPh>
    <rPh sb="5" eb="6">
      <t>ク</t>
    </rPh>
    <rPh sb="7" eb="8">
      <t>コ</t>
    </rPh>
    <rPh sb="10" eb="12">
      <t>フヨウ</t>
    </rPh>
    <rPh sb="13" eb="15">
      <t>ハッセイ</t>
    </rPh>
    <rPh sb="22" eb="24">
      <t>レイワ</t>
    </rPh>
    <rPh sb="25" eb="27">
      <t>ネンド</t>
    </rPh>
    <rPh sb="29" eb="31">
      <t>イッソウ</t>
    </rPh>
    <rPh sb="31" eb="33">
      <t>ジギョウ</t>
    </rPh>
    <rPh sb="34" eb="36">
      <t>シンチョク</t>
    </rPh>
    <rPh sb="36" eb="38">
      <t>カンリ</t>
    </rPh>
    <rPh sb="39" eb="40">
      <t>ツト</t>
    </rPh>
    <rPh sb="47" eb="49">
      <t>ヨサン</t>
    </rPh>
    <rPh sb="49" eb="51">
      <t>キボ</t>
    </rPh>
    <rPh sb="52" eb="54">
      <t>ダトウ</t>
    </rPh>
    <rPh sb="54" eb="55">
      <t>セイ</t>
    </rPh>
    <rPh sb="59" eb="61">
      <t>ケントウ</t>
    </rPh>
    <phoneticPr fontId="5"/>
  </si>
  <si>
    <t>水・大気環境局
地球環境局</t>
    <rPh sb="8" eb="10">
      <t>チキュウ</t>
    </rPh>
    <rPh sb="10" eb="12">
      <t>カンキョウ</t>
    </rPh>
    <rPh sb="12" eb="13">
      <t>キョク</t>
    </rPh>
    <phoneticPr fontId="8"/>
  </si>
  <si>
    <t>0037</t>
  </si>
  <si>
    <t>令和5年度</t>
  </si>
  <si>
    <t>水・大気環境局</t>
    <rPh sb="0" eb="1">
      <t>ミズ</t>
    </rPh>
    <rPh sb="2" eb="4">
      <t>タイキ</t>
    </rPh>
    <rPh sb="4" eb="6">
      <t>カンキョウ</t>
    </rPh>
    <rPh sb="6" eb="7">
      <t>キョク</t>
    </rPh>
    <phoneticPr fontId="8"/>
  </si>
  <si>
    <t>0038</t>
  </si>
  <si>
    <t>革新的な省CO2実現のための部材や素材の社会実装・普及展開加速化事業</t>
    <phoneticPr fontId="5"/>
  </si>
  <si>
    <t>引き続き、成果目標の達成に向けて、効果的かつ効率的な事業実施に努めること。事業者の選定に当たっては、一者応札の改善に向けた取組を検討すること。</t>
    <rPh sb="0" eb="1">
      <t>ヒ</t>
    </rPh>
    <rPh sb="2" eb="3">
      <t>ツヅ</t>
    </rPh>
    <rPh sb="5" eb="7">
      <t>セイカ</t>
    </rPh>
    <rPh sb="7" eb="9">
      <t>モクヒョウ</t>
    </rPh>
    <rPh sb="10" eb="12">
      <t>タッセイ</t>
    </rPh>
    <rPh sb="13" eb="14">
      <t>ム</t>
    </rPh>
    <rPh sb="17" eb="20">
      <t>コウカテキ</t>
    </rPh>
    <rPh sb="22" eb="25">
      <t>コウリツテキ</t>
    </rPh>
    <rPh sb="26" eb="28">
      <t>ジギョウ</t>
    </rPh>
    <rPh sb="28" eb="30">
      <t>ジッシ</t>
    </rPh>
    <rPh sb="31" eb="32">
      <t>ツト</t>
    </rPh>
    <rPh sb="37" eb="40">
      <t>ジギョウシャ</t>
    </rPh>
    <rPh sb="41" eb="43">
      <t>センテイ</t>
    </rPh>
    <rPh sb="44" eb="45">
      <t>ア</t>
    </rPh>
    <rPh sb="50" eb="51">
      <t>イッ</t>
    </rPh>
    <rPh sb="51" eb="52">
      <t>シャ</t>
    </rPh>
    <rPh sb="52" eb="54">
      <t>オウサツ</t>
    </rPh>
    <rPh sb="55" eb="57">
      <t>カイゼン</t>
    </rPh>
    <rPh sb="58" eb="59">
      <t>ム</t>
    </rPh>
    <rPh sb="61" eb="63">
      <t>トリクミ</t>
    </rPh>
    <rPh sb="64" eb="66">
      <t>ケントウ</t>
    </rPh>
    <phoneticPr fontId="5"/>
  </si>
  <si>
    <t>0039</t>
  </si>
  <si>
    <t>浮体式洋上風力発電による地域の脱炭素化ビジネス促進事業</t>
    <phoneticPr fontId="5"/>
  </si>
  <si>
    <t>令和5年度</t>
    <rPh sb="0" eb="2">
      <t>レイワ</t>
    </rPh>
    <rPh sb="3" eb="5">
      <t>ネンド</t>
    </rPh>
    <rPh sb="4" eb="5">
      <t>ド</t>
    </rPh>
    <phoneticPr fontId="5"/>
  </si>
  <si>
    <t>・浮体式洋上風力発電による地域の脱炭素化ビジネスを促進するためには、地元関係者への理解醸成が最も重要である。したがって、本事業で得られた成果を丁寧に、分かり易く説明し、理解を深めることが必要である。</t>
    <phoneticPr fontId="5"/>
  </si>
  <si>
    <t>0040</t>
  </si>
  <si>
    <t>脱炭素型金属リサイクルシステムの早期社会実装化に向けた実証事業</t>
    <phoneticPr fontId="5"/>
  </si>
  <si>
    <t>令和4年度</t>
    <rPh sb="0" eb="2">
      <t>レイワ</t>
    </rPh>
    <rPh sb="3" eb="5">
      <t>ネンド</t>
    </rPh>
    <rPh sb="4" eb="5">
      <t>ド</t>
    </rPh>
    <phoneticPr fontId="5"/>
  </si>
  <si>
    <t>0041</t>
  </si>
  <si>
    <t>事業全体のマネジメント・サイクル体制確立事業</t>
    <phoneticPr fontId="5"/>
  </si>
  <si>
    <t>各事業の効果検証のため有効な事業であると思うが、例年不用が発生しているため、一層事業の進捗管理に努めるとともに、予算規模の妥当性について検討すること。また、一者応札の改善に向けた取組を検討すること。</t>
    <rPh sb="0" eb="1">
      <t>カク</t>
    </rPh>
    <rPh sb="1" eb="3">
      <t>ジギョウ</t>
    </rPh>
    <rPh sb="4" eb="6">
      <t>コウカ</t>
    </rPh>
    <rPh sb="6" eb="8">
      <t>ケンショウ</t>
    </rPh>
    <rPh sb="11" eb="13">
      <t>ユウコウ</t>
    </rPh>
    <rPh sb="14" eb="16">
      <t>ジギョウ</t>
    </rPh>
    <rPh sb="20" eb="21">
      <t>オモ</t>
    </rPh>
    <rPh sb="24" eb="26">
      <t>レイネン</t>
    </rPh>
    <rPh sb="26" eb="28">
      <t>フヨウ</t>
    </rPh>
    <rPh sb="29" eb="31">
      <t>ハッセイ</t>
    </rPh>
    <rPh sb="38" eb="40">
      <t>イッソウ</t>
    </rPh>
    <rPh sb="40" eb="42">
      <t>ジギョウ</t>
    </rPh>
    <rPh sb="43" eb="45">
      <t>シンチョク</t>
    </rPh>
    <rPh sb="45" eb="47">
      <t>カンリ</t>
    </rPh>
    <rPh sb="48" eb="49">
      <t>ツト</t>
    </rPh>
    <rPh sb="56" eb="58">
      <t>ヨサン</t>
    </rPh>
    <rPh sb="58" eb="60">
      <t>キボ</t>
    </rPh>
    <rPh sb="61" eb="64">
      <t>ダトウセイ</t>
    </rPh>
    <rPh sb="68" eb="70">
      <t>ケントウ</t>
    </rPh>
    <rPh sb="78" eb="79">
      <t>イッ</t>
    </rPh>
    <rPh sb="79" eb="80">
      <t>シャ</t>
    </rPh>
    <rPh sb="80" eb="82">
      <t>オウサツ</t>
    </rPh>
    <rPh sb="83" eb="85">
      <t>カイゼン</t>
    </rPh>
    <rPh sb="86" eb="87">
      <t>ム</t>
    </rPh>
    <rPh sb="89" eb="91">
      <t>トリクミ</t>
    </rPh>
    <rPh sb="92" eb="94">
      <t>ケントウ</t>
    </rPh>
    <phoneticPr fontId="5"/>
  </si>
  <si>
    <t>0042</t>
  </si>
  <si>
    <t>社会変革と物流脱炭素化を同時実現する先進技術導入促進事業（国土交通省連携事業）</t>
    <phoneticPr fontId="5"/>
  </si>
  <si>
    <t>・物流の脱炭素化を実現する本事業の取組は、大変重要である。そのためには、それぞれの事業について、CO２排出削減量等の環境面、エネルギー削減量などの経済面、防災・減災等の社会面等でどのようなメリットがあるかなどを明らかにし、横展開が図れるようにすべきである。　</t>
    <phoneticPr fontId="5"/>
  </si>
  <si>
    <t>外部有識者の所見を踏まえ、本事業の成果が環境面、経済面、社会面へ与えた影響を計測する指標の設定ができないか検討するとともに、本事業成果の活用、横展開できるよう検討すること。</t>
    <rPh sb="6" eb="8">
      <t>ショケン</t>
    </rPh>
    <phoneticPr fontId="5"/>
  </si>
  <si>
    <t>0043</t>
  </si>
  <si>
    <t>再エネ電力と電気自動車や燃料電池自動車等を活用したゼロカーボンライフ・ワークスタイル先行導入モデル事業（経済産業省 連携事業）</t>
    <phoneticPr fontId="5"/>
  </si>
  <si>
    <t>水・大気環境局</t>
    <rPh sb="0" eb="1">
      <t>ミズ</t>
    </rPh>
    <rPh sb="2" eb="4">
      <t>タイキ</t>
    </rPh>
    <rPh sb="4" eb="6">
      <t>カンキョウ</t>
    </rPh>
    <rPh sb="6" eb="7">
      <t>キョク</t>
    </rPh>
    <phoneticPr fontId="7"/>
  </si>
  <si>
    <t>0044</t>
  </si>
  <si>
    <t>令和7年度</t>
    <rPh sb="0" eb="2">
      <t>レイワ</t>
    </rPh>
    <rPh sb="3" eb="5">
      <t>ネンド</t>
    </rPh>
    <rPh sb="4" eb="5">
      <t>ド</t>
    </rPh>
    <phoneticPr fontId="5"/>
  </si>
  <si>
    <t>令和４年度は多額の繰り越しと不用が発生したため、令和５年度は、一層事業の進捗管理に努めるとともに、予算規模の妥当性について検討すること。また、一者応札の改善に向けた取組を検討すること。</t>
    <phoneticPr fontId="5"/>
  </si>
  <si>
    <t>0045</t>
  </si>
  <si>
    <t>脱炭素社会構築のための資源循環高度化設備導入促進事業</t>
    <phoneticPr fontId="5"/>
  </si>
  <si>
    <t>令和2年度</t>
    <rPh sb="0" eb="2">
      <t>レイワ</t>
    </rPh>
    <rPh sb="3" eb="5">
      <t>ネンド</t>
    </rPh>
    <rPh sb="4" eb="5">
      <t>ド</t>
    </rPh>
    <phoneticPr fontId="0"/>
  </si>
  <si>
    <t>0046</t>
  </si>
  <si>
    <t>地域レジリエンス・脱炭素化を同時実現する公共施設への自立・分散型エネルギー設備等導入推進事業</t>
    <rPh sb="20" eb="22">
      <t>コウキョウ</t>
    </rPh>
    <rPh sb="22" eb="24">
      <t>シセツ</t>
    </rPh>
    <phoneticPr fontId="5"/>
  </si>
  <si>
    <t>令和４年度は多額の繰り越しと不用が発生したため、令和５年度は、一層事業の進捗管理に努めるとともに予算規模の妥当性について検討すること。。</t>
    <rPh sb="0" eb="2">
      <t>レイワ</t>
    </rPh>
    <rPh sb="3" eb="5">
      <t>ネンド</t>
    </rPh>
    <rPh sb="14" eb="16">
      <t>フヨウ</t>
    </rPh>
    <phoneticPr fontId="5"/>
  </si>
  <si>
    <t>0047</t>
  </si>
  <si>
    <t>地域脱炭素実現に向けた再エネの最大限導入のための計画づくり支援事業</t>
    <phoneticPr fontId="5"/>
  </si>
  <si>
    <t>令和7年度</t>
  </si>
  <si>
    <t>大臣官房地域脱炭素政策調整担当参事官室</t>
    <rPh sb="4" eb="6">
      <t>チイキ</t>
    </rPh>
    <rPh sb="6" eb="7">
      <t>ダツ</t>
    </rPh>
    <rPh sb="7" eb="9">
      <t>タンソ</t>
    </rPh>
    <rPh sb="9" eb="11">
      <t>セイサク</t>
    </rPh>
    <rPh sb="11" eb="13">
      <t>チョウセイ</t>
    </rPh>
    <rPh sb="13" eb="15">
      <t>タントウ</t>
    </rPh>
    <rPh sb="15" eb="18">
      <t>サンジカン</t>
    </rPh>
    <rPh sb="18" eb="19">
      <t>シツ</t>
    </rPh>
    <phoneticPr fontId="5"/>
  </si>
  <si>
    <t>0048</t>
  </si>
  <si>
    <t>「脱炭素×復興まちづくり」推進事業</t>
    <phoneticPr fontId="5"/>
  </si>
  <si>
    <t>令和3年度</t>
    <rPh sb="0" eb="2">
      <t>レイワ</t>
    </rPh>
    <rPh sb="3" eb="5">
      <t>ネンド</t>
    </rPh>
    <phoneticPr fontId="5"/>
  </si>
  <si>
    <t>0049</t>
  </si>
  <si>
    <t>ゼロカーボンシティ実現に向けた地域の気候変動対策基盤整備事業</t>
    <phoneticPr fontId="5"/>
  </si>
  <si>
    <t>大臣官房地域政策課</t>
    <rPh sb="0" eb="2">
      <t>ダイジン</t>
    </rPh>
    <rPh sb="2" eb="4">
      <t>カンボウ</t>
    </rPh>
    <rPh sb="4" eb="6">
      <t>チイキ</t>
    </rPh>
    <rPh sb="6" eb="8">
      <t>セイサク</t>
    </rPh>
    <rPh sb="8" eb="9">
      <t>カ</t>
    </rPh>
    <phoneticPr fontId="17"/>
  </si>
  <si>
    <t>0050</t>
  </si>
  <si>
    <t>工場・事業場における先導的な脱炭素化取組推進事業（SHIFT事業）</t>
    <phoneticPr fontId="5"/>
  </si>
  <si>
    <t>令和7年度</t>
    <rPh sb="0" eb="2">
      <t>レイワ</t>
    </rPh>
    <phoneticPr fontId="15"/>
  </si>
  <si>
    <t>0051</t>
  </si>
  <si>
    <t>脱炭素化・先導的廃棄物処理システム実証事業</t>
    <phoneticPr fontId="5"/>
  </si>
  <si>
    <t>0052</t>
  </si>
  <si>
    <t>脱炭素社会の構築に向けたESGリース促進事業</t>
    <phoneticPr fontId="5"/>
  </si>
  <si>
    <t>大臣官房環境経済課</t>
    <phoneticPr fontId="5"/>
  </si>
  <si>
    <t>0053</t>
  </si>
  <si>
    <t>令和４年度は多額の繰り越しが発生したため、令和５年度は、一層事業の進捗管理に努めること。</t>
    <phoneticPr fontId="5"/>
  </si>
  <si>
    <t>0054</t>
  </si>
  <si>
    <t>グリーンリカバリーの実現に向けた中小企業等のCO2削減比例型設備導入支援事業</t>
    <phoneticPr fontId="5"/>
  </si>
  <si>
    <t>・本事業は今年度で終了する事業であるが、本事業で得られた省CO２型設備等を導入する成果、メリット等を明らかにすることで、企業が補助金を得なくても自らの資金を使って独自で取り組むことができるような施策（例えば、地方公共団体による顕彰制度、グリーンポイント制度等）を検討することも必要である。</t>
    <phoneticPr fontId="5"/>
  </si>
  <si>
    <t>外部有識者の所見を踏まえ、本事業成果等を活用し、企業の自発的な取組に繋げることができないか検討すること。</t>
    <rPh sb="0" eb="2">
      <t>ガイブ</t>
    </rPh>
    <rPh sb="2" eb="5">
      <t>ユウシキシャ</t>
    </rPh>
    <rPh sb="6" eb="8">
      <t>ショケン</t>
    </rPh>
    <rPh sb="9" eb="10">
      <t>フ</t>
    </rPh>
    <rPh sb="13" eb="14">
      <t>ホン</t>
    </rPh>
    <rPh sb="14" eb="16">
      <t>ジギョウ</t>
    </rPh>
    <rPh sb="16" eb="18">
      <t>セイカ</t>
    </rPh>
    <rPh sb="18" eb="19">
      <t>トウ</t>
    </rPh>
    <rPh sb="20" eb="22">
      <t>カツヨウ</t>
    </rPh>
    <rPh sb="24" eb="26">
      <t>キギョウ</t>
    </rPh>
    <rPh sb="27" eb="29">
      <t>ジハツ</t>
    </rPh>
    <rPh sb="29" eb="30">
      <t>テキ</t>
    </rPh>
    <rPh sb="31" eb="33">
      <t>トリクミ</t>
    </rPh>
    <rPh sb="34" eb="35">
      <t>ツナ</t>
    </rPh>
    <rPh sb="45" eb="47">
      <t>ケントウ</t>
    </rPh>
    <phoneticPr fontId="5"/>
  </si>
  <si>
    <t>前年度新規</t>
  </si>
  <si>
    <t>0055</t>
  </si>
  <si>
    <t>再エネ×電動車の同時導入による脱炭素型カーシェア・防災拠点化促進事業</t>
    <rPh sb="0" eb="1">
      <t>サイ</t>
    </rPh>
    <rPh sb="4" eb="7">
      <t>デンドウシャ</t>
    </rPh>
    <phoneticPr fontId="5"/>
  </si>
  <si>
    <t>水・大気環境局</t>
  </si>
  <si>
    <t>0056</t>
  </si>
  <si>
    <t>食とくらしの「グリーンライフ・ポイント」推進事業</t>
    <phoneticPr fontId="5"/>
  </si>
  <si>
    <t>・本事業の環境配慮行動で明らかになった成果を当該補助対象事業者以外の全国の同様な事業者に横展開できるよう、産業界、地方公共団体等に働きかけるべきである。</t>
    <phoneticPr fontId="5"/>
  </si>
  <si>
    <t>外部有識者の所見を踏まえ、本事業で得られた知見を横展開する等有効に活用すること。</t>
    <rPh sb="0" eb="2">
      <t>ガイブ</t>
    </rPh>
    <rPh sb="2" eb="5">
      <t>ユウシキシャ</t>
    </rPh>
    <rPh sb="6" eb="8">
      <t>ショケン</t>
    </rPh>
    <rPh sb="9" eb="10">
      <t>フ</t>
    </rPh>
    <rPh sb="24" eb="25">
      <t>ヨコ</t>
    </rPh>
    <rPh sb="25" eb="27">
      <t>テンカイ</t>
    </rPh>
    <rPh sb="29" eb="30">
      <t>トウ</t>
    </rPh>
    <phoneticPr fontId="5"/>
  </si>
  <si>
    <t>一般会計</t>
    <rPh sb="0" eb="2">
      <t>イッパン</t>
    </rPh>
    <rPh sb="2" eb="4">
      <t>カイケイ</t>
    </rPh>
    <phoneticPr fontId="7"/>
  </si>
  <si>
    <t>0057</t>
    <phoneticPr fontId="5"/>
  </si>
  <si>
    <t>住宅のZEH・省CO2化促進事業</t>
    <rPh sb="0" eb="2">
      <t>ジュウタク</t>
    </rPh>
    <rPh sb="7" eb="8">
      <t>ショウ</t>
    </rPh>
    <rPh sb="11" eb="12">
      <t>カ</t>
    </rPh>
    <rPh sb="12" eb="14">
      <t>ソクシン</t>
    </rPh>
    <rPh sb="14" eb="16">
      <t>ジギョウ</t>
    </rPh>
    <phoneticPr fontId="5"/>
  </si>
  <si>
    <t>平成30年度</t>
    <rPh sb="0" eb="2">
      <t>ヘイセイ</t>
    </rPh>
    <rPh sb="4" eb="5">
      <t>ネン</t>
    </rPh>
    <rPh sb="5" eb="6">
      <t>ド</t>
    </rPh>
    <phoneticPr fontId="5"/>
  </si>
  <si>
    <t>例年多額の繰り越しが発生しているため、令和５年度は、一層事業の進捗管理に努めること。</t>
    <rPh sb="0" eb="2">
      <t>レイネン</t>
    </rPh>
    <rPh sb="2" eb="4">
      <t>タガク</t>
    </rPh>
    <rPh sb="5" eb="6">
      <t>ク</t>
    </rPh>
    <rPh sb="7" eb="8">
      <t>コ</t>
    </rPh>
    <rPh sb="10" eb="12">
      <t>ハッセイ</t>
    </rPh>
    <rPh sb="19" eb="21">
      <t>レイワ</t>
    </rPh>
    <rPh sb="22" eb="24">
      <t>ネンド</t>
    </rPh>
    <rPh sb="26" eb="28">
      <t>イッソウ</t>
    </rPh>
    <rPh sb="28" eb="30">
      <t>ジギョウ</t>
    </rPh>
    <rPh sb="31" eb="33">
      <t>シンチョク</t>
    </rPh>
    <rPh sb="33" eb="35">
      <t>カンリ</t>
    </rPh>
    <rPh sb="36" eb="37">
      <t>ツト</t>
    </rPh>
    <phoneticPr fontId="5"/>
  </si>
  <si>
    <t>地球環境局</t>
    <rPh sb="0" eb="2">
      <t>チキュウ</t>
    </rPh>
    <rPh sb="2" eb="4">
      <t>カンキョウ</t>
    </rPh>
    <rPh sb="4" eb="5">
      <t>キョク</t>
    </rPh>
    <phoneticPr fontId="5"/>
  </si>
  <si>
    <t>0058</t>
    <phoneticPr fontId="5"/>
  </si>
  <si>
    <t>空港・港湾・海事分野における脱炭素化促進事業（国土交通省連携事業）</t>
    <rPh sb="0" eb="2">
      <t>クウコウ</t>
    </rPh>
    <rPh sb="3" eb="5">
      <t>コウワン</t>
    </rPh>
    <rPh sb="6" eb="8">
      <t>カイジ</t>
    </rPh>
    <rPh sb="8" eb="10">
      <t>ブンヤ</t>
    </rPh>
    <rPh sb="14" eb="15">
      <t>ダツ</t>
    </rPh>
    <rPh sb="15" eb="17">
      <t>タンソ</t>
    </rPh>
    <rPh sb="17" eb="18">
      <t>カ</t>
    </rPh>
    <rPh sb="18" eb="20">
      <t>ソクシン</t>
    </rPh>
    <rPh sb="20" eb="22">
      <t>ジギョウ</t>
    </rPh>
    <rPh sb="23" eb="25">
      <t>コクド</t>
    </rPh>
    <rPh sb="25" eb="28">
      <t>コウツウショウ</t>
    </rPh>
    <rPh sb="28" eb="30">
      <t>レンケイ</t>
    </rPh>
    <rPh sb="30" eb="32">
      <t>ジギョウ</t>
    </rPh>
    <phoneticPr fontId="5"/>
  </si>
  <si>
    <t>0059</t>
  </si>
  <si>
    <t>アジア等国際的な脱炭素移行支援のための基盤整備事業</t>
    <phoneticPr fontId="5"/>
  </si>
  <si>
    <t>令和12年度</t>
  </si>
  <si>
    <t>引き続き、国際交渉の動向、我が国の地球温暖化対策の状況の進捗を踏まえ、事業内容の改善・見直しを実施するなど、業務の適切な実施に努めること。また、一者応札の改善に向けた取組に努めること。</t>
    <phoneticPr fontId="5"/>
  </si>
  <si>
    <t>地球環境局
水・大気環境局
環境再生・資源循環局</t>
  </si>
  <si>
    <t>0060</t>
  </si>
  <si>
    <t>地域脱炭素移行・再エネ推進交付金</t>
    <phoneticPr fontId="5"/>
  </si>
  <si>
    <t>令和12年度</t>
    <rPh sb="0" eb="2">
      <t>レイワ</t>
    </rPh>
    <rPh sb="4" eb="6">
      <t>ネンド</t>
    </rPh>
    <phoneticPr fontId="5"/>
  </si>
  <si>
    <t>・本事業は国、地方公共団体、民間が連携し、２０５０年カーボンニュートラルを２０年前倒しして実現する取組であり、環境面のみならず経済面、社会面からも有意義な事業である。ただし、地方公共団体の交付金のほかに自らの予算も必要であるので、２０３０年までに目標どおり着実に実施するためには、地方公共団体と適切な調整を図る必要がある。</t>
    <phoneticPr fontId="5"/>
  </si>
  <si>
    <t>外部有識者の所見を踏まえ、地方公共団体との調整を図りながら、２０３０年目標の達成に向け、着実な事業執行を図ること。</t>
    <rPh sb="0" eb="2">
      <t>ガイブ</t>
    </rPh>
    <rPh sb="2" eb="5">
      <t>ユウシキシャ</t>
    </rPh>
    <rPh sb="6" eb="8">
      <t>ショケン</t>
    </rPh>
    <rPh sb="9" eb="10">
      <t>フ</t>
    </rPh>
    <rPh sb="13" eb="15">
      <t>チホウ</t>
    </rPh>
    <rPh sb="15" eb="17">
      <t>コウキョウ</t>
    </rPh>
    <rPh sb="17" eb="19">
      <t>ダンタイ</t>
    </rPh>
    <rPh sb="21" eb="23">
      <t>チョウセイ</t>
    </rPh>
    <rPh sb="24" eb="25">
      <t>ハカ</t>
    </rPh>
    <rPh sb="34" eb="35">
      <t>ネン</t>
    </rPh>
    <rPh sb="35" eb="37">
      <t>モクヒョウ</t>
    </rPh>
    <rPh sb="38" eb="40">
      <t>タッセイ</t>
    </rPh>
    <rPh sb="41" eb="42">
      <t>ム</t>
    </rPh>
    <rPh sb="44" eb="46">
      <t>チャクジツ</t>
    </rPh>
    <rPh sb="47" eb="49">
      <t>ジギョウ</t>
    </rPh>
    <rPh sb="49" eb="51">
      <t>シッコウ</t>
    </rPh>
    <rPh sb="52" eb="53">
      <t>ハカ</t>
    </rPh>
    <phoneticPr fontId="5"/>
  </si>
  <si>
    <t>新22</t>
  </si>
  <si>
    <t>0061</t>
  </si>
  <si>
    <t>地域共生型地熱利活用に向けた方策等検討事業</t>
    <phoneticPr fontId="5"/>
  </si>
  <si>
    <t>令和6年度</t>
    <rPh sb="0" eb="2">
      <t>レイワ</t>
    </rPh>
    <rPh sb="3" eb="5">
      <t>ネンド</t>
    </rPh>
    <phoneticPr fontId="5"/>
  </si>
  <si>
    <t>・地球温暖化対策を推進するためには、安定的な再エネ電源である地熱発電の推進は大変重要である。一方で、地熱発電開発に係る地域や温泉事業者等は、開発に対し不安を抱いていることも事実であることから、これら関係者の不安解消を丁寧に実施する必要がある。
したがって、本事業の成果を広く公表するとともに、地熱発電開発にはそれぞれの地域毎に特有の課題もあることを十分に認識し、円滑に開発が進むよう関係者と調整を図る必要がある。
・令和４年度は１者応札となっている。今後は、公告期間を延長するなどして多くの業者が入札に参加できるよう工夫されたい。</t>
    <phoneticPr fontId="5"/>
  </si>
  <si>
    <t>外部有識者の所見を踏まえ、所要の対応を行うこと。</t>
    <rPh sb="0" eb="2">
      <t>ガイブ</t>
    </rPh>
    <rPh sb="2" eb="5">
      <t>ユウシキシャ</t>
    </rPh>
    <rPh sb="6" eb="8">
      <t>ショケン</t>
    </rPh>
    <rPh sb="9" eb="10">
      <t>フ</t>
    </rPh>
    <rPh sb="13" eb="15">
      <t>ショヨウ</t>
    </rPh>
    <rPh sb="16" eb="18">
      <t>タイオウ</t>
    </rPh>
    <rPh sb="19" eb="20">
      <t>オコナ</t>
    </rPh>
    <phoneticPr fontId="5"/>
  </si>
  <si>
    <t>自然環境局
地球環境局</t>
  </si>
  <si>
    <t>0062</t>
  </si>
  <si>
    <t>洋上風力発電の導入促進に向けた環境保全手法の最適化実証等事業</t>
    <phoneticPr fontId="5"/>
  </si>
  <si>
    <t>・洋上風力発電の事業を早急かつ適切な場所において実施するためには国による調査も必要であるが、国レベルで実施すべき調査と本来風力発電開発事業者が実施すべき調査を明確にして実施すべきである。
・本事業の成果等を開発地域の住民や関係機関などに公表し、開発の必要性やメリット等を理解してもらえるよう努めることも必要である。
・一般競争入札において１者応札にもかかわらず落札率が約３５％と非常に低額となっている。原因として予算見積もりに問題がなかったか、入札に問題がなかったかなど調査、検討する必要がある。</t>
    <phoneticPr fontId="5"/>
  </si>
  <si>
    <t>外部有識者の所見を踏まえ、本事業の成果が地域の理解醸成に繋がるよう活用すること。また、一者応札の改善に向けた取組を検討すること。</t>
    <rPh sb="0" eb="2">
      <t>ガイブ</t>
    </rPh>
    <rPh sb="2" eb="5">
      <t>ユウシキシャ</t>
    </rPh>
    <rPh sb="6" eb="8">
      <t>ショケン</t>
    </rPh>
    <rPh sb="9" eb="10">
      <t>フ</t>
    </rPh>
    <rPh sb="13" eb="14">
      <t>ホン</t>
    </rPh>
    <rPh sb="14" eb="16">
      <t>ジギョウ</t>
    </rPh>
    <rPh sb="17" eb="19">
      <t>セイカ</t>
    </rPh>
    <rPh sb="20" eb="22">
      <t>チイキ</t>
    </rPh>
    <rPh sb="23" eb="25">
      <t>リカイ</t>
    </rPh>
    <rPh sb="25" eb="27">
      <t>ジョウセイ</t>
    </rPh>
    <rPh sb="28" eb="29">
      <t>ツナ</t>
    </rPh>
    <rPh sb="33" eb="35">
      <t>カツヨウ</t>
    </rPh>
    <phoneticPr fontId="5"/>
  </si>
  <si>
    <t>大臣官房環境影響評価課</t>
  </si>
  <si>
    <t>0063</t>
  </si>
  <si>
    <t>浄化槽システムの脱炭素化推進事業</t>
    <phoneticPr fontId="5"/>
  </si>
  <si>
    <t>令和8年度</t>
    <rPh sb="0" eb="2">
      <t>レイワ</t>
    </rPh>
    <rPh sb="3" eb="5">
      <t>ネンド</t>
    </rPh>
    <phoneticPr fontId="5"/>
  </si>
  <si>
    <t>0064</t>
  </si>
  <si>
    <t>地域共創・セクター横断型カーボンニュートラル技術開発・実証事業（一部　国土交通省、農林水産省連携事業）</t>
    <phoneticPr fontId="5"/>
  </si>
  <si>
    <t>令和10年度</t>
    <rPh sb="0" eb="2">
      <t>レイワ</t>
    </rPh>
    <rPh sb="4" eb="6">
      <t>ネンド</t>
    </rPh>
    <phoneticPr fontId="5"/>
  </si>
  <si>
    <t>0065</t>
    <phoneticPr fontId="5"/>
  </si>
  <si>
    <t>地域資源循環を通じた脱炭素化に向けた革新的触媒技術の開発・実証事業(文科省連携事業)</t>
    <phoneticPr fontId="5"/>
  </si>
  <si>
    <t>令和11年度</t>
    <rPh sb="0" eb="2">
      <t>レイワ</t>
    </rPh>
    <rPh sb="4" eb="6">
      <t>ネンド</t>
    </rPh>
    <phoneticPr fontId="5"/>
  </si>
  <si>
    <t>0066</t>
    <phoneticPr fontId="5"/>
  </si>
  <si>
    <t>潮流発電による地域の脱炭素化モデル構築事業</t>
    <phoneticPr fontId="5"/>
  </si>
  <si>
    <t>・本事業は潮流発電システムの実用化技術の確立及び商用化に向けて大変重要な事業である。事業が計画どおり実施できるよう事業管理を適切に実施されたい。</t>
    <phoneticPr fontId="5"/>
  </si>
  <si>
    <t>外部有識者の所見の通り、事業の着実な実施のため、一層事業の進捗管理に努めること。</t>
    <rPh sb="0" eb="2">
      <t>ガイブ</t>
    </rPh>
    <rPh sb="2" eb="5">
      <t>ユウシキシャ</t>
    </rPh>
    <rPh sb="6" eb="8">
      <t>ショケン</t>
    </rPh>
    <rPh sb="9" eb="10">
      <t>トオ</t>
    </rPh>
    <rPh sb="12" eb="14">
      <t>ジギョウ</t>
    </rPh>
    <rPh sb="15" eb="17">
      <t>チャクジツ</t>
    </rPh>
    <rPh sb="18" eb="20">
      <t>ジッシ</t>
    </rPh>
    <phoneticPr fontId="5"/>
  </si>
  <si>
    <t>0067</t>
    <phoneticPr fontId="5"/>
  </si>
  <si>
    <t>ESG金融実践促進事業</t>
    <phoneticPr fontId="5"/>
  </si>
  <si>
    <t>地域金融機関の取組の推進の必要性は理解できるが、その進捗を図る物差しを、ESGの専門部署や担当者の設置とするのは妥当性を欠く。今や投資や金融におけるESGは特殊なものではなく、多くの金融機関で一般業務に組み込まれてきているので、専門部署設置は時代の変化に見合っていない。また、国の事業として調査レポートを作成したり情報提供を行う段階も既に脱しつつあると考えられ、顧客からの要請やニーズに答える形で各金融機関は力を入れて取り組んでいる。こうした流れを促進するためには、たとえば取り組みに関する金融機関による情報開示の仕組みを作るなどの新たな政策へと方向転換していくべきではないか。</t>
    <phoneticPr fontId="5"/>
  </si>
  <si>
    <t>外部有識者指摘を踏まえ、フェーズに即した指標を検討すること。</t>
    <rPh sb="0" eb="2">
      <t>ガイブ</t>
    </rPh>
    <rPh sb="2" eb="5">
      <t>ユウシキシャ</t>
    </rPh>
    <rPh sb="5" eb="7">
      <t>シテキ</t>
    </rPh>
    <rPh sb="8" eb="9">
      <t>フ</t>
    </rPh>
    <rPh sb="17" eb="18">
      <t>ソク</t>
    </rPh>
    <rPh sb="20" eb="22">
      <t>シヒョウ</t>
    </rPh>
    <rPh sb="23" eb="25">
      <t>ケントウ</t>
    </rPh>
    <phoneticPr fontId="5"/>
  </si>
  <si>
    <t>大臣官房環境経済課</t>
  </si>
  <si>
    <t>0068</t>
  </si>
  <si>
    <t>令和7年度</t>
    <rPh sb="0" eb="2">
      <t>レイワ</t>
    </rPh>
    <rPh sb="3" eb="4">
      <t>ネン</t>
    </rPh>
    <rPh sb="4" eb="5">
      <t>ド</t>
    </rPh>
    <phoneticPr fontId="18"/>
  </si>
  <si>
    <t>（項）脱炭素産業成長促進対策費
　（大事項）脱炭素化産業成長の促進に必要な経費</t>
    <rPh sb="3" eb="8">
      <t>ダツタンソサンギョウ</t>
    </rPh>
    <rPh sb="8" eb="10">
      <t>セイチョウ</t>
    </rPh>
    <rPh sb="10" eb="12">
      <t>ソクシン</t>
    </rPh>
    <rPh sb="12" eb="15">
      <t>タイサクヒ</t>
    </rPh>
    <phoneticPr fontId="5"/>
  </si>
  <si>
    <t>0069</t>
  </si>
  <si>
    <t>令和5年度</t>
    <rPh sb="0" eb="2">
      <t>レイワ</t>
    </rPh>
    <rPh sb="3" eb="5">
      <t>ネンド</t>
    </rPh>
    <phoneticPr fontId="8"/>
  </si>
  <si>
    <t>バリューチェーン全体での脱炭素化の加速化に向け、効果的な普及促進等横展開を図ることにより、効率的な事業実施に努めること。</t>
    <rPh sb="12" eb="16">
      <t>ダツタンソカ</t>
    </rPh>
    <rPh sb="17" eb="20">
      <t>カソクカ</t>
    </rPh>
    <rPh sb="24" eb="27">
      <t>コウカテキ</t>
    </rPh>
    <rPh sb="28" eb="30">
      <t>フキュウ</t>
    </rPh>
    <rPh sb="30" eb="32">
      <t>ソクシン</t>
    </rPh>
    <rPh sb="32" eb="33">
      <t>トウ</t>
    </rPh>
    <rPh sb="33" eb="34">
      <t>ヨコ</t>
    </rPh>
    <rPh sb="34" eb="36">
      <t>テンカイ</t>
    </rPh>
    <rPh sb="37" eb="38">
      <t>ハカ</t>
    </rPh>
    <phoneticPr fontId="5"/>
  </si>
  <si>
    <t>地球環境局</t>
    <rPh sb="0" eb="5">
      <t>チキュウカンキョウキョク</t>
    </rPh>
    <phoneticPr fontId="7"/>
  </si>
  <si>
    <t>新23</t>
  </si>
  <si>
    <t>0070</t>
  </si>
  <si>
    <t>グリーンファイナンス拡大に向けた市場基盤整備支援事業</t>
    <phoneticPr fontId="5"/>
  </si>
  <si>
    <t>令和9年度</t>
    <rPh sb="0" eb="2">
      <t>レイワ</t>
    </rPh>
    <rPh sb="3" eb="4">
      <t>ネン</t>
    </rPh>
    <rPh sb="4" eb="5">
      <t>ド</t>
    </rPh>
    <phoneticPr fontId="18"/>
  </si>
  <si>
    <t>グリーンファイナンス市場の更なる発展に向け、事業者支援に加え、効果的な普及促進等横展開を図ることにより、効率的な事業実施に努めること。</t>
    <rPh sb="10" eb="12">
      <t>シジョウ</t>
    </rPh>
    <rPh sb="13" eb="14">
      <t>サラ</t>
    </rPh>
    <rPh sb="16" eb="18">
      <t>ハッテン</t>
    </rPh>
    <rPh sb="22" eb="25">
      <t>ジギョウシャ</t>
    </rPh>
    <rPh sb="25" eb="27">
      <t>シエン</t>
    </rPh>
    <rPh sb="28" eb="29">
      <t>クワ</t>
    </rPh>
    <rPh sb="31" eb="34">
      <t>コウカテキ</t>
    </rPh>
    <rPh sb="35" eb="37">
      <t>フキュウ</t>
    </rPh>
    <rPh sb="37" eb="39">
      <t>ソクシン</t>
    </rPh>
    <rPh sb="39" eb="40">
      <t>トウ</t>
    </rPh>
    <rPh sb="40" eb="41">
      <t>ヨコ</t>
    </rPh>
    <rPh sb="41" eb="43">
      <t>テンカイ</t>
    </rPh>
    <rPh sb="44" eb="45">
      <t>ハカ</t>
    </rPh>
    <phoneticPr fontId="5"/>
  </si>
  <si>
    <t>大臣官房環境経済課</t>
    <rPh sb="0" eb="2">
      <t>ダイジン</t>
    </rPh>
    <rPh sb="2" eb="4">
      <t>カンボウ</t>
    </rPh>
    <rPh sb="4" eb="6">
      <t>カンキョウ</t>
    </rPh>
    <rPh sb="6" eb="8">
      <t>ケイザイ</t>
    </rPh>
    <rPh sb="8" eb="9">
      <t>カ</t>
    </rPh>
    <phoneticPr fontId="7"/>
  </si>
  <si>
    <t>0071</t>
  </si>
  <si>
    <t>プラスチック資源・金属資源等のバリューチェーン脱炭素化のための高度化設備導入等促進事業</t>
    <phoneticPr fontId="5"/>
  </si>
  <si>
    <t>二酸化炭素排出削減効果の高い事業、波及効果の高い事業を採択する等、費用対効果を意識した効率的・効果的な事業実施に努めること。</t>
    <rPh sb="0" eb="3">
      <t>ニサンカ</t>
    </rPh>
    <rPh sb="3" eb="5">
      <t>タンソ</t>
    </rPh>
    <rPh sb="5" eb="7">
      <t>ハイシュツ</t>
    </rPh>
    <rPh sb="7" eb="9">
      <t>サクゲン</t>
    </rPh>
    <rPh sb="9" eb="11">
      <t>コウカ</t>
    </rPh>
    <rPh sb="12" eb="13">
      <t>タカ</t>
    </rPh>
    <rPh sb="14" eb="16">
      <t>ジギョウ</t>
    </rPh>
    <rPh sb="17" eb="19">
      <t>ハキュウ</t>
    </rPh>
    <rPh sb="19" eb="21">
      <t>コウカ</t>
    </rPh>
    <rPh sb="22" eb="23">
      <t>タカ</t>
    </rPh>
    <rPh sb="24" eb="26">
      <t>ジギョウ</t>
    </rPh>
    <rPh sb="27" eb="29">
      <t>サイタク</t>
    </rPh>
    <rPh sb="31" eb="32">
      <t>トウ</t>
    </rPh>
    <rPh sb="33" eb="35">
      <t>ヒヨウ</t>
    </rPh>
    <rPh sb="35" eb="36">
      <t>タイ</t>
    </rPh>
    <rPh sb="36" eb="38">
      <t>コウカ</t>
    </rPh>
    <rPh sb="39" eb="41">
      <t>イシキ</t>
    </rPh>
    <rPh sb="43" eb="46">
      <t>コウリツテキ</t>
    </rPh>
    <rPh sb="47" eb="50">
      <t>コウカテキ</t>
    </rPh>
    <rPh sb="51" eb="53">
      <t>ジギョウ</t>
    </rPh>
    <rPh sb="53" eb="55">
      <t>ジッシ</t>
    </rPh>
    <rPh sb="56" eb="57">
      <t>ツト</t>
    </rPh>
    <phoneticPr fontId="5"/>
  </si>
  <si>
    <t>0072</t>
  </si>
  <si>
    <t>脱炭素型循環経済システム構築促進事業</t>
    <phoneticPr fontId="5"/>
  </si>
  <si>
    <t>循環経済（サーキュラーエコノミー）を通じたカーボンニュートラルの実現に向けた実証事業に合わせ、横展開する体制の構築を図る等、効果的・効率的な事業実施に努めること。</t>
    <rPh sb="0" eb="2">
      <t>ジュンカン</t>
    </rPh>
    <rPh sb="2" eb="4">
      <t>ケイザイ</t>
    </rPh>
    <rPh sb="18" eb="19">
      <t>ツウ</t>
    </rPh>
    <rPh sb="32" eb="34">
      <t>ジツゲン</t>
    </rPh>
    <rPh sb="35" eb="36">
      <t>ム</t>
    </rPh>
    <rPh sb="38" eb="40">
      <t>ジッショウ</t>
    </rPh>
    <rPh sb="40" eb="42">
      <t>ジギョウ</t>
    </rPh>
    <rPh sb="43" eb="44">
      <t>ア</t>
    </rPh>
    <rPh sb="47" eb="48">
      <t>ヨコ</t>
    </rPh>
    <rPh sb="48" eb="50">
      <t>テンカイ</t>
    </rPh>
    <rPh sb="52" eb="54">
      <t>タイセイ</t>
    </rPh>
    <rPh sb="55" eb="57">
      <t>コウチク</t>
    </rPh>
    <rPh sb="58" eb="59">
      <t>ハカ</t>
    </rPh>
    <rPh sb="60" eb="61">
      <t>トウ</t>
    </rPh>
    <rPh sb="62" eb="65">
      <t>コウカテキ</t>
    </rPh>
    <rPh sb="66" eb="69">
      <t>コウリツテキ</t>
    </rPh>
    <rPh sb="70" eb="72">
      <t>ジギョウ</t>
    </rPh>
    <rPh sb="72" eb="74">
      <t>ジッシ</t>
    </rPh>
    <rPh sb="75" eb="76">
      <t>ツト</t>
    </rPh>
    <phoneticPr fontId="5"/>
  </si>
  <si>
    <t>環境再生・資源循環局
水・大気環境局</t>
  </si>
  <si>
    <t>0073</t>
  </si>
  <si>
    <t>脱炭素型自然冷媒機器の普及拡大に向け、導入支援に加え、効果的な普及促進等横展開を図ることにより、効率的な事業実施に努めること。</t>
    <rPh sb="0" eb="3">
      <t>ダツタンソ</t>
    </rPh>
    <rPh sb="3" eb="4">
      <t>カタ</t>
    </rPh>
    <rPh sb="4" eb="6">
      <t>シゼン</t>
    </rPh>
    <rPh sb="6" eb="8">
      <t>レイバイ</t>
    </rPh>
    <rPh sb="8" eb="10">
      <t>キキ</t>
    </rPh>
    <rPh sb="11" eb="13">
      <t>フキュウ</t>
    </rPh>
    <rPh sb="13" eb="15">
      <t>カクダイ</t>
    </rPh>
    <rPh sb="19" eb="21">
      <t>ドウニュウ</t>
    </rPh>
    <rPh sb="21" eb="23">
      <t>シエン</t>
    </rPh>
    <rPh sb="24" eb="25">
      <t>クワ</t>
    </rPh>
    <rPh sb="27" eb="30">
      <t>コウカテキ</t>
    </rPh>
    <rPh sb="31" eb="33">
      <t>フキュウ</t>
    </rPh>
    <rPh sb="33" eb="35">
      <t>ソクシン</t>
    </rPh>
    <rPh sb="35" eb="36">
      <t>トウ</t>
    </rPh>
    <rPh sb="36" eb="37">
      <t>ヨコ</t>
    </rPh>
    <rPh sb="37" eb="39">
      <t>テンカイ</t>
    </rPh>
    <rPh sb="40" eb="41">
      <t>ハカ</t>
    </rPh>
    <phoneticPr fontId="5"/>
  </si>
  <si>
    <t>0074</t>
  </si>
  <si>
    <t>特定地域脱炭素移行加速化交付金</t>
    <rPh sb="0" eb="12">
      <t>トクテイチイキダツタンソイコウカソクカ</t>
    </rPh>
    <rPh sb="12" eb="15">
      <t>コウフキン</t>
    </rPh>
    <phoneticPr fontId="5"/>
  </si>
  <si>
    <t>令和12年度</t>
    <rPh sb="0" eb="2">
      <t>レイワ</t>
    </rPh>
    <rPh sb="4" eb="5">
      <t>ネン</t>
    </rPh>
    <rPh sb="5" eb="6">
      <t>ド</t>
    </rPh>
    <phoneticPr fontId="18"/>
  </si>
  <si>
    <t>効果的な取り組み事例を蓄積するとともに、横展開する体制の構築を図る等、より一層効率的な事業実施に努めること。</t>
    <rPh sb="11" eb="13">
      <t>チクセキ</t>
    </rPh>
    <rPh sb="37" eb="39">
      <t>イッソウ</t>
    </rPh>
    <phoneticPr fontId="5"/>
  </si>
  <si>
    <t>大臣官房地域脱炭素事業推進課</t>
  </si>
  <si>
    <t>0075</t>
  </si>
  <si>
    <t>商用車の電動化促進事業（経済産業省、国土交通省連携事業）</t>
    <rPh sb="0" eb="3">
      <t>ショウヨウシャ</t>
    </rPh>
    <rPh sb="4" eb="7">
      <t>デンドウカ</t>
    </rPh>
    <rPh sb="7" eb="11">
      <t>ソクシンジギョウ</t>
    </rPh>
    <rPh sb="12" eb="17">
      <t>ケイザイサンギョウショウ</t>
    </rPh>
    <rPh sb="18" eb="23">
      <t>コクドコウツウショウ</t>
    </rPh>
    <rPh sb="23" eb="27">
      <t>レンケイジギョウ</t>
    </rPh>
    <phoneticPr fontId="5"/>
  </si>
  <si>
    <t>令和14年度</t>
    <rPh sb="0" eb="2">
      <t>レイワ</t>
    </rPh>
    <rPh sb="4" eb="5">
      <t>ネン</t>
    </rPh>
    <rPh sb="5" eb="6">
      <t>ド</t>
    </rPh>
    <phoneticPr fontId="18"/>
  </si>
  <si>
    <t>引き続き、効率的かつ効果的な事業運営のため、情報収集等一層の事業管理に努めること。</t>
    <rPh sb="0" eb="1">
      <t>ヒ</t>
    </rPh>
    <rPh sb="2" eb="3">
      <t>ツヅ</t>
    </rPh>
    <rPh sb="14" eb="16">
      <t>ジギョウ</t>
    </rPh>
    <rPh sb="26" eb="27">
      <t>トウ</t>
    </rPh>
    <rPh sb="27" eb="29">
      <t>イッソウ</t>
    </rPh>
    <rPh sb="30" eb="32">
      <t>ジギョウ</t>
    </rPh>
    <rPh sb="32" eb="34">
      <t>カンリ</t>
    </rPh>
    <rPh sb="35" eb="36">
      <t>ツト</t>
    </rPh>
    <phoneticPr fontId="5"/>
  </si>
  <si>
    <t>水・大気環境局</t>
    <phoneticPr fontId="5"/>
  </si>
  <si>
    <t>0076</t>
    <phoneticPr fontId="5"/>
  </si>
  <si>
    <t>温室効果ガス関連情報基盤整備事業</t>
    <rPh sb="0" eb="4">
      <t>オンシツコウカ</t>
    </rPh>
    <rPh sb="6" eb="16">
      <t>カンレンジョウホウキバンセイビジギョウ</t>
    </rPh>
    <phoneticPr fontId="5"/>
  </si>
  <si>
    <t>平成16年度</t>
    <rPh sb="0" eb="2">
      <t>ヘイセイ</t>
    </rPh>
    <phoneticPr fontId="5"/>
  </si>
  <si>
    <t>終了(予定)なし</t>
    <rPh sb="0" eb="2">
      <t>シュウリョウ</t>
    </rPh>
    <rPh sb="3" eb="5">
      <t>ヨテイ</t>
    </rPh>
    <phoneticPr fontId="11"/>
  </si>
  <si>
    <t>引き続き、効率的かつ効果的な事業運営のため、情報収集等一層の事業管理に努めること。また、一者応札の改善に向けた取組に努めること。</t>
    <rPh sb="0" eb="1">
      <t>ヒ</t>
    </rPh>
    <rPh sb="2" eb="3">
      <t>ツヅ</t>
    </rPh>
    <rPh sb="14" eb="16">
      <t>ジギョウ</t>
    </rPh>
    <rPh sb="26" eb="27">
      <t>トウ</t>
    </rPh>
    <rPh sb="27" eb="29">
      <t>イッソウ</t>
    </rPh>
    <rPh sb="30" eb="32">
      <t>ジギョウ</t>
    </rPh>
    <rPh sb="32" eb="34">
      <t>カンリ</t>
    </rPh>
    <rPh sb="35" eb="36">
      <t>ツト</t>
    </rPh>
    <phoneticPr fontId="5"/>
  </si>
  <si>
    <t>地球環境局
大臣官房環境経済課</t>
    <rPh sb="0" eb="2">
      <t>チキュウ</t>
    </rPh>
    <rPh sb="2" eb="4">
      <t>カンキョウ</t>
    </rPh>
    <rPh sb="4" eb="5">
      <t>キョク</t>
    </rPh>
    <phoneticPr fontId="8"/>
  </si>
  <si>
    <t>令和４年度対象</t>
  </si>
  <si>
    <t>地球環境局
大臣官房環境経済課</t>
    <rPh sb="0" eb="5">
      <t>チキュウカンキョウキョク</t>
    </rPh>
    <rPh sb="6" eb="10">
      <t>ダイジンカンボウ</t>
    </rPh>
    <rPh sb="10" eb="15">
      <t>カンキョウケイザイカ</t>
    </rPh>
    <phoneticPr fontId="5"/>
  </si>
  <si>
    <t>0077</t>
    <phoneticPr fontId="5"/>
  </si>
  <si>
    <t>脱炭素移行に向けた二国間クレジット制度（JCM）促進事業</t>
    <rPh sb="0" eb="5">
      <t>ダツタンソイコウ</t>
    </rPh>
    <rPh sb="6" eb="7">
      <t>ム</t>
    </rPh>
    <rPh sb="9" eb="12">
      <t>ニコクカン</t>
    </rPh>
    <rPh sb="17" eb="19">
      <t>セイド</t>
    </rPh>
    <rPh sb="24" eb="28">
      <t>ソクシンジギョウ</t>
    </rPh>
    <phoneticPr fontId="5"/>
  </si>
  <si>
    <t>例年多額の不用と繰り越しが発生しているため、一層事業の進捗管理に努めるとともに、予算規模の妥当性について検討すること。</t>
    <phoneticPr fontId="5"/>
  </si>
  <si>
    <t>地球環境局</t>
    <rPh sb="0" eb="5">
      <t>チキュウカンキョウキョク</t>
    </rPh>
    <phoneticPr fontId="5"/>
  </si>
  <si>
    <t>0078</t>
    <phoneticPr fontId="5"/>
  </si>
  <si>
    <t>脱炭素移行支援関連拠出・分担金</t>
    <rPh sb="0" eb="7">
      <t>ダツタンソイコウシエン</t>
    </rPh>
    <rPh sb="7" eb="9">
      <t>カンレン</t>
    </rPh>
    <rPh sb="9" eb="11">
      <t>キョシュツ</t>
    </rPh>
    <rPh sb="12" eb="15">
      <t>ブンタンキン</t>
    </rPh>
    <phoneticPr fontId="5"/>
  </si>
  <si>
    <t>平成20年度</t>
    <rPh sb="0" eb="2">
      <t>ヘイセイ</t>
    </rPh>
    <rPh sb="4" eb="6">
      <t>ネンド</t>
    </rPh>
    <phoneticPr fontId="5"/>
  </si>
  <si>
    <t>終了(予定)なし</t>
    <rPh sb="0" eb="2">
      <t>シュウリョウ</t>
    </rPh>
    <rPh sb="3" eb="5">
      <t>ヨテイ</t>
    </rPh>
    <phoneticPr fontId="3"/>
  </si>
  <si>
    <t>引き続き、本事業の効果検証や拠出金の活用状況について把握し、効率的な事業実施に努めること。</t>
    <rPh sb="5" eb="6">
      <t>ホン</t>
    </rPh>
    <rPh sb="11" eb="13">
      <t>ケンショウ</t>
    </rPh>
    <rPh sb="14" eb="17">
      <t>キョシュツキン</t>
    </rPh>
    <rPh sb="18" eb="20">
      <t>カツヨウ</t>
    </rPh>
    <rPh sb="20" eb="22">
      <t>ジョウキョウ</t>
    </rPh>
    <rPh sb="26" eb="28">
      <t>ハアク</t>
    </rPh>
    <rPh sb="30" eb="33">
      <t>コウリツテキ</t>
    </rPh>
    <rPh sb="34" eb="36">
      <t>ジギョウ</t>
    </rPh>
    <rPh sb="36" eb="38">
      <t>ジッシ</t>
    </rPh>
    <rPh sb="39" eb="40">
      <t>ツト</t>
    </rPh>
    <phoneticPr fontId="0"/>
  </si>
  <si>
    <t>地球環境局
水・大気環境局</t>
    <rPh sb="0" eb="5">
      <t>チキュウカンキョウキョク</t>
    </rPh>
    <rPh sb="6" eb="7">
      <t>ミズ</t>
    </rPh>
    <rPh sb="8" eb="13">
      <t>タイキカンキョウキョク</t>
    </rPh>
    <phoneticPr fontId="5"/>
  </si>
  <si>
    <t>環境-21-0055
環境-21-0076</t>
    <rPh sb="0" eb="2">
      <t>カンキョウ</t>
    </rPh>
    <phoneticPr fontId="5"/>
  </si>
  <si>
    <t>施策名：２．地球環境の保全</t>
    <rPh sb="0" eb="2">
      <t>シサク</t>
    </rPh>
    <rPh sb="2" eb="3">
      <t>メイ</t>
    </rPh>
    <rPh sb="6" eb="8">
      <t>チキュウ</t>
    </rPh>
    <rPh sb="8" eb="10">
      <t>カンキョウ</t>
    </rPh>
    <rPh sb="11" eb="13">
      <t>ホゼン</t>
    </rPh>
    <phoneticPr fontId="5"/>
  </si>
  <si>
    <t>0079</t>
    <phoneticPr fontId="5"/>
  </si>
  <si>
    <t>フロン等対策推進調査費</t>
  </si>
  <si>
    <t>平成元年度</t>
  </si>
  <si>
    <t>引き続き、フロン類の適切な回収が実施されるよう地方公共団体や関係業界とも連携を強化し、改正フロン排出抑制法の周知・運用を確実に実施できるよう努めること。また、一者応札についても改善の取組を行うこと。</t>
    <phoneticPr fontId="5"/>
  </si>
  <si>
    <t>引き続き、関係機関と連携を強化しつつ、短期アウトカム及び長期アウトカムの達成に向けて、フロン排出抑制法の周知・運用に努める。一者応札についても改善に向けた取組を検討する。</t>
    <phoneticPr fontId="5"/>
  </si>
  <si>
    <t>（項）地球環境保全費
　（大事項）地球環境の保全に必要な経費</t>
  </si>
  <si>
    <t>0080</t>
    <phoneticPr fontId="5"/>
  </si>
  <si>
    <t>経済協力開発機構拠出金</t>
  </si>
  <si>
    <t>平成7年度</t>
  </si>
  <si>
    <t>引き続き、我が国からの意見を発信できる場を確保し、OECDにおける活動の実施状況を確認しつつ、より効果的・効率的なプログラムの実施を促すとともに、拠出金が効率的・効果的に使用されるよう、拠出金の使途の把握・検証に努めること。</t>
    <phoneticPr fontId="5"/>
  </si>
  <si>
    <t>所見をふまえ、引き続き、我が国からの意見を発信できる場を確保し、OECDにおける活動の実施状況を確認しつつ、より効果的・効率的なプログラムの実施を促すとともに、拠出金が効率的・効果的に使用されるよう、拠出金の使途の把握・検証に努める。</t>
    <phoneticPr fontId="5"/>
  </si>
  <si>
    <t>一般会計</t>
    <rPh sb="0" eb="2">
      <t>イッパン</t>
    </rPh>
    <rPh sb="2" eb="4">
      <t>カイケイ</t>
    </rPh>
    <phoneticPr fontId="18"/>
  </si>
  <si>
    <t>0081</t>
  </si>
  <si>
    <t>排出・吸収量世界標準算定方式確立事業拠出金等</t>
  </si>
  <si>
    <t>平成9年度</t>
  </si>
  <si>
    <t>IPCCの活動への拠出であり、科学的知見に基づく政策決定のためには不可欠な事業。日本として国際機関の活動プロセスへの深い関与と、IPCC報告書などの国内での普及・浸透活動や一般市民の啓発などに力を入れて欲しい。</t>
    <phoneticPr fontId="5"/>
  </si>
  <si>
    <t>引き続き、拠出先において拠出金が適切に用いられていることを確認するとともに、成果目標達成のため効果的かつ必要最低限の拠出となるよう検討を行うこと。</t>
    <phoneticPr fontId="5"/>
  </si>
  <si>
    <t>所見を踏まえて、引き続き拠出先において拠出金が適切に用いられていることを確認するとともに、成果目標達成のため効果的かつ必要最低限の拠出となるよう検討する。</t>
    <phoneticPr fontId="5"/>
  </si>
  <si>
    <t>0082</t>
  </si>
  <si>
    <t>国際連合環境計画拠出金等</t>
  </si>
  <si>
    <t>引き続き、拠出先において拠出金が適切に用いられていることを確認するとともに、効果的かつ必要最低限の拠出となるよう検討を行うこと。</t>
    <phoneticPr fontId="5"/>
  </si>
  <si>
    <t>所見をふまえ、引き続き、拠出先において拠出金が適切に用いられていることを確認するとともに、効果的かつ必要最低限の拠出となるよう検討を行う。</t>
    <phoneticPr fontId="5"/>
  </si>
  <si>
    <t>0083</t>
    <phoneticPr fontId="5"/>
  </si>
  <si>
    <t>国際連携戦略推進費</t>
  </si>
  <si>
    <t>平成23年度</t>
  </si>
  <si>
    <t>地球規模課題の解決に向けて、政府として各国政府との政策対話を深めることや国際会議でリーダーシップを発揮することは重要であると考える。一方で、対話や会議等の機会に得られた知見や学び、情報などを政策に生かすだけでなく、国内で一般市民に向けて発信し共有することもまた必要である。この点は、言語や地理的条件から国際社会とのパイプが細くなりがちな日本にとって、重要性が高い。その点も含め、予算の効果的・効率的運用に務めて欲しい。</t>
    <phoneticPr fontId="5"/>
  </si>
  <si>
    <t>外部有識者の所見を踏まえて、引き続き知見・情報等を政策に生かすとともに、予算の効果的・効率的運用に努めながら国内で一般市民に向けて情報等を発信し共有してくことを検討すること。</t>
    <phoneticPr fontId="5"/>
  </si>
  <si>
    <t>年度内に改善を検討</t>
  </si>
  <si>
    <t>外交上の秘密保持に留意しつつ、各国動向の国内向け情報発信・共有の方法について検討する。また、SDGsの実現には一般市民への浸透が不可欠であり、「SDGsステークホルダーズ・ミーティング」等を通して、わかりやすい情報発信に努める。</t>
    <phoneticPr fontId="5"/>
  </si>
  <si>
    <t>0084</t>
    <phoneticPr fontId="5"/>
  </si>
  <si>
    <t>環境面での国際協力や、日中韓やアジア地域での各国との連携は、地球規模課題の解決にとっても、日本の将来にとっても、極めて重要なテーマである。ただ、地球規模課題解決に向けた動きは年々大きく状況が変化し、また進化を続けている。その意味で、従来からの継続事業についても、環境変化による見直しやスクラップ・ビルドを検討して欲しい。特に、適応ビジネスの推進に関しては経済産業省も手掛けており、役割分担を最適化し無駄な重複のないようにしてほしい。</t>
    <phoneticPr fontId="5"/>
  </si>
  <si>
    <t>外部有識者の所見を踏まえて、環境変化による事業内容の見直しやスクラップ・ビルドを検討すること。特に、適応ビジネスの推進に関して他省庁との役割分担を最適化し、無駄な重複のないよう努めること。</t>
    <phoneticPr fontId="5"/>
  </si>
  <si>
    <t>執行等改善</t>
  </si>
  <si>
    <t>所見を踏まえ、環境変化を踏まえた事業の範囲内で対象国等の見直しを行った。また、他省庁とはインフラ展開の観点から連携を密にし、無駄な重複がないよう適切な執行を行う。</t>
    <phoneticPr fontId="5"/>
  </si>
  <si>
    <t>0085</t>
  </si>
  <si>
    <t>令和元年度</t>
    <rPh sb="0" eb="2">
      <t>レイワ</t>
    </rPh>
    <rPh sb="2" eb="3">
      <t>ガン</t>
    </rPh>
    <rPh sb="3" eb="5">
      <t>ネンド</t>
    </rPh>
    <phoneticPr fontId="15"/>
  </si>
  <si>
    <t>引き続き適切に事業を実施し、モントリオール議定書の代替フロンHFCの削減スケジュールの着実な遵守に貢献していくこと。</t>
    <phoneticPr fontId="5"/>
  </si>
  <si>
    <t>拠出金の拠出を通じて、引き続き、モントリオール議定書の代替フロンHFCの削減スケジュールの着実な遵守に貢献していく。</t>
    <phoneticPr fontId="5"/>
  </si>
  <si>
    <t>0086</t>
  </si>
  <si>
    <t>地球環境戦略研究機関拠出金</t>
  </si>
  <si>
    <t>引き続き、拠出金を効率的に使い、研究の質の維持・向上につながるよう拠出先における拠出金の使い道の把握・検証に努めること。</t>
    <phoneticPr fontId="5"/>
  </si>
  <si>
    <t>所見を踏まえ、引き続き拠出金を効率的に使い、研究の質の維持・向上につながるよう拠出先における拠出金の使い道の把握・検証に努める。</t>
    <rPh sb="3" eb="4">
      <t>フ</t>
    </rPh>
    <phoneticPr fontId="5"/>
  </si>
  <si>
    <t>地球環境局</t>
    <rPh sb="0" eb="2">
      <t>チキュウ</t>
    </rPh>
    <rPh sb="2" eb="5">
      <t>カンキョウキョク</t>
    </rPh>
    <phoneticPr fontId="18"/>
  </si>
  <si>
    <t>0087</t>
  </si>
  <si>
    <t>地球環境に関するアジア太平洋地域共同研究・観測事業拠出金</t>
  </si>
  <si>
    <t>所見を踏まえて、引き続き拠出先において拠出金が適切に用いられていることを確認するとともに、効果的かつ必要最低限の拠出となるよう検討する。</t>
    <phoneticPr fontId="5"/>
  </si>
  <si>
    <t>0088</t>
  </si>
  <si>
    <t>地球環境保全試験研究費</t>
  </si>
  <si>
    <t>平成13年度</t>
  </si>
  <si>
    <t>引き続き、蓄積された気候変動分野にかかる科学的知見を気候変動対策等の政策立案へ活用するとともに、予算の効果的使用に努めること。</t>
    <phoneticPr fontId="5"/>
  </si>
  <si>
    <t>所見を踏まえて、引き続き蓄積された気候変動分野にかかる科学的知見を気候変動対策等の政策立案へ活用するとともに、予算の効果的使用に努める。</t>
    <phoneticPr fontId="5"/>
  </si>
  <si>
    <t>（項）地球環境保全等試験研究費
　（大事項）地球環境保全等試験研究に必要な経費</t>
  </si>
  <si>
    <t>0089</t>
  </si>
  <si>
    <t>引き続き、拠出先において拠出金が適切に用いられていることを確認するとともに、費用対効果の高いプロジェクトが採択されるよう効果的かつ必要最低限の拠出となるよう検討を行うこと。</t>
    <phoneticPr fontId="5"/>
  </si>
  <si>
    <t>所見をふまえ、拠出先における拠出金の運用状況について適宜確認をしつつ、プロジェクトについては審査プロセスにおいて、メタン削減量や費用対効果を重視して採択する。</t>
    <rPh sb="0" eb="2">
      <t>ショケン</t>
    </rPh>
    <phoneticPr fontId="5"/>
  </si>
  <si>
    <t>施策名：３．大気・水・土壌環境等の保全</t>
    <rPh sb="0" eb="2">
      <t>シサク</t>
    </rPh>
    <rPh sb="2" eb="3">
      <t>メイ</t>
    </rPh>
    <rPh sb="6" eb="8">
      <t>タイキ</t>
    </rPh>
    <rPh sb="9" eb="10">
      <t>スイ</t>
    </rPh>
    <rPh sb="11" eb="13">
      <t>ドジョウ</t>
    </rPh>
    <rPh sb="13" eb="15">
      <t>カンキョウ</t>
    </rPh>
    <rPh sb="15" eb="16">
      <t>ナド</t>
    </rPh>
    <rPh sb="17" eb="19">
      <t>ホゼン</t>
    </rPh>
    <phoneticPr fontId="5"/>
  </si>
  <si>
    <t>0090</t>
    <phoneticPr fontId="5"/>
  </si>
  <si>
    <t>有害大気汚染物質等対策推進費</t>
  </si>
  <si>
    <t>平成5年度</t>
  </si>
  <si>
    <t>引き続き、有害大気汚染物質の状況把握や情報収集について、成果目標の達成に向けた適切な事業の実施に努めること。また、一者応札の改善に向けた取り組みを検討すること。</t>
  </si>
  <si>
    <t>水・大気環境局</t>
    <rPh sb="0" eb="1">
      <t>ミズ</t>
    </rPh>
    <rPh sb="2" eb="4">
      <t>タイキ</t>
    </rPh>
    <rPh sb="4" eb="6">
      <t>カンキョウ</t>
    </rPh>
    <rPh sb="6" eb="7">
      <t>キョク</t>
    </rPh>
    <phoneticPr fontId="13"/>
  </si>
  <si>
    <t>一般会計</t>
    <rPh sb="0" eb="2">
      <t>イッパン</t>
    </rPh>
    <rPh sb="2" eb="4">
      <t>カイケイ</t>
    </rPh>
    <phoneticPr fontId="13"/>
  </si>
  <si>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3"/>
  </si>
  <si>
    <t>0091</t>
    <phoneticPr fontId="5"/>
  </si>
  <si>
    <t>アスベスト飛散防止総合対策費</t>
    <rPh sb="5" eb="7">
      <t>ヒサン</t>
    </rPh>
    <rPh sb="7" eb="9">
      <t>ボウシ</t>
    </rPh>
    <rPh sb="9" eb="11">
      <t>ソウゴウ</t>
    </rPh>
    <rPh sb="11" eb="14">
      <t>タイサクヒ</t>
    </rPh>
    <phoneticPr fontId="10"/>
  </si>
  <si>
    <t>引き続き、成果目標の達成に向けた適切な事業の実施に努めること。また、一者応札の改善に向けた取り組みを検討すること。</t>
  </si>
  <si>
    <t>0092</t>
  </si>
  <si>
    <t>在日米軍施設・区域周辺環境保全対策費</t>
  </si>
  <si>
    <t>昭和53年度</t>
  </si>
  <si>
    <t>引き続き、競争性の高い調達方式により、コスト削減を図りながら、成果目標の達成に向けた適切な事業実施に努めること。</t>
  </si>
  <si>
    <t>0093</t>
  </si>
  <si>
    <t>微小粒子状物質（ＰＭ２．５）等総合対策費</t>
    <rPh sb="14" eb="15">
      <t>トウ</t>
    </rPh>
    <phoneticPr fontId="10"/>
  </si>
  <si>
    <t>平成20年度</t>
  </si>
  <si>
    <t>0094</t>
  </si>
  <si>
    <t>水銀大気排出対策推進事業費</t>
    <rPh sb="0" eb="2">
      <t>スイギン</t>
    </rPh>
    <rPh sb="2" eb="4">
      <t>タイキ</t>
    </rPh>
    <rPh sb="4" eb="6">
      <t>ハイシュツ</t>
    </rPh>
    <rPh sb="6" eb="8">
      <t>タイサク</t>
    </rPh>
    <rPh sb="8" eb="10">
      <t>スイシン</t>
    </rPh>
    <rPh sb="10" eb="13">
      <t>ジギョウヒ</t>
    </rPh>
    <phoneticPr fontId="11"/>
  </si>
  <si>
    <t>平成27年度</t>
    <rPh sb="0" eb="2">
      <t>ヘイセイ</t>
    </rPh>
    <rPh sb="4" eb="6">
      <t>ネンド</t>
    </rPh>
    <phoneticPr fontId="10"/>
  </si>
  <si>
    <t>執行率が６割程度の状況であるため事業の見直しを行い、より効率的・効果的な事業実施を図ること。また、一者応札の改善に向けた取り組みを検討すること。</t>
  </si>
  <si>
    <t>水・大気環境局</t>
    <rPh sb="0" eb="1">
      <t>ミズ</t>
    </rPh>
    <rPh sb="2" eb="4">
      <t>タイキ</t>
    </rPh>
    <rPh sb="4" eb="6">
      <t>カンキョウ</t>
    </rPh>
    <rPh sb="6" eb="7">
      <t>キョク</t>
    </rPh>
    <phoneticPr fontId="14"/>
  </si>
  <si>
    <t>一般会計</t>
    <rPh sb="0" eb="2">
      <t>イッパン</t>
    </rPh>
    <rPh sb="2" eb="4">
      <t>カイケイ</t>
    </rPh>
    <phoneticPr fontId="14"/>
  </si>
  <si>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4"/>
  </si>
  <si>
    <t>0095</t>
  </si>
  <si>
    <t>騒音・振動・悪臭等公害防止強化対策費</t>
    <rPh sb="0" eb="2">
      <t>ソウオン</t>
    </rPh>
    <rPh sb="3" eb="5">
      <t>シンドウ</t>
    </rPh>
    <rPh sb="6" eb="8">
      <t>アクシュウ</t>
    </rPh>
    <rPh sb="8" eb="9">
      <t>トウ</t>
    </rPh>
    <rPh sb="9" eb="11">
      <t>コウガイ</t>
    </rPh>
    <rPh sb="11" eb="13">
      <t>ボウシ</t>
    </rPh>
    <rPh sb="13" eb="15">
      <t>キョウカ</t>
    </rPh>
    <rPh sb="15" eb="18">
      <t>タイサクヒ</t>
    </rPh>
    <phoneticPr fontId="10"/>
  </si>
  <si>
    <t>昭和63年度</t>
  </si>
  <si>
    <t>執行率が８割程度の状況であるため事業の見直しを行い、より効率的・効果的な事業実施を図ること。また、一者応札の改善に向けた取り組みを検討すること。</t>
  </si>
  <si>
    <t>0096</t>
  </si>
  <si>
    <t>クールシティ推進事業</t>
    <rPh sb="6" eb="8">
      <t>スイシン</t>
    </rPh>
    <rPh sb="8" eb="10">
      <t>ジギョウ</t>
    </rPh>
    <phoneticPr fontId="10"/>
  </si>
  <si>
    <t>令和4年度</t>
    <rPh sb="0" eb="2">
      <t>レイワ</t>
    </rPh>
    <rPh sb="3" eb="5">
      <t>ネンド</t>
    </rPh>
    <phoneticPr fontId="10"/>
  </si>
  <si>
    <t>○令和５年５月に改正気候変動適応法が公布され、熱中症対策実行計画や熱中症警戒情報が法定されるとともに、熱中症特別警戒情報の新設、クーリングシェルターや熱中症対策普及団体の指定に関する規定が設けられるなど、日本における熱中症対策は充実強化が図られたことにより、新たな段階に入ったといえる。このため、本事業は令和４年度までを区切りとして実施されてきたところであるが、今般の法改正や実行計画策定等に本事業のこれまでの成果がどのように活かされたのかについて、事業所幹部局による総括が欲しいところである。改善の方向性として、「適応策が導入されるための調査を進めていく」、「熱中症予防情報サイトでの情報発信を引き続き行う」との記載のみがあり、事業最終年度の総括にはなっておらず、このまま同事業が継続していくことを前提とする内容になっている。
○従前にも熱中症対策行動計画（令和４年４月１３日改定）があり、そこでは「熱中症による死亡者数ゼロに向けて、2030 年までの間、令和３年に引き続き死亡者数が年 1,000 人を超えないようにすることを目指し、顕著な減少傾向に転じさせる。」という中期目標が掲げられていた。これを本事業の成果目標としても位置付けるべきだったのではないか。令和５年度以降、熱中症対策関連の新たな事業として継続するにしても、熱中症対策実行計画が掲げる指標・目標と整合を図る必要がある。</t>
  </si>
  <si>
    <t>外部有識者の所見を踏まえて、今般の法改正や実行計画策定等に本事業のこれまでの成果がどのように活かされたのかについて、事業最終年度としての総括が分かるようにすること。また、令和５年度以降に熱中症対策関連の新規事業を行う場合、実行計画に掲げる指標・目標と整合を図るよう検討すること。</t>
  </si>
  <si>
    <t>0097</t>
  </si>
  <si>
    <t>有明海・八代海等再生評価支援事業費</t>
    <rPh sb="0" eb="3">
      <t>アリアケカイ</t>
    </rPh>
    <rPh sb="4" eb="6">
      <t>ヤツシロ</t>
    </rPh>
    <rPh sb="6" eb="7">
      <t>カイ</t>
    </rPh>
    <rPh sb="7" eb="8">
      <t>トウ</t>
    </rPh>
    <rPh sb="8" eb="10">
      <t>サイセイ</t>
    </rPh>
    <rPh sb="10" eb="12">
      <t>ヒョウカ</t>
    </rPh>
    <rPh sb="12" eb="14">
      <t>シエン</t>
    </rPh>
    <rPh sb="14" eb="17">
      <t>ジギョウヒ</t>
    </rPh>
    <phoneticPr fontId="10"/>
  </si>
  <si>
    <t>引き続き、有明海等の再生に係る調査や科学的知見の収集を継続的に実施することにより、適切な事業実施に努めること。
また、一者応札の改善に向けた取り組みを検討すること。</t>
    <phoneticPr fontId="5"/>
  </si>
  <si>
    <t>0098</t>
  </si>
  <si>
    <t>豊かさを実感できる海の再生事業</t>
    <rPh sb="0" eb="1">
      <t>ユタ</t>
    </rPh>
    <rPh sb="4" eb="6">
      <t>ジッカン</t>
    </rPh>
    <rPh sb="9" eb="10">
      <t>ウミ</t>
    </rPh>
    <rPh sb="11" eb="13">
      <t>サイセイ</t>
    </rPh>
    <rPh sb="13" eb="15">
      <t>ジギョウ</t>
    </rPh>
    <phoneticPr fontId="10"/>
  </si>
  <si>
    <t>0099</t>
  </si>
  <si>
    <t>地下水・地盤環境対策費</t>
    <rPh sb="0" eb="3">
      <t>チカスイ</t>
    </rPh>
    <rPh sb="4" eb="6">
      <t>ジバン</t>
    </rPh>
    <rPh sb="6" eb="8">
      <t>カンキョウ</t>
    </rPh>
    <rPh sb="8" eb="11">
      <t>タイサクヒ</t>
    </rPh>
    <phoneticPr fontId="10"/>
  </si>
  <si>
    <t>引き続き、成果目標の達成に向けた適切な事業の実施に努めること。また、また、一者応札の改善に向けた取り組みを検討すること。</t>
  </si>
  <si>
    <t>0100</t>
  </si>
  <si>
    <t>ロンドン議定書実施のための不発弾陸上処理事業</t>
    <rPh sb="20" eb="22">
      <t>ジギョウ</t>
    </rPh>
    <phoneticPr fontId="10"/>
  </si>
  <si>
    <t>0101</t>
  </si>
  <si>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11"/>
  </si>
  <si>
    <t>令和４年度限りの経費。本事業で得られた知見を今後の関連する施策に有効に活用すること。</t>
    <rPh sb="29" eb="31">
      <t>セサク</t>
    </rPh>
    <phoneticPr fontId="5"/>
  </si>
  <si>
    <t>0102</t>
  </si>
  <si>
    <t>琵琶湖保全再生等推進費</t>
    <rPh sb="0" eb="3">
      <t>ビワコ</t>
    </rPh>
    <rPh sb="3" eb="5">
      <t>ホゼン</t>
    </rPh>
    <rPh sb="5" eb="8">
      <t>サイセイナド</t>
    </rPh>
    <rPh sb="8" eb="10">
      <t>スイシン</t>
    </rPh>
    <rPh sb="10" eb="11">
      <t>ヒ</t>
    </rPh>
    <phoneticPr fontId="10"/>
  </si>
  <si>
    <t>執行率が低い状況が続いているため、予算規模の妥当性について検討を行うこと。</t>
    <rPh sb="0" eb="3">
      <t>シッコウリツ</t>
    </rPh>
    <rPh sb="4" eb="5">
      <t>ヒク</t>
    </rPh>
    <phoneticPr fontId="5"/>
  </si>
  <si>
    <t>（項）大気・水・土壌環境等保全費
　（大事項）大気・水・土壌環境等の保全に必要な経費</t>
  </si>
  <si>
    <t>0103</t>
  </si>
  <si>
    <t>土壌汚染対策費</t>
    <rPh sb="0" eb="2">
      <t>ドジョウ</t>
    </rPh>
    <rPh sb="2" eb="4">
      <t>オセン</t>
    </rPh>
    <rPh sb="4" eb="7">
      <t>タイサクヒ</t>
    </rPh>
    <phoneticPr fontId="10"/>
  </si>
  <si>
    <t>平成14年度</t>
  </si>
  <si>
    <t>0104</t>
  </si>
  <si>
    <t>ダイオキシン類総合対策費</t>
    <rPh sb="6" eb="7">
      <t>ルイ</t>
    </rPh>
    <rPh sb="7" eb="9">
      <t>ソウゴウ</t>
    </rPh>
    <rPh sb="9" eb="12">
      <t>タイサクヒ</t>
    </rPh>
    <phoneticPr fontId="10"/>
  </si>
  <si>
    <t>平成12年度</t>
  </si>
  <si>
    <t>0105</t>
  </si>
  <si>
    <t>ＥＳＴ普及推進・エコモビリティ技術海外展開推進費</t>
  </si>
  <si>
    <t>令和2年度</t>
    <rPh sb="0" eb="2">
      <t>レイワ</t>
    </rPh>
    <rPh sb="3" eb="5">
      <t>ネンド</t>
    </rPh>
    <phoneticPr fontId="10"/>
  </si>
  <si>
    <t>令和6年度(予定)</t>
    <rPh sb="0" eb="2">
      <t>レイワ</t>
    </rPh>
    <rPh sb="3" eb="5">
      <t>ネンド</t>
    </rPh>
    <rPh sb="6" eb="8">
      <t>ヨテイ</t>
    </rPh>
    <phoneticPr fontId="5"/>
  </si>
  <si>
    <t>引き続き、国際機関等と連携し、アジア諸国におけるESTに関するプロジェクトの実現化を図る等、効率的な事業実施に努めること。</t>
  </si>
  <si>
    <t>0106</t>
  </si>
  <si>
    <t>良好な水循環・水環境創出活動推進事業</t>
    <phoneticPr fontId="5"/>
  </si>
  <si>
    <t>令和10年度</t>
    <rPh sb="0" eb="2">
      <t>レイワ</t>
    </rPh>
    <rPh sb="4" eb="5">
      <t>ネン</t>
    </rPh>
    <rPh sb="5" eb="6">
      <t>ド</t>
    </rPh>
    <phoneticPr fontId="18"/>
  </si>
  <si>
    <t>引き続き、良好な水環境創出のモデル事業の取り組みを支援することにより水環境の重要性について国民の理解を深める等、適切な事業実施に努めること。</t>
  </si>
  <si>
    <t>0107</t>
  </si>
  <si>
    <t>水環境・土壌環境に係る有害物質リスク検討調査費</t>
    <phoneticPr fontId="5"/>
  </si>
  <si>
    <t>引き続き、適切な科学的判断を基に環境基準等の設定・見直しを行い、環境リスクの適切な管理の推進に努めること。</t>
  </si>
  <si>
    <t>（項）環境政策基盤整備費
（大事項）環境問題に対する調査・研究・技術開発に必要な経費</t>
    <phoneticPr fontId="14"/>
  </si>
  <si>
    <t>0108</t>
    <phoneticPr fontId="5"/>
  </si>
  <si>
    <t>大気汚染防止推進費</t>
    <phoneticPr fontId="5"/>
  </si>
  <si>
    <t>昭和46年度</t>
  </si>
  <si>
    <t>平成３０年度対象</t>
    <rPh sb="0" eb="2">
      <t>ヘイセイ</t>
    </rPh>
    <phoneticPr fontId="5"/>
  </si>
  <si>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6">
      <t>ダイ</t>
    </rPh>
    <rPh sb="16" eb="18">
      <t>ジコウ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3"/>
  </si>
  <si>
    <t>大気環境に関する国際協力推進費</t>
    <phoneticPr fontId="5"/>
  </si>
  <si>
    <t>環境-新23-0007</t>
    <rPh sb="3" eb="4">
      <t>シン</t>
    </rPh>
    <phoneticPr fontId="5"/>
  </si>
  <si>
    <t>0110</t>
    <phoneticPr fontId="5"/>
  </si>
  <si>
    <t>環境管理技術調査検討費</t>
    <phoneticPr fontId="5"/>
  </si>
  <si>
    <t>昭和50年度</t>
  </si>
  <si>
    <t>引き続き、測定分析の自動化等の更なる発展や測定分析に関連する実務の自動化を図ることにより、環境測定分析技術等の精度向上や信頼性確保に努めること。</t>
  </si>
  <si>
    <t>0111</t>
    <phoneticPr fontId="5"/>
  </si>
  <si>
    <t>モビリティ大気汚染対策推進費</t>
    <phoneticPr fontId="5"/>
  </si>
  <si>
    <t>昭和38年度</t>
  </si>
  <si>
    <t>引き続き、船舶や航空機等の移動体を発生源とする大気汚染について、現行の対策や大気環境基準の達成・維持に向けた総合的な対策を講じることにより、適切な事業実施に努めること。また、一者応札の改善に向けた取り組みを検討すること。</t>
  </si>
  <si>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8"/>
  </si>
  <si>
    <t>0112</t>
    <phoneticPr fontId="5"/>
  </si>
  <si>
    <t>モビリティ騒音・振動対策推進費</t>
    <phoneticPr fontId="5"/>
  </si>
  <si>
    <t>アウトプットに設定している講習会・説明会等の開催については、当初見込みどおりの件数を実施できているものの、長期アウトカムの騒音に係る環境基準達成状況の達成率が依然低い状況であるため、アウトプット・アウトカムの設定の見直しを検討すること。また、一者応札の改善に向けた取り組みを検討すること。</t>
    <rPh sb="111" eb="113">
      <t>ケントウ</t>
    </rPh>
    <phoneticPr fontId="5"/>
  </si>
  <si>
    <t>0113</t>
    <phoneticPr fontId="5"/>
  </si>
  <si>
    <t>水質汚濁防止推進費</t>
    <phoneticPr fontId="5"/>
  </si>
  <si>
    <t>引き続き、環境基準等の設定及び見直しや適正な規制を行うために必要な調査・検討を行いながら、成果目標の達成に向けた適切な事業の実施に努めること。</t>
  </si>
  <si>
    <t>環境-21-0135</t>
    <phoneticPr fontId="5"/>
  </si>
  <si>
    <t>0114</t>
  </si>
  <si>
    <t>閉鎖性海域・湖沼環境対策等推進費</t>
    <phoneticPr fontId="5"/>
  </si>
  <si>
    <t>0115</t>
  </si>
  <si>
    <t>水環境に関する国際協力推進費</t>
    <phoneticPr fontId="5"/>
  </si>
  <si>
    <t>引き続き、アジア地域の水環境改善に貢献するため、成果目標の達成に向けた適切な事業の実施に努めること。また、一者応札の改善に向けた取り組みを検討すること。</t>
  </si>
  <si>
    <t>令和元年度対象</t>
    <rPh sb="2" eb="3">
      <t>ガン</t>
    </rPh>
    <phoneticPr fontId="5"/>
  </si>
  <si>
    <t>0116</t>
  </si>
  <si>
    <t>海洋環境に係る条約対応及び調査検討事業費</t>
    <phoneticPr fontId="5"/>
  </si>
  <si>
    <t>昭和61年度</t>
  </si>
  <si>
    <t>0117</t>
    <phoneticPr fontId="5"/>
  </si>
  <si>
    <t>海洋プラスチックごみ総合対策費</t>
    <phoneticPr fontId="5"/>
  </si>
  <si>
    <t>令和２年度対象</t>
    <rPh sb="0" eb="2">
      <t>レイワ</t>
    </rPh>
    <phoneticPr fontId="5"/>
  </si>
  <si>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4"/>
  </si>
  <si>
    <t>0118</t>
    <phoneticPr fontId="5"/>
  </si>
  <si>
    <t>農薬環境影響評価対策費</t>
    <phoneticPr fontId="5"/>
  </si>
  <si>
    <t>平成17年度</t>
  </si>
  <si>
    <t>0119</t>
    <phoneticPr fontId="5"/>
  </si>
  <si>
    <t>水質管理等強化対策費</t>
  </si>
  <si>
    <t>終了予定なし</t>
  </si>
  <si>
    <t>厚生労働省医薬・生活衛生局（生食）
環境省水・大気環境局</t>
    <rPh sb="0" eb="5">
      <t>コウセイロウドウショウ</t>
    </rPh>
    <rPh sb="18" eb="21">
      <t>カンキョウショウ</t>
    </rPh>
    <rPh sb="21" eb="22">
      <t>ミズ</t>
    </rPh>
    <rPh sb="23" eb="25">
      <t>タイキ</t>
    </rPh>
    <rPh sb="25" eb="27">
      <t>カンキョウ</t>
    </rPh>
    <rPh sb="27" eb="28">
      <t>キョク</t>
    </rPh>
    <phoneticPr fontId="5"/>
  </si>
  <si>
    <t>一般会計</t>
  </si>
  <si>
    <t>（項）水道安全対策費
　（大事項）水道の安全確保に必要な経費
（項）大気・水・土壌環境等保全費
　（大事項）大気・水・土壌環境等の保全に必要な経費
（項）環境政策基盤整備費
　（大事項）環境問題に対する調査・研究・技術開発に必要な経費</t>
    <phoneticPr fontId="5"/>
  </si>
  <si>
    <t>厚労</t>
  </si>
  <si>
    <t>令和元年度</t>
    <rPh sb="0" eb="2">
      <t>レイワ</t>
    </rPh>
    <rPh sb="2" eb="4">
      <t>ガンネン</t>
    </rPh>
    <rPh sb="3" eb="5">
      <t>ネンド</t>
    </rPh>
    <phoneticPr fontId="9"/>
  </si>
  <si>
    <t>0120</t>
  </si>
  <si>
    <t>（項）国際機関活動推進費
　（大事項）国際分担金等の支払に必要な経費
（項）大気・水・土壌環境等保全費
　（大事項）大気・水・土壌環境等の保全に必要な経費</t>
    <phoneticPr fontId="5"/>
  </si>
  <si>
    <t>平成29年度</t>
    <rPh sb="0" eb="2">
      <t>ヘイセイ</t>
    </rPh>
    <rPh sb="4" eb="5">
      <t>ネン</t>
    </rPh>
    <rPh sb="5" eb="6">
      <t>ド</t>
    </rPh>
    <phoneticPr fontId="19"/>
  </si>
  <si>
    <t>施策名：４．資源循環政策の推進</t>
    <rPh sb="0" eb="2">
      <t>シサク</t>
    </rPh>
    <rPh sb="2" eb="3">
      <t>メイ</t>
    </rPh>
    <rPh sb="6" eb="8">
      <t>シゲン</t>
    </rPh>
    <rPh sb="8" eb="10">
      <t>ジュンカン</t>
    </rPh>
    <rPh sb="10" eb="12">
      <t>セイサク</t>
    </rPh>
    <rPh sb="13" eb="15">
      <t>スイシン</t>
    </rPh>
    <phoneticPr fontId="5"/>
  </si>
  <si>
    <t>0121</t>
    <phoneticPr fontId="5"/>
  </si>
  <si>
    <t>循環型社会形成推進事業等経費</t>
    <rPh sb="0" eb="3">
      <t>ジュンカンガタ</t>
    </rPh>
    <rPh sb="3" eb="5">
      <t>シャカイ</t>
    </rPh>
    <rPh sb="5" eb="7">
      <t>ケイセイ</t>
    </rPh>
    <rPh sb="7" eb="9">
      <t>スイシン</t>
    </rPh>
    <rPh sb="9" eb="11">
      <t>ジギョウ</t>
    </rPh>
    <rPh sb="11" eb="12">
      <t>トウ</t>
    </rPh>
    <rPh sb="12" eb="14">
      <t>ケイヒ</t>
    </rPh>
    <phoneticPr fontId="15"/>
  </si>
  <si>
    <t>終了(予定)なし</t>
    <rPh sb="0" eb="2">
      <t>シュウリョウ</t>
    </rPh>
    <rPh sb="3" eb="5">
      <t>ヨテイ</t>
    </rPh>
    <phoneticPr fontId="15"/>
  </si>
  <si>
    <t>＜循環型社会形成推進基本計画の指標について＞
○　117の補助指標について、それらの指標を実績として管理するだけではなく、どの指標が４つの物質フロー指標の改善にどれだけ貢献したかの関連性を分析・把握することが必要ではないか。指標管理の結果、次の政策の重点化にどれだけ貢献できたか、それがこの事業の成果だと考える。
○　117の指標を日本全体で評価するだけでなく、地域ごとに達成度合いに差があることを明らかにし、それらに対する対応策等についても次期計画などで明らかにすべき。そうすることで、地方自治体も使いやすくなるのではないか。
○　アウトカムの設定に当たっては、以下を検討すること。
・指標の開発や数値目標を設定することが事業になっているので、その指標を成果として取り入れてもらう国や地方自治体の事業を増やすことが本事業の本来の成果ではないか。とりわけ、短期的なアウトカムとして、指標の活用を盛り込むべきではないか。
・各自治体や関係機関において、本事業の成果（指標等）がどの程度活用されたか、その活用状況等がアウトカムとして盛り込まれることも重要ではないか。
・レビューシートでは、117の補助目標のうち、グリーン購入の意識が成果目標にあげられているが、これだけを取り出した根拠が不明。選ぶのであれば最も重要度が高いものを選ぶべき。
＜モデル事業について＞
○　モデル事業は大変重要な事業である。得られた成果などを広く国民に啓発するとともに、他の地域でその成果を活かす横展開の取組を進める必要がある。
○　この予算事業の中では異質の事業であり、ここに入れることは適切ではないのではないか。地域での活動を推進するような他の事業カテゴリーの中に置いた方が、より政策シナジーの効果が出るように思う。また、モデル事業の中身を見ると、特段新規性や先進性が高いとも思えず、国が手掛けるにふさわしい内容かは疑問がある。
○　アウトカムの設定に当たっては、以下を検討すること。
・「継続性」に関わる指標だけでなく、公募要領で求めている「発展性・波及性」についての説明も必要ではないか。
・他地域に普及展開するのが狙いであれば、成果目標としては「いつまでに何地域に展開する」という目標設定が必要ではないか。シートに書かれた「モデル事業終了後も事業が継続していること」ではないはず。</t>
  </si>
  <si>
    <t>外部有識者の所見のとおり、循環型社会形成推進基本計画における指標の見直しを検討するとともにモデル事業については、より新規性や先進性のある事業に重点化した上で、横展開が図れるよう検討すること。また、アウトカムの設定についても検討を行うこと。</t>
  </si>
  <si>
    <t>縮減</t>
  </si>
  <si>
    <t>モデル事業については、より新規性や先進性のある事業に重点化し、予算を縮減した。また、アウトカムの設定についても再度検討して設定した。</t>
    <rPh sb="31" eb="33">
      <t>ヨサン</t>
    </rPh>
    <rPh sb="34" eb="36">
      <t>シュクゲン</t>
    </rPh>
    <rPh sb="55" eb="57">
      <t>サイド</t>
    </rPh>
    <rPh sb="57" eb="59">
      <t>ケントウ</t>
    </rPh>
    <rPh sb="61" eb="63">
      <t>セッテイ</t>
    </rPh>
    <phoneticPr fontId="6"/>
  </si>
  <si>
    <t>（項）資源循環政策推進費
　（大事項）資源循環政策の推進に必要な経費</t>
    <rPh sb="1" eb="2">
      <t>コウ</t>
    </rPh>
    <rPh sb="3" eb="5">
      <t>シゲン</t>
    </rPh>
    <rPh sb="5" eb="7">
      <t>ジュンカン</t>
    </rPh>
    <rPh sb="7" eb="9">
      <t>セイサク</t>
    </rPh>
    <rPh sb="9" eb="11">
      <t>スイシン</t>
    </rPh>
    <rPh sb="11" eb="12">
      <t>ヒ</t>
    </rPh>
    <rPh sb="15" eb="16">
      <t>ダイ</t>
    </rPh>
    <rPh sb="16" eb="18">
      <t>ジコウ</t>
    </rPh>
    <rPh sb="19" eb="21">
      <t>シゲン</t>
    </rPh>
    <rPh sb="21" eb="23">
      <t>ジュンカン</t>
    </rPh>
    <rPh sb="23" eb="25">
      <t>セイサク</t>
    </rPh>
    <rPh sb="26" eb="28">
      <t>スイシン</t>
    </rPh>
    <rPh sb="29" eb="31">
      <t>ヒツヨウ</t>
    </rPh>
    <rPh sb="32" eb="34">
      <t>ケイヒ</t>
    </rPh>
    <phoneticPr fontId="18"/>
  </si>
  <si>
    <t>0122</t>
  </si>
  <si>
    <t>循環経済移行促進事業</t>
    <rPh sb="0" eb="2">
      <t>ジュンカン</t>
    </rPh>
    <rPh sb="2" eb="4">
      <t>ケイザイ</t>
    </rPh>
    <rPh sb="4" eb="6">
      <t>イコウ</t>
    </rPh>
    <rPh sb="6" eb="8">
      <t>ソクシン</t>
    </rPh>
    <rPh sb="8" eb="10">
      <t>ジギョウ</t>
    </rPh>
    <phoneticPr fontId="15"/>
  </si>
  <si>
    <t>2030年までの金属リサイクル原料の処理量の倍増の目標達成に向け、より効果的な事業となるよう検討を行うとともに、効率的な事業実施に努めること。また、一者応札の改善に向けた取組を検討し、実施すること。</t>
  </si>
  <si>
    <t>国際金属資源循環の構築に係る事業について、R5年度のE-wasteの法令整備の状況や排出実態等に関する現状調査を踏まえ、各国で必要な法令等の制度や能力開発の内容を具体化し、R6年度から実施する制度構築等支援を効果的な事業にする。また、一者応札に関しても仕様書の汎用化等、引き続き改善を検討する。</t>
    <phoneticPr fontId="5"/>
  </si>
  <si>
    <t>0123</t>
  </si>
  <si>
    <t>国際原子力機関拠出金</t>
    <rPh sb="0" eb="2">
      <t>コクサイ</t>
    </rPh>
    <rPh sb="2" eb="5">
      <t>ゲンシリョク</t>
    </rPh>
    <rPh sb="5" eb="7">
      <t>キカン</t>
    </rPh>
    <rPh sb="7" eb="10">
      <t>キョシュツキン</t>
    </rPh>
    <phoneticPr fontId="15"/>
  </si>
  <si>
    <t>令和元年度</t>
    <rPh sb="0" eb="2">
      <t>レイワ</t>
    </rPh>
    <rPh sb="2" eb="5">
      <t>ガンネンド</t>
    </rPh>
    <phoneticPr fontId="15"/>
  </si>
  <si>
    <t>原発事故の影響の克服は、日本にとって社会的に重要な課題であり、そのための国際機関としてのIAEAとの連携強化は必要性も十分理解できる。対話と説明責任を十分に果たして、IAEAの力もうまく活用しながら、風評払拭や日本としての国際的な信頼の向上につなげて欲しい。</t>
    <phoneticPr fontId="5"/>
  </si>
  <si>
    <t>外部有識者の所見のとおり、引き続き、風評払拭や国際的な信頼の向上につながるよう効果的に事業を実施すること。</t>
  </si>
  <si>
    <t>引き続き、風評払拭や国際的な信頼の向上につながるよう効果的な事業実施に努める。</t>
    <rPh sb="35" eb="36">
      <t>ツト</t>
    </rPh>
    <phoneticPr fontId="5"/>
  </si>
  <si>
    <t>その他</t>
    <rPh sb="2" eb="3">
      <t>タ</t>
    </rPh>
    <phoneticPr fontId="5"/>
  </si>
  <si>
    <t>0124</t>
  </si>
  <si>
    <t>プラスチック資源循環等推進事業費</t>
    <rPh sb="6" eb="8">
      <t>シゲン</t>
    </rPh>
    <rPh sb="8" eb="10">
      <t>ジュンカン</t>
    </rPh>
    <rPh sb="10" eb="11">
      <t>トウ</t>
    </rPh>
    <rPh sb="11" eb="13">
      <t>スイシン</t>
    </rPh>
    <rPh sb="13" eb="15">
      <t>ジギョウ</t>
    </rPh>
    <phoneticPr fontId="21"/>
  </si>
  <si>
    <t>一者応札の改善に向けた取り組みの検討を行いながら、引き続き、成果目標の達成に向けた適切な事業実施に努めること。</t>
  </si>
  <si>
    <t>一者応札の改善に向け、契約前自己チェックプロセスを適切に実施し、改善策を講じる。成果目標の達成に向け、施行状況の調査分析結果並びに課題等を踏まえて適切な事業の検討を行う。</t>
    <phoneticPr fontId="5"/>
  </si>
  <si>
    <t>0125</t>
  </si>
  <si>
    <t>リサイクルシステム統合強化による循環資源利用高度化促進事業</t>
    <phoneticPr fontId="5"/>
  </si>
  <si>
    <t>一者応札の改善に向けた取り組みの検討を行いながら、引き続き、成果目標の達成に向けた適切な事業実施に努めること。</t>
    <phoneticPr fontId="5"/>
  </si>
  <si>
    <t>環境-21-0153
環境-21-0154</t>
    <phoneticPr fontId="5"/>
  </si>
  <si>
    <t>0126</t>
  </si>
  <si>
    <t>食品ロス削減及び食品廃棄物等の３R推進事業費</t>
    <rPh sb="0" eb="2">
      <t>ショクヒン</t>
    </rPh>
    <rPh sb="4" eb="6">
      <t>サクゲン</t>
    </rPh>
    <rPh sb="6" eb="7">
      <t>オヨ</t>
    </rPh>
    <rPh sb="8" eb="10">
      <t>ショクヒン</t>
    </rPh>
    <rPh sb="10" eb="13">
      <t>ハイキブツ</t>
    </rPh>
    <rPh sb="13" eb="14">
      <t>トウ</t>
    </rPh>
    <rPh sb="17" eb="19">
      <t>スイシン</t>
    </rPh>
    <rPh sb="19" eb="22">
      <t>ジギョウヒ</t>
    </rPh>
    <phoneticPr fontId="5"/>
  </si>
  <si>
    <t>〇成果目標①-1の定量的な成果指標「食品ロス削減推進計画を策定・公表済みの市区町村数」の目標値および成果実績値は累計の値なのか、各年度の単年度目標なのかがレビューシートからは判然としない。累計である場合、250という目標値は低すぎるのではないか。
〇成果目標①-2の定量的な成果指標「家庭系食品ロス発生量」に係る達成率が実績が目標値を大きく達成しているかのような値になっているが、実際は216万トンまで削減することを目標としていることから、達成率は令和2年度が87％、令和3年度が88％とすべきではないか。
〇活動目標②の活動指標「支援件数」の内訳（食品廃棄ゼロエリア創出、mottoECO導入、フードドライブ等）を明記したうえで、何がどのように定着したのか（持続的に展開されているのか）についても、成果目標②-1のところで明らかにすべきであると考える。成果目標②-1は各年度に実施した事業の取組継続状況を示す値なのか、過去に行われた分もすべてフォローしたうえでの値なのかも分からない。
→以上のように、総じて活動目標・指標および成果目標・指標に関する説明が不十分であり、それが客観的で正確な実態把握と今後に向けての見直しの検討を難しくしている印象を受ける。</t>
  </si>
  <si>
    <t>外部有識者の所見のとおり、成果目標や指標について、客観的で正確な実態把握及び今後の見直しに資するよう、検討を行うこと。</t>
  </si>
  <si>
    <t>〇成果目標①-1：計画を策定・公表済みの市区町村数は累計値であり、近年の単年度ごとの策定実績を元に令和6年度目標を設定したもの。
〇成果目標①-2：外部有識者の所見のとおり。ただし、レビューシートがロックされているためレビューシートは未反映。
〇成果目標②：成果目標②-1の出典欄に、モデル事業の支援件数の内訳及び事業の取組継続状況に関する補足を追記。</t>
    <phoneticPr fontId="5"/>
  </si>
  <si>
    <t>0127</t>
  </si>
  <si>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5"/>
  </si>
  <si>
    <t>引き続き、業務の合理化を検討し、業務の効率性を上げるよう努めること。また、一者応札の改善に向けた取組を検討し、実施すること。</t>
  </si>
  <si>
    <t>業務の合理化を検討し、業務の効率性向上を図る。また、専門的な業務ではあるが、定期的に仕様書等の見直しを行うことで、入札機会の拡充を図る。</t>
    <phoneticPr fontId="5"/>
  </si>
  <si>
    <t>0128</t>
  </si>
  <si>
    <t>昭和49年度</t>
  </si>
  <si>
    <t>○災害等の発生は予見が困難なことに加えて、気候変動も相まって、今後は台風等の気象の極端化にともなう甚大な災害による被害が増加していくことが予想される。そのことにより災害等廃棄物の発生量とその処理費用は増大していくことが想定されるなか、本事業は引き続き必要なものであると考えられる。
〇国からの被災市町村への直接補助の割合は1/2となっており、それでは十分な対応が困難な市町村に対しては、特定非常災害に指定された災害の場合に限り、都道府県に基金を造成して地方負担額を軽減するとのことであるが、これらの支援で十分か否かの検証が必要ではないか。直接補助の割合、基金による対応の対象となるケース（特定非常災害に限定することの妥当性）、地方負担額軽減の程度といった観点の妥当性や見直しの余地などについて、今後の災害発生の頻度や被害の程度が増していくことも想定しつつ、検証を加えてみる必要があるのではないか。</t>
  </si>
  <si>
    <t>外部有識者の所見のとおり、災害の甚大化等により、災害等廃棄物の発生量及びその処理費用は増大していくことが想定されるため、地方負担額軽減の観点から、引き続き、支援内容について検討すること。</t>
  </si>
  <si>
    <t>災害の甚大化等により増大していくことが想定される災害等廃棄物の処理にあたって、引き続き、支援内容の検討を行う。</t>
    <phoneticPr fontId="5"/>
  </si>
  <si>
    <t>0129</t>
  </si>
  <si>
    <t>廃棄物処理施設整備費</t>
    <phoneticPr fontId="15"/>
  </si>
  <si>
    <t>廃棄物の円滑かつ適正な処理を進めるため、引き続き、適切な事業実施に努めること。また、一者応札の改善に向けた取り組みを検討すること。</t>
  </si>
  <si>
    <t>JESCO設備の点検、補修更新及び処理能力向上のための改造をより効率的かつ効果的に実施することで、PCB処理施設の安全性を確保し、期限内でのPCB廃棄物の早期処理完了に努める。また、一者応札の改善に向け、仕様書や公告期間の見直しを検討、実施するように努める。</t>
    <phoneticPr fontId="5"/>
  </si>
  <si>
    <t xml:space="preserve">令和6年度要求額:1,545百万円＋事項要求
</t>
    <rPh sb="14" eb="15">
      <t>ヒャク</t>
    </rPh>
    <rPh sb="15" eb="17">
      <t>マンエン</t>
    </rPh>
    <phoneticPr fontId="5"/>
  </si>
  <si>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8"/>
  </si>
  <si>
    <t>0130</t>
  </si>
  <si>
    <t>循環型社会形成推進交付金</t>
  </si>
  <si>
    <t>一般廃棄物処理施設は、市民生活に必要不可欠かつ一時も止めることのできない施設であるため、本事業を活用して廃棄物の円滑かつ適正な処理が進むよう努めること。</t>
  </si>
  <si>
    <t>交付金の執行体制については、交付申請等の審査事務を行っている都道府県への説明会を実施するなど、その適正な運用について引き続き努めていく。</t>
    <phoneticPr fontId="5"/>
  </si>
  <si>
    <t>令和6年度要求額:54,363百万円＋事項要求
うち重要政策推進枠28,101百万円</t>
    <rPh sb="15" eb="16">
      <t>ヒャク</t>
    </rPh>
    <rPh sb="16" eb="18">
      <t>マンエン</t>
    </rPh>
    <rPh sb="39" eb="40">
      <t>ヒャク</t>
    </rPh>
    <rPh sb="40" eb="42">
      <t>マンエン</t>
    </rPh>
    <phoneticPr fontId="5"/>
  </si>
  <si>
    <t>0131</t>
  </si>
  <si>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5"/>
  </si>
  <si>
    <t>効率的な事業運営を図っていくために、一者応札の改善等に向けて、調達方法の見直しの検討を引き続き行っていく。また、災害時自立稼働に資する設備を導入する自治体に対し引き続き財政支援を行っていく。</t>
    <phoneticPr fontId="5"/>
  </si>
  <si>
    <t>0132</t>
  </si>
  <si>
    <t>産業廃棄物等処理対策等推進費</t>
    <rPh sb="0" eb="2">
      <t>サンギョウ</t>
    </rPh>
    <rPh sb="2" eb="5">
      <t>ハイキブツ</t>
    </rPh>
    <rPh sb="5" eb="6">
      <t>トウ</t>
    </rPh>
    <rPh sb="6" eb="8">
      <t>ショリ</t>
    </rPh>
    <rPh sb="8" eb="10">
      <t>タイサク</t>
    </rPh>
    <rPh sb="10" eb="11">
      <t>ナド</t>
    </rPh>
    <rPh sb="11" eb="13">
      <t>スイシン</t>
    </rPh>
    <rPh sb="13" eb="14">
      <t>ヒ</t>
    </rPh>
    <phoneticPr fontId="14"/>
  </si>
  <si>
    <t>平成4年度</t>
  </si>
  <si>
    <t>産業廃棄物の処理状況の現状把握、基準策定・普及に係る調査・検討を予算の範囲内で適切に執行することで、産業廃棄物の適正処理を推進できるよう継続して取り組んで参りたい。また、一者応札を改善するために、発注資料における業務内容の明確化を行うことで対応して参りたい。</t>
    <phoneticPr fontId="5"/>
  </si>
  <si>
    <t>0133</t>
  </si>
  <si>
    <t>ＰＣＢ廃棄物適正処理対策推進費</t>
    <rPh sb="6" eb="8">
      <t>テキセイ</t>
    </rPh>
    <rPh sb="8" eb="10">
      <t>ショリ</t>
    </rPh>
    <rPh sb="10" eb="12">
      <t>タイサク</t>
    </rPh>
    <rPh sb="12" eb="14">
      <t>スイシン</t>
    </rPh>
    <rPh sb="14" eb="15">
      <t>ヒ</t>
    </rPh>
    <phoneticPr fontId="14"/>
  </si>
  <si>
    <t>令和9年度</t>
    <rPh sb="0" eb="2">
      <t>レイワ</t>
    </rPh>
    <rPh sb="3" eb="5">
      <t>ネンド</t>
    </rPh>
    <phoneticPr fontId="0"/>
  </si>
  <si>
    <t>引き続き、効率的かつ効果的な事業を実施することで処理期限内でのPCB廃棄物の早期処理完了に努めるとともに、低濃度PCB廃棄物の実態把握に向けた取組を検討すること。</t>
    <phoneticPr fontId="5"/>
  </si>
  <si>
    <t>引き続き、自治体が実施する行政代執行等に係る相談窓口の設置及び専門家派遣実施、低濃度PCB廃棄物の処理技術の評価や無害化処理施設認定等について、より効率的かつ効果的な事業を実施することで期限内でのPCB廃棄物の適正な処理の推進に努めるほか、低濃度PCB廃棄物の処理加速化に向けた検討を強化する。</t>
    <phoneticPr fontId="5"/>
  </si>
  <si>
    <t xml:space="preserve">令和6年度要求額:6,280百万円＋事項要求
</t>
    <rPh sb="14" eb="15">
      <t>ヒャク</t>
    </rPh>
    <rPh sb="15" eb="17">
      <t>マンエン</t>
    </rPh>
    <phoneticPr fontId="5"/>
  </si>
  <si>
    <t>0134</t>
  </si>
  <si>
    <t>水銀廃棄物等適正管理等推進費</t>
    <rPh sb="0" eb="2">
      <t>スイギン</t>
    </rPh>
    <rPh sb="2" eb="5">
      <t>ハイキブツ</t>
    </rPh>
    <rPh sb="5" eb="6">
      <t>ナド</t>
    </rPh>
    <rPh sb="6" eb="8">
      <t>テキセイ</t>
    </rPh>
    <rPh sb="8" eb="10">
      <t>カンリ</t>
    </rPh>
    <rPh sb="10" eb="11">
      <t>ナド</t>
    </rPh>
    <rPh sb="11" eb="13">
      <t>スイシン</t>
    </rPh>
    <rPh sb="13" eb="14">
      <t>ヒ</t>
    </rPh>
    <phoneticPr fontId="14"/>
  </si>
  <si>
    <t>平成26年度</t>
    <rPh sb="0" eb="2">
      <t>ヘイセイ</t>
    </rPh>
    <rPh sb="4" eb="6">
      <t>ネンド</t>
    </rPh>
    <phoneticPr fontId="16"/>
  </si>
  <si>
    <t>執行率が85%程度の水準であるため、予算規模の妥当性について検討を行うこと。また、一者応札の改善に向けた取り組みを検討すること。</t>
  </si>
  <si>
    <t>推進チームの所見を踏まえ、業務内容の見直しや適切な業務遂行による効果的な予算執行に向けた取組を検討する。また、一者応札の改善に向け、取組を検討する。</t>
    <phoneticPr fontId="5"/>
  </si>
  <si>
    <t>0135</t>
  </si>
  <si>
    <t>不法投棄等未然防止・事案対応事業</t>
    <rPh sb="0" eb="2">
      <t>フホウ</t>
    </rPh>
    <rPh sb="2" eb="4">
      <t>トウキ</t>
    </rPh>
    <rPh sb="4" eb="5">
      <t>トウ</t>
    </rPh>
    <rPh sb="5" eb="7">
      <t>ミゼン</t>
    </rPh>
    <rPh sb="7" eb="9">
      <t>ボウシ</t>
    </rPh>
    <rPh sb="10" eb="12">
      <t>ジアン</t>
    </rPh>
    <rPh sb="12" eb="14">
      <t>タイオウ</t>
    </rPh>
    <rPh sb="14" eb="16">
      <t>ジギョウ</t>
    </rPh>
    <phoneticPr fontId="15"/>
  </si>
  <si>
    <t>執行率が7割程度の水準で推移している状況であり、執行率が低い要因が無いか等、十分に検証し、適切な執行管理に努めること。</t>
  </si>
  <si>
    <t>執行率のさらなる向上に向け、不法投棄等の実態及び都道府県等の支援ニーズを、より適確に捉えることにより、増額分を含め、適切な執行に努めてまいりたい。</t>
    <phoneticPr fontId="5"/>
  </si>
  <si>
    <t>（項）地方環境対策費
　（大事項）資源循環政策の推進に必要な経費</t>
    <rPh sb="13" eb="15">
      <t>ダイジ</t>
    </rPh>
    <rPh sb="15" eb="16">
      <t>コウ</t>
    </rPh>
    <rPh sb="17" eb="19">
      <t>シゲン</t>
    </rPh>
    <rPh sb="19" eb="21">
      <t>ジュンカン</t>
    </rPh>
    <rPh sb="21" eb="23">
      <t>セイサク</t>
    </rPh>
    <rPh sb="24" eb="26">
      <t>スイシン</t>
    </rPh>
    <rPh sb="27" eb="29">
      <t>ヒツヨウ</t>
    </rPh>
    <rPh sb="30" eb="32">
      <t>ケイヒ</t>
    </rPh>
    <phoneticPr fontId="18"/>
  </si>
  <si>
    <t>0136</t>
    <phoneticPr fontId="5"/>
  </si>
  <si>
    <t>廃棄物等輸出入適正化推進費</t>
    <phoneticPr fontId="5"/>
  </si>
  <si>
    <t>平成2年度</t>
  </si>
  <si>
    <t>引き続き、事業の効率化を行いながら、成果目標の達成に向けた適切な事業実施に努めること。</t>
  </si>
  <si>
    <t>引き続き、事業の効率化を行い、成果目標を達成できるよう、適切な廃棄物の輸出入管理事業実施に努めて参りたい。</t>
    <phoneticPr fontId="5"/>
  </si>
  <si>
    <t>0137</t>
    <phoneticPr fontId="5"/>
  </si>
  <si>
    <t>課題対応型産業廃棄物処理施設運用支援事業</t>
    <rPh sb="0" eb="2">
      <t>カダイ</t>
    </rPh>
    <rPh sb="2" eb="5">
      <t>タイオウガタ</t>
    </rPh>
    <rPh sb="5" eb="7">
      <t>サンギョウ</t>
    </rPh>
    <rPh sb="7" eb="10">
      <t>ハイキブツ</t>
    </rPh>
    <rPh sb="10" eb="12">
      <t>ショリ</t>
    </rPh>
    <rPh sb="12" eb="14">
      <t>シセツ</t>
    </rPh>
    <rPh sb="14" eb="16">
      <t>ウンヨウ</t>
    </rPh>
    <rPh sb="16" eb="18">
      <t>シエン</t>
    </rPh>
    <rPh sb="18" eb="20">
      <t>ジギョウ</t>
    </rPh>
    <phoneticPr fontId="15"/>
  </si>
  <si>
    <t>平成29年度</t>
    <rPh sb="0" eb="2">
      <t>ヘイセイ</t>
    </rPh>
    <rPh sb="4" eb="6">
      <t>ネンド</t>
    </rPh>
    <phoneticPr fontId="16"/>
  </si>
  <si>
    <t>○本事業は、①産廃最終処分場の整備・維持管理に係る課題抽出・検討・知見の収集・フィードバックからなる調査業務と、②公共関与による産廃最終処分場の施設整備・維持管理に対する財政支援という二つの柱からなると理解しているが、①の成果物がどのように取りまとめられ、フィードバックされているのかが、環境省のホームページを見ても一切分からない。成果物に係る情報を公表すべきと考える。
○②の施設整備・維持管理に対する財政支援をとおして、日本における産廃最終処分場の残余年数を2020年までに10年程度確保することが成果目標のひとつとして位置付けられているところであるが、令和2年度の時点で実績値は既に17.3年になっているにも関わらず、その後の目標値も10年のままとなっている。また、令和3年度と令和4年度の実績値が入っていない。環境法HP(https://www.env.go.jp/press/111095_00004.html)によると令和４年４月１日現在で、19.7年分（速報値）で確保されているとのことであり、今後、当該成果目標をどうしていくのか見直し検討が必要である。
〇成果目標①－1として執行額100％が位置付けられているが、予算額を100％使いきることを成果目標として設定すべきではない。当該事業の目的に照らして考えるならば、公共関与産廃最終処分場の整備件数のほうが成果目標としては妥当ではないか。</t>
    <phoneticPr fontId="5"/>
  </si>
  <si>
    <t>外部有識者の所見のとおり、事業の成果について環境省HP等で公表するよう検討すること。また、実績等も踏まえ、成果指標の見直しについても検討すること。</t>
    <phoneticPr fontId="5"/>
  </si>
  <si>
    <t>○本調査業務のフィードバックは公共関与事業の主体が都道府県等であるため、成果物については都道府県等に直接送付しているところであるが、令和４年度調査より報告書の一部をホームページ上で公表しており、引き続きホームページ上での公表に努めたい。
○令和５年６月３０日付けで廃棄物処理基本方針が変更されたことにより、長期アウトカムの設定についても更新した。
○本事業の予算のうち整備費は都道府県等の要望に基づいて要求しているものであり、計画通り施設整備が進捗しているか判断する指標として執行額を使用している。整備件数についても同様であるが、アウトプットとして活用している。</t>
    <phoneticPr fontId="5"/>
  </si>
  <si>
    <t>0138</t>
  </si>
  <si>
    <t>浄化槽対策推進費</t>
    <rPh sb="0" eb="3">
      <t>ジョウカソウ</t>
    </rPh>
    <rPh sb="3" eb="5">
      <t>タイサク</t>
    </rPh>
    <rPh sb="5" eb="7">
      <t>スイシン</t>
    </rPh>
    <rPh sb="7" eb="8">
      <t>ヒ</t>
    </rPh>
    <phoneticPr fontId="15"/>
  </si>
  <si>
    <t>平成16年度</t>
    <rPh sb="0" eb="2">
      <t>ヘイセイ</t>
    </rPh>
    <rPh sb="4" eb="6">
      <t>ネンド</t>
    </rPh>
    <phoneticPr fontId="5"/>
  </si>
  <si>
    <t>令和８年度の政府目標達成を目指し、より効果的な事業となるよう検討を行うとともに、効率的な事業実施に努めること。また、一者応札の改善に向けた取組を検討し、実施すること。</t>
    <phoneticPr fontId="5"/>
  </si>
  <si>
    <t>政府目標である令和８年度の汚水処理施設整備の概成を目指し、事業内容を精査の上、効率的な事業実施を図っていく。
また、目標達成のためには適切な浄化槽整備の重要性等の普及啓発が必要であるため、引き続き関係自治体や事業者等と連携を強化していく。
各事業を効果的、効率的に実施できる技術力を有する者が多く入札できるよう、総合評価方式等を活用した適切な発注を進める。</t>
    <rPh sb="29" eb="31">
      <t>ジギョウ</t>
    </rPh>
    <rPh sb="31" eb="33">
      <t>ナイヨウ</t>
    </rPh>
    <rPh sb="34" eb="36">
      <t>セイサ</t>
    </rPh>
    <rPh sb="37" eb="38">
      <t>ウエ</t>
    </rPh>
    <rPh sb="39" eb="42">
      <t>コウリツテキ</t>
    </rPh>
    <rPh sb="43" eb="45">
      <t>ジギョウ</t>
    </rPh>
    <rPh sb="45" eb="47">
      <t>ジッシ</t>
    </rPh>
    <rPh sb="48" eb="49">
      <t>ハカ</t>
    </rPh>
    <rPh sb="58" eb="60">
      <t>モクヒョウ</t>
    </rPh>
    <rPh sb="60" eb="62">
      <t>タッセイ</t>
    </rPh>
    <rPh sb="81" eb="83">
      <t>フキュウ</t>
    </rPh>
    <rPh sb="83" eb="85">
      <t>ケイハツ</t>
    </rPh>
    <rPh sb="86" eb="88">
      <t>ヒツヨウ</t>
    </rPh>
    <rPh sb="94" eb="95">
      <t>ヒ</t>
    </rPh>
    <rPh sb="96" eb="97">
      <t>ツヅ</t>
    </rPh>
    <rPh sb="98" eb="100">
      <t>カンケイ</t>
    </rPh>
    <rPh sb="109" eb="111">
      <t>レンケイ</t>
    </rPh>
    <rPh sb="112" eb="114">
      <t>キョウカ</t>
    </rPh>
    <phoneticPr fontId="5"/>
  </si>
  <si>
    <t>0139</t>
  </si>
  <si>
    <t>リチウムイオン電池等処理困難物適正処理対策検討事業</t>
    <rPh sb="7" eb="9">
      <t>デンチ</t>
    </rPh>
    <rPh sb="9" eb="10">
      <t>トウ</t>
    </rPh>
    <rPh sb="10" eb="12">
      <t>ショリ</t>
    </rPh>
    <rPh sb="12" eb="14">
      <t>コンナン</t>
    </rPh>
    <rPh sb="14" eb="15">
      <t>ブツ</t>
    </rPh>
    <rPh sb="15" eb="17">
      <t>テキセイ</t>
    </rPh>
    <rPh sb="17" eb="19">
      <t>ショリ</t>
    </rPh>
    <rPh sb="19" eb="21">
      <t>タイサク</t>
    </rPh>
    <rPh sb="21" eb="23">
      <t>ケントウ</t>
    </rPh>
    <rPh sb="23" eb="25">
      <t>ジギョウ</t>
    </rPh>
    <phoneticPr fontId="15"/>
  </si>
  <si>
    <t>一者応札の改善に向けた取組を検討するとともに、事業の効率化を行いながら、成果目標の達成に向けた適切な事業実施に努めること。</t>
  </si>
  <si>
    <t>業務の合理化を検討し、業務の効率性向上を図る。また、仕様書等の見直しを行うことで、入札機会の拡充を図る。</t>
    <phoneticPr fontId="5"/>
  </si>
  <si>
    <t>0140</t>
  </si>
  <si>
    <t>感染症等に対応する強靱で持続可能な廃棄物処理体制の構築支援業務</t>
    <rPh sb="3" eb="4">
      <t>トウ</t>
    </rPh>
    <phoneticPr fontId="5"/>
  </si>
  <si>
    <t>令和3年度</t>
    <rPh sb="0" eb="2">
      <t>レイワ</t>
    </rPh>
    <rPh sb="3" eb="5">
      <t>ネンド</t>
    </rPh>
    <phoneticPr fontId="10"/>
  </si>
  <si>
    <t>令和４年度限りの経費とする。</t>
  </si>
  <si>
    <t>本事業を廃止する。</t>
    <phoneticPr fontId="5"/>
  </si>
  <si>
    <t>一般会計</t>
    <rPh sb="0" eb="2">
      <t>イッパン</t>
    </rPh>
    <rPh sb="2" eb="4">
      <t>カイケイ</t>
    </rPh>
    <phoneticPr fontId="19"/>
  </si>
  <si>
    <t>0141</t>
  </si>
  <si>
    <t>動静脈連携による資源循環情報活用推進費</t>
  </si>
  <si>
    <t>一者応札の改善に向けた取組を検討するとともに、事業の効率化を行いながら、成果目標の達成に向けた適切な事業実施に努めること。</t>
    <phoneticPr fontId="5"/>
  </si>
  <si>
    <t>一部一社応札が発生した事業に関しては改善を行った。引き続き成果目標の達成に向けて事業を効率的に行いたい。</t>
    <phoneticPr fontId="5"/>
  </si>
  <si>
    <t>重点政策推進枠141.430百万円</t>
    <rPh sb="0" eb="2">
      <t>ジュウテン</t>
    </rPh>
    <rPh sb="2" eb="4">
      <t>セイサク</t>
    </rPh>
    <rPh sb="4" eb="6">
      <t>スイシン</t>
    </rPh>
    <rPh sb="6" eb="7">
      <t>ワク</t>
    </rPh>
    <rPh sb="14" eb="16">
      <t>ヒャクマン</t>
    </rPh>
    <rPh sb="16" eb="17">
      <t>エン</t>
    </rPh>
    <phoneticPr fontId="5"/>
  </si>
  <si>
    <t>施策名：５．生物多様性の保全と自然との共生の推進</t>
    <rPh sb="0" eb="2">
      <t>シサク</t>
    </rPh>
    <rPh sb="2" eb="3">
      <t>メイ</t>
    </rPh>
    <rPh sb="6" eb="8">
      <t>セイブツ</t>
    </rPh>
    <rPh sb="8" eb="10">
      <t>タヨウ</t>
    </rPh>
    <rPh sb="10" eb="11">
      <t>セイ</t>
    </rPh>
    <rPh sb="12" eb="14">
      <t>ホゼン</t>
    </rPh>
    <rPh sb="15" eb="17">
      <t>シゼン</t>
    </rPh>
    <rPh sb="19" eb="21">
      <t>キョウセイ</t>
    </rPh>
    <rPh sb="22" eb="24">
      <t>スイシン</t>
    </rPh>
    <phoneticPr fontId="5"/>
  </si>
  <si>
    <t>0142</t>
    <phoneticPr fontId="5"/>
  </si>
  <si>
    <t>引き続き、新枠組に関連する国際的な議論等を踏まえ、国家戦略の着実な実施に向けた点検・評価や地域実装、各種主体との連携・協働を図り、成果目標の達成に努めること。</t>
    <rPh sb="0" eb="1">
      <t>ヒ</t>
    </rPh>
    <rPh sb="2" eb="3">
      <t>ツヅ</t>
    </rPh>
    <rPh sb="5" eb="6">
      <t>シン</t>
    </rPh>
    <rPh sb="6" eb="8">
      <t>ワクグ</t>
    </rPh>
    <rPh sb="9" eb="11">
      <t>カンレン</t>
    </rPh>
    <rPh sb="13" eb="15">
      <t>コクサイ</t>
    </rPh>
    <rPh sb="15" eb="16">
      <t>テキ</t>
    </rPh>
    <rPh sb="17" eb="19">
      <t>ギロン</t>
    </rPh>
    <rPh sb="19" eb="20">
      <t>トウ</t>
    </rPh>
    <rPh sb="21" eb="22">
      <t>フ</t>
    </rPh>
    <rPh sb="25" eb="27">
      <t>コッカ</t>
    </rPh>
    <rPh sb="27" eb="29">
      <t>センリャク</t>
    </rPh>
    <rPh sb="30" eb="32">
      <t>チャクジツ</t>
    </rPh>
    <rPh sb="33" eb="35">
      <t>ジッシ</t>
    </rPh>
    <rPh sb="36" eb="37">
      <t>ム</t>
    </rPh>
    <rPh sb="39" eb="41">
      <t>テンケン</t>
    </rPh>
    <rPh sb="42" eb="44">
      <t>ヒョウカ</t>
    </rPh>
    <rPh sb="45" eb="47">
      <t>チイキ</t>
    </rPh>
    <rPh sb="47" eb="49">
      <t>ジッソウ</t>
    </rPh>
    <rPh sb="50" eb="52">
      <t>カクシュ</t>
    </rPh>
    <rPh sb="52" eb="54">
      <t>シュタイ</t>
    </rPh>
    <rPh sb="56" eb="58">
      <t>レンケイ</t>
    </rPh>
    <rPh sb="59" eb="61">
      <t>キョウドウ</t>
    </rPh>
    <rPh sb="62" eb="63">
      <t>ハカ</t>
    </rPh>
    <rPh sb="65" eb="67">
      <t>セイカ</t>
    </rPh>
    <rPh sb="67" eb="69">
      <t>モクヒョウ</t>
    </rPh>
    <rPh sb="70" eb="72">
      <t>タッセイ</t>
    </rPh>
    <rPh sb="73" eb="74">
      <t>ツト</t>
    </rPh>
    <phoneticPr fontId="5"/>
  </si>
  <si>
    <t>自然環境局</t>
    <rPh sb="0" eb="2">
      <t>シゼン</t>
    </rPh>
    <rPh sb="2" eb="5">
      <t>カンキョウキョク</t>
    </rPh>
    <phoneticPr fontId="18"/>
  </si>
  <si>
    <t>（項）生物多様性保全等推進費
　（大事項）生物多様性の保全等の推進に必要な経費</t>
  </si>
  <si>
    <t>0143</t>
    <phoneticPr fontId="5"/>
  </si>
  <si>
    <t>生物多様性保全等のためのモニタリング等事業費</t>
    <rPh sb="18" eb="19">
      <t>トウ</t>
    </rPh>
    <rPh sb="21" eb="22">
      <t>ヒ</t>
    </rPh>
    <phoneticPr fontId="5"/>
  </si>
  <si>
    <t>昭和48年度</t>
    <rPh sb="0" eb="2">
      <t>ショウワ</t>
    </rPh>
    <rPh sb="4" eb="5">
      <t>ネン</t>
    </rPh>
    <rPh sb="5" eb="6">
      <t>ド</t>
    </rPh>
    <phoneticPr fontId="18"/>
  </si>
  <si>
    <t>○事業を構成する4つの柱ごとに活動目標・指標と成果目標・指標が丁寧かつ論理的に設定されており、申し分ない。実績を踏まえた評価（点検結果）と今後の方向性についても4つの柱ごとに整理されており、所管部局によるPDCAならびにEBPMが適切に展開されているものと思われる。
○強いて指摘するならば、本事業が「生物多様性国家戦略2023-2030」の策定や30by30の実現に資するものとなっているのかといった、より大局的な見地からの評価も欲しいところである。</t>
    <phoneticPr fontId="5"/>
  </si>
  <si>
    <t>外部有識者の所見のとおり、本事業が「生物多様性国家戦略2023-2030」の策定や30by30の実現に資するものとなっているのかなど、より大局的な見地からの成果指標の設定も検討すること。</t>
    <rPh sb="78" eb="80">
      <t>セイカ</t>
    </rPh>
    <rPh sb="80" eb="82">
      <t>シヒョウ</t>
    </rPh>
    <rPh sb="83" eb="85">
      <t>セッテイ</t>
    </rPh>
    <rPh sb="86" eb="88">
      <t>ケントウ</t>
    </rPh>
    <phoneticPr fontId="5"/>
  </si>
  <si>
    <t>環境-21-0186</t>
    <rPh sb="0" eb="2">
      <t>カンキョウ</t>
    </rPh>
    <phoneticPr fontId="5"/>
  </si>
  <si>
    <t>（項）環境保全施設整備費
　（大事項）環境保全施設整備に必要な経費</t>
  </si>
  <si>
    <t>0144</t>
    <phoneticPr fontId="5"/>
  </si>
  <si>
    <t>ネイチャーポジティブ（NP）の実現に向けた生物多様性保全等のための国際協力・ルール先導推進費</t>
    <rPh sb="15" eb="17">
      <t>ジツゲン</t>
    </rPh>
    <rPh sb="18" eb="19">
      <t>ム</t>
    </rPh>
    <rPh sb="21" eb="23">
      <t>セイブツ</t>
    </rPh>
    <rPh sb="23" eb="25">
      <t>タヨウ</t>
    </rPh>
    <rPh sb="25" eb="26">
      <t>セイ</t>
    </rPh>
    <rPh sb="26" eb="28">
      <t>ホゼン</t>
    </rPh>
    <rPh sb="28" eb="29">
      <t>トウ</t>
    </rPh>
    <rPh sb="33" eb="35">
      <t>コクサイ</t>
    </rPh>
    <rPh sb="35" eb="37">
      <t>キョウリョク</t>
    </rPh>
    <rPh sb="41" eb="43">
      <t>センドウ</t>
    </rPh>
    <rPh sb="43" eb="45">
      <t>スイシン</t>
    </rPh>
    <rPh sb="45" eb="46">
      <t>ヒ</t>
    </rPh>
    <phoneticPr fontId="5"/>
  </si>
  <si>
    <t>平成19年度</t>
    <rPh sb="0" eb="2">
      <t>ヘイセイ</t>
    </rPh>
    <rPh sb="4" eb="6">
      <t>ネンド</t>
    </rPh>
    <phoneticPr fontId="5"/>
  </si>
  <si>
    <t>引き続き、効果的・効率的な事業の実施に努めること。なお、一者応札となっている契約があるため、一者応札の改善に向けた取り組みを検討すること。</t>
    <phoneticPr fontId="5"/>
  </si>
  <si>
    <t>環境-21-0198</t>
    <phoneticPr fontId="5"/>
  </si>
  <si>
    <t>0145</t>
    <phoneticPr fontId="5"/>
  </si>
  <si>
    <t>国際分担金等経費</t>
  </si>
  <si>
    <t>昭和54年度</t>
  </si>
  <si>
    <t>生物多様性は、気候変動に比べてこれまでは注目度が低かったが、危機的な状況であり国際社会として解決に向けて取り組む必要がある。本事業もその意味で重要な事業であると考える。ただ、成果目標としてここに掲げられたものには、会議が開催されたかどうかなど、真に拠出の成果とは言えないものも含まれている。
今後に向けては、各案件に前年同額の拠出を続けるだけではなく、全体を俯瞰して重要度・優先順位をつけたり、新規案件と既存案件の比較や拠出額の変更を検討するなど、限られた資金内での戦略的な拠出になるような見直しと全体評価作業を定期的に行うべきである。</t>
    <phoneticPr fontId="5"/>
  </si>
  <si>
    <t>外部有識者の所見のとおり、戦略的な拠出となるような見直しと全体評価作業を定期的に行うこと。</t>
    <phoneticPr fontId="5"/>
  </si>
  <si>
    <t>0146</t>
    <phoneticPr fontId="5"/>
  </si>
  <si>
    <t>国立公園等管理等事業費</t>
    <rPh sb="0" eb="2">
      <t>コクリツ</t>
    </rPh>
    <rPh sb="2" eb="4">
      <t>コウエン</t>
    </rPh>
    <rPh sb="4" eb="5">
      <t>トウ</t>
    </rPh>
    <rPh sb="8" eb="11">
      <t>ジギョウヒ</t>
    </rPh>
    <phoneticPr fontId="5"/>
  </si>
  <si>
    <t>平成13年度</t>
    <rPh sb="0" eb="2">
      <t>ヘイセイ</t>
    </rPh>
    <rPh sb="4" eb="6">
      <t>ネンド</t>
    </rPh>
    <phoneticPr fontId="5"/>
  </si>
  <si>
    <t>○本事業の開始年度は令和5年度となっているが、それ以前からの予算額や目標・実績値が記載されているところもあり、新たな事業として括り直しが行われたといったことがあるのであれば、従来の事業との関係性・継続性や見直しの中身が分かるような記載が欲しい。
○アウトプット②の数値が一律に14となっているが、34ある国立公園のうちの一部でのみ生物多様性保全対策事業が実施されていないのか、複数年で34すべてを網羅することになるのかなど、数値の意味するところや妥当性が判断できない。
○短期アウトカム②-1、長期アウトカム②-3、短期アウトカム③-1については、各年度の目標値も実績値もまったく入っていないにも関わらず、目標年度のところにのみ目標値が入っている。実績値が示されていない（実態が把握されていない？）なかで、最終年度の目標値の妥当性は判断できず、これではEBPMになっていない。
○点検結果および改善の方向性として、アクティビティ②と③については、「発注時点からその内容を把握しながら、当該事業の執行に際して期間全体にわたって指導・監督に努めており、資金の流れ及び費目・使途の妥当性は確保されている。また活動実績についても達成され、成果目標の達成に向けて順調に業務が進められている。」「引き続き、事業効率化等の検討を行いながら、成果目標の達成に向けた適切な事業実施に努める。」と全く同じ内容が記載されている。実績値が把握されていないなかで、成果目標の達成に向けて順調に進捗していると何を根拠に判断できるのか、事業効率化等の余地がどこにあるのかなど、記述内容を根拠づける記載がなされるべきであり、それを欠いた単なる形式的な点検・評価の記述ではEBPMにはつながらない。</t>
    <phoneticPr fontId="5"/>
  </si>
  <si>
    <t>環境-21-0205
環境-21-0207</t>
    <phoneticPr fontId="5"/>
  </si>
  <si>
    <t>（項）地方環境対策費
　（大事項）生物多様性の保全等の推進に必要な経費</t>
    <rPh sb="3" eb="5">
      <t>チホウ</t>
    </rPh>
    <rPh sb="5" eb="7">
      <t>カンキョウ</t>
    </rPh>
    <rPh sb="7" eb="10">
      <t>タイサクヒ</t>
    </rPh>
    <phoneticPr fontId="18"/>
  </si>
  <si>
    <t>0147</t>
    <phoneticPr fontId="5"/>
  </si>
  <si>
    <t>自然環境保全地域等保全対策費</t>
    <phoneticPr fontId="5"/>
  </si>
  <si>
    <t>平成22年度</t>
    <rPh sb="0" eb="2">
      <t>ヘイセイ</t>
    </rPh>
    <rPh sb="4" eb="5">
      <t>ネン</t>
    </rPh>
    <rPh sb="5" eb="6">
      <t>ド</t>
    </rPh>
    <phoneticPr fontId="18"/>
  </si>
  <si>
    <t>長年実施していることを鑑みて事業全体の見直しを行い、より効率的・効果的な事業実施を図ること。なお、一者応札となっている契約があるため、一者応札の改善に向けた取り組みを検討すること。</t>
    <rPh sb="0" eb="2">
      <t>ナガネン</t>
    </rPh>
    <rPh sb="2" eb="4">
      <t>ジッシ</t>
    </rPh>
    <rPh sb="11" eb="12">
      <t>カンガ</t>
    </rPh>
    <rPh sb="14" eb="16">
      <t>ジギョウ</t>
    </rPh>
    <rPh sb="16" eb="18">
      <t>ゼンタイ</t>
    </rPh>
    <rPh sb="19" eb="21">
      <t>ミナオ</t>
    </rPh>
    <rPh sb="23" eb="24">
      <t>オコナ</t>
    </rPh>
    <phoneticPr fontId="5"/>
  </si>
  <si>
    <t>令和3年度</t>
    <rPh sb="0" eb="2">
      <t>レイワ</t>
    </rPh>
    <rPh sb="3" eb="5">
      <t>ネンド</t>
    </rPh>
    <phoneticPr fontId="8"/>
  </si>
  <si>
    <t>0148</t>
    <phoneticPr fontId="5"/>
  </si>
  <si>
    <t>世界遺産等保全対策費</t>
    <phoneticPr fontId="5"/>
  </si>
  <si>
    <t>平成4年度</t>
    <rPh sb="0" eb="2">
      <t>ヘイセイ</t>
    </rPh>
    <rPh sb="3" eb="4">
      <t>ネン</t>
    </rPh>
    <rPh sb="4" eb="5">
      <t>ド</t>
    </rPh>
    <phoneticPr fontId="18"/>
  </si>
  <si>
    <t>世界自然遺産保護管理強化事業については、長年実施している事業であることを鑑みて事業の見直しを行い、より効率的・効果的な事業実施を図ること。また、R5年度への繰越額が大きいため、R5年度においては、より一層の事業進捗管理に努めること。</t>
    <rPh sb="0" eb="2">
      <t>セカイ</t>
    </rPh>
    <rPh sb="2" eb="4">
      <t>シゼン</t>
    </rPh>
    <rPh sb="4" eb="6">
      <t>イサン</t>
    </rPh>
    <rPh sb="6" eb="8">
      <t>ホゴ</t>
    </rPh>
    <rPh sb="8" eb="10">
      <t>カンリ</t>
    </rPh>
    <rPh sb="10" eb="12">
      <t>キョウカ</t>
    </rPh>
    <rPh sb="12" eb="14">
      <t>ジギョウ</t>
    </rPh>
    <phoneticPr fontId="5"/>
  </si>
  <si>
    <t>令和2年度</t>
    <rPh sb="0" eb="2">
      <t>レイワ</t>
    </rPh>
    <rPh sb="3" eb="5">
      <t>ネンド</t>
    </rPh>
    <phoneticPr fontId="8"/>
  </si>
  <si>
    <t>0149</t>
    <phoneticPr fontId="5"/>
  </si>
  <si>
    <t>サンゴ礁生態系保全対策推進費</t>
    <rPh sb="3" eb="4">
      <t>ショウ</t>
    </rPh>
    <rPh sb="4" eb="7">
      <t>セイタイケイ</t>
    </rPh>
    <rPh sb="7" eb="9">
      <t>ホゼン</t>
    </rPh>
    <rPh sb="9" eb="11">
      <t>タイサク</t>
    </rPh>
    <rPh sb="11" eb="14">
      <t>スイシンヒ</t>
    </rPh>
    <phoneticPr fontId="14"/>
  </si>
  <si>
    <t>昭和57年度</t>
  </si>
  <si>
    <t>長年実施していることを鑑みて事業全体の見直しを行い、より効率的・効果的な事業実施を図ること。また、執行率が5割程度の状況であり、新型コロナウイルスによる影響以外にも執行率が低い要因が無いか等、十分に検証し適切な執行管理に努めること。</t>
    <phoneticPr fontId="5"/>
  </si>
  <si>
    <t>0150</t>
    <phoneticPr fontId="5"/>
  </si>
  <si>
    <t>OECMを活用した健全な生態系の回復及び連結促進事業</t>
    <phoneticPr fontId="5"/>
  </si>
  <si>
    <t>平成15年度</t>
    <rPh sb="0" eb="2">
      <t>ヘイセイ</t>
    </rPh>
    <rPh sb="4" eb="6">
      <t>ネンド</t>
    </rPh>
    <phoneticPr fontId="5"/>
  </si>
  <si>
    <t>引き続き、ネイチャーポジティブや30by30の達成に向けて、適切な事業実施に努めること。</t>
    <rPh sb="0" eb="1">
      <t>ヒ</t>
    </rPh>
    <rPh sb="2" eb="3">
      <t>ツヅ</t>
    </rPh>
    <rPh sb="23" eb="25">
      <t>タッセイ</t>
    </rPh>
    <rPh sb="26" eb="27">
      <t>ム</t>
    </rPh>
    <phoneticPr fontId="5"/>
  </si>
  <si>
    <t>環境21-0228
環境-新22-0010</t>
    <rPh sb="10" eb="12">
      <t>カンキョウ</t>
    </rPh>
    <rPh sb="13" eb="14">
      <t>シン</t>
    </rPh>
    <phoneticPr fontId="5"/>
  </si>
  <si>
    <t>0151</t>
    <phoneticPr fontId="5"/>
  </si>
  <si>
    <t>放射線による自然生態系への影響調査費</t>
  </si>
  <si>
    <t>平成28年度</t>
    <rPh sb="0" eb="2">
      <t>ヘイセイ</t>
    </rPh>
    <rPh sb="4" eb="6">
      <t>ネンド</t>
    </rPh>
    <phoneticPr fontId="14"/>
  </si>
  <si>
    <t>例年同様の事業内容であるため、過年度の実施状況を分析しより一層事業の効率化を図ること。</t>
    <rPh sb="0" eb="2">
      <t>レイネン</t>
    </rPh>
    <rPh sb="2" eb="4">
      <t>ドウヨウ</t>
    </rPh>
    <rPh sb="5" eb="7">
      <t>ジギョウ</t>
    </rPh>
    <rPh sb="7" eb="9">
      <t>ナイヨウ</t>
    </rPh>
    <rPh sb="15" eb="18">
      <t>カネンド</t>
    </rPh>
    <rPh sb="19" eb="21">
      <t>ジッシ</t>
    </rPh>
    <rPh sb="21" eb="23">
      <t>ジョウキョウ</t>
    </rPh>
    <rPh sb="29" eb="31">
      <t>イッソウ</t>
    </rPh>
    <rPh sb="31" eb="33">
      <t>ジギョウ</t>
    </rPh>
    <rPh sb="34" eb="36">
      <t>コウリツ</t>
    </rPh>
    <rPh sb="36" eb="37">
      <t>カ</t>
    </rPh>
    <rPh sb="38" eb="39">
      <t>ハカ</t>
    </rPh>
    <phoneticPr fontId="5"/>
  </si>
  <si>
    <t>0152</t>
    <phoneticPr fontId="5"/>
  </si>
  <si>
    <t>希少種保護対策費</t>
    <rPh sb="0" eb="3">
      <t>キショウシュ</t>
    </rPh>
    <rPh sb="3" eb="5">
      <t>ホゴ</t>
    </rPh>
    <rPh sb="5" eb="8">
      <t>タイサクヒ</t>
    </rPh>
    <phoneticPr fontId="5"/>
  </si>
  <si>
    <t>平成5年度</t>
    <rPh sb="0" eb="2">
      <t>ヘイセイ</t>
    </rPh>
    <rPh sb="3" eb="5">
      <t>ネンド</t>
    </rPh>
    <phoneticPr fontId="5"/>
  </si>
  <si>
    <t>引き続き、レッドリストの策定や希少野生動植物の指定、保護増殖事業等を実施し成果目標の達成に努めること。</t>
    <rPh sb="0" eb="1">
      <t>ヒ</t>
    </rPh>
    <rPh sb="2" eb="3">
      <t>ツヅ</t>
    </rPh>
    <rPh sb="12" eb="14">
      <t>サクテイ</t>
    </rPh>
    <rPh sb="15" eb="17">
      <t>キショウ</t>
    </rPh>
    <rPh sb="17" eb="19">
      <t>ヤセイ</t>
    </rPh>
    <rPh sb="19" eb="22">
      <t>ドウショクブツ</t>
    </rPh>
    <rPh sb="23" eb="25">
      <t>シテイ</t>
    </rPh>
    <rPh sb="26" eb="28">
      <t>ホゴ</t>
    </rPh>
    <rPh sb="28" eb="30">
      <t>ゾウショク</t>
    </rPh>
    <rPh sb="30" eb="32">
      <t>ジギョウ</t>
    </rPh>
    <rPh sb="32" eb="33">
      <t>トウ</t>
    </rPh>
    <rPh sb="34" eb="36">
      <t>ジッシ</t>
    </rPh>
    <rPh sb="37" eb="39">
      <t>セイカ</t>
    </rPh>
    <rPh sb="39" eb="41">
      <t>モクヒョウ</t>
    </rPh>
    <rPh sb="42" eb="44">
      <t>タッセイ</t>
    </rPh>
    <rPh sb="45" eb="46">
      <t>ツト</t>
    </rPh>
    <phoneticPr fontId="5"/>
  </si>
  <si>
    <t>令和元年度対象</t>
    <rPh sb="0" eb="2">
      <t>レイワ</t>
    </rPh>
    <rPh sb="2" eb="5">
      <t>ガンネンド</t>
    </rPh>
    <rPh sb="5" eb="7">
      <t>タイショウ</t>
    </rPh>
    <phoneticPr fontId="5"/>
  </si>
  <si>
    <t>0153</t>
    <phoneticPr fontId="5"/>
  </si>
  <si>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5"/>
  </si>
  <si>
    <t>○点検結果および改善の方向性の記述は、所管部局によるPDCAが適切に展開され、EBPMにつながる内容となっており、評価できる。
〇アウトプット①の指標には、異なる内容の複数の事項が盛り込まれており、事項の性質に応じた整理が必要であると思われる。見込みと実績の値の内訳が示されていないため、どの事項がどの程度実施されたのかも分からない。
〇中期アウトカム①-2と長期アウトカム①-3についてはいずれも数値を低くしていくことが目指されているが、前者（検挙件数／捜査事項照会件数）については必ずしも低くなれば良いというものではないのではないか。
○短期アウトカム①-1の指標は「誤った報告・届出・申請等の件数」となっているが、「誤った」ではどのようなケースがそこに含まれるのかが明確でなく、「虚偽の」としたほうが適切ではないか。</t>
    <rPh sb="3" eb="5">
      <t>ケッカ</t>
    </rPh>
    <phoneticPr fontId="5"/>
  </si>
  <si>
    <t>外部有識者の所見のとおり、定量的な成果指標について見直しを検討すること。また、長年実施していることを鑑みて事業全体の見直しを行い、より効率的・効果的な事業実施を図ること。</t>
    <rPh sb="13" eb="15">
      <t>テイリョウ</t>
    </rPh>
    <rPh sb="15" eb="16">
      <t>テキ</t>
    </rPh>
    <rPh sb="17" eb="19">
      <t>セイカ</t>
    </rPh>
    <rPh sb="19" eb="21">
      <t>シヒョウ</t>
    </rPh>
    <rPh sb="25" eb="27">
      <t>ミナオ</t>
    </rPh>
    <rPh sb="29" eb="31">
      <t>ケントウ</t>
    </rPh>
    <phoneticPr fontId="5"/>
  </si>
  <si>
    <t>0154</t>
    <phoneticPr fontId="5"/>
  </si>
  <si>
    <t>鳥獣保護管理対策費</t>
    <rPh sb="0" eb="2">
      <t>チョウジュウ</t>
    </rPh>
    <rPh sb="2" eb="4">
      <t>ホゴ</t>
    </rPh>
    <rPh sb="4" eb="6">
      <t>カンリ</t>
    </rPh>
    <rPh sb="6" eb="9">
      <t>タイサクヒ</t>
    </rPh>
    <phoneticPr fontId="5"/>
  </si>
  <si>
    <t>昭和46年度</t>
    <rPh sb="0" eb="2">
      <t>ショウワ</t>
    </rPh>
    <rPh sb="4" eb="6">
      <t>ネンド</t>
    </rPh>
    <phoneticPr fontId="5"/>
  </si>
  <si>
    <t>○短期アウトカム①-1、中期アウトカム①-2、中期アウトカム③-2、長期アウトカム③-3には目標値も実績値も示されていないにも関わらず、点検結果には成果目標及び成果指標は概ね順調に推移しているとあり、何を根拠にそのように判断しているのかが不明である。
○数値が入っていない場合にはその理由を示す必要がある。
〇点検結果においては、現状の分析とそれを踏まえた課題を明確にし、改善の方向性の記載内容につなげることを意識した、記述が求められる。</t>
    <phoneticPr fontId="5"/>
  </si>
  <si>
    <t>外部有識者の所見のとおり、各成果目標と成果実績について妥当性が判断できずEBPMになっていないものがあるため、適切な成果目標と成果実績を記載すること。</t>
    <phoneticPr fontId="5"/>
  </si>
  <si>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8"/>
  </si>
  <si>
    <t>0155</t>
    <phoneticPr fontId="5"/>
  </si>
  <si>
    <t>平成17年度</t>
    <rPh sb="0" eb="2">
      <t>ヘイセイ</t>
    </rPh>
    <rPh sb="4" eb="6">
      <t>ネンド</t>
    </rPh>
    <phoneticPr fontId="5"/>
  </si>
  <si>
    <t>引き続き、野生鳥獣に関する感染症のサーベイランスを実施し、成果目標の達成に向けた適切な事業実施に努めること。また、一者応札となっている契約があるため、一者応札の改善に向けた取り組みを検討すること。</t>
    <rPh sb="0" eb="1">
      <t>ヒ</t>
    </rPh>
    <rPh sb="2" eb="3">
      <t>ツヅ</t>
    </rPh>
    <rPh sb="5" eb="7">
      <t>ヤセイ</t>
    </rPh>
    <rPh sb="7" eb="9">
      <t>チョウジュウ</t>
    </rPh>
    <rPh sb="10" eb="11">
      <t>カン</t>
    </rPh>
    <rPh sb="13" eb="16">
      <t>カンセンショウ</t>
    </rPh>
    <rPh sb="25" eb="27">
      <t>ジッシ</t>
    </rPh>
    <phoneticPr fontId="5"/>
  </si>
  <si>
    <t>0156</t>
    <phoneticPr fontId="5"/>
  </si>
  <si>
    <t>指定管理鳥獣捕獲等事業</t>
    <rPh sb="0" eb="2">
      <t>シテイ</t>
    </rPh>
    <rPh sb="2" eb="4">
      <t>カンリ</t>
    </rPh>
    <rPh sb="4" eb="6">
      <t>チョウジュウ</t>
    </rPh>
    <rPh sb="6" eb="8">
      <t>ホカク</t>
    </rPh>
    <rPh sb="8" eb="9">
      <t>トウ</t>
    </rPh>
    <rPh sb="9" eb="11">
      <t>ジギョウ</t>
    </rPh>
    <phoneticPr fontId="15"/>
  </si>
  <si>
    <t>引き続き、効果的な取り組み事例を横展開する体制の構築や、広域連携による捕獲体制の整備・確立を図る等、効率的な事業実施に努めること。</t>
    <phoneticPr fontId="5"/>
  </si>
  <si>
    <t>0157</t>
    <phoneticPr fontId="5"/>
  </si>
  <si>
    <t>アジア太平洋地域渡り鳥及び湿地保全推進費</t>
  </si>
  <si>
    <t>0158</t>
    <phoneticPr fontId="5"/>
  </si>
  <si>
    <t>外来生物対策費</t>
    <rPh sb="0" eb="2">
      <t>ガイライ</t>
    </rPh>
    <rPh sb="2" eb="4">
      <t>セイブツ</t>
    </rPh>
    <rPh sb="4" eb="7">
      <t>タイサクヒ</t>
    </rPh>
    <phoneticPr fontId="5"/>
  </si>
  <si>
    <t>引き続き、侵略的外来種の意図的・非意図的な導入を防止、防除を推進するため、効果的かつ効率的に着実な事業の実施を図ること。</t>
    <phoneticPr fontId="5"/>
  </si>
  <si>
    <t>0159</t>
    <phoneticPr fontId="5"/>
  </si>
  <si>
    <t>遺伝子組換え生物対策費</t>
  </si>
  <si>
    <t>執行率が7割程度の水準で推移している状況であり、予算規模の妥当性について検討を行うこと。</t>
    <rPh sb="0" eb="3">
      <t>シッコウリツ</t>
    </rPh>
    <rPh sb="5" eb="6">
      <t>ワリ</t>
    </rPh>
    <rPh sb="6" eb="8">
      <t>テイド</t>
    </rPh>
    <rPh sb="9" eb="11">
      <t>スイジュン</t>
    </rPh>
    <rPh sb="12" eb="14">
      <t>スイイ</t>
    </rPh>
    <phoneticPr fontId="5"/>
  </si>
  <si>
    <t>0160</t>
    <phoneticPr fontId="5"/>
  </si>
  <si>
    <t>動物の愛護及び管理事業</t>
    <phoneticPr fontId="5"/>
  </si>
  <si>
    <t>平成18年度</t>
    <rPh sb="0" eb="2">
      <t>ヘイセイ</t>
    </rPh>
    <rPh sb="4" eb="6">
      <t>ネンド</t>
    </rPh>
    <phoneticPr fontId="5"/>
  </si>
  <si>
    <t>○特にアウトカムについては定量的な目標値の設定と評価が難しい状況があることは理解できる一方、アウトプットについては施設数、実施回数、登録数、配布枚数といったように実態把握が必ずしも不可能ではない指標が設定されているにも関わらず、数値が入っていない箇所が複数ある。実態把握が出来ていない要因はどこにあるのか、実態把握を可能とするためにいかなる対応が求められるのかという、現状を打開するための方向性への言及が欲しい。</t>
    <phoneticPr fontId="5"/>
  </si>
  <si>
    <t>外部有識者の所見のとおり、一部のアウトプットについて実態把握ができていない要因を分析し適切に設定すること。</t>
    <rPh sb="13" eb="15">
      <t>イチブ</t>
    </rPh>
    <rPh sb="26" eb="28">
      <t>ジッタイ</t>
    </rPh>
    <rPh sb="28" eb="30">
      <t>ハアク</t>
    </rPh>
    <rPh sb="37" eb="39">
      <t>ヨウイン</t>
    </rPh>
    <rPh sb="40" eb="42">
      <t>ブンセキ</t>
    </rPh>
    <rPh sb="43" eb="45">
      <t>テキセツ</t>
    </rPh>
    <rPh sb="46" eb="48">
      <t>セッテイ</t>
    </rPh>
    <phoneticPr fontId="5"/>
  </si>
  <si>
    <t>0161</t>
    <phoneticPr fontId="5"/>
  </si>
  <si>
    <t>国立公園等利用等推進事業費</t>
    <rPh sb="0" eb="2">
      <t>コクリツ</t>
    </rPh>
    <rPh sb="2" eb="4">
      <t>コウエン</t>
    </rPh>
    <rPh sb="4" eb="5">
      <t>トウ</t>
    </rPh>
    <rPh sb="5" eb="7">
      <t>リヨウ</t>
    </rPh>
    <rPh sb="7" eb="8">
      <t>トウ</t>
    </rPh>
    <rPh sb="8" eb="10">
      <t>スイシン</t>
    </rPh>
    <rPh sb="10" eb="13">
      <t>ジギョウヒ</t>
    </rPh>
    <phoneticPr fontId="5"/>
  </si>
  <si>
    <t>引き続き、「ステップアッププログラム2020」等に基づき、効果的に事業を実施し、国立公園全体の誘客力を高めるための検討を進めること。また、例年一定の不用額が出ている状況であるため、原因を十分に検証し、適切な執行管理に努めること。</t>
    <rPh sb="0" eb="1">
      <t>ヒ</t>
    </rPh>
    <rPh sb="2" eb="3">
      <t>ツヅ</t>
    </rPh>
    <phoneticPr fontId="5"/>
  </si>
  <si>
    <t>環境-21-0243
環境-新23-0010</t>
    <rPh sb="0" eb="2">
      <t>カンキョウ</t>
    </rPh>
    <rPh sb="11" eb="13">
      <t>カンキョウ</t>
    </rPh>
    <rPh sb="14" eb="15">
      <t>シン</t>
    </rPh>
    <phoneticPr fontId="5"/>
  </si>
  <si>
    <t>0162</t>
    <phoneticPr fontId="5"/>
  </si>
  <si>
    <t>自然公園等事業費等</t>
    <rPh sb="8" eb="9">
      <t>トウ</t>
    </rPh>
    <phoneticPr fontId="15"/>
  </si>
  <si>
    <t>平成6年度</t>
  </si>
  <si>
    <t>○本事業は、環境省直轄または自治体への補助によって自然公園等の施設整備を行うものであるが、アウトプット①の数値が例年38～39箇所となっているのはなぜか。この数値に意味するところ（毎年この箇所数で実施されていけば何年間でどのような状態にまで持っていける見通しがあるのかなど）の説明が欲しい。
○所管部局による点検・改善としては、令和4年度予算執行調査における指摘を意識して、適正な単価設定にのみ言及しているが、ここで求められるのは本事業による事業の進捗とその成果を把握・把握したうえで、今後の方向性を示すという、EBPMを意識した記述である。</t>
    <phoneticPr fontId="5"/>
  </si>
  <si>
    <t>外部有識者の所見を踏まえ、所要の対応を行うこと。</t>
    <phoneticPr fontId="5"/>
  </si>
  <si>
    <t>（項）自然公園等事業費
　（大事項）自然公園等事業に必要な経費</t>
  </si>
  <si>
    <t>0163</t>
    <phoneticPr fontId="5"/>
  </si>
  <si>
    <t>温泉の保護及び安全・適正利用推進事業</t>
  </si>
  <si>
    <t>○アウトプット①にある「外部研修・講演等」の「外部」とはいかなる対象／主体を意味するのかが分からない。温泉法の適正な運用に資する情報提供という目標に照らして妥当な対象者を明確にすべきではないか。
○温泉法に係る行政処分状況調査の結果を見ると、許可等の処分件数は都道府県によって差があることから、短期アウトカム①-1の根拠を各都道府県平均で年2回程度と想定していることの妥当性には疑問がある。審議会の開催回数は、活動指標としては理解できるが、成果指標としては適切ではないのではないか。
○長期アウトカム①-3は、自噴ゆう出量を現状と同水準に保持することを目標とするとあるが、目標値が前年度の実績値となっており、これでは目標値が毎年変化していくこととなり、自噴ゆう出量の増減に応じて目標値が変動してしまう。
○自噴泉に加えて、大深度掘削泉の増加による、温泉のゆう出量の減少や温度の低下も指摘されているところであり、こうした状況への対応に本事業がどのように貢献するものとなるのかの言及も欲しい。</t>
    <phoneticPr fontId="5"/>
  </si>
  <si>
    <t>外部有識者の所見を踏まえ、アウトプット及びアウトカムのさらなる適正化を図ること。</t>
    <rPh sb="9" eb="10">
      <t>フ</t>
    </rPh>
    <rPh sb="19" eb="20">
      <t>オヨ</t>
    </rPh>
    <rPh sb="31" eb="34">
      <t>テキセイカ</t>
    </rPh>
    <rPh sb="35" eb="36">
      <t>ハカ</t>
    </rPh>
    <phoneticPr fontId="5"/>
  </si>
  <si>
    <t>0164</t>
    <phoneticPr fontId="5"/>
  </si>
  <si>
    <t>国民公園等魅力向上推進事業</t>
  </si>
  <si>
    <t>執行率が低い状況が続いているため、要因を十分に検証し適切な執行管理に努めること。</t>
    <rPh sb="0" eb="3">
      <t>シッコウリツ</t>
    </rPh>
    <rPh sb="4" eb="5">
      <t>ヒク</t>
    </rPh>
    <rPh sb="6" eb="8">
      <t>ジョウキョウ</t>
    </rPh>
    <rPh sb="9" eb="10">
      <t>ツヅ</t>
    </rPh>
    <phoneticPr fontId="5"/>
  </si>
  <si>
    <t>自然環境局</t>
    <rPh sb="0" eb="2">
      <t>シゼン</t>
    </rPh>
    <rPh sb="2" eb="5">
      <t>カンキョウキョク</t>
    </rPh>
    <phoneticPr fontId="10"/>
  </si>
  <si>
    <t>一般会計</t>
    <rPh sb="0" eb="2">
      <t>イッパン</t>
    </rPh>
    <rPh sb="2" eb="4">
      <t>カイケイ</t>
    </rPh>
    <phoneticPr fontId="10"/>
  </si>
  <si>
    <t>0165</t>
    <phoneticPr fontId="5"/>
  </si>
  <si>
    <t>国立・国定公園への誘客の推進事業
国立・国定公園、温泉地でのワーケーションの推進事業</t>
  </si>
  <si>
    <t>令和４年度限りの経費。当該事業の成果を十分に検証し、得られた知見を今後の関連する政策に活用できるよう努めること。</t>
    <phoneticPr fontId="5"/>
  </si>
  <si>
    <t>0166</t>
    <phoneticPr fontId="5"/>
  </si>
  <si>
    <t>国立・国定公園の利用拠点の魅力創造による地域復興推進事業</t>
  </si>
  <si>
    <t>○令和3年度から令和4年度までの短期間に、新型コロナの影響によって減退した公園利用の反転攻勢と地域経済の再活性を図ることを目的として実施された事業とのことであるが、そもそも目的に照らして事業実施期間が短期に過ぎることに加えて、実際には令和3年度予算は全く執行されずに、令和4年度に繰り越されており、実質的には1ヵ年の事業となっている。コロナ禍からのリカバリーは１～2年で実現できるものではないことからすると、本事業はあまりに短絡的に過ぎる。
〇本事業による補助金によってなされた環境整備等の結果、どれだけの集客の回復につながったのかを少なくとも複数年に渡ってフォローしていく必要がある。
〇その意味からすると、令和7年度の長期アウトカム①-3が設定されてはいるものの、これは訪日外国人の利用者数に限定されており、日本人も含めた全体の利用者数の増加につながっているのかを把握・検証すべきではないか。</t>
    <phoneticPr fontId="5"/>
  </si>
  <si>
    <t>施策名：６．化学物質対策の推進</t>
    <rPh sb="0" eb="2">
      <t>シサク</t>
    </rPh>
    <rPh sb="2" eb="3">
      <t>メイ</t>
    </rPh>
    <rPh sb="6" eb="8">
      <t>カガク</t>
    </rPh>
    <rPh sb="8" eb="10">
      <t>ブッシツ</t>
    </rPh>
    <rPh sb="10" eb="12">
      <t>タイサク</t>
    </rPh>
    <rPh sb="13" eb="15">
      <t>スイシン</t>
    </rPh>
    <phoneticPr fontId="5"/>
  </si>
  <si>
    <t>0167</t>
    <phoneticPr fontId="5"/>
  </si>
  <si>
    <t>ＰＲＴＲ制度運用・データ活用事業</t>
    <rPh sb="4" eb="6">
      <t>セイド</t>
    </rPh>
    <rPh sb="6" eb="8">
      <t>ウンヨウ</t>
    </rPh>
    <rPh sb="12" eb="14">
      <t>カツヨウ</t>
    </rPh>
    <rPh sb="14" eb="16">
      <t>ジギョウ</t>
    </rPh>
    <phoneticPr fontId="18"/>
  </si>
  <si>
    <t>引き続き、PRTRデータの集計・公表を着実に行い、事業実施に努めること。また、一者応札の改善に向けた取り組みを検討すること。</t>
  </si>
  <si>
    <t>環境保健部</t>
    <rPh sb="0" eb="2">
      <t>カンキョウ</t>
    </rPh>
    <rPh sb="2" eb="5">
      <t>ホケンブ</t>
    </rPh>
    <phoneticPr fontId="18"/>
  </si>
  <si>
    <t>（項）化学物質対策推進費
　（大事項）化学物質対策の推進に必要な経費</t>
  </si>
  <si>
    <t>0168</t>
  </si>
  <si>
    <t>毒ガス弾等への対応に必要な経費</t>
    <rPh sb="0" eb="1">
      <t>ドク</t>
    </rPh>
    <rPh sb="3" eb="4">
      <t>ダン</t>
    </rPh>
    <rPh sb="4" eb="5">
      <t>トウ</t>
    </rPh>
    <rPh sb="7" eb="9">
      <t>タイオウ</t>
    </rPh>
    <rPh sb="10" eb="12">
      <t>ヒツヨウ</t>
    </rPh>
    <rPh sb="13" eb="15">
      <t>ケイヒ</t>
    </rPh>
    <phoneticPr fontId="18"/>
  </si>
  <si>
    <t>平成15年度</t>
  </si>
  <si>
    <t>国民の安全と健康にかかわる案件であり、事業自体は必要なものである。事業委託内容や成果物の精査などを通じて、予算の効率的・効果的な使用に務めて欲しい。</t>
    <phoneticPr fontId="5"/>
  </si>
  <si>
    <t>外部有識者の所見を踏まえ、事業委託内容や成果物の精査などを通じて、予算の効率的・効果的な使用に努めること。</t>
    <rPh sb="47" eb="48">
      <t>ツト</t>
    </rPh>
    <phoneticPr fontId="5"/>
  </si>
  <si>
    <t>0169</t>
  </si>
  <si>
    <t>化学物質は人間や生態系への影響を及ぼす可能性があり、継続的にモニタリングと評価を行うことは必要である。国民の関心も高いと考えられるので、得られた知見や情報などは、政策立案に生かすだけでなく、広く社会と共有し国民にも知らせる努力をしてほしい。</t>
    <phoneticPr fontId="5"/>
  </si>
  <si>
    <t>外部有識者の所見を踏まえ、モニタリング及びその評価によって得られた知見や情報など、広く周知できるよう努めること。</t>
  </si>
  <si>
    <t>（項）環境政策基盤整備費
　（大事項）環境問題に対する調査・研究・技術開発に必要な経費</t>
  </si>
  <si>
    <t>環-21-0294</t>
    <rPh sb="0" eb="1">
      <t>カン</t>
    </rPh>
    <phoneticPr fontId="5"/>
  </si>
  <si>
    <t>0170</t>
    <phoneticPr fontId="5"/>
  </si>
  <si>
    <t>引き続き、化学物質の適切な管理、公表を行い適切な事業実施に努めること。また、一者応札の改善に向けた取り組みを検討すること。</t>
  </si>
  <si>
    <t>0171</t>
  </si>
  <si>
    <t>化学物質対策の重要性は言うまでもなく、また国際協調や途上国支援の観点からも、一定の支出は日本としての責任であると考える。一方で、例えば途上国支援の必要性も年々変化してきていると思われる。無期限に続けるのではなく、年限を定めた支援や、必要性の薄れた支援の見直し、資金拠出以外の方法での支援などの検討、新規案件と既存案件とを比較しての優先順位付けを行うなどして、支援の総枠を抑えることも常に考えるべきである。</t>
    <phoneticPr fontId="5"/>
  </si>
  <si>
    <t>外部有識者の所見を踏まえ、年限を定めた支援や、必要性の薄れた支援がないかの見直し、資金拠出以外の方法での支援などの検討、新規案件と既存案件とを比較しての優先順位付けを行うなどして、支援の総枠を抑えられるよう努めること。</t>
    <phoneticPr fontId="5"/>
  </si>
  <si>
    <t>環境-21-0253</t>
    <phoneticPr fontId="5"/>
  </si>
  <si>
    <t>施策名：７．環境保健対策の推進</t>
    <rPh sb="0" eb="2">
      <t>シサク</t>
    </rPh>
    <rPh sb="2" eb="3">
      <t>メイ</t>
    </rPh>
    <phoneticPr fontId="5"/>
  </si>
  <si>
    <t>0172</t>
  </si>
  <si>
    <t>環境保健サーベイランス調査費（健康影響等調査）</t>
    <rPh sb="15" eb="17">
      <t>ケンコウ</t>
    </rPh>
    <phoneticPr fontId="15"/>
  </si>
  <si>
    <t>平成8年度</t>
  </si>
  <si>
    <t>引き続き、３歳児、６歳児の健康調査を着実に実施するため、事業の効率性を検討の上、信頼性の高い調査となるよう努めること。また、執行率が低い状況が続いているため、予算規模の妥当性について検討を行うこと。</t>
    <rPh sb="62" eb="65">
      <t>シッコウリツ</t>
    </rPh>
    <rPh sb="66" eb="67">
      <t>ヒク</t>
    </rPh>
    <phoneticPr fontId="5"/>
  </si>
  <si>
    <t>環境保健部</t>
    <rPh sb="0" eb="2">
      <t>カンキョウ</t>
    </rPh>
    <rPh sb="2" eb="5">
      <t>ホケンブ</t>
    </rPh>
    <phoneticPr fontId="17"/>
  </si>
  <si>
    <t>一般会計</t>
    <rPh sb="0" eb="2">
      <t>イッパン</t>
    </rPh>
    <rPh sb="2" eb="4">
      <t>カイケイ</t>
    </rPh>
    <phoneticPr fontId="17"/>
  </si>
  <si>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7"/>
  </si>
  <si>
    <t>0173</t>
  </si>
  <si>
    <t>石綿問題への緊急対応に必要な経費</t>
    <rPh sb="0" eb="2">
      <t>イシワタ</t>
    </rPh>
    <rPh sb="2" eb="4">
      <t>モンダイ</t>
    </rPh>
    <rPh sb="6" eb="8">
      <t>キンキュウ</t>
    </rPh>
    <rPh sb="8" eb="10">
      <t>タイオウ</t>
    </rPh>
    <rPh sb="11" eb="13">
      <t>ヒツヨウ</t>
    </rPh>
    <rPh sb="14" eb="16">
      <t>ケイヒ</t>
    </rPh>
    <phoneticPr fontId="15"/>
  </si>
  <si>
    <t>石綿の国内での使用量の推移と、30－40年という長い潜伏期間を考えると、この先もまだ長期間にわたって継続が必要な事業であると考えられる。従って、これまでに蓄積したノウハウを生かして、必要な被害者救済が適正に行われるよう、事業運営の絶えざる改善に努めていただきたい。</t>
    <phoneticPr fontId="5"/>
  </si>
  <si>
    <t>外部有識者の所見を踏まえ、これまでに蓄積したノウハウを生かして、必要な被害者救済が適正に行われるよう努めること。</t>
  </si>
  <si>
    <t>0174</t>
  </si>
  <si>
    <t>昭和49年度</t>
    <rPh sb="0" eb="2">
      <t>ショウワ</t>
    </rPh>
    <rPh sb="4" eb="6">
      <t>ネンド</t>
    </rPh>
    <phoneticPr fontId="5"/>
  </si>
  <si>
    <t>・本事業は公害病被認定者の方々の健康被害に係る補償給付及び健康を回復し保持増進するためには大変重要な事業である。引き続き適切に執行されたい。
・一般競争入札において１者応札の事業があるため、より多くの業者が入札に参加できるよう公告期間を延長するなどの効果的な措置に努めること。</t>
  </si>
  <si>
    <t>外部有識者の所見を踏まえ、引き続き公害病被認定者の方々の健康被害に係る補償給付及び健康回復・保持増進が適切に行われるよう努めること。
また、一者応札の改善に向けた取り組みを検討すること。</t>
  </si>
  <si>
    <t>環境-21-0259
環境-21-0260</t>
    <phoneticPr fontId="5"/>
  </si>
  <si>
    <t>令和元年度対象</t>
    <rPh sb="0" eb="7">
      <t>レイワガンネンドタイショウ</t>
    </rPh>
    <phoneticPr fontId="5"/>
  </si>
  <si>
    <t>（項）自動車重量税財源公害健康被害補償費
　（大事項）自動車重量税財源公害健康被害補償に必要な経費</t>
  </si>
  <si>
    <t>0175</t>
    <phoneticPr fontId="5"/>
  </si>
  <si>
    <t>昭和47年度</t>
  </si>
  <si>
    <t>・現時点でもイタイイタイ病及び慢性砒素中毒の新規の患者認定が続いていることは、大変憂慮すべき問題である。一刻も早く新規の患者認定が収まるよう関係自治体と協力して、必要な受診を実施するとともに、原因解明調査などを効率的・効果的に実施すること。
・一般競争入札において１者応札があるため、より多くの業者が入札に参加できるよう公告期間を延長するなどの効果的な措置に努めること。</t>
  </si>
  <si>
    <t>外部有識者の所見を踏まえ、新規の患者認定が収まるよう関係自治体と協力して、必要な受診を実施するとともに、原因解明調査などを効率的・効果的に実施すること。
また、一者応札の改善に向けた取り組みを検討すること。</t>
  </si>
  <si>
    <t>令和元年度対象</t>
    <rPh sb="0" eb="2">
      <t>レイワ</t>
    </rPh>
    <rPh sb="2" eb="7">
      <t>ガンネンドタイショウ</t>
    </rPh>
    <phoneticPr fontId="5"/>
  </si>
  <si>
    <t>0176</t>
  </si>
  <si>
    <t>昭和48年度</t>
  </si>
  <si>
    <t>・本事業は水俣病被害者の方々の救済や水俣病により疲弊した地域の再生策を実施するなど大変重要な事業である。引き続き適切に執行されたい。</t>
    <phoneticPr fontId="5"/>
  </si>
  <si>
    <t>外部有識者の所見を踏まえ、引き続き水俣病被害者の方々の救済や水俣病により疲弊した地域の再生策の実施が適切に行われるよう努めること。</t>
  </si>
  <si>
    <t>施策名：８．環境・経済・社会の統合的向上及び環境政策の基盤整備</t>
    <rPh sb="0" eb="2">
      <t>シサク</t>
    </rPh>
    <rPh sb="2" eb="3">
      <t>メイ</t>
    </rPh>
    <phoneticPr fontId="5"/>
  </si>
  <si>
    <t>0177</t>
    <phoneticPr fontId="5"/>
  </si>
  <si>
    <t>引き続き税制全体のグリーン化の推進を図るため効率的・効果的な事業実施に努めること。また、一者応札の改善に向けた取り組みを検討すること。</t>
  </si>
  <si>
    <t>大臣官房環境経済課</t>
    <rPh sb="0" eb="2">
      <t>ダイジン</t>
    </rPh>
    <rPh sb="2" eb="4">
      <t>カンボウ</t>
    </rPh>
    <rPh sb="4" eb="6">
      <t>カンキョウ</t>
    </rPh>
    <rPh sb="6" eb="8">
      <t>ケイザイ</t>
    </rPh>
    <rPh sb="8" eb="9">
      <t>カ</t>
    </rPh>
    <phoneticPr fontId="17"/>
  </si>
  <si>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7"/>
  </si>
  <si>
    <t>0178</t>
  </si>
  <si>
    <t>引き続き企業の事業活動に伴う環境負荷低減を図るため効率的・効果的な事業実施に努めること。また、一者応札の改善に向けた取り組みを検討すること。</t>
  </si>
  <si>
    <t>0179</t>
  </si>
  <si>
    <t>環境研究・技術開発推進事業</t>
  </si>
  <si>
    <t>成果実績は達成状況を維持できているため、更なる研究・技術開発の推進を図るため、成果目標の見直しを検討し、効果的な事業実施に努めること。</t>
  </si>
  <si>
    <t>更なる研究・技術開発の推進を図るため、成果目標の見直しを検討し、効果的な事業実施に努める。</t>
    <phoneticPr fontId="5"/>
  </si>
  <si>
    <t>大臣官房総合政策課</t>
    <rPh sb="0" eb="2">
      <t>ダイジン</t>
    </rPh>
    <rPh sb="2" eb="4">
      <t>カンボウ</t>
    </rPh>
    <rPh sb="4" eb="6">
      <t>ソウゴウ</t>
    </rPh>
    <rPh sb="6" eb="8">
      <t>セイサク</t>
    </rPh>
    <rPh sb="8" eb="9">
      <t>カ</t>
    </rPh>
    <phoneticPr fontId="15"/>
  </si>
  <si>
    <t>一般会計</t>
    <rPh sb="0" eb="2">
      <t>イッパン</t>
    </rPh>
    <rPh sb="2" eb="4">
      <t>カイケイ</t>
    </rPh>
    <phoneticPr fontId="15"/>
  </si>
  <si>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5"/>
  </si>
  <si>
    <t>0180</t>
  </si>
  <si>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5"/>
  </si>
  <si>
    <t>対象が13歳以降も調査を継続することとなったので引き続き効率的な事業実施に努めること。
また、執行率が低い状況が続いているため、予算規模の妥当性についても検討を行うこと。</t>
    <rPh sb="0" eb="2">
      <t>タイショウ</t>
    </rPh>
    <rPh sb="12" eb="14">
      <t>ケイゾク</t>
    </rPh>
    <rPh sb="24" eb="25">
      <t>ヒ</t>
    </rPh>
    <rPh sb="26" eb="27">
      <t>ツヅ</t>
    </rPh>
    <rPh sb="28" eb="31">
      <t>コウリツテキ</t>
    </rPh>
    <rPh sb="32" eb="36">
      <t>ジギョウジッシ</t>
    </rPh>
    <rPh sb="47" eb="50">
      <t>シッコウリツ</t>
    </rPh>
    <rPh sb="51" eb="52">
      <t>ヒク</t>
    </rPh>
    <phoneticPr fontId="5"/>
  </si>
  <si>
    <t>環境保健部</t>
    <rPh sb="0" eb="2">
      <t>カンキョウ</t>
    </rPh>
    <rPh sb="2" eb="5">
      <t>ホケンブ</t>
    </rPh>
    <phoneticPr fontId="15"/>
  </si>
  <si>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5"/>
  </si>
  <si>
    <t>0181</t>
  </si>
  <si>
    <t>国立水俣病総合研究センター</t>
  </si>
  <si>
    <t>水俣病の理解促進や情報発信、メチル水銀による健康影響という課題について、引き続き外部委員による評価を受け、研究成果がニーズを満たすものとなるよう努めること。</t>
    <phoneticPr fontId="5"/>
  </si>
  <si>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5"/>
  </si>
  <si>
    <t>0182</t>
  </si>
  <si>
    <t>熱中症対策推進事業</t>
    <rPh sb="0" eb="3">
      <t>ネッチュウショウ</t>
    </rPh>
    <rPh sb="3" eb="5">
      <t>タイサク</t>
    </rPh>
    <rPh sb="5" eb="7">
      <t>スイシン</t>
    </rPh>
    <rPh sb="7" eb="9">
      <t>ジギョウ</t>
    </rPh>
    <phoneticPr fontId="15"/>
  </si>
  <si>
    <t>引き続き、熱中症予防の普及啓発等を行うに当たっては、自治体等と連携をとりつつ効果的に事業を実施すること。</t>
    <rPh sb="20" eb="21">
      <t>ア</t>
    </rPh>
    <rPh sb="38" eb="41">
      <t>コウカテキ</t>
    </rPh>
    <phoneticPr fontId="5"/>
  </si>
  <si>
    <t>0183</t>
  </si>
  <si>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5"/>
  </si>
  <si>
    <t>引き続きよりIPCCの各種報告書作成に貢献する専門家の派遣に当たっては、効率的・効果的な事業を実施に努めること。また、一者応札の改善に向けた取り組みを検討すること。</t>
    <rPh sb="30" eb="31">
      <t>ア</t>
    </rPh>
    <phoneticPr fontId="5"/>
  </si>
  <si>
    <t>所見を踏まえて、引き続きよりIPCCの各種報告書作成に貢献する専門家の派遣に当たっては、効率的・効果的な事業を実施に努めるとともに、一者応札の改善に向けた取組を検討する。</t>
    <phoneticPr fontId="5"/>
  </si>
  <si>
    <t>地球環境局</t>
    <rPh sb="0" eb="2">
      <t>チキュウ</t>
    </rPh>
    <rPh sb="2" eb="4">
      <t>カンキョウ</t>
    </rPh>
    <rPh sb="4" eb="5">
      <t>キョク</t>
    </rPh>
    <phoneticPr fontId="15"/>
  </si>
  <si>
    <t>0184</t>
  </si>
  <si>
    <t>GOSATシリーズによる地球環境観測事業</t>
  </si>
  <si>
    <t>引き続き観測データを有効に活用し排出量削減に繋げる等目標達成に向け、効率的・効果的な事業実施に努めること。また、一者応札についても改善の取組を行うこと。</t>
    <phoneticPr fontId="5"/>
  </si>
  <si>
    <t>所見を踏まえて、引き続き観測データを有効に活用し排出量削減に繋げる等目標達成に向けた効率的・効果的な事業実施に努めるとともに、公告期間の延長や仕様書の記載の充実化など、一者応札改善に向けた取組を行う。</t>
    <phoneticPr fontId="5"/>
  </si>
  <si>
    <t>地球環境局</t>
    <rPh sb="0" eb="2">
      <t>チキュウ</t>
    </rPh>
    <rPh sb="2" eb="5">
      <t>カンキョウキョク</t>
    </rPh>
    <phoneticPr fontId="15"/>
  </si>
  <si>
    <t>0185</t>
  </si>
  <si>
    <t>情報基盤の強化対策費</t>
  </si>
  <si>
    <t>新型コロナウイルスを契機とした職員の働き方改革や環境省のデジタルガバメントを推進する上での成果目標の設定が適切ではなく、事業の効果が判断できないため、適切な成果目標の設定を検討すること。</t>
    <rPh sb="0" eb="2">
      <t>シンガタ</t>
    </rPh>
    <rPh sb="10" eb="12">
      <t>ケイキ</t>
    </rPh>
    <rPh sb="15" eb="17">
      <t>ショクイン</t>
    </rPh>
    <rPh sb="18" eb="19">
      <t>ハタラ</t>
    </rPh>
    <rPh sb="20" eb="21">
      <t>カタ</t>
    </rPh>
    <rPh sb="21" eb="23">
      <t>カイカク</t>
    </rPh>
    <rPh sb="24" eb="27">
      <t>カンキョウショウ</t>
    </rPh>
    <rPh sb="38" eb="40">
      <t>スイシン</t>
    </rPh>
    <rPh sb="42" eb="43">
      <t>ウエ</t>
    </rPh>
    <phoneticPr fontId="5"/>
  </si>
  <si>
    <t>引続き、新型コロナウイルスを契機とした職員の働き方改革や環境省のデジタルガバメントを推進する上での成果目標を適切に設定し、事業の効果が判断できるようにする。</t>
    <phoneticPr fontId="5"/>
  </si>
  <si>
    <t>大臣官房総務課</t>
    <rPh sb="0" eb="2">
      <t>ダイジン</t>
    </rPh>
    <rPh sb="2" eb="4">
      <t>カンボウ</t>
    </rPh>
    <rPh sb="4" eb="7">
      <t>ソウムカ</t>
    </rPh>
    <phoneticPr fontId="15"/>
  </si>
  <si>
    <t>（項）環境政策基盤整備費
　（大事項）環境政策基盤整備等に必要な経費</t>
  </si>
  <si>
    <t>0186</t>
  </si>
  <si>
    <t>環境保全普及推進費</t>
    <rPh sb="0" eb="2">
      <t>カンキョウ</t>
    </rPh>
    <rPh sb="2" eb="4">
      <t>ホゼン</t>
    </rPh>
    <rPh sb="4" eb="6">
      <t>フキュウ</t>
    </rPh>
    <rPh sb="6" eb="9">
      <t>スイシンヒ</t>
    </rPh>
    <phoneticPr fontId="15"/>
  </si>
  <si>
    <t>引き続き、様々なメディアと連携して自治体、民間企業、国民等に対して環境保全活動の推進につながる情報発信や日本の環境政策をSNS等を通じて情報発信し、成果目標の達成に努めること。</t>
    <rPh sb="0" eb="1">
      <t>ヒ</t>
    </rPh>
    <rPh sb="2" eb="3">
      <t>ツヅ</t>
    </rPh>
    <rPh sb="5" eb="7">
      <t>サマザマ</t>
    </rPh>
    <rPh sb="13" eb="15">
      <t>レンケイ</t>
    </rPh>
    <rPh sb="17" eb="19">
      <t>ジチ</t>
    </rPh>
    <rPh sb="19" eb="20">
      <t>タイ</t>
    </rPh>
    <rPh sb="21" eb="23">
      <t>ミンカン</t>
    </rPh>
    <rPh sb="23" eb="25">
      <t>キギョウ</t>
    </rPh>
    <rPh sb="26" eb="28">
      <t>コクミン</t>
    </rPh>
    <rPh sb="28" eb="29">
      <t>トウ</t>
    </rPh>
    <rPh sb="30" eb="31">
      <t>タイ</t>
    </rPh>
    <rPh sb="33" eb="35">
      <t>カンキョウ</t>
    </rPh>
    <rPh sb="35" eb="37">
      <t>ホゼン</t>
    </rPh>
    <rPh sb="37" eb="39">
      <t>カツドウ</t>
    </rPh>
    <rPh sb="40" eb="42">
      <t>スイシン</t>
    </rPh>
    <rPh sb="47" eb="49">
      <t>ジョウホウ</t>
    </rPh>
    <rPh sb="49" eb="51">
      <t>ハッシン</t>
    </rPh>
    <rPh sb="52" eb="54">
      <t>ニホン</t>
    </rPh>
    <rPh sb="55" eb="57">
      <t>カンキョウ</t>
    </rPh>
    <rPh sb="57" eb="59">
      <t>セイサク</t>
    </rPh>
    <rPh sb="63" eb="64">
      <t>トウ</t>
    </rPh>
    <rPh sb="65" eb="66">
      <t>ツウ</t>
    </rPh>
    <rPh sb="68" eb="70">
      <t>ジョウホウ</t>
    </rPh>
    <rPh sb="70" eb="72">
      <t>ハッシン</t>
    </rPh>
    <rPh sb="74" eb="76">
      <t>セイカ</t>
    </rPh>
    <rPh sb="76" eb="78">
      <t>モクヒョウ</t>
    </rPh>
    <rPh sb="79" eb="81">
      <t>タッセイ</t>
    </rPh>
    <rPh sb="82" eb="83">
      <t>ツト</t>
    </rPh>
    <phoneticPr fontId="5"/>
  </si>
  <si>
    <t>引き続き、様々なメディアと連携して自治体、民間企業、国民等に対して環境保全活動の推進につながる情報発信や日本の環境政策をSNS等を通じて情報発信し、成果目標を達成できるよう努める。特に、現代の情報伝達手段の主流であるＳＮＳやデジタル媒体を効果的に活用し、環境保全活動の促進につながる国内外への情報発信の充実を図る。</t>
    <phoneticPr fontId="5"/>
  </si>
  <si>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5"/>
  </si>
  <si>
    <t>0187</t>
  </si>
  <si>
    <t>環境調査研修所</t>
  </si>
  <si>
    <t>職員研修は必要であり、重要であるので、時代のニーズに合った真に必要で有効な研修を効率的に実施してほしい。オンラインの有効活用は研修費用の圧縮に効果があると思われる。
また、ダイオキシンやアスベストなどの環境汚染への対応が主な内容であるように読めるが、レビューシートにあるように、社会・経済システムの変革を通じた持続可能な社会の構築が急務となっている。この観点からの研修を充実させることが必要であろう。環境省だけではなく、あらゆる政策立案に組み込む必要があるので、この観点での研修は対象者を他省庁にも広げて力を入れていくべき。</t>
    <phoneticPr fontId="5"/>
  </si>
  <si>
    <t>外部有識者の所見を踏まえて、有効・効率的な研修方法の検討及び、研修対象者の検討を実施すること。</t>
  </si>
  <si>
    <t>他省庁については従前より研修受講対象としているところであるが、地方公共団体・他省庁等の受講対象団体に対するアンケートや環境省内の意見等を踏まえて時代のニーズに合った研修を企画し研修を充実させるとともに、内容や目的に応じてオンライン形式の研修も活用することで受講機会の拡大を図り、費用対効果の向上に努める。</t>
    <phoneticPr fontId="5"/>
  </si>
  <si>
    <t>環境調査研修所</t>
    <rPh sb="0" eb="2">
      <t>カンキョウ</t>
    </rPh>
    <rPh sb="2" eb="4">
      <t>チョウサ</t>
    </rPh>
    <rPh sb="4" eb="7">
      <t>ケンシュウジョ</t>
    </rPh>
    <phoneticPr fontId="15"/>
  </si>
  <si>
    <t>（項）環境調査研修所
　（大事項）環境保全に関する調査、研修等に必要な経費
（項）環境調査研修所施設費
　（大事項）環境調査研修所施設整備に必要な経費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5"/>
  </si>
  <si>
    <t>0188</t>
  </si>
  <si>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5"/>
  </si>
  <si>
    <t>引き続き、テーマ選定方法や選定数を見直し事業目的達成のために適切な事業実施に努めること。</t>
    <phoneticPr fontId="5"/>
  </si>
  <si>
    <t>引き続き、テーマ選定方法や選定数を見直し、事業目的達成のために適切な事業実施となるよう努める。</t>
    <phoneticPr fontId="5"/>
  </si>
  <si>
    <t>0189</t>
  </si>
  <si>
    <t>災害対応強化費</t>
  </si>
  <si>
    <t>終了(予定)なし</t>
    <rPh sb="0" eb="2">
      <t>シュウリョウ</t>
    </rPh>
    <rPh sb="3" eb="5">
      <t>ヨテイ</t>
    </rPh>
    <phoneticPr fontId="16"/>
  </si>
  <si>
    <t>引き続き、災害からの復旧・復興等、環境省にとっての重要課題に取り組むため、事業内容を充実させるよう努めること。</t>
    <phoneticPr fontId="5"/>
  </si>
  <si>
    <t>引き続き、災害からの復旧・復興等、環境省にとっての重要課題に取り組むため、事業内容を充実させるよう努める。</t>
    <phoneticPr fontId="5"/>
  </si>
  <si>
    <t>（項）環境政策基盤整備費
　（大事項）環境政策基盤整備等に必要な経費</t>
    <rPh sb="1" eb="2">
      <t>コウ</t>
    </rPh>
    <rPh sb="3" eb="5">
      <t>カンキョウ</t>
    </rPh>
    <rPh sb="5" eb="7">
      <t>セイサク</t>
    </rPh>
    <rPh sb="7" eb="9">
      <t>キバン</t>
    </rPh>
    <rPh sb="9" eb="12">
      <t>セイビヒ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5"/>
  </si>
  <si>
    <t>0190</t>
  </si>
  <si>
    <t>意識変革及び行動変容につなげるナッジの横断的活用推進事業</t>
  </si>
  <si>
    <t>引き続きより効率的・効果的に事業を実施することにより、ナッジ等を活用した手法の確立に努めること。</t>
    <phoneticPr fontId="5"/>
  </si>
  <si>
    <t>引き続き、より効率的・効果的に事業を実施できるよう努めるとともに、ナッジ等を活用した手法の確立に向けて、適切な実証の実施や成果の発信等に努めることとする。</t>
  </si>
  <si>
    <t>大臣官房総合政策課</t>
    <rPh sb="0" eb="2">
      <t>ダイジン</t>
    </rPh>
    <rPh sb="2" eb="4">
      <t>カンボウ</t>
    </rPh>
    <rPh sb="4" eb="6">
      <t>ソウゴウ</t>
    </rPh>
    <rPh sb="6" eb="9">
      <t>セイサクカ</t>
    </rPh>
    <phoneticPr fontId="18"/>
  </si>
  <si>
    <t>0191</t>
  </si>
  <si>
    <t>イノベーション創出のための環境スタートアップ研究開発支援事業</t>
  </si>
  <si>
    <t>引き続きより効率的・効果的に環境スタートアップの支援を行い、環境ビジネスの創出・拡大に努めること。</t>
  </si>
  <si>
    <t>引き続きより効率的・効果的に環境スタートアップの支援を行い、環境ビジネスの創出・拡大に努める。</t>
    <phoneticPr fontId="5"/>
  </si>
  <si>
    <t>0192</t>
  </si>
  <si>
    <t>引き続きより効率的・効果的に事業を実施し、環境負荷の少ない調達の推進に努めること。また、一者応札の改善に向けた取り組みを検討すること。</t>
    <rPh sb="14" eb="16">
      <t>ジギョウ</t>
    </rPh>
    <rPh sb="17" eb="19">
      <t>ジッシ</t>
    </rPh>
    <phoneticPr fontId="5"/>
  </si>
  <si>
    <t>0193</t>
  </si>
  <si>
    <t>引き続きより効率的・効果的に事業を実施し、民間による環境保全活動の支援を実施すること。また、一者応札の改善に向けた取り組みを検討すること。</t>
    <rPh sb="14" eb="16">
      <t>ジギョウ</t>
    </rPh>
    <rPh sb="17" eb="19">
      <t>ジッシ</t>
    </rPh>
    <rPh sb="36" eb="38">
      <t>ジッシ</t>
    </rPh>
    <phoneticPr fontId="5"/>
  </si>
  <si>
    <t>持続可能な社会の実現には、行政、企業、市民とのパートナーシップが重要であり、引き続きGEOC及び地方環境パートナーシップオフィスを活用しステークホルダー間の対話を促進していく。また、一者応札については、公告期間の延長等改善に実施した措置を実施する。</t>
    <phoneticPr fontId="5"/>
  </si>
  <si>
    <t>大臣官房総合政策課</t>
    <rPh sb="0" eb="2">
      <t>ダイジン</t>
    </rPh>
    <rPh sb="2" eb="4">
      <t>カンボウ</t>
    </rPh>
    <rPh sb="4" eb="6">
      <t>ソウゴウ</t>
    </rPh>
    <rPh sb="6" eb="8">
      <t>セイサク</t>
    </rPh>
    <rPh sb="8" eb="9">
      <t>カ</t>
    </rPh>
    <phoneticPr fontId="17"/>
  </si>
  <si>
    <t>（項）地方環境対策費
　（大事項）環境・経済・社会の統合的向上に必要な経費</t>
  </si>
  <si>
    <t>0194</t>
    <phoneticPr fontId="5"/>
  </si>
  <si>
    <t>成果実績が達成状況を維持できている目標が多いため、更なるESD促進に向けて成果目標の見直しを検討し、効果的な事業実施に努めること。</t>
  </si>
  <si>
    <t>0195</t>
  </si>
  <si>
    <t>昭和43年度</t>
  </si>
  <si>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5"/>
  </si>
  <si>
    <t>環境-21-0281
環境-21-0290</t>
    <phoneticPr fontId="5"/>
  </si>
  <si>
    <t>0196</t>
  </si>
  <si>
    <t>昭和55年度</t>
  </si>
  <si>
    <t>成果実績が達成状況を維持できている目標が多いため、更なる環境影響評価制度の適切な運用に向けて成果目標の見直しを検討し、効果的な事業実施に努めること。</t>
  </si>
  <si>
    <t>大臣官房環境影響評価課</t>
    <rPh sb="0" eb="2">
      <t>ダイジン</t>
    </rPh>
    <rPh sb="2" eb="4">
      <t>カンボウ</t>
    </rPh>
    <rPh sb="4" eb="6">
      <t>カンキョウ</t>
    </rPh>
    <rPh sb="6" eb="11">
      <t>エイキョウヒョウカカ</t>
    </rPh>
    <phoneticPr fontId="15"/>
  </si>
  <si>
    <t>（項）地方環境対策費
　（大事項）環境政策基盤整備等に必要な経費</t>
  </si>
  <si>
    <t>施策名：９．地域脱炭素の推進</t>
    <rPh sb="0" eb="2">
      <t>シサク</t>
    </rPh>
    <rPh sb="2" eb="3">
      <t>メイ</t>
    </rPh>
    <phoneticPr fontId="5"/>
  </si>
  <si>
    <t>0197</t>
    <phoneticPr fontId="5"/>
  </si>
  <si>
    <t>環境で地方を元気にする地域循環共生圏づくりプラットフォーム事業費</t>
    <rPh sb="0" eb="2">
      <t>カンキョウ</t>
    </rPh>
    <rPh sb="3" eb="5">
      <t>チホウ</t>
    </rPh>
    <rPh sb="6" eb="8">
      <t>ゲンキ</t>
    </rPh>
    <rPh sb="11" eb="13">
      <t>チイキ</t>
    </rPh>
    <rPh sb="13" eb="15">
      <t>ジュンカン</t>
    </rPh>
    <rPh sb="15" eb="18">
      <t>キョウセイケン</t>
    </rPh>
    <rPh sb="29" eb="32">
      <t>ジギョウヒ</t>
    </rPh>
    <phoneticPr fontId="15"/>
  </si>
  <si>
    <t>令和5年度</t>
    <rPh sb="0" eb="2">
      <t>レイワ</t>
    </rPh>
    <rPh sb="3" eb="5">
      <t>ネンド</t>
    </rPh>
    <phoneticPr fontId="15"/>
  </si>
  <si>
    <t>○　地域循環共生圏とは、地域間の資源・人・もの・資金の循環が広域的に実現されている状態であり、本事業がその実現にどの程度寄与できたのか、又は、本事業で得られた知見が今後いかにその実現に資するものとして活用できるのかについて総括する必要がある。
○　地域循環共生圏を構成する自立した地域づくりを進めるためには、自治体、NPO、大学などのほか、企業などを巻き込み、活動資金などを継続的に確保できる自立した体制づくりを指導する必要がある。
○　2030年までに自立した地域を300カ所にするためには今までの成果を活かし、横展開を進めるとともに、地方環境パートナーシップオフィスなどの中間支援団体の体制づくりを早急に進める必要がある。
○　「自立した地域」と言う場合、どのような状態になれば「自立」といえるのかが明確ではないし、そもそも各地域が単独で完全なる自立を実現することは不可能であることからすると、各地域が環境・社会・経済の統合的向上に資する自立的な取組み・事業を展開しつつも、足りないところを他の地域と補完し合いながら共生していくための地域間ネットワークの構築までもっていくことが重要である。
○　アウトカムの設定に当たっては、以下を検討すること。
・地域循環共生圏の概念を明確化したとのことだが、指標が明確化されていない。自立した地域はどのような客観的な指標が高いのか、低いのか、それを明確化しなければ、こういった事業はEBPMで評価できない。
・EBPMを展開していく上での前提となる、数値の根拠・意味内容を明確にしておく必要がある。例えば、「団体数」といった場合、地方公共団体を指すのか、それ以外の団体・組織が含まれるのか、地方公共団体でも基礎自治体に限るのか、都道府県も含まれるのか。
・地域循環共生圏の特徴という資料には、雇用、自給率、再エネ電力のシェア、地域経済循環率のように、取得できるデータが示されている。これらを取得し、どのようになれば地域循環共生圏になるのか、地域循環共生圏がどのように発展してゆくのか、これを評価しなければならない。
・成果指標①-1の「ステークホルダーミーティングの実施回数」は、活動指標として把握する程度なら良いが、アウトカム指標として妥当なものとは思えない。これをアウトカム指標として位置付けるのであれば、その意図や意義を明確にしておく必要がある。
・アウトカム指標として各地域におけるステークホルダーの巻き込みを把握することは重要だと考えるが、「ステークホルダーミーティングの実施回数」ではなく、「地域循環共生圏 企業等登録制度の登録者数」等、より進捗を捕捉できる指標が必要ではないか。</t>
    <phoneticPr fontId="5"/>
  </si>
  <si>
    <t>外部有識者の所見を踏まえて、事業の成果を今後に生かしていくとともに、アウトカムの設定について検討すること。</t>
    <rPh sb="14" eb="16">
      <t>ジギョウ</t>
    </rPh>
    <rPh sb="17" eb="19">
      <t>セイカ</t>
    </rPh>
    <rPh sb="20" eb="22">
      <t>コンゴ</t>
    </rPh>
    <rPh sb="23" eb="24">
      <t>イ</t>
    </rPh>
    <phoneticPr fontId="5"/>
  </si>
  <si>
    <t>予定通り終了</t>
  </si>
  <si>
    <t>所見を踏まえ、アウトカム等の記載の明確化・補記を行った。また、これまでの成果・課題も踏まえ、地域社会に大きなインパクトをもたらす事例の創出、地域間ネットワークの強化、中間支援機能の担い手の拡大、共生圏づくりに取り組んだ結果もたらされるインパクトの調査など、後継となる新規事業において有効に活用していく。</t>
    <phoneticPr fontId="5"/>
  </si>
  <si>
    <t>（項）地域脱炭素推進費
　（大事項）地域脱炭素の推進に必要な経費</t>
    <rPh sb="1" eb="2">
      <t>コウ</t>
    </rPh>
    <rPh sb="3" eb="5">
      <t>チイキ</t>
    </rPh>
    <rPh sb="5" eb="6">
      <t>ダツ</t>
    </rPh>
    <rPh sb="6" eb="8">
      <t>タンソ</t>
    </rPh>
    <rPh sb="8" eb="11">
      <t>スイシンヒ</t>
    </rPh>
    <rPh sb="14" eb="16">
      <t>ダイジ</t>
    </rPh>
    <rPh sb="16" eb="17">
      <t>コウ</t>
    </rPh>
    <phoneticPr fontId="17"/>
  </si>
  <si>
    <t>0198</t>
  </si>
  <si>
    <t>株式会社脱炭素化支援機構と連携した地域脱炭素投融資促進事業</t>
    <rPh sb="0" eb="4">
      <t>カブシキガイシャ</t>
    </rPh>
    <rPh sb="4" eb="5">
      <t>ダツ</t>
    </rPh>
    <rPh sb="5" eb="7">
      <t>タンソ</t>
    </rPh>
    <rPh sb="7" eb="8">
      <t>カ</t>
    </rPh>
    <rPh sb="8" eb="10">
      <t>シエン</t>
    </rPh>
    <rPh sb="10" eb="12">
      <t>キコウ</t>
    </rPh>
    <rPh sb="13" eb="15">
      <t>レンケイ</t>
    </rPh>
    <rPh sb="17" eb="19">
      <t>チイキ</t>
    </rPh>
    <rPh sb="19" eb="20">
      <t>ダツ</t>
    </rPh>
    <rPh sb="20" eb="22">
      <t>タンソ</t>
    </rPh>
    <rPh sb="22" eb="25">
      <t>トウユウシ</t>
    </rPh>
    <rPh sb="25" eb="27">
      <t>ソクシン</t>
    </rPh>
    <rPh sb="27" eb="29">
      <t>ジギョウ</t>
    </rPh>
    <phoneticPr fontId="15"/>
  </si>
  <si>
    <t>○令和5年度からスタートしたばかりの事業であり、何らの実績も点検結果や改善の方向性も示されておらず、外部の目で確認やチェックを行うための情報が整っておらず、評価を行うには時期尚早である。
○環境省予算の71百万円は、一般競争契約（総合評価）によって委託業者に支払われることが前提となっているが、委託業者に発注する業務は具体的にどのようなものなのかが明確ではない。FS支援や評価・検証ガイドラインの策定といった業務がそこに含まれるのか。いずれにしても業務の中身が明確化されないことには、予算額の妥当性も判断できない。
○JICNのホームページを見ると、令和5年度には既に7件の投融資決定案件があるが、これらについては環境省が本事業をとおして制作性・収益性等に問題がないか評価・検証を行っていると理解して良いのか。また、これらの案件と、本事業の柱のひとつである地域コンソーシアムの形成は連動しているものなのか。本来は連動させていくべきであると考えられるが、実際はどうなっているのかが判然としない。</t>
    <phoneticPr fontId="5"/>
  </si>
  <si>
    <t>外部有識者の所見を踏まえて、事業内容を明確に記載するとともに、アウトカムとの関連性等についても示すよう検討すること。</t>
  </si>
  <si>
    <t>○請負業者が行う主な業務については、以下のとおりである。
（１）「地域コンソーシアム形成等を通じた地域脱炭素投融資促進事業」
①脱炭素投融資に係る先進事例調査（文献調査、ヒアリング）
②地域コンソーシアムにおける脱炭素投融資案件のニーズ調査（事業者等へのアンケート調査を実施）
③地域コンソーシアムに係る会議の運営支援（事務局である環境省の補助）
④脱炭素投融資案件形成に向けたFS 調査（現地調査を含む）
（２）「地域脱炭素投融資案件の評価・検証事業」
① 脱炭素投融資案件の評価指標および基準の検討・策定
② 具体的な案件を想定した評価・検証の方法論の構築
③ 有識者ヒアリングの実施
④ 評価・検証ガイドライン作成に向けた株式会社脱炭素化支援機構の支援決定企業等への現地調査
⑤ ①～④の業務内容に基づく評価・検証ガイドラインの作成
○今年度の評価・検証事業では、既にJICNが支援決定を行った案件の中から、GHG削減効果や地域への貢献度を含むインパクト評価が特に必要となる案件を抽出した上で、当該案件について主に政策性の面から評価・検証し、論点を整理することにより、今後JICNが投資判断を行う上で確認すべき点を評価・検証ガイドラインとしてまとめることを目的としている。また、評価・検証ガイドライン作成後はJICNが同ガイドラインに基づき支援決定の判断を行うことを想定している。なお、地域コンソーシアム形成等を通じた地域脱炭素投融資促進事業は、地域における脱炭素化事業の創出促進、地域の金融機関を核とした脱炭素投融資活動の拡大につなげることを目的としたものであり、「地域脱炭素投融資案件の評価・検証事業」と直接関係するものではないが、地域コンソーシアムを通じて創出された脱炭素化事業については、JICNも積極的に投融資を行うことが想定されるため、当該脱炭素化事業についても投融資の審査時において、「評価・検証ガイドライン」に基づき評価されるものと理解している。</t>
  </si>
  <si>
    <t>大臣官房地域脱炭素政策調整担当参事官室</t>
    <rPh sb="0" eb="2">
      <t>ダイジン</t>
    </rPh>
    <rPh sb="2" eb="4">
      <t>カンボウ</t>
    </rPh>
    <rPh sb="4" eb="6">
      <t>チイキ</t>
    </rPh>
    <rPh sb="6" eb="9">
      <t>ダツタンソ</t>
    </rPh>
    <rPh sb="9" eb="11">
      <t>セイサク</t>
    </rPh>
    <rPh sb="11" eb="13">
      <t>チョウセイ</t>
    </rPh>
    <rPh sb="13" eb="15">
      <t>タントウ</t>
    </rPh>
    <rPh sb="15" eb="19">
      <t>サンジカンシツ</t>
    </rPh>
    <phoneticPr fontId="5"/>
  </si>
  <si>
    <t>施策名：10．放射性物質による環境の汚染への対処</t>
    <rPh sb="0" eb="2">
      <t>シサク</t>
    </rPh>
    <rPh sb="2" eb="3">
      <t>メイ</t>
    </rPh>
    <phoneticPr fontId="5"/>
  </si>
  <si>
    <t>0199</t>
  </si>
  <si>
    <t>放射線の健康管理・健康不安対策事業</t>
    <phoneticPr fontId="5"/>
  </si>
  <si>
    <t>アウトプットに設定しているセミナー等の開催件数については、活動実績が当初見込みを大幅に上回っているものの、長期アウトカムに設定しているアンケート調査において依然達成率が低い状況であるため、アウトプット・アウトカムの設定について見直しを検討すること。また、一者応札の改善に向けた取り組みを検討すること。</t>
    <rPh sb="107" eb="109">
      <t>セッテイ</t>
    </rPh>
    <rPh sb="117" eb="119">
      <t>ケントウ</t>
    </rPh>
    <phoneticPr fontId="5"/>
  </si>
  <si>
    <t>（項）環境保健対策推進費
　（大事項）環境保健対策の推進に必要な経費</t>
  </si>
  <si>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7"/>
  </si>
  <si>
    <t>（項）原子力安全規制対策費
　（大事項）原子力の安全規制対策に必要な経費</t>
  </si>
  <si>
    <t>いずれの政策・施策にも関連しないもの</t>
    <rPh sb="4" eb="6">
      <t>セイサク</t>
    </rPh>
    <rPh sb="7" eb="9">
      <t>シサク</t>
    </rPh>
    <rPh sb="11" eb="13">
      <t>カンレン</t>
    </rPh>
    <phoneticPr fontId="5"/>
  </si>
  <si>
    <t>0200</t>
    <phoneticPr fontId="5"/>
  </si>
  <si>
    <t>廃棄物処理施設災害復旧事業</t>
    <rPh sb="0" eb="3">
      <t>ハイキブツ</t>
    </rPh>
    <rPh sb="3" eb="5">
      <t>ショリ</t>
    </rPh>
    <rPh sb="5" eb="7">
      <t>シセツ</t>
    </rPh>
    <rPh sb="7" eb="9">
      <t>サイガイ</t>
    </rPh>
    <rPh sb="9" eb="11">
      <t>フッキュウ</t>
    </rPh>
    <rPh sb="11" eb="13">
      <t>ジギョウ</t>
    </rPh>
    <phoneticPr fontId="15"/>
  </si>
  <si>
    <t>○災害はいつどこにどの程度の被害をもたらすものかを予見することはできないことから、予め定量的な成果指標を設定できない理由は理解できる。
○本事業による補助は通常は1/2の補助率に設定されているところであるが、令和元年の台風15号と19号による被災施設には補助率8/10としたとの記載があるものの、その理由が示されていない。どのような場合に補助率の変更があり得るのかを明確にして欲しい。</t>
    <phoneticPr fontId="5"/>
  </si>
  <si>
    <t>外部有識者の所見のとおり、予め定量的な成果指標を設定できないが、本事業を活用して、災害により被害を受けた廃棄物処理施設が早期に復旧できるよう支援内容の基準等を明確にすること。</t>
  </si>
  <si>
    <t>災害により被害を受けた廃棄物処理施設が早期に復旧できるよう支援内容の基準は明確にしており、引き続き支援を行っていく。</t>
    <phoneticPr fontId="5"/>
  </si>
  <si>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8"/>
  </si>
  <si>
    <t>0201</t>
  </si>
  <si>
    <t>環境本省施設整備費</t>
    <rPh sb="6" eb="8">
      <t>セイビ</t>
    </rPh>
    <rPh sb="8" eb="9">
      <t>ヒ</t>
    </rPh>
    <phoneticPr fontId="5"/>
  </si>
  <si>
    <t>引き続き、適切な計画を策定した上で、それに沿った事業実施となるよう管理するとともに、コスト削減を検討しながら事業を遂行するように努めること。</t>
    <rPh sb="15" eb="16">
      <t>ウエ</t>
    </rPh>
    <phoneticPr fontId="5"/>
  </si>
  <si>
    <t>引き続き、適切な計画を策定した上で、それに沿った事業実施となるよう管理し、コスト削減を検討しながら事業を遂行をするものとする。</t>
    <phoneticPr fontId="5"/>
  </si>
  <si>
    <t>大臣官房会計課</t>
    <rPh sb="0" eb="2">
      <t>ダイジン</t>
    </rPh>
    <rPh sb="2" eb="4">
      <t>カンボウ</t>
    </rPh>
    <rPh sb="4" eb="7">
      <t>カイケイカ</t>
    </rPh>
    <phoneticPr fontId="16"/>
  </si>
  <si>
    <t>一般会計</t>
    <rPh sb="0" eb="2">
      <t>イッパン</t>
    </rPh>
    <rPh sb="2" eb="4">
      <t>カイケイ</t>
    </rPh>
    <phoneticPr fontId="16"/>
  </si>
  <si>
    <t>（項）環境本省施設費
　（大事項）環境本省施設整備に必要な経費</t>
    <rPh sb="5" eb="7">
      <t>ホンショウ</t>
    </rPh>
    <rPh sb="7" eb="9">
      <t>シセツ</t>
    </rPh>
    <rPh sb="19" eb="21">
      <t>ホンショウ</t>
    </rPh>
    <phoneticPr fontId="6"/>
  </si>
  <si>
    <t>0202</t>
  </si>
  <si>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5"/>
  </si>
  <si>
    <t>現状通り</t>
    <rPh sb="0" eb="2">
      <t>ゲンジョウ</t>
    </rPh>
    <rPh sb="2" eb="3">
      <t>ドオ</t>
    </rPh>
    <phoneticPr fontId="5"/>
  </si>
  <si>
    <t>引き続き、他の代替手段等との比較も行った上で、計画的、効率的な整備を図ること。</t>
    <phoneticPr fontId="5"/>
  </si>
  <si>
    <t>地方環境事務所における庁舎・宿舎等の整備等は、他の代替手段等との比較を行った上で、老朽や立地条件等の不良の解消を図るため予算要求を行うとともに、庁舎の移転は、移転後の経費縮減や利便性の向上が見込まれる場合に限り予算要求を行う。また、一者応札の改善について検討を行う。</t>
    <phoneticPr fontId="5"/>
  </si>
  <si>
    <t>大臣官房秘書課</t>
    <rPh sb="0" eb="2">
      <t>ダイジン</t>
    </rPh>
    <rPh sb="2" eb="4">
      <t>カンボウ</t>
    </rPh>
    <rPh sb="4" eb="7">
      <t>ヒショカ</t>
    </rPh>
    <phoneticPr fontId="17"/>
  </si>
  <si>
    <t>（項）地方環境事務所施設費
（大事項）地方環境事務所施設整備に必要な経費</t>
    <rPh sb="3" eb="5">
      <t>チホウ</t>
    </rPh>
    <rPh sb="5" eb="7">
      <t>カンキョウ</t>
    </rPh>
    <rPh sb="7" eb="10">
      <t>ジムショ</t>
    </rPh>
    <rPh sb="10" eb="12">
      <t>シセツ</t>
    </rPh>
    <rPh sb="12" eb="13">
      <t>ヒ</t>
    </rPh>
    <rPh sb="19" eb="21">
      <t>チホウ</t>
    </rPh>
    <rPh sb="21" eb="23">
      <t>カンキョウ</t>
    </rPh>
    <rPh sb="23" eb="26">
      <t>ジムショ</t>
    </rPh>
    <rPh sb="26" eb="28">
      <t>シセツ</t>
    </rPh>
    <rPh sb="28" eb="30">
      <t>セイビ</t>
    </rPh>
    <rPh sb="31" eb="33">
      <t>ヒツヨウ</t>
    </rPh>
    <rPh sb="34" eb="36">
      <t>ケイヒ</t>
    </rPh>
    <phoneticPr fontId="17"/>
  </si>
  <si>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7"/>
  </si>
  <si>
    <t>0203</t>
    <phoneticPr fontId="5"/>
  </si>
  <si>
    <t>独立行政法人環境再生保全機構運営費交付金</t>
    <rPh sb="17" eb="20">
      <t>コウフキン</t>
    </rPh>
    <phoneticPr fontId="15"/>
  </si>
  <si>
    <t>引き続き、競争性のある契約の推進による調達コストの削減等、経費の効率化を行うとともに、一者応札の改善に向けた取り組みを行うこと。</t>
  </si>
  <si>
    <t>大臣官房総合政策課</t>
    <rPh sb="4" eb="6">
      <t>ソウゴウ</t>
    </rPh>
    <rPh sb="6" eb="8">
      <t>セイサク</t>
    </rPh>
    <rPh sb="8" eb="9">
      <t>カ</t>
    </rPh>
    <phoneticPr fontId="17"/>
  </si>
  <si>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7"/>
  </si>
  <si>
    <t>0204</t>
  </si>
  <si>
    <t>国立研究開発法人国立環境研究所運営費交付金</t>
    <rPh sb="0" eb="2">
      <t>コクリツ</t>
    </rPh>
    <rPh sb="2" eb="4">
      <t>ケンキュウ</t>
    </rPh>
    <rPh sb="4" eb="6">
      <t>カイハツ</t>
    </rPh>
    <rPh sb="6" eb="8">
      <t>ホウジン</t>
    </rPh>
    <phoneticPr fontId="15"/>
  </si>
  <si>
    <t xml:space="preserve"> 決算後入力 </t>
  </si>
  <si>
    <t>引き続き、契約手続審査委員会による事前審査等のチェック機能を働かせるとともに、一者応札の改善に向けた取り組みを行うこと。</t>
  </si>
  <si>
    <t>引き続き、契約手続審査委員会による事前審査等のチェック機能を働かせるとともに、一者応札の改善に向けた取り組みを行う。</t>
    <phoneticPr fontId="5"/>
  </si>
  <si>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7"/>
  </si>
  <si>
    <t>0205</t>
  </si>
  <si>
    <t>国立研究開発法人国立環境研究所施設費補助</t>
    <rPh sb="0" eb="2">
      <t>コクリツ</t>
    </rPh>
    <rPh sb="2" eb="4">
      <t>ケンキュウ</t>
    </rPh>
    <rPh sb="4" eb="6">
      <t>カイハツ</t>
    </rPh>
    <rPh sb="6" eb="8">
      <t>ホウジン</t>
    </rPh>
    <phoneticPr fontId="15"/>
  </si>
  <si>
    <t>引き続き、調達コストの削減等を検討しながら施設及び設備の計画的な整備を行うとともに、一者応札の改善に向けた取り組みを行うこと。</t>
  </si>
  <si>
    <t>引き続き、調達コストの削減等を検討しながら施設及び設備の計画的な整備を行うとともに、一者応札の改善に向けた取り組みを行う。</t>
    <phoneticPr fontId="5"/>
  </si>
  <si>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7"/>
  </si>
  <si>
    <t>行政事業レビュー対象　計</t>
    <rPh sb="11" eb="12">
      <t>ケイ</t>
    </rPh>
    <phoneticPr fontId="5"/>
  </si>
  <si>
    <t>一般会計</t>
    <rPh sb="0" eb="2">
      <t>イッパン</t>
    </rPh>
    <rPh sb="2" eb="4">
      <t>カイケイ</t>
    </rPh>
    <phoneticPr fontId="5"/>
  </si>
  <si>
    <t>ｴﾈﾙｷﾞｰ対策特別会計ｴﾈﾙｷﾞｰ需給勘定</t>
    <rPh sb="5" eb="7">
      <t>タイサク</t>
    </rPh>
    <rPh sb="7" eb="9">
      <t>トクベツ</t>
    </rPh>
    <rPh sb="9" eb="11">
      <t>カイケイ</t>
    </rPh>
    <rPh sb="11" eb="16">
      <t>エネルギー</t>
    </rPh>
    <rPh sb="18" eb="20">
      <t>カンジョウ</t>
    </rPh>
    <phoneticPr fontId="5"/>
  </si>
  <si>
    <t>ｴﾈﾙｷﾞｰ対策特別会計電源開発促進勘定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5"/>
  </si>
  <si>
    <t>行政事業レビュー対象外　計</t>
    <rPh sb="12" eb="13">
      <t>ケイ</t>
    </rPh>
    <phoneticPr fontId="5"/>
  </si>
  <si>
    <t>合　　　　　計</t>
    <rPh sb="0" eb="1">
      <t>ゴウ</t>
    </rPh>
    <rPh sb="6" eb="7">
      <t>ケイ</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</si>
  <si>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</si>
  <si>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</si>
  <si>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5"/>
  </si>
  <si>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5"/>
  </si>
  <si>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5"/>
  </si>
  <si>
    <t>「事業内容の一部改善」：より効果的・効率的な事業とするため、事業の中の一部のメニューの改廃、事業実施方法や執行方法の一部の改善等によって、事業内容の一部を見直すべきと考えられる場合</t>
    <phoneticPr fontId="5"/>
  </si>
  <si>
    <t>「終了予定」：令和４年度終了事業や令和５年度終了予定事業など令和５年度のレビューを実施する前に令和６年度予算概算要求を行わないことが決まっていた事業</t>
    <phoneticPr fontId="5"/>
  </si>
  <si>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5"/>
  </si>
  <si>
    <t>　　　　「廃止」：令和５年度の点検の結果、事業を廃止し令和６年度予算概算要求において予算要求を行わないもの（前年度終了事業等は含まない。）</t>
    <rPh sb="9" eb="11">
      <t>レイワ</t>
    </rPh>
    <rPh sb="27" eb="29">
      <t>レイワ</t>
    </rPh>
    <phoneticPr fontId="5"/>
  </si>
  <si>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</si>
  <si>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</si>
  <si>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</si>
  <si>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「予定通り終了」：前年度終了事業等であって、予定通り事業を終了し令和６年度予算概算要求において予算要求しないもの。</t>
    <rPh sb="36" eb="38">
      <t>レイワ</t>
    </rPh>
    <phoneticPr fontId="5"/>
  </si>
  <si>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</si>
  <si>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5"/>
  </si>
  <si>
    <t>令和６年度新規要求事業</t>
    <rPh sb="0" eb="2">
      <t>レイワ</t>
    </rPh>
    <rPh sb="5" eb="7">
      <t>シンキ</t>
    </rPh>
    <rPh sb="7" eb="9">
      <t>ヨウキュウ</t>
    </rPh>
    <rPh sb="9" eb="11">
      <t>ジギョウ</t>
    </rPh>
    <phoneticPr fontId="5"/>
  </si>
  <si>
    <t>（単位：百万円）</t>
  </si>
  <si>
    <t>行政事業レビュー推進チームの所見
（概要）</t>
    <rPh sb="0" eb="2">
      <t>ギョウセイ</t>
    </rPh>
    <rPh sb="2" eb="4">
      <t>ジギョウ</t>
    </rPh>
    <rPh sb="8" eb="10">
      <t>スイシン</t>
    </rPh>
    <rPh sb="18" eb="20">
      <t>ガイヨウ</t>
    </rPh>
    <phoneticPr fontId="5"/>
  </si>
  <si>
    <t>令和６年度
要求額</t>
    <rPh sb="0" eb="2">
      <t>レイワ</t>
    </rPh>
    <phoneticPr fontId="5"/>
  </si>
  <si>
    <t>備　　考</t>
    <rPh sb="0" eb="1">
      <t>ソナエ</t>
    </rPh>
    <rPh sb="3" eb="4">
      <t>コウ</t>
    </rPh>
    <phoneticPr fontId="5"/>
  </si>
  <si>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5"/>
  </si>
  <si>
    <t>施策名：８．環境・経済・社会の統合的向上及び環境政策の基盤整備</t>
    <rPh sb="0" eb="2">
      <t>シサク</t>
    </rPh>
    <rPh sb="2" eb="3">
      <t>メイ</t>
    </rPh>
    <rPh sb="6" eb="8">
      <t>カンキョウ</t>
    </rPh>
    <rPh sb="9" eb="11">
      <t>ケイザイ</t>
    </rPh>
    <rPh sb="12" eb="14">
      <t>シャカイ</t>
    </rPh>
    <rPh sb="15" eb="17">
      <t>トウゴウ</t>
    </rPh>
    <rPh sb="17" eb="18">
      <t>テキ</t>
    </rPh>
    <rPh sb="18" eb="20">
      <t>コウジョウ</t>
    </rPh>
    <rPh sb="20" eb="21">
      <t>オヨ</t>
    </rPh>
    <rPh sb="22" eb="24">
      <t>カンキョウ</t>
    </rPh>
    <rPh sb="24" eb="26">
      <t>セイサク</t>
    </rPh>
    <rPh sb="27" eb="29">
      <t>キバン</t>
    </rPh>
    <rPh sb="29" eb="31">
      <t>セイビ</t>
    </rPh>
    <phoneticPr fontId="5"/>
  </si>
  <si>
    <t>持続可能な社会構築に向けた企業経営における環境三社会の統合的達成促進事業</t>
    <phoneticPr fontId="5"/>
  </si>
  <si>
    <t>施策名：９．地域脱炭素の推進</t>
    <rPh sb="0" eb="2">
      <t>シサク</t>
    </rPh>
    <rPh sb="2" eb="3">
      <t>メイ</t>
    </rPh>
    <rPh sb="6" eb="8">
      <t>チイキ</t>
    </rPh>
    <rPh sb="8" eb="9">
      <t>ダツ</t>
    </rPh>
    <rPh sb="9" eb="11">
      <t>タンソ</t>
    </rPh>
    <rPh sb="12" eb="14">
      <t>スイシン</t>
    </rPh>
    <phoneticPr fontId="5"/>
  </si>
  <si>
    <t>地域循環共生圏創造事業費</t>
    <rPh sb="0" eb="2">
      <t>チイキ</t>
    </rPh>
    <rPh sb="2" eb="4">
      <t>ジュンカン</t>
    </rPh>
    <rPh sb="4" eb="7">
      <t>キョウセイケン</t>
    </rPh>
    <rPh sb="7" eb="9">
      <t>ソウゾウ</t>
    </rPh>
    <rPh sb="9" eb="12">
      <t>ジギョウヒ</t>
    </rPh>
    <phoneticPr fontId="5"/>
  </si>
  <si>
    <t>大臣官房地域政策課</t>
    <rPh sb="0" eb="2">
      <t>ダイジン</t>
    </rPh>
    <rPh sb="2" eb="4">
      <t>カンボウ</t>
    </rPh>
    <rPh sb="4" eb="6">
      <t>チイキ</t>
    </rPh>
    <rPh sb="6" eb="9">
      <t>セイサクカ</t>
    </rPh>
    <phoneticPr fontId="5"/>
  </si>
  <si>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5"/>
  </si>
  <si>
    <t>（単位：百万円）</t>
    <phoneticPr fontId="5"/>
  </si>
  <si>
    <t>令和４年度
補正後予算額</t>
    <rPh sb="0" eb="2">
      <t>レイワ</t>
    </rPh>
    <rPh sb="3" eb="5">
      <t>ネンド</t>
    </rPh>
    <rPh sb="5" eb="7">
      <t>ヘイネンド</t>
    </rPh>
    <rPh sb="6" eb="8">
      <t>ホセイ</t>
    </rPh>
    <rPh sb="8" eb="9">
      <t>ゴ</t>
    </rPh>
    <rPh sb="9" eb="12">
      <t>ヨサンガク</t>
    </rPh>
    <phoneticPr fontId="5"/>
  </si>
  <si>
    <t>公開プロセス</t>
    <rPh sb="0" eb="2">
      <t>コウカイ</t>
    </rPh>
    <phoneticPr fontId="5"/>
  </si>
  <si>
    <t>執行可能額</t>
    <rPh sb="0" eb="2">
      <t>シッコウ</t>
    </rPh>
    <rPh sb="2" eb="4">
      <t>カノウ</t>
    </rPh>
    <rPh sb="4" eb="5">
      <t>ガク</t>
    </rPh>
    <phoneticPr fontId="5"/>
  </si>
  <si>
    <t>取りまとめコメント（概要）</t>
    <rPh sb="0" eb="1">
      <t>ト</t>
    </rPh>
    <phoneticPr fontId="5"/>
  </si>
  <si>
    <t>○　117の補助指標について、それらの指標を実績として管理するだけではなく、どの指標が４つの物質フロー指標の改善にどれだけ貢献したかの関連性を分析・把握することが必要ではないか。指標管理の結果、次の政策の重点化にどれだけ貢献できたか、それがこの事業の成果だと考える。
○　117の指標を日本全体で評価するだけでなく、地域ごとに達成度合いに差があることを明らかにし、それらに対する対応策等についても次期計画などで明らかにすべき。そうすることで、地方自治体も使いやすくなるのではないか。
○　アウトカムの設定に当たっては、以下を検討すること。
・指標の開発や数値目標を設定することが事業になっているので、その指標を成果として取り入れてもらう国や地方自治体の事業を増やすことが本事業の本来の成果ではないか。とりわけ、短期的なアウトカムとして、指標の活用を盛り込むべきではないか。
・各自治体や関係機関において、本事業の成果（指標等）がどの程度活用されたか、その活用状況等がアウトカムとして盛り込まれることも重要ではないか。
・レビューシートでは、117の補助目標のうち、グリーン購入の意識が成果目標にあげられているが、これだけを取り出した根拠が不明。選ぶのであれば最も重要度が高いものを選ぶべき。
＜モデル事業について＞
○　モデル事業は大変重要な事業である。得られた成果などを広く国民に啓発するとともに、他の地域でその成果を活かす横展開の取組を進める必要がある。
○　この予算事業の中では異質の事業であり、ここに入れることは適切ではないのではないか。地域での活動を推進するような他の事業カテゴリーの中に置いた方が、より政策シナジーの効果が出るように思う。また、モデル事業の中身を見ると、特段新規性や先進性が高いとも思えず、国が手掛けるにふさわしい内容かは疑問がある。
○　アウトカムの設定に当たっては、以下を検討すること。
・「継続性」に関わる指標だけでなく、公募要領で求めている「発展性・波及性」についての説明も必要ではないか。
・他地域に普及展開するのが狙いであれば、成果目標としては「いつまでに何地域に展開する」という目標設定が必要ではないか。シートに書かれた「モデル事業終了後も事業が継続していること」ではないはず。</t>
    <phoneticPr fontId="5"/>
  </si>
  <si>
    <t>モデル事業については、より新規性や先進性のある事業に重点化し、予算を縮減した。また、アウトカムの設定についても再度検討して設定した。</t>
    <phoneticPr fontId="5"/>
  </si>
  <si>
    <t>合　　　　　計</t>
    <phoneticPr fontId="5"/>
  </si>
  <si>
    <t>注１．　該当がない場合は「－」を記載し、負の数値を記載する場合は「▲」を使用する。</t>
    <rPh sb="0" eb="1">
      <t>チュウ</t>
    </rPh>
    <rPh sb="4" eb="6">
      <t>ガイトウ</t>
    </rPh>
    <rPh sb="9" eb="11">
      <t>バアイ</t>
    </rPh>
    <rPh sb="16" eb="18">
      <t>キサイ</t>
    </rPh>
    <phoneticPr fontId="5"/>
  </si>
  <si>
    <t>行政事業レビュー点検結果の令和６年度予算概算要求への反映状況（集計表）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5"/>
  </si>
  <si>
    <t>(単位：事業、百万円）</t>
    <rPh sb="1" eb="3">
      <t>タンイ</t>
    </rPh>
    <rPh sb="4" eb="6">
      <t>ジギョウ</t>
    </rPh>
    <rPh sb="7" eb="10">
      <t>ヒャクマンエン</t>
    </rPh>
    <phoneticPr fontId="5"/>
  </si>
  <si>
    <t>所　管</t>
    <rPh sb="0" eb="1">
      <t>トコロ</t>
    </rPh>
    <rPh sb="2" eb="3">
      <t>カン</t>
    </rPh>
    <phoneticPr fontId="5"/>
  </si>
  <si>
    <t>一般会計　＋　特別会計</t>
    <phoneticPr fontId="5"/>
  </si>
  <si>
    <t>一　　　般　　　会　　　計</t>
    <phoneticPr fontId="5"/>
  </si>
  <si>
    <t>特　　　別　　　会　　　計</t>
    <rPh sb="0" eb="1">
      <t>トク</t>
    </rPh>
    <rPh sb="4" eb="5">
      <t>ベツ</t>
    </rPh>
    <phoneticPr fontId="5"/>
  </si>
  <si>
    <t>令和４年度
実施事業数</t>
    <rPh sb="0" eb="2">
      <t>レイワ</t>
    </rPh>
    <rPh sb="3" eb="5">
      <t>ネンド</t>
    </rPh>
    <rPh sb="4" eb="5">
      <t>ド</t>
    </rPh>
    <rPh sb="6" eb="8">
      <t>ジッシ</t>
    </rPh>
    <phoneticPr fontId="5"/>
  </si>
  <si>
    <t>｢廃止｣</t>
    <rPh sb="1" eb="3">
      <t>ハイシ</t>
    </rPh>
    <phoneticPr fontId="5"/>
  </si>
  <si>
    <t>「縮減」</t>
    <rPh sb="1" eb="3">
      <t>シュクゲン</t>
    </rPh>
    <phoneticPr fontId="5"/>
  </si>
  <si>
    <t>「執行等
改善」
事業数</t>
    <rPh sb="1" eb="3">
      <t>シッコウ</t>
    </rPh>
    <rPh sb="3" eb="4">
      <t>トウ</t>
    </rPh>
    <rPh sb="5" eb="7">
      <t>カイゼン</t>
    </rPh>
    <rPh sb="9" eb="11">
      <t>ジギョウ</t>
    </rPh>
    <rPh sb="11" eb="12">
      <t>スウ</t>
    </rPh>
    <phoneticPr fontId="5"/>
  </si>
  <si>
    <t>令和４年度
実施事業数</t>
    <rPh sb="0" eb="2">
      <t>レイワ</t>
    </rPh>
    <rPh sb="3" eb="5">
      <t>ネンド</t>
    </rPh>
    <rPh sb="4" eb="5">
      <t>ド</t>
    </rPh>
    <rPh sb="6" eb="8">
      <t>ジッシ</t>
    </rPh>
    <rPh sb="8" eb="10">
      <t>ジギョウ</t>
    </rPh>
    <rPh sb="10" eb="11">
      <t>スウ</t>
    </rPh>
    <phoneticPr fontId="5"/>
  </si>
  <si>
    <t>｢廃止｣「縮減｣計</t>
    <rPh sb="1" eb="3">
      <t>ハイシ</t>
    </rPh>
    <rPh sb="5" eb="7">
      <t>シュクゲン</t>
    </rPh>
    <rPh sb="8" eb="9">
      <t>ギョウケイ</t>
    </rPh>
    <phoneticPr fontId="5"/>
  </si>
  <si>
    <t>「執行等
改善」
事業数</t>
    <phoneticPr fontId="5"/>
  </si>
  <si>
    <t>（参考）
令和６年度
レビュー対象経費要求額</t>
    <rPh sb="1" eb="3">
      <t>サンコウ</t>
    </rPh>
    <rPh sb="5" eb="7">
      <t>レイワ</t>
    </rPh>
    <rPh sb="8" eb="10">
      <t>ネンド</t>
    </rPh>
    <rPh sb="15" eb="17">
      <t>タイショウ</t>
    </rPh>
    <rPh sb="17" eb="19">
      <t>ケイヒ</t>
    </rPh>
    <rPh sb="19" eb="22">
      <t>ヨウキュウガク</t>
    </rPh>
    <phoneticPr fontId="5"/>
  </si>
  <si>
    <r>
      <t>｢廃止</t>
    </r>
    <r>
      <rPr>
        <strike/>
        <sz val="9"/>
        <rFont val="ＭＳ ゴシック"/>
        <family val="3"/>
        <charset val="128"/>
      </rPr>
      <t>｣</t>
    </r>
    <r>
      <rPr>
        <sz val="9"/>
        <rFont val="ＭＳ ゴシック"/>
        <family val="3"/>
        <charset val="128"/>
      </rPr>
      <t>｢縮減｣計</t>
    </r>
    <rPh sb="1" eb="3">
      <t>ハイシ</t>
    </rPh>
    <rPh sb="5" eb="7">
      <t>シュクゲン</t>
    </rPh>
    <rPh sb="8" eb="9">
      <t>ギョウケイ</t>
    </rPh>
    <phoneticPr fontId="5"/>
  </si>
  <si>
    <t>（参考）
令和６年度
レビュー対象経費要求額</t>
    <rPh sb="1" eb="3">
      <t>サンコウ</t>
    </rPh>
    <rPh sb="5" eb="7">
      <t>レイワ</t>
    </rPh>
    <rPh sb="15" eb="17">
      <t>タイショウ</t>
    </rPh>
    <rPh sb="17" eb="19">
      <t>ケイヒ</t>
    </rPh>
    <rPh sb="19" eb="22">
      <t>ヨウキュウガク</t>
    </rPh>
    <phoneticPr fontId="5"/>
  </si>
  <si>
    <t>事業数</t>
    <phoneticPr fontId="5"/>
  </si>
  <si>
    <t>反映額</t>
    <phoneticPr fontId="5"/>
  </si>
  <si>
    <t>事業数</t>
    <rPh sb="0" eb="2">
      <t>ジギョウ</t>
    </rPh>
    <rPh sb="2" eb="3">
      <t>スウ</t>
    </rPh>
    <phoneticPr fontId="5"/>
  </si>
  <si>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5"/>
  </si>
  <si>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5"/>
  </si>
  <si>
    <t>　　　　「執行等改善」：令和５年度の点検の結果、令和６年度予算概算要求の金額に反映は行わないものの、明確な廃止年限の設定や執行等の改善を行うもの</t>
    <rPh sb="12" eb="14">
      <t>レイワ</t>
    </rPh>
    <rPh sb="24" eb="26">
      <t>レイワ</t>
    </rPh>
    <phoneticPr fontId="5"/>
  </si>
  <si>
    <t>　　　　　　　　　　　（概算要求時点で「改善事項を実施済み」又は「具体的な改善事項を意思決定済み」となるものに限る。）</t>
    <phoneticPr fontId="5"/>
  </si>
  <si>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5"/>
  </si>
  <si>
    <t>　　　　一般会計と特別会計のそれぞれの事業数を合計した数が「一般会計＋特別会計」欄の事業数と合わない場合がある。</t>
    <phoneticPr fontId="5"/>
  </si>
  <si>
    <t>注５．「(参考)令和６年度要求額」は、行政事業レビューシートの作成・公表の対象となる事業（令和４年度実施事業、令和５年度新規事業、令和６年度新規要求事業）の要求合計額である。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5"/>
  </si>
  <si>
    <t>類似経費(5)予算上個別事業と関連づけできるため共通経費以外の（項）に計上している事務的経費で、正規職員が直接費消する旅費や備品、消耗品等の庁費のみで構成されている経費</t>
    <rPh sb="0" eb="2">
      <t>ルイジ</t>
    </rPh>
    <rPh sb="2" eb="4">
      <t>ケイヒ</t>
    </rPh>
    <rPh sb="7" eb="10">
      <t>ヨサンジョウ</t>
    </rPh>
    <rPh sb="10" eb="12">
      <t>コベツ</t>
    </rPh>
    <rPh sb="12" eb="14">
      <t>ジギョウ</t>
    </rPh>
    <rPh sb="15" eb="17">
      <t>カンレン</t>
    </rPh>
    <rPh sb="24" eb="26">
      <t>キョウツウ</t>
    </rPh>
    <rPh sb="26" eb="28">
      <t>ケイヒ</t>
    </rPh>
    <rPh sb="28" eb="30">
      <t>イガイ</t>
    </rPh>
    <rPh sb="32" eb="33">
      <t>コウ</t>
    </rPh>
    <rPh sb="35" eb="37">
      <t>ケイジョウ</t>
    </rPh>
    <rPh sb="41" eb="44">
      <t>ジムテキ</t>
    </rPh>
    <rPh sb="44" eb="46">
      <t>ケイヒ</t>
    </rPh>
    <rPh sb="48" eb="50">
      <t>セイキ</t>
    </rPh>
    <rPh sb="50" eb="52">
      <t>ショクイン</t>
    </rPh>
    <rPh sb="53" eb="55">
      <t>チョクセツ</t>
    </rPh>
    <rPh sb="55" eb="57">
      <t>ヒショウ</t>
    </rPh>
    <rPh sb="59" eb="61">
      <t>リョヒ</t>
    </rPh>
    <rPh sb="62" eb="64">
      <t>ビヒン</t>
    </rPh>
    <rPh sb="65" eb="68">
      <t>ショウモウヒン</t>
    </rPh>
    <rPh sb="68" eb="69">
      <t>トウ</t>
    </rPh>
    <rPh sb="70" eb="72">
      <t>チョウヒ</t>
    </rPh>
    <rPh sb="75" eb="77">
      <t>コウセイ</t>
    </rPh>
    <rPh sb="82" eb="84">
      <t>ケイヒ</t>
    </rPh>
    <phoneticPr fontId="5"/>
  </si>
  <si>
    <t>科学技術関係予算の集計に向けた分類番号案</t>
    <phoneticPr fontId="5"/>
  </si>
  <si>
    <t>開始年度</t>
    <rPh sb="0" eb="2">
      <t>カイシ</t>
    </rPh>
    <rPh sb="2" eb="4">
      <t>ネンド</t>
    </rPh>
    <phoneticPr fontId="8"/>
  </si>
  <si>
    <t>終了（予定）年度</t>
    <rPh sb="0" eb="2">
      <t>シュウリョウ</t>
    </rPh>
    <rPh sb="3" eb="5">
      <t>ヨテイ</t>
    </rPh>
    <rPh sb="6" eb="8">
      <t>ネンド</t>
    </rPh>
    <phoneticPr fontId="8"/>
  </si>
  <si>
    <t>直近の外部有識者点検実施年度</t>
    <rPh sb="0" eb="2">
      <t>チョッキン</t>
    </rPh>
    <rPh sb="3" eb="5">
      <t>ガイブ</t>
    </rPh>
    <rPh sb="5" eb="8">
      <t>ユウシキシャ</t>
    </rPh>
    <rPh sb="8" eb="10">
      <t>テンケン</t>
    </rPh>
    <rPh sb="10" eb="12">
      <t>ジッシ</t>
    </rPh>
    <rPh sb="12" eb="14">
      <t>ネンド</t>
    </rPh>
    <phoneticPr fontId="8"/>
  </si>
  <si>
    <t>レビュー対象外理由</t>
    <rPh sb="4" eb="6">
      <t>タイショウ</t>
    </rPh>
    <rPh sb="6" eb="7">
      <t>ガイ</t>
    </rPh>
    <rPh sb="7" eb="9">
      <t>リユウ</t>
    </rPh>
    <phoneticPr fontId="5"/>
  </si>
  <si>
    <t>1_a_1</t>
    <phoneticPr fontId="19"/>
  </si>
  <si>
    <t>不明</t>
    <rPh sb="0" eb="2">
      <t>フメイ</t>
    </rPh>
    <phoneticPr fontId="18"/>
  </si>
  <si>
    <t>令和4年度</t>
    <rPh sb="0" eb="2">
      <t>レイワ</t>
    </rPh>
    <rPh sb="3" eb="4">
      <t>ネン</t>
    </rPh>
    <rPh sb="4" eb="5">
      <t>ド</t>
    </rPh>
    <phoneticPr fontId="18"/>
  </si>
  <si>
    <t>平成30年度</t>
    <rPh sb="0" eb="2">
      <t>ヘイセイ</t>
    </rPh>
    <rPh sb="4" eb="5">
      <t>ネン</t>
    </rPh>
    <rPh sb="5" eb="6">
      <t>ド</t>
    </rPh>
    <phoneticPr fontId="18"/>
  </si>
  <si>
    <t>対象外経費①（個別事業と直接関連図けることが困難な共通経費_人件費、各府省庁の事務的経費）</t>
    <rPh sb="7" eb="9">
      <t>コベツ</t>
    </rPh>
    <rPh sb="9" eb="11">
      <t>ジギョウ</t>
    </rPh>
    <rPh sb="12" eb="14">
      <t>チョクセツ</t>
    </rPh>
    <rPh sb="14" eb="16">
      <t>カンレン</t>
    </rPh>
    <rPh sb="16" eb="17">
      <t>ズ</t>
    </rPh>
    <rPh sb="22" eb="24">
      <t>コンナン</t>
    </rPh>
    <rPh sb="30" eb="33">
      <t>ジンケンヒ</t>
    </rPh>
    <rPh sb="34" eb="35">
      <t>カク</t>
    </rPh>
    <rPh sb="35" eb="38">
      <t>フショウチョウ</t>
    </rPh>
    <rPh sb="39" eb="42">
      <t>ジムテキ</t>
    </rPh>
    <rPh sb="42" eb="44">
      <t>ケイヒ</t>
    </rPh>
    <phoneticPr fontId="5"/>
  </si>
  <si>
    <t>1_a_2</t>
    <phoneticPr fontId="19"/>
  </si>
  <si>
    <t>昭和元年度以前</t>
    <rPh sb="0" eb="2">
      <t>ショウワ</t>
    </rPh>
    <rPh sb="2" eb="4">
      <t>ガンネン</t>
    </rPh>
    <rPh sb="4" eb="5">
      <t>ド</t>
    </rPh>
    <rPh sb="5" eb="7">
      <t>イゼン</t>
    </rPh>
    <phoneticPr fontId="18"/>
  </si>
  <si>
    <t>令和元年度</t>
    <rPh sb="0" eb="2">
      <t>レイワ</t>
    </rPh>
    <rPh sb="2" eb="4">
      <t>ガンネン</t>
    </rPh>
    <rPh sb="3" eb="5">
      <t>ネンド</t>
    </rPh>
    <phoneticPr fontId="8"/>
  </si>
  <si>
    <t>対象外経費②（国債費、地方交付税交付金）</t>
    <rPh sb="0" eb="3">
      <t>タイショウガイ</t>
    </rPh>
    <rPh sb="3" eb="5">
      <t>ケイヒ</t>
    </rPh>
    <rPh sb="7" eb="10">
      <t>コクサイヒ</t>
    </rPh>
    <rPh sb="11" eb="13">
      <t>チホウ</t>
    </rPh>
    <rPh sb="13" eb="16">
      <t>コウフゼイ</t>
    </rPh>
    <rPh sb="16" eb="19">
      <t>コウフキン</t>
    </rPh>
    <phoneticPr fontId="5"/>
  </si>
  <si>
    <t>1_a_3</t>
    <phoneticPr fontId="19"/>
  </si>
  <si>
    <t>昭和2年度</t>
    <rPh sb="0" eb="2">
      <t>ショウワ</t>
    </rPh>
    <rPh sb="3" eb="4">
      <t>ネン</t>
    </rPh>
    <rPh sb="4" eb="5">
      <t>ド</t>
    </rPh>
    <phoneticPr fontId="18"/>
  </si>
  <si>
    <t>対象外経費③（対象目整理表1_職員歳費）</t>
    <rPh sb="0" eb="3">
      <t>タイショウガイ</t>
    </rPh>
    <rPh sb="3" eb="5">
      <t>ケイヒ</t>
    </rPh>
    <rPh sb="7" eb="9">
      <t>タイショウ</t>
    </rPh>
    <rPh sb="9" eb="10">
      <t>モク</t>
    </rPh>
    <rPh sb="10" eb="13">
      <t>セイリヒョウ</t>
    </rPh>
    <rPh sb="15" eb="17">
      <t>ショクイン</t>
    </rPh>
    <rPh sb="17" eb="19">
      <t>サイヒ</t>
    </rPh>
    <phoneticPr fontId="5"/>
  </si>
  <si>
    <t>1_b_1</t>
    <phoneticPr fontId="19"/>
  </si>
  <si>
    <t>昭和3年度</t>
    <rPh sb="0" eb="2">
      <t>ショウワ</t>
    </rPh>
    <rPh sb="3" eb="4">
      <t>ネン</t>
    </rPh>
    <rPh sb="4" eb="5">
      <t>ド</t>
    </rPh>
    <phoneticPr fontId="18"/>
  </si>
  <si>
    <t>対象外経費③（対象目整理表2_職員基本給）</t>
    <rPh sb="0" eb="3">
      <t>タイショウガイ</t>
    </rPh>
    <rPh sb="3" eb="5">
      <t>ケイヒ</t>
    </rPh>
    <rPh sb="7" eb="9">
      <t>タイショウ</t>
    </rPh>
    <rPh sb="9" eb="10">
      <t>モク</t>
    </rPh>
    <rPh sb="10" eb="13">
      <t>セイリヒョウ</t>
    </rPh>
    <rPh sb="15" eb="17">
      <t>ショクイン</t>
    </rPh>
    <rPh sb="17" eb="20">
      <t>キホンキュウ</t>
    </rPh>
    <phoneticPr fontId="5"/>
  </si>
  <si>
    <t>1_b_2_1</t>
    <phoneticPr fontId="19"/>
  </si>
  <si>
    <t>昭和4年度</t>
    <rPh sb="0" eb="2">
      <t>ショウワ</t>
    </rPh>
    <rPh sb="3" eb="4">
      <t>ネン</t>
    </rPh>
    <rPh sb="4" eb="5">
      <t>ド</t>
    </rPh>
    <phoneticPr fontId="18"/>
  </si>
  <si>
    <t>令和8年度</t>
    <rPh sb="0" eb="2">
      <t>レイワ</t>
    </rPh>
    <rPh sb="3" eb="4">
      <t>ネン</t>
    </rPh>
    <rPh sb="4" eb="5">
      <t>ド</t>
    </rPh>
    <phoneticPr fontId="18"/>
  </si>
  <si>
    <t>対象外経費③（対象目整理表7_報償費）</t>
    <rPh sb="0" eb="3">
      <t>タイショウガイ</t>
    </rPh>
    <rPh sb="3" eb="5">
      <t>ケイヒ</t>
    </rPh>
    <rPh sb="7" eb="9">
      <t>タイショウ</t>
    </rPh>
    <rPh sb="9" eb="10">
      <t>モク</t>
    </rPh>
    <rPh sb="10" eb="13">
      <t>セイリヒョウ</t>
    </rPh>
    <rPh sb="15" eb="18">
      <t>ホウショウヒ</t>
    </rPh>
    <phoneticPr fontId="5"/>
  </si>
  <si>
    <t>1_b_2_2</t>
    <phoneticPr fontId="19"/>
  </si>
  <si>
    <t>昭和5年度</t>
    <rPh sb="0" eb="2">
      <t>ショウワ</t>
    </rPh>
    <rPh sb="3" eb="4">
      <t>ネン</t>
    </rPh>
    <rPh sb="4" eb="5">
      <t>ド</t>
    </rPh>
    <phoneticPr fontId="18"/>
  </si>
  <si>
    <t>対象外経費③（対象目整理表11_立法事務費）</t>
    <rPh sb="0" eb="3">
      <t>タイショウガイ</t>
    </rPh>
    <rPh sb="3" eb="5">
      <t>ケイヒ</t>
    </rPh>
    <rPh sb="7" eb="9">
      <t>タイショウ</t>
    </rPh>
    <rPh sb="9" eb="10">
      <t>モク</t>
    </rPh>
    <rPh sb="10" eb="13">
      <t>セイリヒョウ</t>
    </rPh>
    <rPh sb="16" eb="18">
      <t>リッポウ</t>
    </rPh>
    <rPh sb="18" eb="21">
      <t>ジムヒ</t>
    </rPh>
    <phoneticPr fontId="5"/>
  </si>
  <si>
    <t>1_b_2_3</t>
    <phoneticPr fontId="19"/>
  </si>
  <si>
    <t>昭和6年度</t>
    <rPh sb="0" eb="2">
      <t>ショウワ</t>
    </rPh>
    <rPh sb="3" eb="4">
      <t>ネン</t>
    </rPh>
    <rPh sb="4" eb="5">
      <t>ド</t>
    </rPh>
    <phoneticPr fontId="18"/>
  </si>
  <si>
    <t>対象外経費③（対象目整理表19_保証金）</t>
    <rPh sb="0" eb="3">
      <t>タイショウガイ</t>
    </rPh>
    <rPh sb="3" eb="5">
      <t>ケイヒ</t>
    </rPh>
    <rPh sb="7" eb="9">
      <t>タイショウ</t>
    </rPh>
    <rPh sb="9" eb="10">
      <t>モク</t>
    </rPh>
    <rPh sb="10" eb="13">
      <t>セイリヒョウ</t>
    </rPh>
    <rPh sb="16" eb="19">
      <t>ホショウキン</t>
    </rPh>
    <phoneticPr fontId="5"/>
  </si>
  <si>
    <t>1_b_2_4</t>
    <phoneticPr fontId="19"/>
  </si>
  <si>
    <t>昭和7年度</t>
    <rPh sb="0" eb="2">
      <t>ショウワ</t>
    </rPh>
    <rPh sb="3" eb="4">
      <t>ネン</t>
    </rPh>
    <rPh sb="4" eb="5">
      <t>ド</t>
    </rPh>
    <phoneticPr fontId="18"/>
  </si>
  <si>
    <t>令和11年度</t>
    <rPh sb="0" eb="2">
      <t>レイワ</t>
    </rPh>
    <rPh sb="4" eb="5">
      <t>ネン</t>
    </rPh>
    <rPh sb="5" eb="6">
      <t>ド</t>
    </rPh>
    <phoneticPr fontId="18"/>
  </si>
  <si>
    <t>対象外経費③（対象目整理表22_他会計に繰入）</t>
    <rPh sb="0" eb="3">
      <t>タイショウガイ</t>
    </rPh>
    <rPh sb="3" eb="5">
      <t>ケイヒ</t>
    </rPh>
    <rPh sb="7" eb="9">
      <t>タイショウ</t>
    </rPh>
    <rPh sb="9" eb="10">
      <t>モク</t>
    </rPh>
    <rPh sb="10" eb="13">
      <t>セイリヒョウ</t>
    </rPh>
    <rPh sb="16" eb="17">
      <t>タ</t>
    </rPh>
    <rPh sb="17" eb="19">
      <t>カイケイ</t>
    </rPh>
    <rPh sb="20" eb="21">
      <t>ク</t>
    </rPh>
    <rPh sb="21" eb="22">
      <t>イ</t>
    </rPh>
    <phoneticPr fontId="5"/>
  </si>
  <si>
    <t>1_b_2_5</t>
    <phoneticPr fontId="19"/>
  </si>
  <si>
    <t>昭和8年度</t>
    <rPh sb="0" eb="2">
      <t>ショウワ</t>
    </rPh>
    <rPh sb="3" eb="4">
      <t>ネン</t>
    </rPh>
    <rPh sb="4" eb="5">
      <t>ド</t>
    </rPh>
    <phoneticPr fontId="18"/>
  </si>
  <si>
    <t>対象外経費③（対象目整理表25_供託金利子）</t>
    <rPh sb="0" eb="3">
      <t>タイショウガイ</t>
    </rPh>
    <rPh sb="3" eb="5">
      <t>ケイヒ</t>
    </rPh>
    <rPh sb="7" eb="9">
      <t>タイショウ</t>
    </rPh>
    <rPh sb="9" eb="10">
      <t>モク</t>
    </rPh>
    <rPh sb="10" eb="13">
      <t>セイリヒョウ</t>
    </rPh>
    <rPh sb="16" eb="19">
      <t>キョウタクキン</t>
    </rPh>
    <rPh sb="19" eb="21">
      <t>リシ</t>
    </rPh>
    <phoneticPr fontId="5"/>
  </si>
  <si>
    <t>1_b_2_6</t>
    <phoneticPr fontId="19"/>
  </si>
  <si>
    <t>昭和9年度</t>
    <rPh sb="0" eb="2">
      <t>ショウワ</t>
    </rPh>
    <rPh sb="3" eb="4">
      <t>ネン</t>
    </rPh>
    <rPh sb="4" eb="5">
      <t>ド</t>
    </rPh>
    <phoneticPr fontId="18"/>
  </si>
  <si>
    <t>令和13年度</t>
    <rPh sb="0" eb="2">
      <t>レイワ</t>
    </rPh>
    <rPh sb="4" eb="5">
      <t>ネン</t>
    </rPh>
    <rPh sb="5" eb="6">
      <t>ド</t>
    </rPh>
    <phoneticPr fontId="18"/>
  </si>
  <si>
    <t>対象外経費③（対象目整理表その他（予備費））</t>
    <rPh sb="0" eb="3">
      <t>タイショウガイ</t>
    </rPh>
    <rPh sb="3" eb="5">
      <t>ケイヒ</t>
    </rPh>
    <rPh sb="7" eb="9">
      <t>タイショウ</t>
    </rPh>
    <rPh sb="9" eb="10">
      <t>モク</t>
    </rPh>
    <rPh sb="10" eb="13">
      <t>セイリヒョウ</t>
    </rPh>
    <rPh sb="15" eb="16">
      <t>タ</t>
    </rPh>
    <rPh sb="17" eb="20">
      <t>ヨビヒ</t>
    </rPh>
    <phoneticPr fontId="5"/>
  </si>
  <si>
    <t>1_b_3_1</t>
    <phoneticPr fontId="19"/>
  </si>
  <si>
    <t>昭和10年度</t>
    <rPh sb="0" eb="2">
      <t>ショウワ</t>
    </rPh>
    <rPh sb="4" eb="5">
      <t>ネン</t>
    </rPh>
    <rPh sb="5" eb="6">
      <t>ド</t>
    </rPh>
    <phoneticPr fontId="18"/>
  </si>
  <si>
    <t>類似経費(1)名称が「共通経費」ではないが、一般行政経費として扱っているもの</t>
    <rPh sb="0" eb="2">
      <t>ルイジ</t>
    </rPh>
    <rPh sb="2" eb="4">
      <t>ケイヒ</t>
    </rPh>
    <rPh sb="7" eb="9">
      <t>メイショウ</t>
    </rPh>
    <rPh sb="11" eb="13">
      <t>キョウツウ</t>
    </rPh>
    <rPh sb="13" eb="15">
      <t>ケイヒ</t>
    </rPh>
    <rPh sb="22" eb="24">
      <t>イッパン</t>
    </rPh>
    <rPh sb="24" eb="26">
      <t>ギョウセイ</t>
    </rPh>
    <rPh sb="26" eb="28">
      <t>ケイヒ</t>
    </rPh>
    <rPh sb="31" eb="32">
      <t>アツカ</t>
    </rPh>
    <phoneticPr fontId="5"/>
  </si>
  <si>
    <t>1_b_3_2</t>
    <phoneticPr fontId="19"/>
  </si>
  <si>
    <t>昭和11年度</t>
    <rPh sb="0" eb="2">
      <t>ショウワ</t>
    </rPh>
    <rPh sb="4" eb="5">
      <t>ネン</t>
    </rPh>
    <rPh sb="5" eb="6">
      <t>ド</t>
    </rPh>
    <phoneticPr fontId="18"/>
  </si>
  <si>
    <t>令和15年度</t>
    <rPh sb="0" eb="2">
      <t>レイワ</t>
    </rPh>
    <rPh sb="4" eb="5">
      <t>ネン</t>
    </rPh>
    <rPh sb="5" eb="6">
      <t>ド</t>
    </rPh>
    <phoneticPr fontId="18"/>
  </si>
  <si>
    <t>類似経費(2)共通経費に計上していないが一般行政経費として取り扱っているもの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5"/>
  </si>
  <si>
    <t>1_b_3_3</t>
    <phoneticPr fontId="19"/>
  </si>
  <si>
    <t>昭和12年度</t>
    <rPh sb="0" eb="2">
      <t>ショウワ</t>
    </rPh>
    <rPh sb="4" eb="5">
      <t>ネン</t>
    </rPh>
    <rPh sb="5" eb="6">
      <t>ド</t>
    </rPh>
    <phoneticPr fontId="18"/>
  </si>
  <si>
    <t>令和16年度</t>
    <rPh sb="0" eb="2">
      <t>レイワ</t>
    </rPh>
    <rPh sb="4" eb="5">
      <t>ネン</t>
    </rPh>
    <rPh sb="5" eb="6">
      <t>ド</t>
    </rPh>
    <phoneticPr fontId="18"/>
  </si>
  <si>
    <t>類似経費(3)特別会計の業務（事務）取扱費</t>
    <rPh sb="0" eb="2">
      <t>ルイジ</t>
    </rPh>
    <rPh sb="2" eb="4">
      <t>ケイヒ</t>
    </rPh>
    <rPh sb="7" eb="9">
      <t>トクベツ</t>
    </rPh>
    <rPh sb="9" eb="11">
      <t>カイケイ</t>
    </rPh>
    <rPh sb="12" eb="14">
      <t>ギョウム</t>
    </rPh>
    <rPh sb="15" eb="17">
      <t>ジム</t>
    </rPh>
    <rPh sb="18" eb="20">
      <t>トリアツカイ</t>
    </rPh>
    <rPh sb="20" eb="21">
      <t>ヒ</t>
    </rPh>
    <phoneticPr fontId="5"/>
  </si>
  <si>
    <t>1_b_3_4</t>
    <phoneticPr fontId="19"/>
  </si>
  <si>
    <t>昭和13年度</t>
    <rPh sb="0" eb="2">
      <t>ショウワ</t>
    </rPh>
    <rPh sb="4" eb="5">
      <t>ネン</t>
    </rPh>
    <rPh sb="5" eb="6">
      <t>ド</t>
    </rPh>
    <phoneticPr fontId="18"/>
  </si>
  <si>
    <t>令和17年度</t>
    <rPh sb="0" eb="2">
      <t>レイワ</t>
    </rPh>
    <rPh sb="4" eb="5">
      <t>ネン</t>
    </rPh>
    <rPh sb="5" eb="6">
      <t>ド</t>
    </rPh>
    <phoneticPr fontId="18"/>
  </si>
  <si>
    <t>類似経費(4)共通経費に計上しているが、一般行政経費として扱っていないもののうち、
①法令に基づき設置されている審議会の経費
②職員に直接支出する旅費のみで構成されている経費</t>
    <rPh sb="0" eb="2">
      <t>ルイジ</t>
    </rPh>
    <rPh sb="2" eb="4">
      <t>ケイヒ</t>
    </rPh>
    <rPh sb="7" eb="9">
      <t>キョウツウ</t>
    </rPh>
    <rPh sb="9" eb="11">
      <t>ケイヒ</t>
    </rPh>
    <rPh sb="12" eb="14">
      <t>ケイジョウ</t>
    </rPh>
    <rPh sb="20" eb="22">
      <t>イッパン</t>
    </rPh>
    <rPh sb="22" eb="24">
      <t>ギョウセイ</t>
    </rPh>
    <rPh sb="24" eb="26">
      <t>ケイヒ</t>
    </rPh>
    <rPh sb="29" eb="30">
      <t>アツカ</t>
    </rPh>
    <rPh sb="43" eb="45">
      <t>ホウレイ</t>
    </rPh>
    <rPh sb="46" eb="47">
      <t>モト</t>
    </rPh>
    <rPh sb="49" eb="51">
      <t>セッチ</t>
    </rPh>
    <rPh sb="56" eb="59">
      <t>シンギカイ</t>
    </rPh>
    <rPh sb="60" eb="62">
      <t>ケイヒ</t>
    </rPh>
    <rPh sb="64" eb="66">
      <t>ショクイン</t>
    </rPh>
    <rPh sb="67" eb="69">
      <t>チョクセツ</t>
    </rPh>
    <rPh sb="69" eb="71">
      <t>シシュツ</t>
    </rPh>
    <rPh sb="73" eb="75">
      <t>リョヒ</t>
    </rPh>
    <rPh sb="78" eb="80">
      <t>コウセイ</t>
    </rPh>
    <rPh sb="85" eb="87">
      <t>ケイヒ</t>
    </rPh>
    <phoneticPr fontId="5"/>
  </si>
  <si>
    <t>1_b_3_5</t>
    <phoneticPr fontId="19"/>
  </si>
  <si>
    <t>昭和14年度</t>
    <rPh sb="0" eb="2">
      <t>ショウワ</t>
    </rPh>
    <rPh sb="4" eb="5">
      <t>ネン</t>
    </rPh>
    <rPh sb="5" eb="6">
      <t>ド</t>
    </rPh>
    <phoneticPr fontId="18"/>
  </si>
  <si>
    <t>令和18年度</t>
    <rPh sb="0" eb="2">
      <t>レイワ</t>
    </rPh>
    <rPh sb="4" eb="5">
      <t>ネン</t>
    </rPh>
    <rPh sb="5" eb="6">
      <t>ド</t>
    </rPh>
    <phoneticPr fontId="18"/>
  </si>
  <si>
    <t>1_b_3_6</t>
    <phoneticPr fontId="19"/>
  </si>
  <si>
    <t>昭和15年度</t>
    <rPh sb="0" eb="2">
      <t>ショウワ</t>
    </rPh>
    <rPh sb="4" eb="5">
      <t>ネン</t>
    </rPh>
    <rPh sb="5" eb="6">
      <t>ド</t>
    </rPh>
    <phoneticPr fontId="18"/>
  </si>
  <si>
    <t>令和19年度</t>
    <rPh sb="0" eb="2">
      <t>レイワ</t>
    </rPh>
    <rPh sb="4" eb="5">
      <t>ネン</t>
    </rPh>
    <rPh sb="5" eb="6">
      <t>ド</t>
    </rPh>
    <phoneticPr fontId="18"/>
  </si>
  <si>
    <t>1_b_4_1</t>
    <phoneticPr fontId="19"/>
  </si>
  <si>
    <t>昭和16年度</t>
    <rPh sb="0" eb="2">
      <t>ショウワ</t>
    </rPh>
    <rPh sb="4" eb="5">
      <t>ネン</t>
    </rPh>
    <rPh sb="5" eb="6">
      <t>ド</t>
    </rPh>
    <phoneticPr fontId="18"/>
  </si>
  <si>
    <t>令和20年度</t>
    <rPh sb="0" eb="2">
      <t>レイワ</t>
    </rPh>
    <rPh sb="4" eb="5">
      <t>ネン</t>
    </rPh>
    <rPh sb="5" eb="6">
      <t>ド</t>
    </rPh>
    <phoneticPr fontId="18"/>
  </si>
  <si>
    <t>1_b_4_2</t>
    <phoneticPr fontId="19"/>
  </si>
  <si>
    <t>昭和17年度</t>
    <rPh sb="0" eb="2">
      <t>ショウワ</t>
    </rPh>
    <rPh sb="4" eb="5">
      <t>ネン</t>
    </rPh>
    <rPh sb="5" eb="6">
      <t>ド</t>
    </rPh>
    <phoneticPr fontId="18"/>
  </si>
  <si>
    <t>令和21年度</t>
    <rPh sb="0" eb="2">
      <t>レイワ</t>
    </rPh>
    <rPh sb="4" eb="5">
      <t>ネン</t>
    </rPh>
    <rPh sb="5" eb="6">
      <t>ド</t>
    </rPh>
    <phoneticPr fontId="18"/>
  </si>
  <si>
    <t>1_b_4_3</t>
    <phoneticPr fontId="19"/>
  </si>
  <si>
    <t>昭和18年度</t>
    <rPh sb="0" eb="2">
      <t>ショウワ</t>
    </rPh>
    <rPh sb="4" eb="5">
      <t>ネン</t>
    </rPh>
    <rPh sb="5" eb="6">
      <t>ド</t>
    </rPh>
    <phoneticPr fontId="18"/>
  </si>
  <si>
    <t>令和22年度</t>
    <rPh sb="0" eb="2">
      <t>レイワ</t>
    </rPh>
    <rPh sb="4" eb="5">
      <t>ネン</t>
    </rPh>
    <rPh sb="5" eb="6">
      <t>ド</t>
    </rPh>
    <phoneticPr fontId="18"/>
  </si>
  <si>
    <t>1_b_4_4</t>
    <phoneticPr fontId="19"/>
  </si>
  <si>
    <t>昭和19年度</t>
    <rPh sb="0" eb="2">
      <t>ショウワ</t>
    </rPh>
    <rPh sb="4" eb="5">
      <t>ネン</t>
    </rPh>
    <rPh sb="5" eb="6">
      <t>ド</t>
    </rPh>
    <phoneticPr fontId="18"/>
  </si>
  <si>
    <t>令和23年度</t>
    <rPh sb="0" eb="2">
      <t>レイワ</t>
    </rPh>
    <rPh sb="4" eb="5">
      <t>ネン</t>
    </rPh>
    <rPh sb="5" eb="6">
      <t>ド</t>
    </rPh>
    <phoneticPr fontId="18"/>
  </si>
  <si>
    <t>1_b_4_5</t>
    <phoneticPr fontId="19"/>
  </si>
  <si>
    <t>昭和20年度</t>
    <rPh sb="0" eb="2">
      <t>ショウワ</t>
    </rPh>
    <rPh sb="4" eb="5">
      <t>ネン</t>
    </rPh>
    <rPh sb="5" eb="6">
      <t>ド</t>
    </rPh>
    <phoneticPr fontId="18"/>
  </si>
  <si>
    <t>令和24年度</t>
    <rPh sb="0" eb="2">
      <t>レイワ</t>
    </rPh>
    <rPh sb="4" eb="5">
      <t>ネン</t>
    </rPh>
    <rPh sb="5" eb="6">
      <t>ド</t>
    </rPh>
    <phoneticPr fontId="18"/>
  </si>
  <si>
    <t>1_b_4_6</t>
    <phoneticPr fontId="19"/>
  </si>
  <si>
    <t>昭和21年度</t>
    <rPh sb="0" eb="2">
      <t>ショウワ</t>
    </rPh>
    <rPh sb="4" eb="5">
      <t>ネン</t>
    </rPh>
    <rPh sb="5" eb="6">
      <t>ド</t>
    </rPh>
    <phoneticPr fontId="18"/>
  </si>
  <si>
    <t>令和25年度</t>
    <rPh sb="0" eb="2">
      <t>レイワ</t>
    </rPh>
    <rPh sb="4" eb="5">
      <t>ネン</t>
    </rPh>
    <rPh sb="5" eb="6">
      <t>ド</t>
    </rPh>
    <phoneticPr fontId="18"/>
  </si>
  <si>
    <t>1_c_1</t>
    <phoneticPr fontId="19"/>
  </si>
  <si>
    <t>昭和22年度</t>
    <rPh sb="0" eb="2">
      <t>ショウワ</t>
    </rPh>
    <rPh sb="4" eb="5">
      <t>ネン</t>
    </rPh>
    <rPh sb="5" eb="6">
      <t>ド</t>
    </rPh>
    <phoneticPr fontId="18"/>
  </si>
  <si>
    <t>令和26年度</t>
    <rPh sb="0" eb="2">
      <t>レイワ</t>
    </rPh>
    <rPh sb="4" eb="5">
      <t>ネン</t>
    </rPh>
    <rPh sb="5" eb="6">
      <t>ド</t>
    </rPh>
    <phoneticPr fontId="18"/>
  </si>
  <si>
    <t>1_c_2_1</t>
    <phoneticPr fontId="19"/>
  </si>
  <si>
    <t>昭和23年度</t>
    <rPh sb="0" eb="2">
      <t>ショウワ</t>
    </rPh>
    <rPh sb="4" eb="5">
      <t>ネン</t>
    </rPh>
    <rPh sb="5" eb="6">
      <t>ド</t>
    </rPh>
    <phoneticPr fontId="18"/>
  </si>
  <si>
    <t>令和27年度</t>
    <rPh sb="0" eb="2">
      <t>レイワ</t>
    </rPh>
    <rPh sb="4" eb="5">
      <t>ネン</t>
    </rPh>
    <rPh sb="5" eb="6">
      <t>ド</t>
    </rPh>
    <phoneticPr fontId="18"/>
  </si>
  <si>
    <t>1_c_2_2</t>
    <phoneticPr fontId="19"/>
  </si>
  <si>
    <t>昭和24年度</t>
    <rPh sb="0" eb="2">
      <t>ショウワ</t>
    </rPh>
    <rPh sb="4" eb="5">
      <t>ネン</t>
    </rPh>
    <rPh sb="5" eb="6">
      <t>ド</t>
    </rPh>
    <phoneticPr fontId="18"/>
  </si>
  <si>
    <t>令和28年度</t>
    <rPh sb="0" eb="2">
      <t>レイワ</t>
    </rPh>
    <rPh sb="4" eb="5">
      <t>ネン</t>
    </rPh>
    <rPh sb="5" eb="6">
      <t>ド</t>
    </rPh>
    <phoneticPr fontId="18"/>
  </si>
  <si>
    <t>1_c_2_3</t>
    <phoneticPr fontId="19"/>
  </si>
  <si>
    <t>昭和25年度</t>
    <rPh sb="0" eb="2">
      <t>ショウワ</t>
    </rPh>
    <rPh sb="4" eb="5">
      <t>ネン</t>
    </rPh>
    <rPh sb="5" eb="6">
      <t>ド</t>
    </rPh>
    <phoneticPr fontId="18"/>
  </si>
  <si>
    <t>令和29年度</t>
    <rPh sb="0" eb="2">
      <t>レイワ</t>
    </rPh>
    <rPh sb="4" eb="5">
      <t>ネン</t>
    </rPh>
    <rPh sb="5" eb="6">
      <t>ド</t>
    </rPh>
    <phoneticPr fontId="18"/>
  </si>
  <si>
    <t>1_c_2_4</t>
    <phoneticPr fontId="19"/>
  </si>
  <si>
    <t>昭和26年度</t>
    <rPh sb="0" eb="2">
      <t>ショウワ</t>
    </rPh>
    <rPh sb="4" eb="5">
      <t>ネン</t>
    </rPh>
    <rPh sb="5" eb="6">
      <t>ド</t>
    </rPh>
    <phoneticPr fontId="18"/>
  </si>
  <si>
    <t>令和30年度以降</t>
    <rPh sb="0" eb="2">
      <t>レイワ</t>
    </rPh>
    <rPh sb="4" eb="5">
      <t>ネン</t>
    </rPh>
    <rPh sb="5" eb="6">
      <t>ド</t>
    </rPh>
    <rPh sb="6" eb="8">
      <t>イコウ</t>
    </rPh>
    <phoneticPr fontId="18"/>
  </si>
  <si>
    <t>1_c_2_5</t>
    <phoneticPr fontId="19"/>
  </si>
  <si>
    <t>昭和27年度</t>
    <rPh sb="0" eb="2">
      <t>ショウワ</t>
    </rPh>
    <rPh sb="4" eb="5">
      <t>ネン</t>
    </rPh>
    <rPh sb="5" eb="6">
      <t>ド</t>
    </rPh>
    <phoneticPr fontId="18"/>
  </si>
  <si>
    <t>1_c_2_6</t>
    <phoneticPr fontId="19"/>
  </si>
  <si>
    <t>昭和28年度</t>
    <rPh sb="0" eb="2">
      <t>ショウワ</t>
    </rPh>
    <rPh sb="4" eb="5">
      <t>ネン</t>
    </rPh>
    <rPh sb="5" eb="6">
      <t>ド</t>
    </rPh>
    <phoneticPr fontId="18"/>
  </si>
  <si>
    <t>1_c_2_7</t>
    <phoneticPr fontId="19"/>
  </si>
  <si>
    <t>昭和29年度</t>
    <rPh sb="0" eb="2">
      <t>ショウワ</t>
    </rPh>
    <rPh sb="4" eb="5">
      <t>ネン</t>
    </rPh>
    <rPh sb="5" eb="6">
      <t>ド</t>
    </rPh>
    <phoneticPr fontId="18"/>
  </si>
  <si>
    <t>1_c_2_8</t>
    <phoneticPr fontId="19"/>
  </si>
  <si>
    <t>昭和30年度</t>
    <rPh sb="0" eb="2">
      <t>ショウワ</t>
    </rPh>
    <rPh sb="4" eb="5">
      <t>ネン</t>
    </rPh>
    <rPh sb="5" eb="6">
      <t>ド</t>
    </rPh>
    <phoneticPr fontId="18"/>
  </si>
  <si>
    <t>1_c_2_9</t>
    <phoneticPr fontId="19"/>
  </si>
  <si>
    <t>昭和31年度</t>
    <rPh sb="0" eb="2">
      <t>ショウワ</t>
    </rPh>
    <rPh sb="4" eb="5">
      <t>ネン</t>
    </rPh>
    <rPh sb="5" eb="6">
      <t>ド</t>
    </rPh>
    <phoneticPr fontId="18"/>
  </si>
  <si>
    <t>1_c_3_1</t>
    <phoneticPr fontId="19"/>
  </si>
  <si>
    <t>昭和32年度</t>
    <rPh sb="0" eb="2">
      <t>ショウワ</t>
    </rPh>
    <rPh sb="4" eb="5">
      <t>ネン</t>
    </rPh>
    <rPh sb="5" eb="6">
      <t>ド</t>
    </rPh>
    <phoneticPr fontId="18"/>
  </si>
  <si>
    <t>1_c_3_2</t>
    <phoneticPr fontId="19"/>
  </si>
  <si>
    <t>昭和33年度</t>
    <rPh sb="0" eb="2">
      <t>ショウワ</t>
    </rPh>
    <rPh sb="4" eb="5">
      <t>ネン</t>
    </rPh>
    <rPh sb="5" eb="6">
      <t>ド</t>
    </rPh>
    <phoneticPr fontId="18"/>
  </si>
  <si>
    <t>1_c_3_3</t>
    <phoneticPr fontId="19"/>
  </si>
  <si>
    <t>昭和34年度</t>
    <rPh sb="0" eb="2">
      <t>ショウワ</t>
    </rPh>
    <rPh sb="4" eb="5">
      <t>ネン</t>
    </rPh>
    <rPh sb="5" eb="6">
      <t>ド</t>
    </rPh>
    <phoneticPr fontId="18"/>
  </si>
  <si>
    <t>1_c_3_4</t>
    <phoneticPr fontId="19"/>
  </si>
  <si>
    <t>昭和35年度</t>
    <rPh sb="0" eb="2">
      <t>ショウワ</t>
    </rPh>
    <rPh sb="4" eb="5">
      <t>ネン</t>
    </rPh>
    <rPh sb="5" eb="6">
      <t>ド</t>
    </rPh>
    <phoneticPr fontId="18"/>
  </si>
  <si>
    <t>1_c_3_5</t>
    <phoneticPr fontId="19"/>
  </si>
  <si>
    <t>昭和36年度</t>
    <rPh sb="0" eb="2">
      <t>ショウワ</t>
    </rPh>
    <rPh sb="4" eb="5">
      <t>ネン</t>
    </rPh>
    <rPh sb="5" eb="6">
      <t>ド</t>
    </rPh>
    <phoneticPr fontId="18"/>
  </si>
  <si>
    <t>1_c_3_6</t>
    <phoneticPr fontId="19"/>
  </si>
  <si>
    <t>昭和37年度</t>
    <rPh sb="0" eb="2">
      <t>ショウワ</t>
    </rPh>
    <rPh sb="4" eb="5">
      <t>ネン</t>
    </rPh>
    <rPh sb="5" eb="6">
      <t>ド</t>
    </rPh>
    <phoneticPr fontId="18"/>
  </si>
  <si>
    <t>1_c_3_7</t>
    <phoneticPr fontId="19"/>
  </si>
  <si>
    <t>昭和38年度</t>
    <rPh sb="0" eb="2">
      <t>ショウワ</t>
    </rPh>
    <rPh sb="4" eb="5">
      <t>ネン</t>
    </rPh>
    <rPh sb="5" eb="6">
      <t>ド</t>
    </rPh>
    <phoneticPr fontId="18"/>
  </si>
  <si>
    <t>1_c_3_8</t>
    <phoneticPr fontId="19"/>
  </si>
  <si>
    <t>昭和39年度</t>
    <rPh sb="0" eb="2">
      <t>ショウワ</t>
    </rPh>
    <rPh sb="4" eb="5">
      <t>ネン</t>
    </rPh>
    <rPh sb="5" eb="6">
      <t>ド</t>
    </rPh>
    <phoneticPr fontId="18"/>
  </si>
  <si>
    <t>1_c_3_9</t>
    <phoneticPr fontId="19"/>
  </si>
  <si>
    <t>昭和40年度</t>
    <rPh sb="0" eb="2">
      <t>ショウワ</t>
    </rPh>
    <rPh sb="4" eb="5">
      <t>ネン</t>
    </rPh>
    <rPh sb="5" eb="6">
      <t>ド</t>
    </rPh>
    <phoneticPr fontId="18"/>
  </si>
  <si>
    <t>2_a_1</t>
    <phoneticPr fontId="19"/>
  </si>
  <si>
    <t>昭和41年度</t>
    <rPh sb="0" eb="2">
      <t>ショウワ</t>
    </rPh>
    <rPh sb="4" eb="5">
      <t>ネン</t>
    </rPh>
    <rPh sb="5" eb="6">
      <t>ド</t>
    </rPh>
    <phoneticPr fontId="18"/>
  </si>
  <si>
    <t>2_b_1_1</t>
    <phoneticPr fontId="19"/>
  </si>
  <si>
    <t>昭和42年度</t>
    <rPh sb="0" eb="2">
      <t>ショウワ</t>
    </rPh>
    <rPh sb="4" eb="5">
      <t>ネン</t>
    </rPh>
    <rPh sb="5" eb="6">
      <t>ド</t>
    </rPh>
    <phoneticPr fontId="18"/>
  </si>
  <si>
    <t>2_b_1_2</t>
    <phoneticPr fontId="19"/>
  </si>
  <si>
    <t>昭和43年度</t>
    <rPh sb="0" eb="2">
      <t>ショウワ</t>
    </rPh>
    <rPh sb="4" eb="5">
      <t>ネン</t>
    </rPh>
    <rPh sb="5" eb="6">
      <t>ド</t>
    </rPh>
    <phoneticPr fontId="18"/>
  </si>
  <si>
    <t>2_b_1_3</t>
    <phoneticPr fontId="19"/>
  </si>
  <si>
    <t>昭和44年度</t>
    <rPh sb="0" eb="2">
      <t>ショウワ</t>
    </rPh>
    <rPh sb="4" eb="5">
      <t>ネン</t>
    </rPh>
    <rPh sb="5" eb="6">
      <t>ド</t>
    </rPh>
    <phoneticPr fontId="18"/>
  </si>
  <si>
    <t>2_b_1_4</t>
    <phoneticPr fontId="19"/>
  </si>
  <si>
    <t>昭和45年度</t>
    <rPh sb="0" eb="2">
      <t>ショウワ</t>
    </rPh>
    <rPh sb="4" eb="5">
      <t>ネン</t>
    </rPh>
    <rPh sb="5" eb="6">
      <t>ド</t>
    </rPh>
    <phoneticPr fontId="18"/>
  </si>
  <si>
    <t>2_b_1_5</t>
    <phoneticPr fontId="19"/>
  </si>
  <si>
    <t>昭和46年度</t>
    <rPh sb="0" eb="2">
      <t>ショウワ</t>
    </rPh>
    <rPh sb="4" eb="5">
      <t>ネン</t>
    </rPh>
    <rPh sb="5" eb="6">
      <t>ド</t>
    </rPh>
    <phoneticPr fontId="18"/>
  </si>
  <si>
    <t>2_b_1_6</t>
    <phoneticPr fontId="19"/>
  </si>
  <si>
    <t>昭和47年度</t>
    <rPh sb="0" eb="2">
      <t>ショウワ</t>
    </rPh>
    <rPh sb="4" eb="5">
      <t>ネン</t>
    </rPh>
    <rPh sb="5" eb="6">
      <t>ド</t>
    </rPh>
    <phoneticPr fontId="18"/>
  </si>
  <si>
    <t>2_b_2_1</t>
    <phoneticPr fontId="19"/>
  </si>
  <si>
    <t>2_b_2_2</t>
    <phoneticPr fontId="19"/>
  </si>
  <si>
    <t>昭和49年度</t>
    <rPh sb="0" eb="2">
      <t>ショウワ</t>
    </rPh>
    <rPh sb="4" eb="5">
      <t>ネン</t>
    </rPh>
    <rPh sb="5" eb="6">
      <t>ド</t>
    </rPh>
    <phoneticPr fontId="18"/>
  </si>
  <si>
    <t>2_b_2_3</t>
    <phoneticPr fontId="19"/>
  </si>
  <si>
    <t>昭和50年度</t>
    <rPh sb="0" eb="2">
      <t>ショウワ</t>
    </rPh>
    <rPh sb="4" eb="5">
      <t>ネン</t>
    </rPh>
    <rPh sb="5" eb="6">
      <t>ド</t>
    </rPh>
    <phoneticPr fontId="18"/>
  </si>
  <si>
    <t>2_b_2_4</t>
    <phoneticPr fontId="19"/>
  </si>
  <si>
    <t>昭和51年度</t>
    <rPh sb="0" eb="2">
      <t>ショウワ</t>
    </rPh>
    <rPh sb="4" eb="5">
      <t>ネン</t>
    </rPh>
    <rPh sb="5" eb="6">
      <t>ド</t>
    </rPh>
    <phoneticPr fontId="18"/>
  </si>
  <si>
    <t>2_b_2_5</t>
    <phoneticPr fontId="19"/>
  </si>
  <si>
    <t>昭和52年度</t>
    <rPh sb="0" eb="2">
      <t>ショウワ</t>
    </rPh>
    <rPh sb="4" eb="5">
      <t>ネン</t>
    </rPh>
    <rPh sb="5" eb="6">
      <t>ド</t>
    </rPh>
    <phoneticPr fontId="18"/>
  </si>
  <si>
    <t>2_b_2_6</t>
    <phoneticPr fontId="19"/>
  </si>
  <si>
    <t>昭和53年度</t>
    <rPh sb="0" eb="2">
      <t>ショウワ</t>
    </rPh>
    <rPh sb="4" eb="5">
      <t>ネン</t>
    </rPh>
    <rPh sb="5" eb="6">
      <t>ド</t>
    </rPh>
    <phoneticPr fontId="18"/>
  </si>
  <si>
    <t>2_b_3</t>
    <phoneticPr fontId="19"/>
  </si>
  <si>
    <t>昭和54年度</t>
    <rPh sb="0" eb="2">
      <t>ショウワ</t>
    </rPh>
    <rPh sb="4" eb="5">
      <t>ネン</t>
    </rPh>
    <rPh sb="5" eb="6">
      <t>ド</t>
    </rPh>
    <phoneticPr fontId="18"/>
  </si>
  <si>
    <t>2_c_1</t>
    <phoneticPr fontId="19"/>
  </si>
  <si>
    <t>昭和55年度</t>
    <rPh sb="0" eb="2">
      <t>ショウワ</t>
    </rPh>
    <rPh sb="4" eb="5">
      <t>ネン</t>
    </rPh>
    <rPh sb="5" eb="6">
      <t>ド</t>
    </rPh>
    <phoneticPr fontId="18"/>
  </si>
  <si>
    <t>2_c_2</t>
    <phoneticPr fontId="19"/>
  </si>
  <si>
    <t>昭和56年度</t>
    <rPh sb="0" eb="2">
      <t>ショウワ</t>
    </rPh>
    <rPh sb="4" eb="5">
      <t>ネン</t>
    </rPh>
    <rPh sb="5" eb="6">
      <t>ド</t>
    </rPh>
    <phoneticPr fontId="18"/>
  </si>
  <si>
    <t>2_c_3</t>
    <phoneticPr fontId="19"/>
  </si>
  <si>
    <t>昭和57年度</t>
    <rPh sb="0" eb="2">
      <t>ショウワ</t>
    </rPh>
    <rPh sb="4" eb="5">
      <t>ネン</t>
    </rPh>
    <rPh sb="5" eb="6">
      <t>ド</t>
    </rPh>
    <phoneticPr fontId="18"/>
  </si>
  <si>
    <t>2_c_4</t>
    <phoneticPr fontId="19"/>
  </si>
  <si>
    <t>昭和58年度</t>
    <rPh sb="0" eb="2">
      <t>ショウワ</t>
    </rPh>
    <rPh sb="4" eb="5">
      <t>ネン</t>
    </rPh>
    <rPh sb="5" eb="6">
      <t>ド</t>
    </rPh>
    <phoneticPr fontId="18"/>
  </si>
  <si>
    <t>2_c_5</t>
    <phoneticPr fontId="19"/>
  </si>
  <si>
    <t>昭和59年度</t>
    <rPh sb="0" eb="2">
      <t>ショウワ</t>
    </rPh>
    <rPh sb="4" eb="5">
      <t>ネン</t>
    </rPh>
    <rPh sb="5" eb="6">
      <t>ド</t>
    </rPh>
    <phoneticPr fontId="18"/>
  </si>
  <si>
    <t>2_c_6</t>
    <phoneticPr fontId="19"/>
  </si>
  <si>
    <t>昭和60年度</t>
    <rPh sb="0" eb="2">
      <t>ショウワ</t>
    </rPh>
    <rPh sb="4" eb="5">
      <t>ネン</t>
    </rPh>
    <rPh sb="5" eb="6">
      <t>ド</t>
    </rPh>
    <phoneticPr fontId="18"/>
  </si>
  <si>
    <t>2_c_7</t>
    <phoneticPr fontId="19"/>
  </si>
  <si>
    <t>昭和61年度</t>
    <rPh sb="0" eb="2">
      <t>ショウワ</t>
    </rPh>
    <rPh sb="4" eb="5">
      <t>ネン</t>
    </rPh>
    <rPh sb="5" eb="6">
      <t>ド</t>
    </rPh>
    <phoneticPr fontId="18"/>
  </si>
  <si>
    <t>3_a_1</t>
    <phoneticPr fontId="19"/>
  </si>
  <si>
    <t>昭和62年度</t>
    <rPh sb="0" eb="2">
      <t>ショウワ</t>
    </rPh>
    <rPh sb="4" eb="5">
      <t>ネン</t>
    </rPh>
    <rPh sb="5" eb="6">
      <t>ド</t>
    </rPh>
    <phoneticPr fontId="18"/>
  </si>
  <si>
    <t>3_a_2</t>
    <phoneticPr fontId="19"/>
  </si>
  <si>
    <t>昭和63年度</t>
    <rPh sb="0" eb="2">
      <t>ショウワ</t>
    </rPh>
    <rPh sb="4" eb="5">
      <t>ネン</t>
    </rPh>
    <rPh sb="5" eb="6">
      <t>ド</t>
    </rPh>
    <phoneticPr fontId="18"/>
  </si>
  <si>
    <t>3_b_1_1</t>
    <phoneticPr fontId="19"/>
  </si>
  <si>
    <t>平成元年度</t>
    <rPh sb="0" eb="2">
      <t>ヘイセイ</t>
    </rPh>
    <rPh sb="2" eb="4">
      <t>ガンネン</t>
    </rPh>
    <rPh sb="4" eb="5">
      <t>ド</t>
    </rPh>
    <phoneticPr fontId="18"/>
  </si>
  <si>
    <t>3_b_1_2</t>
    <phoneticPr fontId="19"/>
  </si>
  <si>
    <t>平成2年度</t>
    <rPh sb="0" eb="2">
      <t>ヘイセイ</t>
    </rPh>
    <rPh sb="3" eb="4">
      <t>ネン</t>
    </rPh>
    <rPh sb="4" eb="5">
      <t>ド</t>
    </rPh>
    <phoneticPr fontId="18"/>
  </si>
  <si>
    <t>3_b_1_3</t>
    <phoneticPr fontId="19"/>
  </si>
  <si>
    <t>平成3年度</t>
    <rPh sb="0" eb="2">
      <t>ヘイセイ</t>
    </rPh>
    <rPh sb="3" eb="4">
      <t>ネン</t>
    </rPh>
    <rPh sb="4" eb="5">
      <t>ド</t>
    </rPh>
    <phoneticPr fontId="18"/>
  </si>
  <si>
    <t>3_b_1_4</t>
    <phoneticPr fontId="19"/>
  </si>
  <si>
    <t>3_b_1_5</t>
    <phoneticPr fontId="19"/>
  </si>
  <si>
    <t>平成5年度</t>
    <rPh sb="0" eb="2">
      <t>ヘイセイ</t>
    </rPh>
    <rPh sb="3" eb="4">
      <t>ネン</t>
    </rPh>
    <rPh sb="4" eb="5">
      <t>ド</t>
    </rPh>
    <phoneticPr fontId="18"/>
  </si>
  <si>
    <t>3_b_1_6</t>
    <phoneticPr fontId="19"/>
  </si>
  <si>
    <t>平成6年度</t>
    <rPh sb="0" eb="2">
      <t>ヘイセイ</t>
    </rPh>
    <rPh sb="3" eb="4">
      <t>ネン</t>
    </rPh>
    <rPh sb="4" eb="5">
      <t>ド</t>
    </rPh>
    <phoneticPr fontId="18"/>
  </si>
  <si>
    <t>3_b_1_7</t>
    <phoneticPr fontId="19"/>
  </si>
  <si>
    <t>平成7年度</t>
    <rPh sb="0" eb="2">
      <t>ヘイセイ</t>
    </rPh>
    <rPh sb="3" eb="4">
      <t>ネン</t>
    </rPh>
    <rPh sb="4" eb="5">
      <t>ド</t>
    </rPh>
    <phoneticPr fontId="18"/>
  </si>
  <si>
    <t>3_b_2</t>
    <phoneticPr fontId="19"/>
  </si>
  <si>
    <t>平成8年度</t>
    <rPh sb="0" eb="2">
      <t>ヘイセイ</t>
    </rPh>
    <rPh sb="3" eb="4">
      <t>ネン</t>
    </rPh>
    <rPh sb="4" eb="5">
      <t>ド</t>
    </rPh>
    <phoneticPr fontId="18"/>
  </si>
  <si>
    <t>3_b_3</t>
    <phoneticPr fontId="19"/>
  </si>
  <si>
    <t>平成9年度</t>
    <rPh sb="0" eb="2">
      <t>ヘイセイ</t>
    </rPh>
    <rPh sb="3" eb="4">
      <t>ネン</t>
    </rPh>
    <rPh sb="4" eb="5">
      <t>ド</t>
    </rPh>
    <phoneticPr fontId="18"/>
  </si>
  <si>
    <t>3_b_4</t>
    <phoneticPr fontId="19"/>
  </si>
  <si>
    <t>平成10年度</t>
    <rPh sb="0" eb="2">
      <t>ヘイセイ</t>
    </rPh>
    <rPh sb="4" eb="5">
      <t>ネン</t>
    </rPh>
    <rPh sb="5" eb="6">
      <t>ド</t>
    </rPh>
    <phoneticPr fontId="18"/>
  </si>
  <si>
    <t>3_c1_1</t>
    <phoneticPr fontId="19"/>
  </si>
  <si>
    <t>平成11年度</t>
    <rPh sb="0" eb="2">
      <t>ヘイセイ</t>
    </rPh>
    <rPh sb="4" eb="5">
      <t>ネン</t>
    </rPh>
    <rPh sb="5" eb="6">
      <t>ド</t>
    </rPh>
    <phoneticPr fontId="18"/>
  </si>
  <si>
    <t>3_c2_1</t>
    <phoneticPr fontId="19"/>
  </si>
  <si>
    <t>平成12年度</t>
    <rPh sb="0" eb="2">
      <t>ヘイセイ</t>
    </rPh>
    <rPh sb="4" eb="5">
      <t>ネン</t>
    </rPh>
    <rPh sb="5" eb="6">
      <t>ド</t>
    </rPh>
    <phoneticPr fontId="18"/>
  </si>
  <si>
    <t>3_c2_2</t>
    <phoneticPr fontId="19"/>
  </si>
  <si>
    <t>平成13年度</t>
    <rPh sb="0" eb="2">
      <t>ヘイセイ</t>
    </rPh>
    <rPh sb="4" eb="5">
      <t>ネン</t>
    </rPh>
    <rPh sb="5" eb="6">
      <t>ド</t>
    </rPh>
    <phoneticPr fontId="18"/>
  </si>
  <si>
    <t>3_c2_3</t>
    <phoneticPr fontId="19"/>
  </si>
  <si>
    <t>平成14年度</t>
    <rPh sb="0" eb="2">
      <t>ヘイセイ</t>
    </rPh>
    <rPh sb="4" eb="5">
      <t>ネン</t>
    </rPh>
    <rPh sb="5" eb="6">
      <t>ド</t>
    </rPh>
    <phoneticPr fontId="18"/>
  </si>
  <si>
    <t>3_c3_1</t>
    <phoneticPr fontId="19"/>
  </si>
  <si>
    <t>平成15年度</t>
    <rPh sb="0" eb="2">
      <t>ヘイセイ</t>
    </rPh>
    <rPh sb="4" eb="5">
      <t>ネン</t>
    </rPh>
    <rPh sb="5" eb="6">
      <t>ド</t>
    </rPh>
    <phoneticPr fontId="18"/>
  </si>
  <si>
    <t>平成16年度</t>
    <rPh sb="0" eb="2">
      <t>ヘイセイ</t>
    </rPh>
    <rPh sb="4" eb="5">
      <t>ネン</t>
    </rPh>
    <rPh sb="5" eb="6">
      <t>ド</t>
    </rPh>
    <phoneticPr fontId="18"/>
  </si>
  <si>
    <t>3_c3_2</t>
    <phoneticPr fontId="19"/>
  </si>
  <si>
    <t>平成17年度</t>
    <rPh sb="0" eb="2">
      <t>ヘイセイ</t>
    </rPh>
    <rPh sb="4" eb="5">
      <t>ネン</t>
    </rPh>
    <rPh sb="5" eb="6">
      <t>ド</t>
    </rPh>
    <phoneticPr fontId="18"/>
  </si>
  <si>
    <t>3_c3_3</t>
    <phoneticPr fontId="19"/>
  </si>
  <si>
    <t>平成18年度</t>
    <rPh sb="0" eb="2">
      <t>ヘイセイ</t>
    </rPh>
    <rPh sb="4" eb="5">
      <t>ネン</t>
    </rPh>
    <rPh sb="5" eb="6">
      <t>ド</t>
    </rPh>
    <phoneticPr fontId="18"/>
  </si>
  <si>
    <t>3_c3_4</t>
    <phoneticPr fontId="19"/>
  </si>
  <si>
    <t>平成19年度</t>
    <rPh sb="0" eb="2">
      <t>ヘイセイ</t>
    </rPh>
    <rPh sb="4" eb="5">
      <t>ネン</t>
    </rPh>
    <rPh sb="5" eb="6">
      <t>ド</t>
    </rPh>
    <phoneticPr fontId="18"/>
  </si>
  <si>
    <t>3_c4_1</t>
    <phoneticPr fontId="19"/>
  </si>
  <si>
    <t>平成20年度</t>
    <rPh sb="0" eb="2">
      <t>ヘイセイ</t>
    </rPh>
    <rPh sb="4" eb="5">
      <t>ネン</t>
    </rPh>
    <rPh sb="5" eb="6">
      <t>ド</t>
    </rPh>
    <phoneticPr fontId="18"/>
  </si>
  <si>
    <t>3_c4_2</t>
    <phoneticPr fontId="19"/>
  </si>
  <si>
    <t>平成21年度</t>
    <rPh sb="0" eb="2">
      <t>ヘイセイ</t>
    </rPh>
    <rPh sb="4" eb="5">
      <t>ネン</t>
    </rPh>
    <rPh sb="5" eb="6">
      <t>ド</t>
    </rPh>
    <phoneticPr fontId="18"/>
  </si>
  <si>
    <t>3_c4_3</t>
    <phoneticPr fontId="19"/>
  </si>
  <si>
    <t>3_c4_4</t>
    <phoneticPr fontId="19"/>
  </si>
  <si>
    <t>平成23年度</t>
    <rPh sb="0" eb="2">
      <t>ヘイセイ</t>
    </rPh>
    <rPh sb="4" eb="5">
      <t>ネン</t>
    </rPh>
    <rPh sb="5" eb="6">
      <t>ド</t>
    </rPh>
    <phoneticPr fontId="18"/>
  </si>
  <si>
    <t>3_c4_5</t>
    <phoneticPr fontId="19"/>
  </si>
  <si>
    <t>平成24年度</t>
    <rPh sb="0" eb="2">
      <t>ヘイセイ</t>
    </rPh>
    <rPh sb="4" eb="5">
      <t>ネン</t>
    </rPh>
    <rPh sb="5" eb="6">
      <t>ド</t>
    </rPh>
    <phoneticPr fontId="18"/>
  </si>
  <si>
    <t>4_a1_1</t>
    <phoneticPr fontId="19"/>
  </si>
  <si>
    <t>平成25年度</t>
    <rPh sb="0" eb="2">
      <t>ヘイセイ</t>
    </rPh>
    <rPh sb="4" eb="5">
      <t>ネン</t>
    </rPh>
    <rPh sb="5" eb="6">
      <t>ド</t>
    </rPh>
    <phoneticPr fontId="18"/>
  </si>
  <si>
    <t>4_a1_2</t>
    <phoneticPr fontId="19"/>
  </si>
  <si>
    <t>平成26年度</t>
    <rPh sb="0" eb="2">
      <t>ヘイセイ</t>
    </rPh>
    <rPh sb="4" eb="5">
      <t>ネン</t>
    </rPh>
    <rPh sb="5" eb="6">
      <t>ド</t>
    </rPh>
    <phoneticPr fontId="18"/>
  </si>
  <si>
    <t>4_a1_3</t>
    <phoneticPr fontId="19"/>
  </si>
  <si>
    <t>平成27年度</t>
    <rPh sb="0" eb="2">
      <t>ヘイセイ</t>
    </rPh>
    <rPh sb="4" eb="5">
      <t>ネン</t>
    </rPh>
    <rPh sb="5" eb="6">
      <t>ド</t>
    </rPh>
    <phoneticPr fontId="18"/>
  </si>
  <si>
    <t>4_a1_4</t>
    <phoneticPr fontId="19"/>
  </si>
  <si>
    <t>平成28年度</t>
    <rPh sb="0" eb="2">
      <t>ヘイセイ</t>
    </rPh>
    <rPh sb="4" eb="5">
      <t>ネン</t>
    </rPh>
    <rPh sb="5" eb="6">
      <t>ド</t>
    </rPh>
    <phoneticPr fontId="18"/>
  </si>
  <si>
    <t>4_a1_5</t>
    <phoneticPr fontId="19"/>
  </si>
  <si>
    <t>平成29年度</t>
    <rPh sb="0" eb="2">
      <t>ヘイセイ</t>
    </rPh>
    <rPh sb="4" eb="5">
      <t>ネン</t>
    </rPh>
    <rPh sb="5" eb="6">
      <t>ド</t>
    </rPh>
    <phoneticPr fontId="18"/>
  </si>
  <si>
    <t>4_a1_6</t>
    <phoneticPr fontId="19"/>
  </si>
  <si>
    <t>4_a12_1</t>
    <phoneticPr fontId="19"/>
  </si>
  <si>
    <t>4_a12_2</t>
    <phoneticPr fontId="19"/>
  </si>
  <si>
    <t>4_a12_3</t>
    <phoneticPr fontId="19"/>
  </si>
  <si>
    <t>4_a2_1</t>
    <phoneticPr fontId="19"/>
  </si>
  <si>
    <t>4_a2_2</t>
    <phoneticPr fontId="19"/>
  </si>
  <si>
    <t>4_a2_3</t>
    <phoneticPr fontId="19"/>
  </si>
  <si>
    <t>4_a2_4</t>
    <phoneticPr fontId="19"/>
  </si>
  <si>
    <t>4_a2_5</t>
    <phoneticPr fontId="19"/>
  </si>
  <si>
    <t>4_a2_6</t>
    <phoneticPr fontId="19"/>
  </si>
  <si>
    <t>4_a3_1</t>
    <phoneticPr fontId="19"/>
  </si>
  <si>
    <t>4_a3_2</t>
    <phoneticPr fontId="19"/>
  </si>
  <si>
    <t>4_a3_3</t>
    <phoneticPr fontId="19"/>
  </si>
  <si>
    <t>4_a3_4</t>
    <phoneticPr fontId="19"/>
  </si>
  <si>
    <t>4_a3_5</t>
    <phoneticPr fontId="19"/>
  </si>
  <si>
    <t>4_a3_6</t>
    <phoneticPr fontId="19"/>
  </si>
  <si>
    <t>4_a3_7</t>
    <phoneticPr fontId="19"/>
  </si>
  <si>
    <t>4_a3_8</t>
    <phoneticPr fontId="19"/>
  </si>
  <si>
    <t>4_a4_1_1</t>
    <phoneticPr fontId="19"/>
  </si>
  <si>
    <t>4_a4_1_2</t>
    <phoneticPr fontId="19"/>
  </si>
  <si>
    <t>4_a4_1_3</t>
    <phoneticPr fontId="19"/>
  </si>
  <si>
    <t>4_a4_1_4</t>
    <phoneticPr fontId="19"/>
  </si>
  <si>
    <t>4_a4_1_5</t>
    <phoneticPr fontId="19"/>
  </si>
  <si>
    <t>4_a4_1_6</t>
    <phoneticPr fontId="19"/>
  </si>
  <si>
    <t>4_a4_1_7</t>
    <phoneticPr fontId="19"/>
  </si>
  <si>
    <t>4_a4_2</t>
    <phoneticPr fontId="19"/>
  </si>
  <si>
    <t>4_b1_1</t>
    <phoneticPr fontId="19"/>
  </si>
  <si>
    <t>4_b1_2</t>
    <phoneticPr fontId="19"/>
  </si>
  <si>
    <t>4_b1_3</t>
    <phoneticPr fontId="19"/>
  </si>
  <si>
    <t>4_b12_1</t>
    <phoneticPr fontId="19"/>
  </si>
  <si>
    <t>4_b12_2</t>
    <phoneticPr fontId="19"/>
  </si>
  <si>
    <t>4_b12_3</t>
    <phoneticPr fontId="19"/>
  </si>
  <si>
    <t>4_b2_1</t>
    <phoneticPr fontId="19"/>
  </si>
  <si>
    <t>4_b2_2</t>
    <phoneticPr fontId="19"/>
  </si>
  <si>
    <t>4_b2_3</t>
    <phoneticPr fontId="19"/>
  </si>
  <si>
    <t>4_b3_1</t>
    <phoneticPr fontId="19"/>
  </si>
  <si>
    <t>4_b3_2</t>
    <phoneticPr fontId="19"/>
  </si>
  <si>
    <t>4_b3_3</t>
    <phoneticPr fontId="19"/>
  </si>
  <si>
    <t>4_b3_4</t>
    <phoneticPr fontId="19"/>
  </si>
  <si>
    <t>4_b3_5</t>
    <phoneticPr fontId="19"/>
  </si>
  <si>
    <t>4_b3_6</t>
    <phoneticPr fontId="19"/>
  </si>
  <si>
    <t>4_b3_7</t>
    <phoneticPr fontId="19"/>
  </si>
  <si>
    <t>4_b3_8</t>
    <phoneticPr fontId="19"/>
  </si>
  <si>
    <t>4_b4_1_1</t>
    <phoneticPr fontId="19"/>
  </si>
  <si>
    <t>4_b4_1_2</t>
    <phoneticPr fontId="19"/>
  </si>
  <si>
    <t>4_b4_1_3</t>
    <phoneticPr fontId="19"/>
  </si>
  <si>
    <t>4_b4_1_4</t>
    <phoneticPr fontId="19"/>
  </si>
  <si>
    <t>4_b4_1_5</t>
    <phoneticPr fontId="19"/>
  </si>
  <si>
    <t>4_b4_1_6</t>
    <phoneticPr fontId="19"/>
  </si>
  <si>
    <t>4_b4_1_7</t>
    <phoneticPr fontId="19"/>
  </si>
  <si>
    <t>4_b4_2</t>
    <phoneticPr fontId="19"/>
  </si>
  <si>
    <t>4_c_1_1</t>
    <phoneticPr fontId="19"/>
  </si>
  <si>
    <t>4_c_1_2</t>
    <phoneticPr fontId="19"/>
  </si>
  <si>
    <t>4_c_1_3</t>
    <phoneticPr fontId="19"/>
  </si>
  <si>
    <t>4_c_1_4</t>
    <phoneticPr fontId="19"/>
  </si>
  <si>
    <t>4_c_1_5</t>
    <phoneticPr fontId="19"/>
  </si>
  <si>
    <t>4_c_1_6</t>
    <phoneticPr fontId="19"/>
  </si>
  <si>
    <t>4_c_1_7</t>
    <phoneticPr fontId="19"/>
  </si>
  <si>
    <t>4_c_1_8</t>
    <phoneticPr fontId="19"/>
  </si>
  <si>
    <t>4_c_1_9</t>
    <phoneticPr fontId="19"/>
  </si>
  <si>
    <t>4_c_2_1</t>
    <phoneticPr fontId="19"/>
  </si>
  <si>
    <t>4_c_2_2</t>
    <phoneticPr fontId="19"/>
  </si>
  <si>
    <t>4_c_2_3</t>
    <phoneticPr fontId="19"/>
  </si>
  <si>
    <t>4_c_2_4</t>
    <phoneticPr fontId="19"/>
  </si>
  <si>
    <t>4_c_2_5</t>
    <phoneticPr fontId="19"/>
  </si>
  <si>
    <t>4_c_2_6</t>
    <phoneticPr fontId="19"/>
  </si>
  <si>
    <t>4_c_2_7</t>
    <phoneticPr fontId="19"/>
  </si>
  <si>
    <t>4_c_2_8</t>
    <phoneticPr fontId="19"/>
  </si>
  <si>
    <t>4_c_2_9</t>
    <phoneticPr fontId="19"/>
  </si>
  <si>
    <t>4_d1_1</t>
    <phoneticPr fontId="19"/>
  </si>
  <si>
    <t>4_d12_1</t>
    <phoneticPr fontId="19"/>
  </si>
  <si>
    <t>4_d2_1</t>
    <phoneticPr fontId="19"/>
  </si>
  <si>
    <t>4_d3_1</t>
    <phoneticPr fontId="19"/>
  </si>
  <si>
    <t>4_d3_2</t>
    <phoneticPr fontId="19"/>
  </si>
  <si>
    <t>4_d3_3</t>
    <phoneticPr fontId="19"/>
  </si>
  <si>
    <t>4_d3_4</t>
    <phoneticPr fontId="19"/>
  </si>
  <si>
    <t>4_d4_1_1</t>
    <phoneticPr fontId="19"/>
  </si>
  <si>
    <t>4_d4_1_2</t>
    <phoneticPr fontId="19"/>
  </si>
  <si>
    <t>4_d4_1_3</t>
    <phoneticPr fontId="19"/>
  </si>
  <si>
    <t>4_d4_1_4</t>
    <phoneticPr fontId="19"/>
  </si>
  <si>
    <t>4_d4_1_5</t>
    <phoneticPr fontId="19"/>
  </si>
  <si>
    <t>4_d4_1_6</t>
    <phoneticPr fontId="19"/>
  </si>
  <si>
    <t>4_d4_1_7</t>
    <phoneticPr fontId="19"/>
  </si>
  <si>
    <t>4_d4_2</t>
    <phoneticPr fontId="19"/>
  </si>
  <si>
    <t>5_a1_1</t>
    <phoneticPr fontId="19"/>
  </si>
  <si>
    <t>5_a1_2</t>
    <phoneticPr fontId="19"/>
  </si>
  <si>
    <t>5_a12_1</t>
    <phoneticPr fontId="19"/>
  </si>
  <si>
    <t>5_a2_1</t>
    <phoneticPr fontId="19"/>
  </si>
  <si>
    <t>5_a2_2</t>
    <phoneticPr fontId="19"/>
  </si>
  <si>
    <t>5_a3_1</t>
    <phoneticPr fontId="19"/>
  </si>
  <si>
    <t>5_a3_2</t>
    <phoneticPr fontId="19"/>
  </si>
  <si>
    <t>5_a4_1_1</t>
    <phoneticPr fontId="19"/>
  </si>
  <si>
    <t>5_a4_1_2</t>
    <phoneticPr fontId="19"/>
  </si>
  <si>
    <t>5_a4_1_3</t>
    <phoneticPr fontId="19"/>
  </si>
  <si>
    <t>5_a4_1_4</t>
    <phoneticPr fontId="19"/>
  </si>
  <si>
    <t>5_a4_1_5</t>
    <phoneticPr fontId="19"/>
  </si>
  <si>
    <t>5_a4_1_6</t>
    <phoneticPr fontId="19"/>
  </si>
  <si>
    <t>5_a4_1_7</t>
    <phoneticPr fontId="19"/>
  </si>
  <si>
    <t>5_a4_2</t>
    <phoneticPr fontId="19"/>
  </si>
  <si>
    <t>5_b1_1</t>
    <phoneticPr fontId="19"/>
  </si>
  <si>
    <t>5_b1_2</t>
    <phoneticPr fontId="19"/>
  </si>
  <si>
    <t>5_b12_1</t>
    <phoneticPr fontId="19"/>
  </si>
  <si>
    <t>5_b2_1</t>
    <phoneticPr fontId="19"/>
  </si>
  <si>
    <t>5_b2_2</t>
    <phoneticPr fontId="19"/>
  </si>
  <si>
    <t>5_b3_1</t>
    <phoneticPr fontId="19"/>
  </si>
  <si>
    <t>5_b3_2</t>
    <phoneticPr fontId="19"/>
  </si>
  <si>
    <t>5_b4_1_1</t>
    <phoneticPr fontId="19"/>
  </si>
  <si>
    <t>5_b4_1_2</t>
    <phoneticPr fontId="19"/>
  </si>
  <si>
    <t>5_b4_1_3</t>
    <phoneticPr fontId="19"/>
  </si>
  <si>
    <t>5_b4_1_4</t>
    <phoneticPr fontId="19"/>
  </si>
  <si>
    <t>5_b4_1_5</t>
    <phoneticPr fontId="19"/>
  </si>
  <si>
    <t>5_b4_1_6</t>
    <phoneticPr fontId="19"/>
  </si>
  <si>
    <t>5_b4_1_7</t>
    <phoneticPr fontId="19"/>
  </si>
  <si>
    <t>5_b4_2</t>
    <phoneticPr fontId="19"/>
  </si>
  <si>
    <t>5_c1_1</t>
    <phoneticPr fontId="19"/>
  </si>
  <si>
    <t>5_c1_2</t>
    <phoneticPr fontId="19"/>
  </si>
  <si>
    <t>5_c12_1</t>
    <phoneticPr fontId="19"/>
  </si>
  <si>
    <t>5_c2_1</t>
    <phoneticPr fontId="19"/>
  </si>
  <si>
    <t>5_c2_2</t>
    <phoneticPr fontId="19"/>
  </si>
  <si>
    <t>5_c3_1</t>
    <phoneticPr fontId="19"/>
  </si>
  <si>
    <t>5_c3_2</t>
    <phoneticPr fontId="19"/>
  </si>
  <si>
    <t>5_c4_1_1</t>
    <phoneticPr fontId="19"/>
  </si>
  <si>
    <t>5_c4_1_2</t>
    <phoneticPr fontId="19"/>
  </si>
  <si>
    <t>5_c4_1_3</t>
    <phoneticPr fontId="19"/>
  </si>
  <si>
    <t>5_c4_1_4</t>
    <phoneticPr fontId="19"/>
  </si>
  <si>
    <t>5_c4_1_5</t>
    <phoneticPr fontId="19"/>
  </si>
  <si>
    <t>5_c4_1_6</t>
    <phoneticPr fontId="19"/>
  </si>
  <si>
    <t>5_c4_1_7</t>
    <phoneticPr fontId="19"/>
  </si>
  <si>
    <t>5_c4_2</t>
    <phoneticPr fontId="19"/>
  </si>
  <si>
    <t>5_d1_1</t>
    <phoneticPr fontId="19"/>
  </si>
  <si>
    <t>5_d1_2</t>
    <phoneticPr fontId="19"/>
  </si>
  <si>
    <t>5_d12_1</t>
    <phoneticPr fontId="19"/>
  </si>
  <si>
    <t>5_d2_1</t>
    <phoneticPr fontId="19"/>
  </si>
  <si>
    <t>5_d2_2</t>
    <phoneticPr fontId="19"/>
  </si>
  <si>
    <t>5_d3_1</t>
    <phoneticPr fontId="19"/>
  </si>
  <si>
    <t>5_d3_2</t>
    <phoneticPr fontId="19"/>
  </si>
  <si>
    <t>5_d4_1_1</t>
    <phoneticPr fontId="19"/>
  </si>
  <si>
    <t>5_d4_1_2</t>
    <phoneticPr fontId="19"/>
  </si>
  <si>
    <t>5_d4_1_3</t>
    <phoneticPr fontId="19"/>
  </si>
  <si>
    <t>5_d4_1_4</t>
    <phoneticPr fontId="19"/>
  </si>
  <si>
    <t>5_d4_1_5</t>
    <phoneticPr fontId="19"/>
  </si>
  <si>
    <t>5_d4_1_6</t>
    <phoneticPr fontId="19"/>
  </si>
  <si>
    <t>5_d4_1_7</t>
    <phoneticPr fontId="19"/>
  </si>
  <si>
    <t>5_d4_2</t>
    <phoneticPr fontId="19"/>
  </si>
  <si>
    <t>6_1</t>
    <phoneticPr fontId="19"/>
  </si>
  <si>
    <t>6_2</t>
    <phoneticPr fontId="19"/>
  </si>
  <si>
    <t>6_3</t>
    <phoneticPr fontId="19"/>
  </si>
  <si>
    <t>6_4</t>
    <phoneticPr fontId="19"/>
  </si>
  <si>
    <t>6_5_1</t>
    <phoneticPr fontId="19"/>
  </si>
  <si>
    <t>6_5_2</t>
    <phoneticPr fontId="19"/>
  </si>
  <si>
    <t>6_5_3</t>
    <phoneticPr fontId="19"/>
  </si>
  <si>
    <t>6_5_4</t>
    <phoneticPr fontId="19"/>
  </si>
  <si>
    <t>6_5_5</t>
    <phoneticPr fontId="19"/>
  </si>
  <si>
    <t>6_5_6</t>
    <phoneticPr fontId="19"/>
  </si>
  <si>
    <t>6_5_7</t>
    <phoneticPr fontId="19"/>
  </si>
  <si>
    <t>6_6</t>
    <phoneticPr fontId="19"/>
  </si>
  <si>
    <t>7_a_1</t>
    <phoneticPr fontId="19"/>
  </si>
  <si>
    <t>7_a_2</t>
    <phoneticPr fontId="19"/>
  </si>
  <si>
    <t>7_a_3</t>
    <phoneticPr fontId="19"/>
  </si>
  <si>
    <t>7_b_1</t>
    <phoneticPr fontId="19"/>
  </si>
  <si>
    <t>7_b_2</t>
    <phoneticPr fontId="19"/>
  </si>
  <si>
    <t>7_b_3</t>
    <phoneticPr fontId="19"/>
  </si>
  <si>
    <t>7_b_4</t>
    <phoneticPr fontId="19"/>
  </si>
  <si>
    <t>7_b_5</t>
    <phoneticPr fontId="19"/>
  </si>
  <si>
    <t>7_b_6</t>
    <phoneticPr fontId="19"/>
  </si>
  <si>
    <t>7_b_7</t>
    <phoneticPr fontId="19"/>
  </si>
  <si>
    <t>8_1_1</t>
    <phoneticPr fontId="19"/>
  </si>
  <si>
    <t>8_1_2</t>
    <phoneticPr fontId="19"/>
  </si>
  <si>
    <t>8_1_3</t>
    <phoneticPr fontId="19"/>
  </si>
  <si>
    <t>8_1_4</t>
    <phoneticPr fontId="19"/>
  </si>
  <si>
    <t>8_1_5</t>
    <phoneticPr fontId="19"/>
  </si>
  <si>
    <t>8_1_6</t>
    <phoneticPr fontId="19"/>
  </si>
  <si>
    <t>8_2_1</t>
    <phoneticPr fontId="19"/>
  </si>
  <si>
    <t>8_2_2</t>
    <phoneticPr fontId="19"/>
  </si>
  <si>
    <t>8_2_3</t>
    <phoneticPr fontId="19"/>
  </si>
  <si>
    <t>8_2_4</t>
    <phoneticPr fontId="19"/>
  </si>
  <si>
    <t>8_2_5</t>
    <phoneticPr fontId="19"/>
  </si>
  <si>
    <t>8_2_6</t>
    <phoneticPr fontId="19"/>
  </si>
  <si>
    <t>8_3</t>
    <phoneticPr fontId="19"/>
  </si>
  <si>
    <t>8_4</t>
    <phoneticPr fontId="19"/>
  </si>
  <si>
    <t>8_5_1</t>
    <phoneticPr fontId="19"/>
  </si>
  <si>
    <t>8_5_2</t>
    <phoneticPr fontId="19"/>
  </si>
  <si>
    <t>8_5_3</t>
    <phoneticPr fontId="19"/>
  </si>
  <si>
    <t>8_5_4</t>
    <phoneticPr fontId="19"/>
  </si>
  <si>
    <t>8_5_5</t>
    <phoneticPr fontId="19"/>
  </si>
  <si>
    <t>8_5_6</t>
    <phoneticPr fontId="19"/>
  </si>
  <si>
    <t>8_5_7</t>
    <phoneticPr fontId="19"/>
  </si>
  <si>
    <t>8_6</t>
    <phoneticPr fontId="19"/>
  </si>
  <si>
    <t>新枠組に関連する国際的な議論等を踏まえた国家戦略の着実な実施に向けて、本事業により、「生物多様性の主流化」の推進及び自然共生社会と脱炭素社会の同時実現に向けた取組を効率的・効果的に進めることで、各成果目標の達成に努める。</t>
    <phoneticPr fontId="5"/>
  </si>
  <si>
    <t>引き続き、効果的・効率的な事業の実施に努める。また、一者応札となっている契約については、公告期間の延長等による改善に努める。</t>
    <phoneticPr fontId="5"/>
  </si>
  <si>
    <t>外部有識者の所見をふまえて成果目標・成果指標の見直しを行い、生物多様性の危機に対して国際社会として取り組む上で必要と言える成果目標を再設定した。今後は、各案件の比較や見直し、全体評価作業の方法の見直しを行っていく。</t>
    <phoneticPr fontId="5"/>
  </si>
  <si>
    <t>重点政策推進枠：100百万円</t>
    <rPh sb="0" eb="2">
      <t>ジュウテン</t>
    </rPh>
    <rPh sb="2" eb="4">
      <t>セイサク</t>
    </rPh>
    <rPh sb="4" eb="6">
      <t>スイシン</t>
    </rPh>
    <rPh sb="6" eb="7">
      <t>ワク</t>
    </rPh>
    <rPh sb="11" eb="13">
      <t>ヒャクマン</t>
    </rPh>
    <rPh sb="13" eb="14">
      <t>エン</t>
    </rPh>
    <phoneticPr fontId="5"/>
  </si>
  <si>
    <t>事業全体の見直しを行い、より効率的・効果的な事業実施を図る。また、一者応札の改善に向けた取組を検討する。</t>
    <phoneticPr fontId="5"/>
  </si>
  <si>
    <t>・令和３年７月に「奄美大島、徳之島、沖縄島北部及び西表島」が我が国で５つ目の世界自然遺産に登録され、国内の候補地すべての登録達成が実現した。世界自然遺産は、その将来に渡る保全が世界遺産条約により締約国政府に義務付けられており、今後は登録遺産における管理水準の向上が求められている。具体的には、世界遺産委員会決議に基づき、各地域で勧告・奨励されている外来種対策、インフラ開発への対応、適切な観光管理の実施、気候変動への対応といった新たに生じている様々な課題に対し、科学的な知見に基づき、適切に対処することで、「自然美」「生態系」「生物多様性」といった遺産地域ごとの顕著で普遍的な価値を維持していかなければならない。
・このように我が国の世界自然遺産を巡る状況が新たなフェーズを迎えたこと及び本所見等を踏まえ、新たに対処すべき課題を明確にしつつ、より効率的・効果的に遺産地域の保全管理を充実・強化することができるよう、令和6年度の概算要求においては既存の関係事業の統廃合を実施した。
・令和4年度の事業執行に当たっては、特に世界自然遺産センターの整備等において、建設工事の集中等によって技術者の確保が困難となったこと及び地元調整等に想定外の時間を要したこと等から全体的な進捗が遅れ、令和5年度に繰越しを行った。これら繰越し事業を含め令和5年度事業については、事業進捗管理を徹底した上で早期執行に努めている。</t>
    <phoneticPr fontId="5"/>
  </si>
  <si>
    <t>重要政策推進枠：858百万円</t>
    <rPh sb="0" eb="2">
      <t>ジュウヨウ</t>
    </rPh>
    <rPh sb="2" eb="4">
      <t>セイサク</t>
    </rPh>
    <rPh sb="4" eb="6">
      <t>スイシン</t>
    </rPh>
    <rPh sb="6" eb="7">
      <t>ワク</t>
    </rPh>
    <rPh sb="11" eb="12">
      <t>ヒャク</t>
    </rPh>
    <rPh sb="12" eb="14">
      <t>マンエン</t>
    </rPh>
    <phoneticPr fontId="5"/>
  </si>
  <si>
    <t>事業全体の見直しを行い、より効率的・効果的な事業実施を図る。また、過年度の執行率が低い要因を十分に検証し適切な執行管理に努める。</t>
    <phoneticPr fontId="5"/>
  </si>
  <si>
    <t>事業目的に対して予算の効率的・適切な執行に努めるとともに、生物多様性の重要度や保全活動の効果を「見える化」できる仕組みの構築や、重要地域に生息・生育する種等の詳細情報の収集・整理、「自然共生サイト」認定を通じたOECM（保護地域以外で生物多様性保全に資する地域）の設定・管理等を進めることで、生態系ネットワークを構築し、健全な生態系の確保を図る。</t>
    <phoneticPr fontId="5"/>
  </si>
  <si>
    <t>重要政策推進枠：419百万円</t>
    <rPh sb="0" eb="2">
      <t>ジュウヨウ</t>
    </rPh>
    <rPh sb="2" eb="4">
      <t>セイサク</t>
    </rPh>
    <rPh sb="4" eb="6">
      <t>スイシン</t>
    </rPh>
    <rPh sb="6" eb="7">
      <t>ワク</t>
    </rPh>
    <rPh sb="11" eb="12">
      <t>ヒャク</t>
    </rPh>
    <rPh sb="12" eb="14">
      <t>マンエン</t>
    </rPh>
    <phoneticPr fontId="5"/>
  </si>
  <si>
    <t>過年度の実施状況を分析し、事業の効率化を図った。</t>
    <phoneticPr fontId="5"/>
  </si>
  <si>
    <t>ご指摘を踏まえ、事業の不断の見直し等を行い、効率的かつ効果的な事業の検討及び実施、予算執行に努め、希少種の保全を着実に進めていきたい。</t>
    <phoneticPr fontId="5"/>
  </si>
  <si>
    <t>最新の実績値の集計に時間を要している指標については、それ以前の実績値のトレンドなどを踏まえ、点検結果を記載しているが、ご指摘を踏まえ、実績値の早期の集計に努めるとともに、早期の集計が困難な場合等においては、より適切な成果目標及び成果実績となるよう見直しも検討する。</t>
    <phoneticPr fontId="5"/>
  </si>
  <si>
    <t>引き続き、野生鳥獣に関する感染症のサーベイランスを実施し、適切な事業実施に努める。また、一者応札となっている契約については、入札公告期間を長めに設定したり、事業の会議資料等を公表し、事業内容の理解に必要な情報を事業者が入手しやすい環境を整えることなどにより、改善を図る。</t>
    <phoneticPr fontId="5"/>
  </si>
  <si>
    <t>都道府県による効果的な取組事例を取りまとめ情報発信するとともに、都道府県等による広域連携の支援強化などにより、引き続き、効率的な事業の実施に努める。</t>
    <phoneticPr fontId="5"/>
  </si>
  <si>
    <t>重要政策推進枠：2,300百万円</t>
    <rPh sb="0" eb="2">
      <t>ジュウヨウ</t>
    </rPh>
    <rPh sb="2" eb="4">
      <t>セイサク</t>
    </rPh>
    <rPh sb="4" eb="6">
      <t>スイシン</t>
    </rPh>
    <rPh sb="6" eb="7">
      <t>ワク</t>
    </rPh>
    <rPh sb="13" eb="14">
      <t>ヒャク</t>
    </rPh>
    <rPh sb="14" eb="16">
      <t>マンエン</t>
    </rPh>
    <phoneticPr fontId="5"/>
  </si>
  <si>
    <t>ご指摘を踏まえ、引き続き事業の効率的且つ計画的な予算執行に努めるとともに、複数の事業者が参加できるように公告期間の見直しを行うことを検討する。</t>
    <phoneticPr fontId="5"/>
  </si>
  <si>
    <t>ご指摘を踏まえ、事業の不断の見直し等を行い、効率的かつ効果的な事業の検討及び実施、予算執行に努め、外来種対策を着実に進めていきたい。</t>
    <phoneticPr fontId="5"/>
  </si>
  <si>
    <t>重要政策推進枠：250百万円</t>
    <rPh sb="0" eb="2">
      <t>ジュウヨウ</t>
    </rPh>
    <rPh sb="2" eb="4">
      <t>セイサク</t>
    </rPh>
    <rPh sb="4" eb="6">
      <t>スイシン</t>
    </rPh>
    <rPh sb="6" eb="7">
      <t>ワク</t>
    </rPh>
    <rPh sb="11" eb="12">
      <t>ヒャク</t>
    </rPh>
    <rPh sb="12" eb="14">
      <t>マンエン</t>
    </rPh>
    <phoneticPr fontId="5"/>
  </si>
  <si>
    <t>予算執行率が低い水準となっていることについては、対面会議が減少したことが要因となっている。令和６年度概算要求では執行率の状況を踏まえ、会議開催に係る費用を縮減するなど、費目ごとの要求額を見直したところ。</t>
    <phoneticPr fontId="5"/>
  </si>
  <si>
    <t>指摘をふまえ、記載可能な数値については記載し、記載できない欄については実態把握を可能とするための対応方針に言及した。</t>
    <phoneticPr fontId="5"/>
  </si>
  <si>
    <t>引き続き、「ステップアッププログラム2020」等に基づき、効果的に事業を実施し、国立公園全体の誘客力を高めるための検討を進める。また、不用額を縮小するよう、原因を十分に検証し、適切な執行管理に努める。</t>
    <phoneticPr fontId="5"/>
  </si>
  <si>
    <t>重要政策推進枠：1,200百万円</t>
    <phoneticPr fontId="5"/>
  </si>
  <si>
    <t>○アウトカムの目標を達成するためには、アウトプットで設定している毎年38～39の国立公園等において継続的に事業を実施していく必要がある。外部有識者の所見を踏まえ、「成果指標①－１の設定理由（アウトプットからのつながり）」欄に説明を追加した。
○外部有識者の所見を踏まえ、「点検結果」及び「改善の方向性」欄に説明を追加した。</t>
    <phoneticPr fontId="5"/>
  </si>
  <si>
    <t>重要政策推進枠：5,198百万円</t>
    <phoneticPr fontId="5"/>
  </si>
  <si>
    <t xml:space="preserve">外部有識者の所見を踏まえ、アウトプット及びアウトカムの考え方に補足を追加するとともに、目標値の見直し等を行った。         </t>
    <phoneticPr fontId="5"/>
  </si>
  <si>
    <t>計画事業の確実な実施及び適正な金額(予定価格等)の算定に努める。</t>
    <phoneticPr fontId="5"/>
  </si>
  <si>
    <t>本事業の成果を十分に検証し、得られた知見を今後の関連する政策に活用できるよう努めてまいりたい。</t>
    <phoneticPr fontId="5"/>
  </si>
  <si>
    <t>外部有識者による”生物多様性国家戦略2023-2030等の実現に資するものとなっているか、より大局的な見地からの評価も欲しい”との所見に関しては、今次行政事業レビューの目標・指標の設定にあたり、同戦略第2部行動計画における目標・指標、並びに同戦略の進捗を測るために設定された状態目標・行動目標に関する指標（案）と、一部で同一なものを採用したり、可能な範囲で整合を取った目標・指標を設定することで、評価につなげる工夫をしている。所見を踏まえ、本事業において、同戦略等の達成状況に応じて、より大局的な見地からの成果指標の設定にもつながるよう、今後検討する方向である。</t>
  </si>
  <si>
    <t>本事業の中核となる家庭におけるCO2排出実態の調査が有効であるかどうかの検証が不十分と思われる。10地区15000世帯を調査員調査の対象とするが、全国の家庭のCO2排出実態について、どれだけ統計的に有意なデータ分析ができるのか疑問である。表層的な調査になることが懸念される。</t>
    <phoneticPr fontId="5"/>
  </si>
  <si>
    <t>外部有識者指摘を踏まえ、事業の効果検証及びその公表について検討し、効果的な事業実施に努めること。</t>
    <rPh sb="0" eb="2">
      <t>ガイブ</t>
    </rPh>
    <rPh sb="2" eb="5">
      <t>ユウシキシャ</t>
    </rPh>
    <rPh sb="5" eb="7">
      <t>シテキ</t>
    </rPh>
    <rPh sb="8" eb="9">
      <t>フ</t>
    </rPh>
    <rPh sb="12" eb="14">
      <t>ジギョウ</t>
    </rPh>
    <rPh sb="15" eb="17">
      <t>コウカ</t>
    </rPh>
    <rPh sb="17" eb="19">
      <t>ケンショウ</t>
    </rPh>
    <rPh sb="19" eb="20">
      <t>オヨ</t>
    </rPh>
    <rPh sb="23" eb="25">
      <t>コウヒョウ</t>
    </rPh>
    <rPh sb="29" eb="31">
      <t>ケントウ</t>
    </rPh>
    <rPh sb="42" eb="43">
      <t>ツト</t>
    </rPh>
    <phoneticPr fontId="5"/>
  </si>
  <si>
    <t>アウトカムが何であるのか不明確であり、事業の評価ができない。</t>
    <phoneticPr fontId="5"/>
  </si>
  <si>
    <t>外部有識者指摘を踏まえ、記載方法について工夫することで、事業内容・指標の明確化に努めること。</t>
    <rPh sb="0" eb="2">
      <t>ガイブ</t>
    </rPh>
    <rPh sb="2" eb="5">
      <t>ユウシキシャ</t>
    </rPh>
    <rPh sb="5" eb="7">
      <t>シテキ</t>
    </rPh>
    <rPh sb="8" eb="9">
      <t>フ</t>
    </rPh>
    <rPh sb="12" eb="14">
      <t>キサイ</t>
    </rPh>
    <rPh sb="14" eb="16">
      <t>ホウホウ</t>
    </rPh>
    <rPh sb="20" eb="22">
      <t>クフウ</t>
    </rPh>
    <rPh sb="28" eb="30">
      <t>ジギョウ</t>
    </rPh>
    <rPh sb="30" eb="32">
      <t>ナイヨウ</t>
    </rPh>
    <rPh sb="33" eb="35">
      <t>シヒョウ</t>
    </rPh>
    <rPh sb="36" eb="39">
      <t>メイカクカ</t>
    </rPh>
    <rPh sb="40" eb="41">
      <t>ツト</t>
    </rPh>
    <phoneticPr fontId="5"/>
  </si>
  <si>
    <t>純粋な研究補助事業であるならば、その旨を明確にすべきである。そうでないならば、行政事業としてのアウトカムは明示すべきであろう。さらには、本事業の成果について、補助対象機関と国との権利関係も明確にしておくべきである。</t>
    <phoneticPr fontId="5"/>
  </si>
  <si>
    <t>外部有識者指摘を踏まえ、事業内容・指標の明確化に努めること。</t>
    <rPh sb="0" eb="2">
      <t>ガイブ</t>
    </rPh>
    <rPh sb="2" eb="5">
      <t>ユウシキシャ</t>
    </rPh>
    <rPh sb="5" eb="7">
      <t>シテキ</t>
    </rPh>
    <rPh sb="8" eb="9">
      <t>フ</t>
    </rPh>
    <rPh sb="12" eb="14">
      <t>ジギョウ</t>
    </rPh>
    <rPh sb="14" eb="16">
      <t>ナイヨウ</t>
    </rPh>
    <rPh sb="17" eb="19">
      <t>シヒョウ</t>
    </rPh>
    <rPh sb="20" eb="23">
      <t>メイカクカ</t>
    </rPh>
    <rPh sb="24" eb="25">
      <t>ツト</t>
    </rPh>
    <phoneticPr fontId="5"/>
  </si>
  <si>
    <t>本来のアウトカムであるべきCO2削減効果の評価基準として、新車販売台数中の補助車両販売台数の割合の増加を用いることが適切かどうか疑問である。また、低炭素型トラックの技術は急速に進歩しており、ディーゼルトラックに対象を絞り込むことにも疑問がある。</t>
    <phoneticPr fontId="5"/>
  </si>
  <si>
    <t>外部有識者指摘を踏まえ、事業の効果検証により有効な指標がないか、また事業の進捗に応じ効果的な事業実施となるよう検討すること。</t>
    <rPh sb="0" eb="2">
      <t>ガイブ</t>
    </rPh>
    <rPh sb="2" eb="5">
      <t>ユウシキシャ</t>
    </rPh>
    <rPh sb="5" eb="7">
      <t>シテキ</t>
    </rPh>
    <rPh sb="8" eb="9">
      <t>フ</t>
    </rPh>
    <rPh sb="12" eb="14">
      <t>ジギョウ</t>
    </rPh>
    <rPh sb="15" eb="17">
      <t>コウカ</t>
    </rPh>
    <rPh sb="17" eb="19">
      <t>ケンショウ</t>
    </rPh>
    <rPh sb="22" eb="24">
      <t>ユウコウ</t>
    </rPh>
    <rPh sb="25" eb="27">
      <t>シヒョウ</t>
    </rPh>
    <rPh sb="34" eb="36">
      <t>ジギョウ</t>
    </rPh>
    <rPh sb="37" eb="39">
      <t>シンチョク</t>
    </rPh>
    <rPh sb="40" eb="41">
      <t>オウ</t>
    </rPh>
    <rPh sb="42" eb="45">
      <t>コウカテキ</t>
    </rPh>
    <rPh sb="46" eb="48">
      <t>ジギョウ</t>
    </rPh>
    <rPh sb="48" eb="50">
      <t>ジッシ</t>
    </rPh>
    <rPh sb="55" eb="57">
      <t>ケントウ</t>
    </rPh>
    <phoneticPr fontId="5"/>
  </si>
  <si>
    <t>設備導入にあたっては10年先あるいは20年先を見通す必要があり、補助事業は必要である。所管部局が点検し・要改善とした点を実行されることを期待する。</t>
    <phoneticPr fontId="5"/>
  </si>
  <si>
    <t>外部有識者指摘を踏まえ、事業への投資効果・波及効果等について検討するとともに、事業の効果検証を行うことで、効果的・効率的な事業実施に努めること。</t>
    <rPh sb="0" eb="2">
      <t>ガイブ</t>
    </rPh>
    <rPh sb="2" eb="5">
      <t>ユウシキシャ</t>
    </rPh>
    <rPh sb="5" eb="7">
      <t>シテキ</t>
    </rPh>
    <rPh sb="8" eb="9">
      <t>フ</t>
    </rPh>
    <rPh sb="12" eb="14">
      <t>ジギョウ</t>
    </rPh>
    <rPh sb="16" eb="18">
      <t>トウシ</t>
    </rPh>
    <rPh sb="18" eb="20">
      <t>コウカ</t>
    </rPh>
    <rPh sb="21" eb="23">
      <t>ハキュウ</t>
    </rPh>
    <rPh sb="23" eb="25">
      <t>コウカ</t>
    </rPh>
    <rPh sb="25" eb="26">
      <t>トウ</t>
    </rPh>
    <rPh sb="30" eb="32">
      <t>ケントウ</t>
    </rPh>
    <rPh sb="39" eb="41">
      <t>ジギョウ</t>
    </rPh>
    <rPh sb="42" eb="44">
      <t>コウカ</t>
    </rPh>
    <rPh sb="44" eb="46">
      <t>ケンショウ</t>
    </rPh>
    <rPh sb="47" eb="48">
      <t>オコナ</t>
    </rPh>
    <rPh sb="53" eb="56">
      <t>コウカテキ</t>
    </rPh>
    <rPh sb="57" eb="60">
      <t>コウリツテキ</t>
    </rPh>
    <rPh sb="61" eb="63">
      <t>ジギョウ</t>
    </rPh>
    <rPh sb="63" eb="65">
      <t>ジッシ</t>
    </rPh>
    <rPh sb="66" eb="67">
      <t>ツト</t>
    </rPh>
    <phoneticPr fontId="5"/>
  </si>
  <si>
    <t>ブラグインハイブリッド自動車と再エネ設備とをセットにして補助することが行政事業として有意義かどうか疑問がある。再エネ設備あるいは給電設備をインフラとして行政が行うことにはそれなりに意味があろうが、ハイブリッド自動車の導入についてまで補助対象とすることが妥当なのかは検討の余地があろう。特に、自動車技術は急速な進展を見せており、特定技術の車両に焦点を絞ることは技術開発競争を歪める結果となりかねない。</t>
    <phoneticPr fontId="5"/>
  </si>
  <si>
    <t>外部有識者指摘を踏まえ、補助メニュー毎の事業効果、セット補助による事業効果など、効果検証を図り、効果的・効率的な事業執行に努めること。</t>
    <rPh sb="0" eb="2">
      <t>ガイブ</t>
    </rPh>
    <rPh sb="2" eb="5">
      <t>ユウシキシャ</t>
    </rPh>
    <rPh sb="5" eb="7">
      <t>シテキ</t>
    </rPh>
    <rPh sb="8" eb="9">
      <t>フ</t>
    </rPh>
    <rPh sb="12" eb="14">
      <t>ホジョ</t>
    </rPh>
    <rPh sb="18" eb="19">
      <t>ゴト</t>
    </rPh>
    <rPh sb="20" eb="22">
      <t>ジギョウ</t>
    </rPh>
    <rPh sb="22" eb="24">
      <t>コウカ</t>
    </rPh>
    <rPh sb="28" eb="30">
      <t>ホジョ</t>
    </rPh>
    <rPh sb="33" eb="35">
      <t>ジギョウ</t>
    </rPh>
    <rPh sb="35" eb="37">
      <t>コウカ</t>
    </rPh>
    <rPh sb="40" eb="42">
      <t>コウカ</t>
    </rPh>
    <rPh sb="42" eb="44">
      <t>ケンショウ</t>
    </rPh>
    <rPh sb="45" eb="46">
      <t>ハカ</t>
    </rPh>
    <rPh sb="48" eb="51">
      <t>コウカテキ</t>
    </rPh>
    <rPh sb="52" eb="54">
      <t>コウリツ</t>
    </rPh>
    <rPh sb="54" eb="55">
      <t>テキ</t>
    </rPh>
    <rPh sb="56" eb="58">
      <t>ジギョウ</t>
    </rPh>
    <rPh sb="58" eb="60">
      <t>シッコウ</t>
    </rPh>
    <rPh sb="61" eb="62">
      <t>ツト</t>
    </rPh>
    <phoneticPr fontId="5"/>
  </si>
  <si>
    <t>浄化槽設備の脱炭素技術の革新が進むことにより、耐用年数が未経過の浄化槽への新技術装備は有効な手法といえよう。本行政事業の効果への期待には大きいといえる。その意味で、半導体不足等の介在的な事情によって遅滞していることは残念である。また、補助内容の妥当性については、今少し精査をしておくことが求められよう。</t>
    <phoneticPr fontId="5"/>
  </si>
  <si>
    <t>外部有識者指摘の通り、令和４年度はやむを得ない事情とはいえ多額の繰り越しが発生しているため、令和５年度は、一層事業の進捗管理に努めること。また普及率に伴い補助内容を見直す等、より効率的・効果的な事業実施を図ること。</t>
    <rPh sb="0" eb="2">
      <t>ガイブ</t>
    </rPh>
    <rPh sb="2" eb="5">
      <t>ユウシキシャ</t>
    </rPh>
    <rPh sb="5" eb="7">
      <t>シテキ</t>
    </rPh>
    <rPh sb="8" eb="9">
      <t>トオ</t>
    </rPh>
    <rPh sb="11" eb="13">
      <t>レイワ</t>
    </rPh>
    <rPh sb="14" eb="16">
      <t>ネンド</t>
    </rPh>
    <rPh sb="20" eb="21">
      <t>エ</t>
    </rPh>
    <rPh sb="23" eb="25">
      <t>ジジョウ</t>
    </rPh>
    <rPh sb="71" eb="74">
      <t>フキュウリツ</t>
    </rPh>
    <rPh sb="75" eb="76">
      <t>トモナ</t>
    </rPh>
    <rPh sb="77" eb="79">
      <t>ホジョ</t>
    </rPh>
    <rPh sb="79" eb="81">
      <t>ナイヨウ</t>
    </rPh>
    <rPh sb="82" eb="84">
      <t>ミナオ</t>
    </rPh>
    <rPh sb="85" eb="86">
      <t>トウ</t>
    </rPh>
    <phoneticPr fontId="5"/>
  </si>
  <si>
    <t>本事業からどのようなアウトカムが得られるのかが極めて曖昧である。したがって、アウトカムの達成についての評価基準が設定できない。</t>
    <phoneticPr fontId="5"/>
  </si>
  <si>
    <t>外部有識者指摘を踏まえ、記載方法について工夫することで、事業内容・指標の明確化に努めること。</t>
    <rPh sb="0" eb="2">
      <t>ガイブ</t>
    </rPh>
    <rPh sb="2" eb="5">
      <t>ユウシキシャ</t>
    </rPh>
    <rPh sb="5" eb="7">
      <t>シテキ</t>
    </rPh>
    <rPh sb="8" eb="9">
      <t>フ</t>
    </rPh>
    <rPh sb="12" eb="14">
      <t>キサイ</t>
    </rPh>
    <rPh sb="14" eb="16">
      <t>ホウホウ</t>
    </rPh>
    <rPh sb="20" eb="22">
      <t>クフウ</t>
    </rPh>
    <rPh sb="28" eb="30">
      <t>ジギョウ</t>
    </rPh>
    <rPh sb="30" eb="32">
      <t>ナイヨウ</t>
    </rPh>
    <rPh sb="33" eb="35">
      <t>シヒョウ</t>
    </rPh>
    <rPh sb="36" eb="38">
      <t>メイカク</t>
    </rPh>
    <rPh sb="38" eb="39">
      <t>カ</t>
    </rPh>
    <rPh sb="40" eb="41">
      <t>ツト</t>
    </rPh>
    <phoneticPr fontId="5"/>
  </si>
  <si>
    <t>触媒に係る技術の有用性に疑う余地はないが、このような汎用技術ないし基礎的技術の研究・開発は環境行政とは間接的にしか関係しない。文科省単独の事業であるべきではないか。</t>
    <phoneticPr fontId="5"/>
  </si>
  <si>
    <t>外部有識者指摘を踏まえ、環境省事業としての必要性・有効性等を明確にする等記載内容を工夫すること。</t>
    <rPh sb="0" eb="2">
      <t>ガイブ</t>
    </rPh>
    <rPh sb="2" eb="5">
      <t>ユウシキシャ</t>
    </rPh>
    <rPh sb="5" eb="7">
      <t>シテキ</t>
    </rPh>
    <rPh sb="8" eb="9">
      <t>フ</t>
    </rPh>
    <rPh sb="12" eb="15">
      <t>カンキョウショウ</t>
    </rPh>
    <rPh sb="15" eb="17">
      <t>ジギョウ</t>
    </rPh>
    <rPh sb="21" eb="24">
      <t>ヒツヨウセイ</t>
    </rPh>
    <rPh sb="25" eb="28">
      <t>ユウコウセイ</t>
    </rPh>
    <rPh sb="28" eb="29">
      <t>トウ</t>
    </rPh>
    <rPh sb="30" eb="32">
      <t>メイカク</t>
    </rPh>
    <rPh sb="35" eb="36">
      <t>トウ</t>
    </rPh>
    <rPh sb="36" eb="38">
      <t>キサイ</t>
    </rPh>
    <rPh sb="38" eb="40">
      <t>ナイヨウ</t>
    </rPh>
    <rPh sb="41" eb="43">
      <t>クフウ</t>
    </rPh>
    <phoneticPr fontId="5"/>
  </si>
  <si>
    <t>大気環境の常時モニタリングは基礎資料として有用であるので、今後も継続されることがのぞまれる。</t>
    <phoneticPr fontId="5"/>
  </si>
  <si>
    <t>外部有識者からの意見を踏まえ、今後も着実に事業を継続すること。</t>
  </si>
  <si>
    <t>事業の継続は必要である。</t>
    <phoneticPr fontId="5"/>
  </si>
  <si>
    <t>短期アウトカムが長期アウトカムにつながる理由が説明されるべきである。</t>
    <phoneticPr fontId="5"/>
  </si>
  <si>
    <t>外部有識者からの意見を踏まえ、短期アウトカムが長期アウトカムにつながる理由を説明すること。</t>
  </si>
  <si>
    <t>長期に亘る調査事業ではあるが、環境行政のためには不可欠な基礎資料を得るために必要であり、今後も継続されることが望ましい。ただし、過去のデータとの整合性を図りつつ、調査技術の進歩などを踏まえた新たな対象項目の有無等は、常に検討されたい。</t>
  </si>
  <si>
    <t>外部有識者からの意見を踏まえ、過去のデータとの整合性を図りつつ、調査技術の進歩などを踏まえた新たな対象項目の有無等は、常に検討するよう努めること。</t>
  </si>
  <si>
    <t>農薬の環境リスクを評価するために必要な事業であり、今後も継続して行われるべきである。</t>
    <phoneticPr fontId="5"/>
  </si>
  <si>
    <t>対象となる環境産業の定義が十分でなく、評価することが難しい。</t>
    <phoneticPr fontId="5"/>
  </si>
  <si>
    <t>化学物質実態調査結果については、物質毎・調査地点毎等にデータを整理し、環境省HPに掲載することにより、得られた知見等を広く共有する。内分泌かく乱作用に関する検討については、試験・評価の情報を同HPに掲載する他、公開セミナーを通じて広く国民に共有していく。また、人ばく露量モニタリング調査については、本格調査の実施に向けて、継続性のある調査デザインとなるよう検討していく。得られたデータは初期リスク評価でも活用するなど評価の充実に努め、これらの結果を、同HPへわかりやすく掲載すること等により広く一般への周知に努めていく。</t>
    <rPh sb="117" eb="119">
      <t>コクミン</t>
    </rPh>
    <rPh sb="130" eb="131">
      <t>ヒト</t>
    </rPh>
    <rPh sb="134" eb="135">
      <t>リョウ</t>
    </rPh>
    <rPh sb="178" eb="180">
      <t>ケントウ</t>
    </rPh>
    <rPh sb="241" eb="242">
      <t>トウ</t>
    </rPh>
    <rPh sb="245" eb="246">
      <t>ヒロ</t>
    </rPh>
    <rPh sb="247" eb="249">
      <t>イッパン</t>
    </rPh>
    <phoneticPr fontId="5"/>
  </si>
  <si>
    <t>引き続き、適切な事業執行に努めていく。
また、可能な限りの公告期間の延長や仕様書の記載内容の見直し等により、一者応札の見直しに向けた取組みを継続して検討していく。</t>
    <rPh sb="0" eb="1">
      <t>ヒ</t>
    </rPh>
    <rPh sb="2" eb="3">
      <t>ツヅ</t>
    </rPh>
    <rPh sb="5" eb="7">
      <t>テキセツ</t>
    </rPh>
    <rPh sb="8" eb="10">
      <t>ジギョウ</t>
    </rPh>
    <rPh sb="10" eb="12">
      <t>シッコウ</t>
    </rPh>
    <rPh sb="13" eb="14">
      <t>ツト</t>
    </rPh>
    <phoneticPr fontId="5"/>
  </si>
  <si>
    <t>引き続き、PRTRデータの集計・公表を着実に行い、事業実施に努める。また、仕様書の記載内容の見直し等により、一者応札の改善に向けた取組を検討する。</t>
    <phoneticPr fontId="5"/>
  </si>
  <si>
    <t>事業委託内容や得られた情報について、検討会等での専門家からの意見を踏まえて精査し、引き続き予算の効率的・効率的な使用に努める。</t>
    <phoneticPr fontId="5"/>
  </si>
  <si>
    <t>日本の一般大気観測にかかる公定法の国際的な普及に努め、日本のデータが劣後することなく国際的に活用されるよう努めるなど、資金拠出だけにとどまらない戦略的な活用を推進する。</t>
    <phoneticPr fontId="5"/>
  </si>
  <si>
    <t>３歳児、６歳児の健康調査を着実に実施するため、有識者の意見も踏まえながら事業の効率性を検討の上、信頼性の高い調査となるよう努めていく。また、昨年度の予算執行率を踏まえ、令和５年度予算は減額した。今後とも、より一層の効率的及び効果的な予算執行に努めていく。</t>
    <rPh sb="23" eb="26">
      <t>ユウシキシャ</t>
    </rPh>
    <rPh sb="27" eb="29">
      <t>イケン</t>
    </rPh>
    <rPh sb="30" eb="31">
      <t>フ</t>
    </rPh>
    <rPh sb="70" eb="73">
      <t>サクネンド</t>
    </rPh>
    <rPh sb="74" eb="76">
      <t>ヨサン</t>
    </rPh>
    <rPh sb="89" eb="91">
      <t>ヨサン</t>
    </rPh>
    <phoneticPr fontId="5"/>
  </si>
  <si>
    <t>今後も現行以上の申請者数が見込まれること等を踏まえ、これまでに蓄積したノウハウを生かしつつ、必要な被害者救済が適正に行われるよう、引き続き石綿健康被害救済業務の円滑な実施を図る。</t>
    <phoneticPr fontId="5"/>
  </si>
  <si>
    <t>公害により健康被害を受けた方々の迅速かつ公正な保護が行われるよう適切な事業の執行に務めるとともに、仕様書記載内容の点検・見直し等により、一者応札の改善に向けて適切な措置を講じる。</t>
    <rPh sb="10" eb="11">
      <t>ウ</t>
    </rPh>
    <rPh sb="13" eb="15">
      <t>カタガタ</t>
    </rPh>
    <rPh sb="16" eb="18">
      <t>ジンソク</t>
    </rPh>
    <rPh sb="20" eb="22">
      <t>コウセイ</t>
    </rPh>
    <rPh sb="23" eb="25">
      <t>ホゴ</t>
    </rPh>
    <rPh sb="26" eb="27">
      <t>オコナ</t>
    </rPh>
    <rPh sb="35" eb="37">
      <t>ジギョウ</t>
    </rPh>
    <rPh sb="41" eb="42">
      <t>ツト</t>
    </rPh>
    <rPh sb="49" eb="52">
      <t>シヨウショ</t>
    </rPh>
    <rPh sb="52" eb="54">
      <t>キサイ</t>
    </rPh>
    <rPh sb="54" eb="56">
      <t>ナイヨウ</t>
    </rPh>
    <rPh sb="57" eb="59">
      <t>テンケン</t>
    </rPh>
    <rPh sb="60" eb="62">
      <t>ミナオ</t>
    </rPh>
    <rPh sb="63" eb="64">
      <t>トウ</t>
    </rPh>
    <rPh sb="68" eb="69">
      <t>イチ</t>
    </rPh>
    <rPh sb="79" eb="81">
      <t>テキセツ</t>
    </rPh>
    <rPh sb="82" eb="84">
      <t>ソチ</t>
    </rPh>
    <rPh sb="85" eb="86">
      <t>コウ</t>
    </rPh>
    <phoneticPr fontId="5"/>
  </si>
  <si>
    <t>関係自治体と協力し、引き続き、住民検診が適切に受診され、必要な方に保健指導等が行われるよう適切な予算措置を行うとともに、より効率的・効果的な事業の実施に努める。
仕様書記載内容の点検・見直しなど、一者応札の改善に向けて適切な措置を講じる。</t>
    <phoneticPr fontId="5"/>
  </si>
  <si>
    <t>関係自治体を通じて地元の要望を十分に把握し、実施事業を決定するとともに、効果的かつ効率的に事業を実施できるように努める。</t>
    <phoneticPr fontId="5"/>
  </si>
  <si>
    <t>各調査実施機関の取組及び調査の外部評価を共有すること等により引き続き事業実施の効率化を図ってまいりたい。また、13歳以降の調査に向けて、参加者数を維持するには、調査の意義や成果について理解を得ることが重要であるため、調査成果のホームページ掲載や妊婦等がアクセスしやすいメディアへの掲載等より一層わかりやすい情報発信を行う。執行率についてもコロナ後の状況の推移や調査の進展等を把握しながら、予算規模の妥当性について検討を行い調査を着実に進められるよう努めてまいりたい。なお、令和6年度予算要求においては、執行率等を踏まえ、予算の削減を図った。</t>
    <phoneticPr fontId="5"/>
  </si>
  <si>
    <t>水俣病の理解促進、メチル水銀による健康影響という課題について、引き続き外部委員による評価を受け、評価結果を適切に反映し、効率的に研究を行うことで研究成果が社会のニーズを満たすものとなるよう努める。また、得られた成果を水俣病情報センターの展示VR化や継続的な展示更新などにより積極的に情報発信していく。</t>
    <phoneticPr fontId="5"/>
  </si>
  <si>
    <t>引き続き、普及啓発に取り組むとともに、改正気候変動適応法に規定された新たな仕組みを普及・推進するための効果的な運用に関する検討及び支援を実施する。</t>
    <phoneticPr fontId="5"/>
  </si>
  <si>
    <t>今後、達成率が低い要因（放射線による健康影響に関する誤解の原因）の調査を進め、要因を解消できるよう事業内容やアウトプット、アウトカム等の見直しを検討し、アンケート調査における達成率向上を目指す。
また、一者応札の改善に向けて仕様書の見直しや公告期間の延長等の取り組みを検討・実施する。</t>
    <rPh sb="0" eb="2">
      <t>コンゴ</t>
    </rPh>
    <rPh sb="3" eb="6">
      <t>タッセイリツ</t>
    </rPh>
    <rPh sb="7" eb="8">
      <t>ヒク</t>
    </rPh>
    <rPh sb="9" eb="11">
      <t>ヨウイン</t>
    </rPh>
    <rPh sb="12" eb="15">
      <t>ホウシャセン</t>
    </rPh>
    <rPh sb="18" eb="20">
      <t>ケンコウ</t>
    </rPh>
    <rPh sb="20" eb="22">
      <t>エイキョウ</t>
    </rPh>
    <rPh sb="23" eb="24">
      <t>カン</t>
    </rPh>
    <rPh sb="26" eb="28">
      <t>ゴカイ</t>
    </rPh>
    <rPh sb="29" eb="31">
      <t>ゲンイン</t>
    </rPh>
    <rPh sb="33" eb="35">
      <t>チョウサ</t>
    </rPh>
    <rPh sb="36" eb="37">
      <t>スス</t>
    </rPh>
    <rPh sb="39" eb="41">
      <t>ヨウイン</t>
    </rPh>
    <rPh sb="42" eb="44">
      <t>カイショウ</t>
    </rPh>
    <rPh sb="49" eb="51">
      <t>ジギョウ</t>
    </rPh>
    <rPh sb="51" eb="53">
      <t>ナイヨウ</t>
    </rPh>
    <rPh sb="66" eb="67">
      <t>トウ</t>
    </rPh>
    <rPh sb="68" eb="70">
      <t>ミナオ</t>
    </rPh>
    <rPh sb="72" eb="74">
      <t>ケントウ</t>
    </rPh>
    <rPh sb="81" eb="83">
      <t>チョウサ</t>
    </rPh>
    <rPh sb="87" eb="92">
      <t>タッセイリツコウジョウ</t>
    </rPh>
    <phoneticPr fontId="5"/>
  </si>
  <si>
    <t>外部有識者の所見を踏まえて、言語の定義を明確化するとともに、事業内容とアウトカムとの関連性についても分かりやすく記載するよう努めること。</t>
    <phoneticPr fontId="5"/>
  </si>
  <si>
    <t>引き続き成果目標の達成に努めつつ、事業の点検・改善の方向性等に応じ成果目標を検討するなどして、環境教育の総合的な推進及びESDの促進を図る。</t>
    <phoneticPr fontId="5"/>
  </si>
  <si>
    <t>○　既存ストックのZEB化・省CO2化に対して早急に集中的かつ内容・レベルに応じた段階的な支援策の拡充を検討する。
○　アウトカムの設定にあたり、特にZEB事業については全国のZEB化率というマクロ目標を指標の一つとして明記し、本事業との関連性を強めた記載とした。本事業のみによる効果抽出は容易ではないが、事業で実現されたZEB数と全国ZEB数の関連性を常に注視し、今後事業のみによる効果を検討する一助としたい。</t>
    <phoneticPr fontId="5"/>
  </si>
  <si>
    <t>事業内容について、言語の定義を明確化するとともに、アウトカムとの関連性についても分かりやすく記載するよう努める。</t>
    <phoneticPr fontId="5"/>
  </si>
  <si>
    <t>環境基本計画等推進経費</t>
    <rPh sb="6" eb="7">
      <t>トウ</t>
    </rPh>
    <phoneticPr fontId="5"/>
  </si>
  <si>
    <t>環境教育・ESD推進経費</t>
    <rPh sb="10" eb="12">
      <t>ケイヒ</t>
    </rPh>
    <phoneticPr fontId="5"/>
  </si>
  <si>
    <t>環境保全と利用の最適化による地域共生型再エネ導入加速化検討事業</t>
    <phoneticPr fontId="5"/>
  </si>
  <si>
    <t>自然環境局
大臣官房環境影響評価課</t>
    <rPh sb="0" eb="5">
      <t>シゼンカンキョウキョク</t>
    </rPh>
    <rPh sb="6" eb="10">
      <t>ダイジンカンボウ</t>
    </rPh>
    <rPh sb="10" eb="14">
      <t>カンキョウエイキョウ</t>
    </rPh>
    <rPh sb="14" eb="16">
      <t>ヒョウカ</t>
    </rPh>
    <rPh sb="16" eb="17">
      <t>カ</t>
    </rPh>
    <phoneticPr fontId="5"/>
  </si>
  <si>
    <t>建築物等のZEB化・省CO2化促進事業（一部経済産業省・国土交通省・厚生労働省連携事業）</t>
    <rPh sb="0" eb="4">
      <t>ケンチクブツトウ</t>
    </rPh>
    <rPh sb="8" eb="9">
      <t>カ</t>
    </rPh>
    <rPh sb="10" eb="11">
      <t>ショウ</t>
    </rPh>
    <rPh sb="14" eb="15">
      <t>カ</t>
    </rPh>
    <rPh sb="15" eb="19">
      <t>ソクシンジギョウ</t>
    </rPh>
    <rPh sb="20" eb="22">
      <t>イチブ</t>
    </rPh>
    <rPh sb="22" eb="27">
      <t>ケイザイサンギョウショウ</t>
    </rPh>
    <rPh sb="28" eb="33">
      <t>コクドコウツウショウ</t>
    </rPh>
    <rPh sb="34" eb="39">
      <t>コウセイロウドウショウ</t>
    </rPh>
    <rPh sb="39" eb="43">
      <t>レンケイジギョウ</t>
    </rPh>
    <phoneticPr fontId="5"/>
  </si>
  <si>
    <t>3_a_1</t>
  </si>
  <si>
    <t>3_a_2</t>
  </si>
  <si>
    <t>「デコ活」（脱炭素につながる新しい豊かな暮らしを創る国民運動）推進事業</t>
    <rPh sb="3" eb="4">
      <t>カツ</t>
    </rPh>
    <phoneticPr fontId="5"/>
  </si>
  <si>
    <t>金融機関を通じたバリューチェーン脱炭素化のための利子補給事業</t>
    <phoneticPr fontId="5"/>
  </si>
  <si>
    <t>大臣官房環境経済課</t>
    <rPh sb="0" eb="4">
      <t>ダイジンカンボウ</t>
    </rPh>
    <rPh sb="4" eb="9">
      <t>カンキョウケイザイカ</t>
    </rPh>
    <phoneticPr fontId="5"/>
  </si>
  <si>
    <t>運輸部門の脱炭素化に向けた先進的システム社会実装促進事業（国土交通省連携事業）</t>
    <rPh sb="29" eb="31">
      <t>コクド</t>
    </rPh>
    <rPh sb="31" eb="34">
      <t>コウツウショウ</t>
    </rPh>
    <rPh sb="34" eb="36">
      <t>レンケイ</t>
    </rPh>
    <rPh sb="36" eb="38">
      <t>ジギョウ</t>
    </rPh>
    <phoneticPr fontId="5"/>
  </si>
  <si>
    <t>水・大気環境局</t>
    <rPh sb="0" eb="1">
      <t>ミズ</t>
    </rPh>
    <rPh sb="2" eb="7">
      <t>タイキカンキョウキョク</t>
    </rPh>
    <phoneticPr fontId="5"/>
  </si>
  <si>
    <t>引き続き、仕様の見直しや公告期間を延長する等の改善を図り、競争入札を実施することで、一者応札の改善に努める。</t>
    <phoneticPr fontId="5"/>
  </si>
  <si>
    <t>引き続き、成果目標の達成に向けた適切な事業の実施に努め、一者応札の改善に向けた取り組みを検討する。</t>
    <phoneticPr fontId="5"/>
  </si>
  <si>
    <t>引き続き、競争性の高い調達方式により、コスト削減を図りながら、成果目標の達成に向けた適切な事業実施に努める。</t>
    <phoneticPr fontId="5"/>
  </si>
  <si>
    <t>効果的、効率的な業務運営となるよう、一者応札の改善等、執行額の適正化に継続して取り組む。</t>
    <phoneticPr fontId="5"/>
  </si>
  <si>
    <t>概算要求額を対前年度比90%に縮小した。引き続き、仕様の見直しや公告期間を延長する等の改善を図り適正な競争に努め、競争入札を実施することで、コスト等の水準を適正に確保する。</t>
    <phoneticPr fontId="5"/>
  </si>
  <si>
    <t>環境保全調査等地方公共団体委託費について、風力発電施設に係る騒音影響との調査業務や臭気対策技術の臭気削減効果調査における類似の知見収集業務に集約することで、事業全体の効率化を図った。一者応札の改善については、仕様書の内容や提案書の提出期限の延長等の見直しを行い競争性の確保に努める。</t>
    <phoneticPr fontId="5"/>
  </si>
  <si>
    <t>外部有識者の所見を踏まえ、中期アウトカム及び長期アウトカムを見直し及び目標年度における効果測定に関する評価を行い、本事業の最終年度としての総括を行った。</t>
    <phoneticPr fontId="5"/>
  </si>
  <si>
    <t>引き続き、有明海等の再生に係る調査や科学的知見の収集を計画的かつ継続的に実施することにより、適切な事業実施に努める。
また、一者応札の改善に向けて公告期間の延長や、仕様書における業務内容の更なる明確化などにより、引き続き改善に努める。</t>
    <phoneticPr fontId="5"/>
  </si>
  <si>
    <t>引き続き、成果目標の達成に向け、適切な事業の実施に努める。
一者応札の改善に向けて、仕様書における業務内容の更なる明確化などにより、引き続き改善に努める。</t>
    <phoneticPr fontId="5"/>
  </si>
  <si>
    <t>引き続き、成果目標の達成に向けた適切な事業の実施に努める。また、仕様の見直しや公告期間を延長する等の改善を図り、競争入札を実施することで、一者応札の改善に努める。</t>
    <phoneticPr fontId="5"/>
  </si>
  <si>
    <t>引き続き、事業の進捗状況を随時把握すると共に、一者応札の改善に向けた取組として、公告期間を延長する等、引き続き適正な競争の実施に努める。</t>
    <phoneticPr fontId="5"/>
  </si>
  <si>
    <t>本事業で得られた知見は関連施策に活用していく。</t>
    <phoneticPr fontId="5"/>
  </si>
  <si>
    <t>執行率の改善を図りつつ琵琶湖の水質及び生態系の保全及び再生の取組を適切に実行する。</t>
    <phoneticPr fontId="5"/>
  </si>
  <si>
    <t>引き続き、成果目標の達成に向けた適切な事業の実施に努め、また、一者応札の改善に向けた取り組みを検討する。</t>
    <phoneticPr fontId="5"/>
  </si>
  <si>
    <t>引き続き、仕様の見直しや公告期間を延長する等改善を図り、競争入札を実施することで、一者応札の改善に努める。</t>
    <phoneticPr fontId="5"/>
  </si>
  <si>
    <t>引き続き、国際地域開発センターやアジア開発銀行等との連携を図り、連携した研修やワークショップの実施等、効果的な事業実施を図る。</t>
    <phoneticPr fontId="5"/>
  </si>
  <si>
    <t>引き続き、事業の進捗状況を随時把握すると共に、良好な水環境創出のモデル事業の取り組みを支援することにより水環境の重要性について国民の理解を深める等、適切な事業実施に努める。</t>
    <phoneticPr fontId="5"/>
  </si>
  <si>
    <t>環境基準等の適切な設定・見直しにあたり、最新の科学的知見の収集とこれに基づく検討を実施し、環境リスクの適切な管理の推進に努める。</t>
    <phoneticPr fontId="5"/>
  </si>
  <si>
    <t>外部有識者の指摘を踏まえて、短期アウトカムから長期アウトカムにつながる理由を記載した。</t>
    <phoneticPr fontId="5"/>
  </si>
  <si>
    <t>測定分析の自動化等の更なる発展、環境測定分析技術等の精度向上や信頼性確保を図るため、引き続き、必要な予算の確保等に努める。</t>
    <phoneticPr fontId="5"/>
  </si>
  <si>
    <t>引き続き、現行の対策や大気環境基準の達成・維持に向けた総合的な対策を講じることにより、適切な事業実施に努める。また、一者応札の改善に向けては、公告期間の延長等を図り、競争性の確保に努める。</t>
    <phoneticPr fontId="5"/>
  </si>
  <si>
    <t>引き続き、現行の騒音環境基準の達成・維持に向けた総合的な対策を講じることにより、適切な事業実施に努める。また、一者応札の改善に向けては、公告期間の延長等を図り、競争性の確保に努める。</t>
    <phoneticPr fontId="5"/>
  </si>
  <si>
    <t>引き続き、環境基準等の設定及び見直しや適正な規制を行うために必要な調査・検討を行いながら、成果目標の達成に向けた適切な事業の実施に努める。</t>
    <phoneticPr fontId="5"/>
  </si>
  <si>
    <t>過去のデータとの整合性を図りつつ、調査技術の進歩などを踏まえた新たな対象項目の有無等について常に検討しながら、引き続き、成果目標の達成に向けた適切な事業の実施に努める。</t>
    <phoneticPr fontId="5"/>
  </si>
  <si>
    <t>引き続き、成果目標の達成に向けた適切な事業の実施に努め、一者応札の改善に向けた取り組みを検討するなど、適切な事業実施に努める。</t>
    <phoneticPr fontId="5"/>
  </si>
  <si>
    <t>事業を効率的に実施するとともに、より一層の予算執行効率化の観点から、公告期間を延長する等、引き続き適正な競争の実施に努める。</t>
    <phoneticPr fontId="5"/>
  </si>
  <si>
    <t>引き続き、適切かつ着実に事業を実施する。</t>
    <rPh sb="0" eb="1">
      <t>ヒ</t>
    </rPh>
    <rPh sb="2" eb="3">
      <t>ツヅ</t>
    </rPh>
    <phoneticPr fontId="5"/>
  </si>
  <si>
    <t>重点政策推進枠1,600
事項要求</t>
    <rPh sb="13" eb="15">
      <t>ジコウ</t>
    </rPh>
    <rPh sb="15" eb="17">
      <t>ヨウキュウ</t>
    </rPh>
    <phoneticPr fontId="5"/>
  </si>
  <si>
    <t>重点政策推進枠400</t>
    <phoneticPr fontId="5"/>
  </si>
  <si>
    <t>重点政策推進枠50</t>
    <phoneticPr fontId="5"/>
  </si>
  <si>
    <t>重点政策推進枠117</t>
    <phoneticPr fontId="5"/>
  </si>
  <si>
    <t>中期目標、中期計画に定めた経費の削減・効率化目標を達成するよう業務運営の効率化を図る。また、調達については、契約手続審査委員会、外部有識者等からなる契約監視委員会、監事も加えた３者によるチェック機能等を引き続き十分に働かせていく。</t>
    <phoneticPr fontId="5"/>
  </si>
  <si>
    <t>外部有識者の所見を踏まえ、各成果目標と成果実績について妥当性が判断できるEBPMとなるよう、適切な成果目標と成果実績の記載を検討する。また、特定民有地買上事業について、生物多様性保全の観点から保護の必要性の高い地域の保護管理強化を適切に図れるよう、所有者からの買上げの申出を踏まえつつ、地元調整等も着実に進める等しながら、より一層の事業進捗管理に努めてまいりたい。</t>
  </si>
  <si>
    <t>令和５年度より種の保存法の施行状況評価を開始し、オンライン取引の増加や国際情勢の変化等を踏まえた事業の効率化・強化につき検討を進める予定である。アウトプット①の指標については、条約法令に係る適切な規制運用を目指した事業の合算であり、内訳を記載することは可能であるが、施行状況評価・検討を踏まえて次年度以降見直したい。
また、種の保存法の前回改正により罰則が強化されて以降、規制対象種数が年々増加する中、捜査事項照会件数は未だ増加傾向にあるところ、直近５年間は中期アウトカム①-2の数値が低くなることを目指す。ただし、それ以降は捜査事項照会件数の減少も期待されるため、規制対象種数等の外部要因の影響を受けない指標を改めて検討したい。</t>
  </si>
  <si>
    <t>0109</t>
    <phoneticPr fontId="5"/>
  </si>
  <si>
    <t>重点政策推進枠100百万円</t>
    <phoneticPr fontId="5"/>
  </si>
  <si>
    <t>重点政策推進枠200百万円</t>
    <phoneticPr fontId="5"/>
  </si>
  <si>
    <t>重要政策推進枠500百万円</t>
    <rPh sb="0" eb="2">
      <t>ジュウヨウ</t>
    </rPh>
    <rPh sb="2" eb="4">
      <t>セイサク</t>
    </rPh>
    <rPh sb="4" eb="6">
      <t>スイシン</t>
    </rPh>
    <rPh sb="6" eb="7">
      <t>ワク</t>
    </rPh>
    <rPh sb="10" eb="11">
      <t>ヒャク</t>
    </rPh>
    <rPh sb="11" eb="13">
      <t>マンエン</t>
    </rPh>
    <phoneticPr fontId="5"/>
  </si>
  <si>
    <t>環境-21-0283</t>
    <phoneticPr fontId="5"/>
  </si>
  <si>
    <t>行政事業レビュー推進チームの所見を踏まえ、更なる環境影響評価制度の適切な運用に向けて成果目標の見直しを検討する。また、環境行政の動向、課題、ニーズを踏まえ、効果的な事業実施に努める。</t>
    <phoneticPr fontId="5"/>
  </si>
  <si>
    <t>環境パートナーシップ推進経費</t>
    <phoneticPr fontId="5"/>
  </si>
  <si>
    <t>重要政策推進枠：200百万円</t>
    <phoneticPr fontId="5"/>
  </si>
  <si>
    <t>税制全体のグリーン化推進検討経費</t>
    <phoneticPr fontId="5"/>
  </si>
  <si>
    <t>企業行動推進経費</t>
    <phoneticPr fontId="5"/>
  </si>
  <si>
    <t>グリーン購入・契約推進事業</t>
    <phoneticPr fontId="5"/>
  </si>
  <si>
    <t>重要政策推進枠：1,600百万円</t>
    <phoneticPr fontId="5"/>
  </si>
  <si>
    <t>重要政策推進枠：6,627百万円</t>
    <phoneticPr fontId="5"/>
  </si>
  <si>
    <t>行政事業レビュー推進チームの所見を踏まえ、引き続き税制全体のグリーン化の推進を図るため効率的・効果的な事業実施に努める。また、一者応札の改善に向けた取り組みを検討する。</t>
    <phoneticPr fontId="5"/>
  </si>
  <si>
    <t>行政事業レビュー推進チームの所見を踏まえ、引き続き企業の事業活動に伴う環境負荷低減を図るため効率的・効果的な事業実施に努める。また、一者応札の改善に向けた取り組みを検討する。</t>
    <phoneticPr fontId="5"/>
  </si>
  <si>
    <t>行政事業レビュー推進チームの所見を踏まえ、引き続きより効率的・効果的に事業を実施し、環境負荷の少ない調達の推進に努める。また、一者応札の改善に向けた取り組みを検討する。</t>
    <phoneticPr fontId="5"/>
  </si>
  <si>
    <t>ｴﾈﾙｷﾞｰ対策特別会計電源開発促進勘定</t>
    <phoneticPr fontId="5"/>
  </si>
  <si>
    <t>引き続き、高効率エネルギー回収を可能とする一般廃棄物処理施設の改良・更新等を進めるとともに本事業の周知等を行い、効果的かつ効率的な事業実施に努める。</t>
    <phoneticPr fontId="5"/>
  </si>
  <si>
    <t>本事業で得られた知見を今後の関連する政策に有効に活用する.</t>
    <phoneticPr fontId="5"/>
  </si>
  <si>
    <t>外部有識者指摘を踏まえ、フェーズに即した事業内容とする等効果的な実施手法とするため、本事業は令和５年度で終了し、令和６年度より新規事業として実施する予定。</t>
    <phoneticPr fontId="5"/>
  </si>
  <si>
    <t>令和４年度にすべての補助事業が完了した。本事業を実施したことで得られた優良な導入事例等の知見を、後継事業である「地域レジリエンス・脱炭素化を同時実現する公共施設へエネルギー設備等導入推進事業」において活用する。</t>
  </si>
  <si>
    <t>本事業は、インターネットモニター調査及び調査員調査にて、各6500世帯（全国13000世帯）を対象として調査を実施し、HPで調査結果を公表している。
引き続き、有識者検討会において調査方法や結果について十分な検証を行うとともに、より効果的な事業となるよう調査内容の見直しや分析の改善に努める。</t>
  </si>
  <si>
    <t>効率的な事業実施、一者応札の改善に努める。</t>
    <phoneticPr fontId="5"/>
  </si>
  <si>
    <t>令和５年度に全額繰り越しを行っているものの、成果目標の達成に向けた事業実施に努めたい。</t>
    <phoneticPr fontId="5"/>
  </si>
  <si>
    <t>令和４年度で終了の事業。
本事業で得られた知見を次年度以降の今後の関連する政策に有効活用していくもの。</t>
  </si>
  <si>
    <t>終了課題に対する外部有識者による事後評価やフォローアップ調査により、引き続き本事業の成果や課題について、今後の政策に反映できるよう分析・検討する。</t>
    <phoneticPr fontId="5"/>
  </si>
  <si>
    <t>CCSを取り巻く環境の変化による影響を受けた事業が存在したため、繰越が発生した。令和５年度は、次年度への繰り越しが発生しないよう、事業の進捗管理に努める。</t>
    <phoneticPr fontId="5"/>
  </si>
  <si>
    <t>本事業で得られた知見を今後の関連する政策、後継となる新規事業において有効に活用していく。</t>
    <phoneticPr fontId="5"/>
  </si>
  <si>
    <t>推進チームの所見を踏まえ、事業の進捗管理に努め、適切な事業設計を行い、予算の効率的な執行に努める。</t>
    <phoneticPr fontId="5"/>
  </si>
  <si>
    <t>令和４年度にすべての補助事業が完了した。
本事業で得られた優良な導入事例等の知見を共有し、再生可能エネルギーの大幅な導入拡大のための他の施策に活用する。</t>
    <phoneticPr fontId="5"/>
  </si>
  <si>
    <t>外部有識者の所見を踏まえ、「新たな地球温暖化対策計画」における自然冷媒機器累積導入件数の値と、冷凍冷蔵機器の市中稼働台数から算出した普及率を中期アウトカムとして設定しなおし、長期アウトカムとして温室効果ガス削減量を設定することで関係性を明らかにした。引き続き、後継事業において本事業成果を活用し、脱炭素に資する自然冷媒機器の普及を促進する。</t>
  </si>
  <si>
    <t>本事業で得られた知見を今後の関連する政策、後継事業において有効に活用していく。</t>
    <phoneticPr fontId="5"/>
  </si>
  <si>
    <t>本事業で得られた知見を今後の関連する政策に有効に活用する。</t>
  </si>
  <si>
    <t>引き続き、成果目標の達成に向けて、各事業者と密に進捗の把握に努める。一者応札対応については、事業仕様の細分化等、複数社が取り組むことができるような対応を進めている。</t>
    <phoneticPr fontId="5"/>
  </si>
  <si>
    <t>効果的かつ効率的な事業実施・検証に向け、定量的アウトカムについて検討を進めるとともに、一者応札の改善に向けた取組を検討する。</t>
  </si>
  <si>
    <t>本事業について、環境面、経済面、社会面へ与えた影響を計測する指標の設定ができないか検討する。
また、本事業で得られた知見を取りまとめ、公表することで、横展開につなげる。
一者応札について、本事業は今年度で終了となるが、ご指摘を踏まえ、他の事業での改善に活かせるように検討する。</t>
  </si>
  <si>
    <t>所見にてご指摘の通り、電子報告率の向上にむけて令和５年度では紙にて報告いただいた事業者に対する電子報告システムの周知、ならびに電子報告いただいた事業者には使いやすさを含めたアンケート実施を予定しており、電子報告率向上及びシステム改善に向けて対応を努めていく。</t>
  </si>
  <si>
    <t>記載方法について工夫し、成果目標の明確化を行った。今後も引き続き適切な事業の執行に努めていく。</t>
    <phoneticPr fontId="5"/>
  </si>
  <si>
    <t>今後、実証事業においても行政事業としてのアウトカム明示を行う。本事業の成果に関する、補助対象機関と国との権利関係も明確にする。</t>
    <phoneticPr fontId="5"/>
  </si>
  <si>
    <t>御指摘を踏まえて、事業の進捗管理を適切に把握するとともに、予算規模の妥当性を検証した上で予算要求を行うことに努める。</t>
  </si>
  <si>
    <t>外部有識者指摘を踏まえ、引き続き予算の効率的・効果的執行に努めていく。また、本調査費において調査・検討した内容を踏まえ、温室効果ガス削減が大きく進捗するよう対策・施策等と結びつけを図り、2050年のカーボンニュートラル目標達成に向けてアプローチしていく。</t>
    <phoneticPr fontId="5"/>
  </si>
  <si>
    <t>執行率を改善するため、補助対象を安定器から変圧器に変更するとともに、より丁寧な周知を開催することとしている。</t>
    <phoneticPr fontId="5"/>
  </si>
  <si>
    <t>定期的な進捗管理の実施により、令和４年度の執行率は大きく改善した。
令和５年度も事業の進捗管理に一層努めるとともに、自立的な再エネ普及を促進し、かつ適切な予算規模の要求を行う。</t>
    <phoneticPr fontId="5"/>
  </si>
  <si>
    <t>引き続き、一層事業の進捗管理に努めるとともに予算規模の妥当性について検討する。</t>
    <phoneticPr fontId="5"/>
  </si>
  <si>
    <t>事業の効果検証により有効な指標がないか、また事業の進捗に応じ効果的な事業実施となるよう検討する。</t>
    <phoneticPr fontId="5"/>
  </si>
  <si>
    <t>引き続き、事業目的に対する進捗等を踏まえた適切な事業実施に努める。また、一者応札の改善に向けた取組に努める。</t>
  </si>
  <si>
    <t>詳細に事業の進捗管理を行い、効率的・効果的に執行する。</t>
    <phoneticPr fontId="5"/>
  </si>
  <si>
    <t>本事業によって得られた成果を循環経済社会構築に向けた施策に活用していく。</t>
    <phoneticPr fontId="5"/>
  </si>
  <si>
    <t>引き続き、一層事業の進捗管理に努めるとともに予算規模の妥当性について検討する。また、一者応札の改善に向けた取組を検討する。</t>
    <phoneticPr fontId="5"/>
  </si>
  <si>
    <t>①については、これまでの成果も踏まえ、また、より横展開を目指して事業の見直しを行う。</t>
  </si>
  <si>
    <t>本事業で得られた知見を関連政策に有効に活用する。</t>
    <phoneticPr fontId="5"/>
  </si>
  <si>
    <t>令和5年度は、繰越し、不用が発生しないように事業進捗の把握をより密に進める。一者応札対応については、事業仕様の細分化等、複数社が取り組むことができるような対応を進めている。</t>
    <phoneticPr fontId="5"/>
  </si>
  <si>
    <t>10年、20年先を見据えた補助事業を実施する。実施した補助事業を点検し・要改善とした点を実行する。</t>
    <phoneticPr fontId="5"/>
  </si>
  <si>
    <t>令和５年度は、採択事業の進捗管理を適切に行い、多額の繰り越しと不用を抑えるように努める。また、地方公共団体に対して、本事業の要望額を調査し、適切な予算額を検討する。</t>
  </si>
  <si>
    <t>行政事業レビュー推進チームからの所見を踏まえ、令和5年度は、一層事業の進捗管理及び適切な予算執行に努める。</t>
    <phoneticPr fontId="5"/>
  </si>
  <si>
    <t>引き続き、成果目標の達成に向けて効果的かつ効率的な事業実施に努める。</t>
    <phoneticPr fontId="5"/>
  </si>
  <si>
    <t>行政事業レビュー推進チームの所見を踏まえ、引き続き、成果目標の達成に向けて効果的かつ効率的な事業実施に努める。</t>
    <phoneticPr fontId="5"/>
  </si>
  <si>
    <t>令和４年度の二次公募では、公募対象者を限定したことで応募が少なかったこと等が影響して不用が発生したため、令和５年度においては、応募できる事業者の制限を設けない形で公募を行い、また、執行管理を十分行うことで、不用が極力発生しないように努める。</t>
    <phoneticPr fontId="5"/>
  </si>
  <si>
    <t>引き続き、成果目標の達成に向けて効果的かつ効率的な事業実施に努める。</t>
  </si>
  <si>
    <t>推進チームの所見を踏まえ、詳細に事業の進捗管理を行い、予算の効率的な執行に努める。</t>
    <phoneticPr fontId="5"/>
  </si>
  <si>
    <t>本事業の成果や優良事例を取りまとめて、ホームページ等で掲載を行うことで、企業の自主的な取組の参考になるようにした。</t>
  </si>
  <si>
    <t>プラグインハイブリッド車は電気自動車に比べてCO2削減効果が劣るとされているが、本事業においてプラグインハイブリッド車は走行距離が長いことにより電気自動車と同程度のCO2削減効果が得られる計画（いずれも0.6～1.3t-CO2/年）となっている。今回いただいたご指摘も踏まえて、引き続き効果検証を図っていき、効果的・効率的な事業執行に務めていく。</t>
    <phoneticPr fontId="5"/>
  </si>
  <si>
    <t>外部有識者の所見を踏まえ、本事業で得られた知見を横展開する等有効な活用に努める。</t>
    <rPh sb="36" eb="37">
      <t>ツト</t>
    </rPh>
    <phoneticPr fontId="5"/>
  </si>
  <si>
    <t>繰越の発生を抑制するため、一層事業の進捗管理に努める</t>
    <phoneticPr fontId="5"/>
  </si>
  <si>
    <t>引き続き適切な進捗管理に努める。</t>
    <phoneticPr fontId="5"/>
  </si>
  <si>
    <t>地球温暖化対策の状況を踏まえ、適宜業務内容の改善・見直しを行うとともに、より多くの事業者が応札できるよう業務内容の明確化を進める。</t>
  </si>
  <si>
    <t>外部有識者の所見を踏まえ、地方公共団体との調整を図りながら、２０３０年目標の達成に向け、着実な事業執行を図る。</t>
    <phoneticPr fontId="5"/>
  </si>
  <si>
    <t>本事業から得られた各種知見をマニュアル化し広く公表することで、IoTを活用した連続温泉モニタリングの普及及びモニタリング結果を活用した円滑な地域調整に繋げ、地域共生型の地熱利活用を推進する。
また、公告期間の延長や過大な提案量を求めないよう注意を行うなど多くの業者が入札に参加できるよう、引き続き工夫をしながら適切に執行していく。</t>
    <phoneticPr fontId="5"/>
  </si>
  <si>
    <t>再エネ海域利用法に基づいて選定された事業者が環境影響評価を実施する際に、本事業の成果を地域の理解醸成に繋がるように活用されるよう努める。また、一者応札の改善に向けて公告期間の延長や、仕様書における業務内容の更なる明確化などにより、引き続き改善に努める。</t>
  </si>
  <si>
    <t>外部有識者の所見及び行政事業レビュー推進チームの所見を踏まえ、本事業の一層の進捗管理に努めるとともに、補助事業の実績等を踏まえて補助内容の妥当性について検討・精査を行うこととし、成果目標の達成を目指して、効率的・効果的な事業実施を推進する。</t>
    <phoneticPr fontId="5"/>
  </si>
  <si>
    <t>外部有識者の所見を踏まえ、本事業におけるこれまでの商用化・事業化の実績や他の技術開発事業の商用化等の実績について調査し、定量的な成果指標である商用化件数について再検討する。</t>
    <phoneticPr fontId="5"/>
  </si>
  <si>
    <t>本事業では、革新的な触媒及び非在来型触媒プロセスを活用して、稲わら等の農業系バイオマスからのバイオガス製造、廃プラスチック等からのプロパノール合成、及びこれらの循環利用に必要な水素製造等の地域資源循環技術の開発・実証を行うものであり、基礎研究にとどまらず、社会実装可能な技術の確立を目指していることから、2050年カーボンニュートラルの実現及び循環経済の移行に向けて環境省事業として取り組む必要がある。</t>
    <phoneticPr fontId="5"/>
  </si>
  <si>
    <t>外部有識者等の所見を踏まえ、計画通りに事業が実施できるよう、一層事業の進捗管理に努める。</t>
  </si>
  <si>
    <t>外部有識者指摘を踏まえ、フェーズに即した指標を検討する。</t>
  </si>
  <si>
    <t>引き続き,効果的かつ効率的な事業実施に努めるとともに、事業成果の把握、必要性の精査に努める。</t>
    <phoneticPr fontId="5"/>
  </si>
  <si>
    <t>効果的な普及促進等横展開を図ることにより、効率的な事業実施に努める。</t>
  </si>
  <si>
    <t>二酸化炭素排出削減効果の高い事業、波及効果の高い事業を採択する等、費用対効果を意識した効率的・効果的な事業実施を行う。</t>
  </si>
  <si>
    <t>循環経済（サーキュラーエコノミー）アプローチを通じたカーボンニュートラルの実現に向けて取組んでいく。</t>
    <phoneticPr fontId="5"/>
  </si>
  <si>
    <t>効果的な普及促進等の施策を併せて実施することにより、効率的な事業を推進する。</t>
  </si>
  <si>
    <t>事業の横展開を図るために、効果的な取り組み事例を蓄積し、より効果的な事業実施に努める。</t>
  </si>
  <si>
    <t>効率的かつ効果的な事業運営に向けて事業管理の徹底に努める。</t>
    <phoneticPr fontId="5"/>
  </si>
  <si>
    <t>引き続き、本事業の効果検証や拠出金の活用状況について把握し、効率的な事業実施に努める。</t>
  </si>
  <si>
    <t>重要政策推進枠　8,201,500千円</t>
    <phoneticPr fontId="5"/>
  </si>
  <si>
    <t>国際水協会・水供給に関する運用と管理ネットワーク拠出金</t>
  </si>
  <si>
    <t>点検対象外</t>
    <rPh sb="0" eb="5">
      <t>テンケンタイショウガイ</t>
    </rPh>
    <phoneticPr fontId="1"/>
  </si>
  <si>
    <t>引き続き、必要な予算額を確保し、適正な執行に努めること。</t>
    <rPh sb="0" eb="1">
      <t>ヒ</t>
    </rPh>
    <rPh sb="2" eb="3">
      <t>ツヅ</t>
    </rPh>
    <rPh sb="5" eb="7">
      <t>ヒツヨウ</t>
    </rPh>
    <rPh sb="8" eb="11">
      <t>ヨサンガク</t>
    </rPh>
    <rPh sb="12" eb="14">
      <t>カクホ</t>
    </rPh>
    <rPh sb="16" eb="18">
      <t>テキセイ</t>
    </rPh>
    <rPh sb="19" eb="21">
      <t>シッコウ</t>
    </rPh>
    <rPh sb="22" eb="23">
      <t>ツト</t>
    </rPh>
    <phoneticPr fontId="8"/>
  </si>
  <si>
    <t>今後の事業実施に際しては、（競争性確保に努めつつ、）引き続き適正な業務執行を行うこと。（寺田 麻佑）</t>
  </si>
  <si>
    <t>執行団体を通じて既採択案件の事業管理を徹底することに加え、採択時点にも確実性の事前審査や評価を徹底するほか、パートナー国政府側の事前関与を確保し、事業実施の確実性、予見可能性を確保する取り組み等を通じ改善を図る。一方、直近の1年でJCMパートナー国が10カ国増加して27カ国となり、確実な増加が見込まれる新規国案件を来年度に採択するために増額要求する。</t>
    <phoneticPr fontId="5"/>
  </si>
  <si>
    <t>GX推進法を踏まえたカーボンプライシングの具体的な制度設計に向けてこれまでの事業で得られた知見を活用しつつ、真に検討すべき項目等、調査事業の見直しを行った結果、一部縮減とする。</t>
    <phoneticPr fontId="5"/>
  </si>
  <si>
    <t>森林等の吸収源対策に関する国内基盤整備事業費</t>
    <rPh sb="15" eb="17">
      <t>キバン</t>
    </rPh>
    <rPh sb="17" eb="19">
      <t>セイビ</t>
    </rPh>
    <rPh sb="19" eb="22">
      <t>ジギョウヒ</t>
    </rPh>
    <phoneticPr fontId="5"/>
  </si>
  <si>
    <t>カーボンプライシング調査事業</t>
    <phoneticPr fontId="5"/>
  </si>
  <si>
    <t>環境国際協力・インフラ戦略推進費</t>
    <phoneticPr fontId="5"/>
  </si>
  <si>
    <t>モントリオール議定書多数国間基金拠出金（HFC分)（ODA)</t>
    <phoneticPr fontId="5"/>
  </si>
  <si>
    <t>災害等廃棄物処理事業費補助金</t>
    <phoneticPr fontId="5"/>
  </si>
  <si>
    <t>環境影響評価制度合理化・最適化経費</t>
    <phoneticPr fontId="5"/>
  </si>
  <si>
    <t>大臣官房地域脱炭素事業推進課</t>
    <phoneticPr fontId="5"/>
  </si>
  <si>
    <t>公害健康被害対策（補償・予防）事業
（政策評価体系7-1）</t>
    <phoneticPr fontId="5"/>
  </si>
  <si>
    <t>イタイイタイ病等に関する研究・調査事業
（政策評価体系7-1）</t>
    <phoneticPr fontId="5"/>
  </si>
  <si>
    <t>水俣病対策事業
（政策評価体系7-2）</t>
    <phoneticPr fontId="5"/>
  </si>
  <si>
    <t>環境リスクの評価事業
（政策評価体系6-1）</t>
    <rPh sb="0" eb="2">
      <t>カンキョウ</t>
    </rPh>
    <rPh sb="6" eb="8">
      <t>ヒョウカ</t>
    </rPh>
    <rPh sb="8" eb="10">
      <t>ジギョウ</t>
    </rPh>
    <phoneticPr fontId="5"/>
  </si>
  <si>
    <t>化学物質の審査及び製造等の規制に関する法律施行経費
（政策評価体系6-2）</t>
    <phoneticPr fontId="5"/>
  </si>
  <si>
    <t>国際協調による化学物質対策事業
（政策評価体系6-3）</t>
    <phoneticPr fontId="5"/>
  </si>
  <si>
    <t>令和４年度限りの経費。外部有識者からの所見を踏まえ、当該事業の成果を十分に検証し、得られた知見を今後の関連する政策に活用できるよう努めること。</t>
    <rPh sb="11" eb="13">
      <t>ガイブ</t>
    </rPh>
    <rPh sb="13" eb="16">
      <t>ユウシキシャ</t>
    </rPh>
    <rPh sb="19" eb="21">
      <t>ショケン</t>
    </rPh>
    <rPh sb="22" eb="23">
      <t>フ</t>
    </rPh>
    <rPh sb="26" eb="28">
      <t>トウガイ</t>
    </rPh>
    <phoneticPr fontId="5"/>
  </si>
  <si>
    <t>生物多様性保全等のための基盤的事業費</t>
    <rPh sb="12" eb="15">
      <t>キバンテキ</t>
    </rPh>
    <rPh sb="15" eb="18">
      <t>ジギョウヒ</t>
    </rPh>
    <phoneticPr fontId="5"/>
  </si>
  <si>
    <t>外部有識者の所見のとおり、各成果目標と成果実績について妥当性が判断できずEBPMになっていないため、適切な成果目標と成果実績を記載すること。また、翌年度への繰越額が大きい状況が続いているため、より一層の事業進捗管理に努めること。</t>
    <rPh sb="13" eb="14">
      <t>カク</t>
    </rPh>
    <rPh sb="14" eb="16">
      <t>セイカ</t>
    </rPh>
    <rPh sb="16" eb="18">
      <t>モクヒョウ</t>
    </rPh>
    <rPh sb="19" eb="21">
      <t>セイカ</t>
    </rPh>
    <rPh sb="21" eb="23">
      <t>ジッセキ</t>
    </rPh>
    <rPh sb="27" eb="30">
      <t>ダトウセイ</t>
    </rPh>
    <rPh sb="31" eb="33">
      <t>ハンダン</t>
    </rPh>
    <rPh sb="50" eb="52">
      <t>テキセツ</t>
    </rPh>
    <rPh sb="63" eb="65">
      <t>キサイ</t>
    </rPh>
    <rPh sb="85" eb="87">
      <t>ジョウキョウ</t>
    </rPh>
    <rPh sb="88" eb="89">
      <t>ツヅ</t>
    </rPh>
    <phoneticPr fontId="5"/>
  </si>
  <si>
    <t>鳥獣感染症対策費</t>
    <rPh sb="0" eb="2">
      <t>チョウジュウ</t>
    </rPh>
    <rPh sb="2" eb="5">
      <t>カンセンショウ</t>
    </rPh>
    <rPh sb="5" eb="8">
      <t>タイサクヒ</t>
    </rPh>
    <phoneticPr fontId="5"/>
  </si>
  <si>
    <t>二国間クレジット制度（JCM）資金支援事業(国際メタン等排出削減拠出金)</t>
    <rPh sb="27" eb="28">
      <t>トウ</t>
    </rPh>
    <phoneticPr fontId="5"/>
  </si>
  <si>
    <t>ＣＯ２排出削減対策強化誘導型技術開発・実証事業</t>
    <rPh sb="3" eb="5">
      <t>ハイシュツ</t>
    </rPh>
    <rPh sb="5" eb="7">
      <t>サクゲン</t>
    </rPh>
    <rPh sb="7" eb="9">
      <t>タイサク</t>
    </rPh>
    <rPh sb="9" eb="11">
      <t>キョウカ</t>
    </rPh>
    <rPh sb="11" eb="13">
      <t>ユウドウ</t>
    </rPh>
    <rPh sb="13" eb="14">
      <t>ガタ</t>
    </rPh>
    <rPh sb="14" eb="16">
      <t>ギジュツ</t>
    </rPh>
    <rPh sb="16" eb="18">
      <t>カイハツ</t>
    </rPh>
    <rPh sb="19" eb="21">
      <t>ジッショウ</t>
    </rPh>
    <rPh sb="21" eb="23">
      <t>ジギョウ</t>
    </rPh>
    <phoneticPr fontId="5"/>
  </si>
  <si>
    <t>CCUS早期社会実装のための環境調和の確保及び脱炭素・循環型社会モデル構築事業（一部経済産業省連携事業）</t>
    <rPh sb="14" eb="18">
      <t>カンキョウチョウワ</t>
    </rPh>
    <rPh sb="19" eb="21">
      <t>カクホ</t>
    </rPh>
    <rPh sb="21" eb="22">
      <t>オヨ</t>
    </rPh>
    <phoneticPr fontId="5"/>
  </si>
  <si>
    <t>地球環境局
水・大気環境局</t>
    <rPh sb="0" eb="2">
      <t>チキュウ</t>
    </rPh>
    <rPh sb="2" eb="5">
      <t>カンキョウキョク</t>
    </rPh>
    <phoneticPr fontId="8"/>
  </si>
  <si>
    <t>民間企業等による再エネ主力化・レジリエンス強化促進事業（一部　総務省・農林水産省・経済産業省 連携事業）</t>
    <rPh sb="35" eb="40">
      <t>ノウリンスイサンショウ</t>
    </rPh>
    <phoneticPr fontId="5"/>
  </si>
  <si>
    <t>低炭素型ディーゼルトラック普及加速化事業（国土交通省連携事業）</t>
    <rPh sb="22" eb="23">
      <t>ツチ</t>
    </rPh>
    <rPh sb="24" eb="25">
      <t>ツウ</t>
    </rPh>
    <phoneticPr fontId="5"/>
  </si>
  <si>
    <t>外部有識者の所見を踏まえ、本事業で得られた成果を活用し、より一層理解醸成を図ること。なお、例年多額の繰り越しが発生しているため、令和５年度は、一層事業の進捗管理に努めること。</t>
    <rPh sb="0" eb="2">
      <t>ガイブ</t>
    </rPh>
    <rPh sb="2" eb="5">
      <t>ユウシキシャ</t>
    </rPh>
    <rPh sb="6" eb="8">
      <t>ショケン</t>
    </rPh>
    <rPh sb="9" eb="10">
      <t>フ</t>
    </rPh>
    <rPh sb="13" eb="14">
      <t>ホン</t>
    </rPh>
    <rPh sb="14" eb="16">
      <t>ジギョウ</t>
    </rPh>
    <rPh sb="17" eb="18">
      <t>エ</t>
    </rPh>
    <rPh sb="21" eb="23">
      <t>セイカ</t>
    </rPh>
    <rPh sb="24" eb="26">
      <t>カツヨウ</t>
    </rPh>
    <rPh sb="30" eb="32">
      <t>イッソウ</t>
    </rPh>
    <rPh sb="32" eb="34">
      <t>リカイ</t>
    </rPh>
    <rPh sb="34" eb="36">
      <t>ジョウセイ</t>
    </rPh>
    <rPh sb="37" eb="38">
      <t>ハカ</t>
    </rPh>
    <phoneticPr fontId="5"/>
  </si>
  <si>
    <t>離島における再エネ主力化・レジリエンス強化実証事業（防衛省連携事業）</t>
    <rPh sb="26" eb="29">
      <t>ボウエイショウ</t>
    </rPh>
    <rPh sb="29" eb="33">
      <t>レンケイジギョウ</t>
    </rPh>
    <phoneticPr fontId="5"/>
  </si>
  <si>
    <t>水・大気環境局
地球環境局</t>
    <rPh sb="0" eb="1">
      <t>ミズ</t>
    </rPh>
    <rPh sb="2" eb="7">
      <t>タイキカンキョウキョク</t>
    </rPh>
    <rPh sb="8" eb="10">
      <t>チキュウ</t>
    </rPh>
    <rPh sb="10" eb="12">
      <t>カンキョウ</t>
    </rPh>
    <rPh sb="12" eb="13">
      <t>キョク</t>
    </rPh>
    <phoneticPr fontId="5"/>
  </si>
  <si>
    <t>コールドチェーンを支える冷凍冷蔵機器の脱フロン・脱炭素化推進事業（一部農林水産省、経済産業省、国土交通省連携事業）</t>
    <rPh sb="33" eb="35">
      <t>イチブ</t>
    </rPh>
    <rPh sb="35" eb="40">
      <t>ノウリンスイサンショウ</t>
    </rPh>
    <rPh sb="41" eb="46">
      <t>ケイザイサンギョウショウ</t>
    </rPh>
    <rPh sb="47" eb="52">
      <t>コクドコウツウショウ</t>
    </rPh>
    <rPh sb="52" eb="56">
      <t>レンケイジギョウ</t>
    </rPh>
    <phoneticPr fontId="5"/>
  </si>
  <si>
    <t>（項）脱炭素成長型経済構造移行推進対策費
　（大事項）脱炭素成長型経済構造の移行に推進に必要な経費</t>
    <phoneticPr fontId="5"/>
  </si>
  <si>
    <t>政策名：-</t>
    <rPh sb="0" eb="2">
      <t>セイサク</t>
    </rPh>
    <rPh sb="2" eb="3">
      <t>メイ</t>
    </rPh>
    <phoneticPr fontId="5"/>
  </si>
  <si>
    <t>ライフスタイルの変革による脱炭素社会の構築事業等</t>
    <rPh sb="23" eb="24">
      <t>トウ</t>
    </rPh>
    <phoneticPr fontId="5"/>
  </si>
  <si>
    <t>革新的な省CO2型環境衛生技術等の実用化加速のための実証事業（一部総務省連携事業）</t>
    <rPh sb="9" eb="13">
      <t>カンキョウエイセイ</t>
    </rPh>
    <phoneticPr fontId="5"/>
  </si>
  <si>
    <t>断熱窓への改修促進等による住宅の省エネ・省CO2加速化支援事業（経済産業省・国土交通省連携事業）</t>
    <rPh sb="13" eb="15">
      <t>ジュウタク</t>
    </rPh>
    <rPh sb="32" eb="37">
      <t>ケイザイサンギョウショウ</t>
    </rPh>
    <rPh sb="38" eb="47">
      <t>コクドコウツウショウレンケイジギョウ</t>
    </rPh>
    <phoneticPr fontId="5"/>
  </si>
  <si>
    <t>バリューチェーン全体での企業の脱炭素経営普及・高度化事業</t>
    <phoneticPr fontId="5"/>
  </si>
  <si>
    <t>事業内容の一部見直し等を行った上で、引き続き、成果目標の達成に向けた効率的な事業実施に努めるとともに、一者応札の改善に向けた取組に努める。</t>
  </si>
  <si>
    <t>重要政策推進枠　20,000,000千円</t>
    <phoneticPr fontId="5"/>
  </si>
  <si>
    <t>環境省</t>
    <rPh sb="0" eb="3">
      <t>カンキョウショウ</t>
    </rPh>
    <phoneticPr fontId="5"/>
  </si>
  <si>
    <t>廃止</t>
    <phoneticPr fontId="5"/>
  </si>
  <si>
    <t>注２．「行政事業レビュー対象事業数」は、令和４年度に実施した事業数であり、令和５年度から開始された事業（令和５年度新規事業）及び令和６年度予算概算要求において新規に要求する事業（令和６年度新規要求事業）は含まれない。</t>
    <rPh sb="20" eb="22">
      <t>レイワ</t>
    </rPh>
    <rPh sb="37" eb="39">
      <t>レイワ</t>
    </rPh>
    <rPh sb="52" eb="54">
      <t>レイワ</t>
    </rPh>
    <rPh sb="64" eb="66">
      <t>レイワ</t>
    </rPh>
    <rPh sb="89" eb="9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</si>
</sst>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0"/>
    <numFmt numFmtId="177" formatCode="0000"/>
    <numFmt numFmtId="178" formatCode="_ * #,##0_ ;_ * &quot;▲&quot;#,##0_ ;_ * &quot;-&quot;_ ;_ @_ "/>
    <numFmt numFmtId="179" formatCode="000"/>
    <numFmt numFmtId="180" formatCode="00"/>
    <numFmt numFmtId="181" formatCode="_ * #,##0.000_ ;_ * &quot;▲&quot;#,##0.000_ ;_ * &quot;-&quot;_ ;_ @_ "/>
    <numFmt numFmtId="182" formatCode="#,##0.000;[Red]\-#,##0.000"/>
    <numFmt numFmtId="183" formatCode="#,##0.000;&quot;▲ &quot;#,##0.000"/>
    <numFmt numFmtId="184" formatCode="#,##0;&quot;▲ &quot;#,##0"/>
    <numFmt numFmtId="185" formatCode="#,##0.000_ "/>
    <numFmt numFmtId="186" formatCode="_ * #,##0.000_ ;_ * \-#,##0.000_ ;_ * &quot;-&quot;??_ ;_ @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5"/>
      <name val="ＭＳ Ｐゴシック"/>
      <family val="3"/>
      <charset val="128"/>
    </font>
    <font>
      <sz val="11"/>
      <color rgb="FFFF0000"/>
      <name val="ＭＳ ゴシック"/>
      <family val="3"/>
      <charset val="128"/>
    </font>
    <font>
      <strike/>
      <sz val="18"/>
      <color rgb="FFFF0000"/>
      <name val="ＭＳ ゴシック"/>
      <family val="3"/>
      <charset val="128"/>
    </font>
    <font>
      <strike/>
      <sz val="9"/>
      <name val="ＭＳ ゴシック"/>
      <family val="3"/>
      <charset val="128"/>
    </font>
    <font>
      <b/>
      <sz val="24"/>
      <name val="ＭＳ ゴシック"/>
      <family val="3"/>
      <charset val="128"/>
    </font>
    <font>
      <b/>
      <sz val="26"/>
      <name val="ＭＳ ゴシック"/>
      <family val="3"/>
      <charset val="128"/>
    </font>
    <font>
      <sz val="16"/>
      <name val="ＭＳ ゴシック"/>
      <family val="3"/>
      <charset val="128"/>
    </font>
    <font>
      <sz val="11"/>
      <name val="ＭＳ Ｐゴシック"/>
      <family val="3"/>
      <charset val="128"/>
    </font>
    <font>
      <strike/>
      <sz val="11"/>
      <name val="ＭＳ Ｐゴシック"/>
      <family val="3"/>
      <charset val="128"/>
    </font>
    <font>
      <b/>
      <sz val="9"/>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medium">
        <color indexed="64"/>
      </left>
      <right style="thin">
        <color indexed="64"/>
      </right>
      <top/>
      <bottom style="thin">
        <color indexed="64"/>
      </bottom>
      <diagonal/>
    </border>
  </borders>
  <cellStyleXfs count="6">
    <xf numFmtId="0" fontId="0" fillId="0" borderId="0"/>
    <xf numFmtId="0" fontId="4" fillId="0" borderId="0">
      <alignment vertical="center"/>
    </xf>
    <xf numFmtId="38" fontId="27"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623">
    <xf numFmtId="0" fontId="0" fillId="0" borderId="0" xfId="0"/>
    <xf numFmtId="0" fontId="6" fillId="0" borderId="0" xfId="0" applyFont="1"/>
    <xf numFmtId="0" fontId="6" fillId="0" borderId="1" xfId="0" applyFont="1" applyBorder="1"/>
    <xf numFmtId="0" fontId="6" fillId="0" borderId="0" xfId="0" applyFont="1" applyAlignment="1">
      <alignment vertical="center"/>
    </xf>
    <xf numFmtId="3" fontId="6" fillId="0" borderId="0" xfId="0" applyNumberFormat="1" applyFont="1" applyAlignment="1">
      <alignment vertical="center" shrinkToFit="1"/>
    </xf>
    <xf numFmtId="0" fontId="8" fillId="0" borderId="1" xfId="0" applyFont="1" applyBorder="1"/>
    <xf numFmtId="0" fontId="9" fillId="0" borderId="0" xfId="0" applyFont="1"/>
    <xf numFmtId="176" fontId="6" fillId="0" borderId="0" xfId="0" applyNumberFormat="1" applyFont="1"/>
    <xf numFmtId="177" fontId="6" fillId="0" borderId="0" xfId="0" applyNumberFormat="1" applyFont="1"/>
    <xf numFmtId="0" fontId="10" fillId="0" borderId="0" xfId="0" applyFont="1"/>
    <xf numFmtId="0" fontId="8" fillId="0" borderId="0" xfId="0" applyFont="1"/>
    <xf numFmtId="0" fontId="6" fillId="0" borderId="0" xfId="0" applyFont="1" applyAlignment="1">
      <alignment horizontal="right"/>
    </xf>
    <xf numFmtId="178" fontId="6" fillId="2" borderId="0" xfId="0" applyNumberFormat="1" applyFont="1" applyFill="1" applyAlignment="1">
      <alignment vertical="center" shrinkToFit="1"/>
    </xf>
    <xf numFmtId="0" fontId="6" fillId="2" borderId="0" xfId="0" applyFont="1" applyFill="1"/>
    <xf numFmtId="0" fontId="11" fillId="0" borderId="0" xfId="0" applyFont="1"/>
    <xf numFmtId="0" fontId="13" fillId="0" borderId="0" xfId="0" applyFont="1"/>
    <xf numFmtId="0" fontId="15" fillId="3" borderId="7" xfId="0" applyFont="1" applyFill="1" applyBorder="1" applyAlignment="1">
      <alignment horizontal="right" vertical="center" wrapText="1"/>
    </xf>
    <xf numFmtId="0" fontId="15" fillId="3" borderId="1" xfId="0" applyFont="1" applyFill="1" applyBorder="1" applyAlignment="1">
      <alignment horizontal="right" vertical="center" wrapText="1"/>
    </xf>
    <xf numFmtId="0" fontId="6" fillId="0" borderId="0" xfId="0" applyFont="1" applyAlignment="1">
      <alignment horizontal="center" vertical="center"/>
    </xf>
    <xf numFmtId="178" fontId="6" fillId="0" borderId="0" xfId="0" applyNumberFormat="1" applyFont="1" applyAlignment="1">
      <alignment vertical="center" shrinkToFit="1"/>
    </xf>
    <xf numFmtId="178" fontId="6" fillId="2" borderId="0" xfId="0" applyNumberFormat="1" applyFont="1" applyFill="1" applyAlignment="1">
      <alignment horizontal="center" vertical="center" shrinkToFit="1"/>
    </xf>
    <xf numFmtId="3" fontId="6" fillId="2" borderId="0" xfId="0" applyNumberFormat="1" applyFont="1" applyFill="1" applyAlignment="1">
      <alignment horizontal="center" vertical="center" wrapText="1"/>
    </xf>
    <xf numFmtId="3" fontId="6" fillId="0" borderId="0" xfId="0" applyNumberFormat="1" applyFont="1" applyAlignment="1">
      <alignment horizontal="center" vertical="center" shrinkToFit="1"/>
    </xf>
    <xf numFmtId="177" fontId="6" fillId="0" borderId="0" xfId="0" applyNumberFormat="1" applyFont="1" applyAlignment="1">
      <alignment horizontal="left" vertical="center"/>
    </xf>
    <xf numFmtId="0" fontId="12" fillId="5" borderId="7" xfId="0" applyFont="1" applyFill="1" applyBorder="1" applyAlignment="1">
      <alignment horizontal="right" vertical="center" wrapText="1"/>
    </xf>
    <xf numFmtId="0" fontId="12" fillId="5" borderId="1" xfId="0" applyFont="1" applyFill="1" applyBorder="1" applyAlignment="1">
      <alignment horizontal="right" vertical="center" wrapText="1"/>
    </xf>
    <xf numFmtId="0" fontId="12" fillId="0" borderId="52"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177" fontId="15" fillId="0" borderId="0" xfId="0" applyNumberFormat="1" applyFont="1" applyAlignment="1">
      <alignment horizontal="center" vertical="center"/>
    </xf>
    <xf numFmtId="0" fontId="15" fillId="0" borderId="0" xfId="0" applyFont="1" applyAlignment="1">
      <alignment horizontal="center" vertical="center"/>
    </xf>
    <xf numFmtId="178" fontId="6" fillId="0" borderId="0" xfId="0" applyNumberFormat="1" applyFont="1" applyAlignment="1">
      <alignment horizontal="center" vertical="center" shrinkToFit="1"/>
    </xf>
    <xf numFmtId="3" fontId="6" fillId="0" borderId="0" xfId="0" applyNumberFormat="1" applyFont="1" applyAlignment="1">
      <alignment horizontal="center" vertical="center" wrapText="1"/>
    </xf>
    <xf numFmtId="177" fontId="6" fillId="0" borderId="0" xfId="0" applyNumberFormat="1" applyFont="1" applyAlignment="1">
      <alignment horizontal="left"/>
    </xf>
    <xf numFmtId="0" fontId="4" fillId="0" borderId="0" xfId="1">
      <alignment vertical="center"/>
    </xf>
    <xf numFmtId="0" fontId="4" fillId="0" borderId="0" xfId="1" applyAlignment="1">
      <alignment horizontal="center" vertical="center"/>
    </xf>
    <xf numFmtId="0" fontId="4" fillId="0" borderId="6" xfId="1" applyBorder="1" applyAlignment="1">
      <alignment horizontal="center" vertical="center"/>
    </xf>
    <xf numFmtId="49" fontId="4" fillId="0" borderId="6" xfId="1" applyNumberFormat="1" applyBorder="1" applyAlignment="1">
      <alignment horizontal="center" vertical="center"/>
    </xf>
    <xf numFmtId="177" fontId="0" fillId="0" borderId="3" xfId="0" applyNumberFormat="1" applyBorder="1" applyAlignment="1" applyProtection="1">
      <alignment vertical="center" wrapText="1"/>
      <protection locked="0"/>
    </xf>
    <xf numFmtId="180" fontId="0" fillId="0" borderId="10" xfId="0" applyNumberFormat="1" applyBorder="1" applyAlignment="1" applyProtection="1">
      <alignment vertical="center" wrapText="1"/>
      <protection locked="0"/>
    </xf>
    <xf numFmtId="0" fontId="8" fillId="0" borderId="1" xfId="0" applyFont="1" applyBorder="1" applyAlignment="1">
      <alignment vertical="center"/>
    </xf>
    <xf numFmtId="0" fontId="0" fillId="0" borderId="67" xfId="0" applyBorder="1" applyAlignment="1">
      <alignment horizontal="center" vertical="center"/>
    </xf>
    <xf numFmtId="0" fontId="0" fillId="0" borderId="62" xfId="0" applyBorder="1" applyAlignment="1">
      <alignment horizontal="center" vertical="center"/>
    </xf>
    <xf numFmtId="0" fontId="0" fillId="0" borderId="68"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12" fillId="3" borderId="52"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56" xfId="0" applyFont="1" applyFill="1" applyBorder="1" applyAlignment="1">
      <alignment horizontal="center" vertical="center"/>
    </xf>
    <xf numFmtId="0" fontId="6" fillId="6" borderId="0" xfId="0" applyFont="1" applyFill="1"/>
    <xf numFmtId="0" fontId="25" fillId="0" borderId="0" xfId="0" applyFont="1"/>
    <xf numFmtId="177" fontId="26" fillId="0" borderId="0" xfId="0" applyNumberFormat="1" applyFont="1" applyAlignment="1">
      <alignment horizontal="left" vertical="center"/>
    </xf>
    <xf numFmtId="0" fontId="26" fillId="0" borderId="0" xfId="0" applyFont="1"/>
    <xf numFmtId="0" fontId="10" fillId="0" borderId="0" xfId="0" applyFont="1" applyAlignment="1">
      <alignment horizontal="centerContinuous"/>
    </xf>
    <xf numFmtId="177" fontId="20" fillId="0" borderId="0" xfId="0" applyNumberFormat="1" applyFont="1" applyAlignment="1" applyProtection="1">
      <alignment horizontal="centerContinuous" vertical="center" wrapText="1"/>
      <protection locked="0"/>
    </xf>
    <xf numFmtId="0" fontId="6" fillId="0" borderId="0" xfId="0" applyFont="1" applyAlignment="1">
      <alignment horizontal="centerContinuous"/>
    </xf>
    <xf numFmtId="0" fontId="12" fillId="0" borderId="2" xfId="0" applyFont="1" applyBorder="1" applyAlignment="1" applyProtection="1">
      <alignment horizontal="center" vertical="center"/>
      <protection locked="0"/>
    </xf>
    <xf numFmtId="0" fontId="6" fillId="0" borderId="135" xfId="0" applyFont="1" applyBorder="1" applyProtection="1">
      <protection locked="0"/>
    </xf>
    <xf numFmtId="49"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vertical="center" wrapText="1"/>
      <protection locked="0"/>
    </xf>
    <xf numFmtId="178" fontId="12" fillId="0" borderId="6" xfId="0" applyNumberFormat="1" applyFont="1" applyBorder="1" applyAlignment="1" applyProtection="1">
      <alignment vertical="center" shrinkToFit="1"/>
      <protection locked="0"/>
    </xf>
    <xf numFmtId="178" fontId="12" fillId="2" borderId="3" xfId="0" applyNumberFormat="1" applyFont="1" applyFill="1" applyBorder="1" applyAlignment="1" applyProtection="1">
      <alignment vertical="center" shrinkToFit="1"/>
      <protection locked="0"/>
    </xf>
    <xf numFmtId="178" fontId="12" fillId="2" borderId="6" xfId="0" applyNumberFormat="1" applyFont="1" applyFill="1" applyBorder="1" applyAlignment="1" applyProtection="1">
      <alignment vertical="center" shrinkToFit="1"/>
      <protection locked="0"/>
    </xf>
    <xf numFmtId="0" fontId="12" fillId="2" borderId="6" xfId="0" applyFont="1" applyFill="1" applyBorder="1" applyAlignment="1" applyProtection="1">
      <alignment horizontal="center" vertical="center" wrapText="1"/>
      <protection locked="0"/>
    </xf>
    <xf numFmtId="0" fontId="12" fillId="2" borderId="6" xfId="0" applyFont="1" applyFill="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179" fontId="12" fillId="0" borderId="6" xfId="0" applyNumberFormat="1" applyFont="1" applyBorder="1" applyAlignment="1" applyProtection="1">
      <alignment horizontal="center" vertical="center"/>
      <protection locked="0"/>
    </xf>
    <xf numFmtId="179" fontId="12" fillId="0" borderId="3" xfId="0" applyNumberFormat="1" applyFont="1" applyBorder="1" applyAlignment="1" applyProtection="1">
      <alignment horizontal="center" vertical="center"/>
      <protection locked="0"/>
    </xf>
    <xf numFmtId="0" fontId="6" fillId="0" borderId="22" xfId="0" applyFont="1" applyBorder="1" applyProtection="1">
      <protection locked="0"/>
    </xf>
    <xf numFmtId="179" fontId="12" fillId="0" borderId="14" xfId="0" applyNumberFormat="1" applyFont="1" applyBorder="1" applyAlignment="1" applyProtection="1">
      <alignment horizontal="center" vertical="center"/>
      <protection locked="0"/>
    </xf>
    <xf numFmtId="179" fontId="12" fillId="0" borderId="45" xfId="0" applyNumberFormat="1" applyFont="1" applyBorder="1" applyAlignment="1" applyProtection="1">
      <alignment horizontal="center" vertical="center"/>
      <protection locked="0"/>
    </xf>
    <xf numFmtId="0" fontId="12" fillId="0" borderId="14" xfId="0" applyFont="1" applyBorder="1" applyAlignment="1" applyProtection="1">
      <alignment vertical="center" wrapText="1"/>
      <protection locked="0"/>
    </xf>
    <xf numFmtId="178" fontId="12" fillId="0" borderId="14" xfId="0" applyNumberFormat="1" applyFont="1" applyBorder="1" applyAlignment="1" applyProtection="1">
      <alignment vertical="center" shrinkToFit="1"/>
      <protection locked="0"/>
    </xf>
    <xf numFmtId="178" fontId="12" fillId="2" borderId="45" xfId="0" applyNumberFormat="1" applyFont="1" applyFill="1" applyBorder="1" applyAlignment="1" applyProtection="1">
      <alignment vertical="center" shrinkToFit="1"/>
      <protection locked="0"/>
    </xf>
    <xf numFmtId="178" fontId="12" fillId="2" borderId="14" xfId="0" applyNumberFormat="1" applyFont="1" applyFill="1" applyBorder="1" applyAlignment="1" applyProtection="1">
      <alignment vertical="center" shrinkToFit="1"/>
      <protection locked="0"/>
    </xf>
    <xf numFmtId="0" fontId="12" fillId="2" borderId="14" xfId="0" applyFont="1" applyFill="1" applyBorder="1" applyAlignment="1" applyProtection="1">
      <alignment horizontal="center" vertical="center" wrapText="1"/>
      <protection locked="0"/>
    </xf>
    <xf numFmtId="0" fontId="12" fillId="2" borderId="14" xfId="0" applyFont="1" applyFill="1" applyBorder="1" applyAlignment="1" applyProtection="1">
      <alignment vertical="center" wrapText="1"/>
      <protection locked="0"/>
    </xf>
    <xf numFmtId="0" fontId="12" fillId="0" borderId="19" xfId="0" applyFont="1" applyBorder="1" applyAlignment="1" applyProtection="1">
      <alignment vertical="center" wrapText="1"/>
      <protection locked="0"/>
    </xf>
    <xf numFmtId="0" fontId="12" fillId="0" borderId="2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178" fontId="12" fillId="2" borderId="3" xfId="0" applyNumberFormat="1" applyFont="1" applyFill="1" applyBorder="1" applyAlignment="1">
      <alignment vertical="center" shrinkToFit="1"/>
    </xf>
    <xf numFmtId="178" fontId="12" fillId="2" borderId="138" xfId="0" applyNumberFormat="1" applyFont="1" applyFill="1" applyBorder="1" applyAlignment="1">
      <alignment vertical="center" shrinkToFit="1"/>
    </xf>
    <xf numFmtId="178" fontId="12" fillId="2" borderId="137" xfId="0" applyNumberFormat="1" applyFont="1" applyFill="1" applyBorder="1" applyAlignment="1">
      <alignment vertical="center" shrinkToFit="1"/>
    </xf>
    <xf numFmtId="178" fontId="12" fillId="2" borderId="140" xfId="0" applyNumberFormat="1" applyFont="1" applyFill="1" applyBorder="1" applyAlignment="1">
      <alignment vertical="center" shrinkToFit="1"/>
    </xf>
    <xf numFmtId="178" fontId="12" fillId="2" borderId="139" xfId="0" applyNumberFormat="1" applyFont="1" applyFill="1" applyBorder="1" applyAlignment="1">
      <alignment vertical="center" shrinkToFit="1"/>
    </xf>
    <xf numFmtId="178" fontId="12" fillId="2" borderId="142" xfId="0" applyNumberFormat="1" applyFont="1" applyFill="1" applyBorder="1" applyAlignment="1">
      <alignment vertical="center" shrinkToFit="1"/>
    </xf>
    <xf numFmtId="178" fontId="12" fillId="2" borderId="141" xfId="0" applyNumberFormat="1" applyFont="1" applyFill="1" applyBorder="1" applyAlignment="1">
      <alignment vertical="center" shrinkToFit="1"/>
    </xf>
    <xf numFmtId="178" fontId="12" fillId="2" borderId="144" xfId="0" applyNumberFormat="1" applyFont="1" applyFill="1" applyBorder="1" applyAlignment="1">
      <alignment vertical="center" shrinkToFit="1"/>
    </xf>
    <xf numFmtId="178" fontId="12" fillId="2" borderId="143" xfId="0" applyNumberFormat="1" applyFont="1" applyFill="1" applyBorder="1" applyAlignment="1">
      <alignment vertical="center" shrinkToFit="1"/>
    </xf>
    <xf numFmtId="178" fontId="12" fillId="2" borderId="146" xfId="0" applyNumberFormat="1" applyFont="1" applyFill="1" applyBorder="1" applyAlignment="1">
      <alignment vertical="center" shrinkToFit="1"/>
    </xf>
    <xf numFmtId="178" fontId="12" fillId="2" borderId="145" xfId="0" applyNumberFormat="1" applyFont="1" applyFill="1" applyBorder="1" applyAlignment="1">
      <alignment vertical="center" shrinkToFit="1"/>
    </xf>
    <xf numFmtId="178" fontId="12" fillId="2" borderId="121" xfId="0" applyNumberFormat="1" applyFont="1" applyFill="1" applyBorder="1" applyAlignment="1">
      <alignment vertical="center" shrinkToFit="1"/>
    </xf>
    <xf numFmtId="178" fontId="12" fillId="2" borderId="66" xfId="0" applyNumberFormat="1" applyFont="1" applyFill="1" applyBorder="1" applyAlignment="1">
      <alignment vertical="center" shrinkToFit="1"/>
    </xf>
    <xf numFmtId="178" fontId="12" fillId="2" borderId="20" xfId="0" applyNumberFormat="1" applyFont="1" applyFill="1" applyBorder="1" applyAlignment="1" applyProtection="1">
      <alignment vertical="center" shrinkToFit="1"/>
      <protection locked="0"/>
    </xf>
    <xf numFmtId="178" fontId="12" fillId="2" borderId="21" xfId="0" applyNumberFormat="1" applyFont="1" applyFill="1" applyBorder="1" applyAlignment="1" applyProtection="1">
      <alignment vertical="center" shrinkToFit="1"/>
      <protection locked="0"/>
    </xf>
    <xf numFmtId="178" fontId="12" fillId="2" borderId="36" xfId="0" applyNumberFormat="1" applyFont="1" applyFill="1" applyBorder="1" applyAlignment="1" applyProtection="1">
      <alignment vertical="center" shrinkToFit="1"/>
      <protection locked="0"/>
    </xf>
    <xf numFmtId="178" fontId="12" fillId="2" borderId="8" xfId="0" applyNumberFormat="1" applyFont="1" applyFill="1" applyBorder="1" applyAlignment="1" applyProtection="1">
      <alignment vertical="center" shrinkToFit="1"/>
      <protection locked="0"/>
    </xf>
    <xf numFmtId="178" fontId="12" fillId="2" borderId="49" xfId="0" applyNumberFormat="1" applyFont="1" applyFill="1" applyBorder="1" applyAlignment="1" applyProtection="1">
      <alignment vertical="center" shrinkToFit="1"/>
      <protection locked="0"/>
    </xf>
    <xf numFmtId="178" fontId="12" fillId="2" borderId="1" xfId="0" applyNumberFormat="1" applyFont="1" applyFill="1" applyBorder="1" applyAlignment="1" applyProtection="1">
      <alignment vertical="center" shrinkToFit="1"/>
      <protection locked="0"/>
    </xf>
    <xf numFmtId="178" fontId="12" fillId="2" borderId="137" xfId="0" applyNumberFormat="1" applyFont="1" applyFill="1" applyBorder="1" applyAlignment="1" applyProtection="1">
      <alignment vertical="center" shrinkToFit="1"/>
      <protection locked="0"/>
    </xf>
    <xf numFmtId="178" fontId="12" fillId="2" borderId="139" xfId="0" applyNumberFormat="1" applyFont="1" applyFill="1" applyBorder="1" applyAlignment="1" applyProtection="1">
      <alignment vertical="center" shrinkToFit="1"/>
      <protection locked="0"/>
    </xf>
    <xf numFmtId="178" fontId="12" fillId="2" borderId="141" xfId="0" applyNumberFormat="1" applyFont="1" applyFill="1" applyBorder="1" applyAlignment="1" applyProtection="1">
      <alignment vertical="center" shrinkToFit="1"/>
      <protection locked="0"/>
    </xf>
    <xf numFmtId="0" fontId="6" fillId="2" borderId="15"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177" fontId="6" fillId="2" borderId="3"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vertical="center" wrapText="1"/>
      <protection locked="0"/>
    </xf>
    <xf numFmtId="3" fontId="6" fillId="2" borderId="6" xfId="0" applyNumberFormat="1" applyFont="1" applyFill="1" applyBorder="1" applyAlignment="1" applyProtection="1">
      <alignment horizontal="left" vertical="top" wrapText="1"/>
      <protection locked="0"/>
    </xf>
    <xf numFmtId="178" fontId="6" fillId="2" borderId="6" xfId="0" applyNumberFormat="1" applyFont="1" applyFill="1" applyBorder="1" applyAlignment="1" applyProtection="1">
      <alignment vertical="center" shrinkToFit="1"/>
      <protection locked="0"/>
    </xf>
    <xf numFmtId="0" fontId="21" fillId="2" borderId="9"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17" xfId="0"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2" borderId="9" xfId="0" applyFont="1" applyFill="1" applyBorder="1" applyAlignment="1" applyProtection="1">
      <alignment vertical="center" wrapText="1"/>
      <protection locked="0"/>
    </xf>
    <xf numFmtId="0" fontId="6" fillId="2" borderId="9" xfId="0" applyFont="1" applyFill="1" applyBorder="1" applyAlignment="1" applyProtection="1">
      <alignment horizontal="center" vertical="center" wrapText="1"/>
      <protection locked="0"/>
    </xf>
    <xf numFmtId="49" fontId="12" fillId="0" borderId="9" xfId="0" applyNumberFormat="1" applyFont="1" applyBorder="1" applyAlignment="1" applyProtection="1">
      <alignment horizontal="center" vertical="center"/>
      <protection locked="0"/>
    </xf>
    <xf numFmtId="177" fontId="6" fillId="2" borderId="6" xfId="0" applyNumberFormat="1" applyFont="1" applyFill="1" applyBorder="1" applyAlignment="1" applyProtection="1">
      <alignment horizontal="center" vertical="center"/>
      <protection locked="0"/>
    </xf>
    <xf numFmtId="0" fontId="6" fillId="0" borderId="6" xfId="0" applyFont="1" applyBorder="1" applyProtection="1">
      <protection locked="0"/>
    </xf>
    <xf numFmtId="177" fontId="6" fillId="2" borderId="45" xfId="0" applyNumberFormat="1" applyFont="1" applyFill="1" applyBorder="1" applyAlignment="1" applyProtection="1">
      <alignment horizontal="center" vertical="center"/>
      <protection locked="0"/>
    </xf>
    <xf numFmtId="177" fontId="6" fillId="2" borderId="14" xfId="0" applyNumberFormat="1" applyFont="1" applyFill="1" applyBorder="1" applyAlignment="1" applyProtection="1">
      <alignment horizontal="center" vertical="center"/>
      <protection locked="0"/>
    </xf>
    <xf numFmtId="0" fontId="6" fillId="2" borderId="14" xfId="0" applyFont="1" applyFill="1" applyBorder="1" applyAlignment="1" applyProtection="1">
      <alignment vertical="center" wrapText="1"/>
      <protection locked="0"/>
    </xf>
    <xf numFmtId="3" fontId="6" fillId="2" borderId="14" xfId="0" applyNumberFormat="1" applyFont="1" applyFill="1" applyBorder="1" applyAlignment="1" applyProtection="1">
      <alignment horizontal="left" vertical="top" wrapText="1"/>
      <protection locked="0"/>
    </xf>
    <xf numFmtId="178" fontId="6" fillId="2" borderId="14" xfId="0" applyNumberFormat="1" applyFont="1" applyFill="1" applyBorder="1" applyAlignment="1" applyProtection="1">
      <alignment vertical="center" shrinkToFit="1"/>
      <protection locked="0"/>
    </xf>
    <xf numFmtId="0" fontId="6" fillId="2" borderId="19" xfId="0" applyFont="1" applyFill="1" applyBorder="1" applyAlignment="1" applyProtection="1">
      <alignment vertical="center" wrapText="1"/>
      <protection locked="0"/>
    </xf>
    <xf numFmtId="0" fontId="6" fillId="0" borderId="1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179" fontId="15" fillId="0" borderId="22" xfId="0" applyNumberFormat="1" applyFont="1" applyBorder="1" applyAlignment="1" applyProtection="1">
      <alignment horizontal="center" vertical="center"/>
      <protection locked="0"/>
    </xf>
    <xf numFmtId="178" fontId="15" fillId="0" borderId="5" xfId="0" applyNumberFormat="1" applyFont="1" applyBorder="1" applyAlignment="1" applyProtection="1">
      <alignment vertical="center" shrinkToFit="1"/>
      <protection locked="0"/>
    </xf>
    <xf numFmtId="178" fontId="15" fillId="2" borderId="0" xfId="0" applyNumberFormat="1" applyFont="1" applyFill="1" applyAlignment="1" applyProtection="1">
      <alignment vertical="center" shrinkToFit="1"/>
      <protection locked="0"/>
    </xf>
    <xf numFmtId="178" fontId="15" fillId="2" borderId="5" xfId="0" applyNumberFormat="1" applyFont="1" applyFill="1" applyBorder="1" applyAlignment="1" applyProtection="1">
      <alignment vertical="center" shrinkToFit="1"/>
      <protection locked="0"/>
    </xf>
    <xf numFmtId="3" fontId="15" fillId="2" borderId="5" xfId="0" applyNumberFormat="1" applyFont="1" applyFill="1" applyBorder="1" applyAlignment="1" applyProtection="1">
      <alignment vertical="center" wrapText="1"/>
      <protection locked="0"/>
    </xf>
    <xf numFmtId="0" fontId="15" fillId="2" borderId="23" xfId="0"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5" fillId="0" borderId="32" xfId="0" applyFont="1" applyBorder="1" applyAlignment="1" applyProtection="1">
      <alignment vertical="center" wrapText="1"/>
      <protection locked="0"/>
    </xf>
    <xf numFmtId="179" fontId="15" fillId="0" borderId="2" xfId="0" applyNumberFormat="1" applyFont="1" applyBorder="1" applyAlignment="1" applyProtection="1">
      <alignment horizontal="center" vertical="center"/>
      <protection locked="0"/>
    </xf>
    <xf numFmtId="178" fontId="15" fillId="0" borderId="6" xfId="0" applyNumberFormat="1" applyFont="1" applyBorder="1" applyAlignment="1" applyProtection="1">
      <alignment vertical="center" shrinkToFit="1"/>
      <protection locked="0"/>
    </xf>
    <xf numFmtId="178" fontId="15" fillId="2" borderId="3" xfId="0" applyNumberFormat="1" applyFont="1" applyFill="1" applyBorder="1" applyAlignment="1" applyProtection="1">
      <alignment vertical="center" shrinkToFit="1"/>
      <protection locked="0"/>
    </xf>
    <xf numFmtId="178" fontId="15" fillId="2" borderId="6" xfId="0" applyNumberFormat="1" applyFont="1" applyFill="1" applyBorder="1" applyAlignment="1" applyProtection="1">
      <alignment vertical="center" shrinkToFit="1"/>
      <protection locked="0"/>
    </xf>
    <xf numFmtId="3" fontId="15" fillId="2" borderId="6" xfId="0" applyNumberFormat="1" applyFont="1" applyFill="1" applyBorder="1" applyAlignment="1" applyProtection="1">
      <alignment vertical="center" wrapText="1"/>
      <protection locked="0"/>
    </xf>
    <xf numFmtId="0" fontId="15" fillId="2" borderId="6" xfId="0" applyFont="1" applyFill="1" applyBorder="1" applyAlignment="1" applyProtection="1">
      <alignment horizontal="center" vertical="center" wrapText="1"/>
      <protection locked="0"/>
    </xf>
    <xf numFmtId="0" fontId="15" fillId="2" borderId="6" xfId="0" applyFont="1" applyFill="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22" fillId="0" borderId="33" xfId="0" applyFont="1" applyBorder="1" applyAlignment="1" applyProtection="1">
      <alignment vertical="center" wrapText="1"/>
      <protection locked="0"/>
    </xf>
    <xf numFmtId="179" fontId="15" fillId="0" borderId="27" xfId="0" applyNumberFormat="1" applyFont="1" applyBorder="1" applyAlignment="1" applyProtection="1">
      <alignment horizontal="center" vertical="center"/>
      <protection locked="0"/>
    </xf>
    <xf numFmtId="178" fontId="15" fillId="0" borderId="25" xfId="0" applyNumberFormat="1" applyFont="1" applyBorder="1" applyAlignment="1" applyProtection="1">
      <alignment vertical="center" shrinkToFit="1"/>
      <protection locked="0"/>
    </xf>
    <xf numFmtId="178" fontId="15" fillId="2" borderId="26" xfId="0" applyNumberFormat="1" applyFont="1" applyFill="1" applyBorder="1" applyAlignment="1" applyProtection="1">
      <alignment vertical="center" shrinkToFit="1"/>
      <protection locked="0"/>
    </xf>
    <xf numFmtId="178" fontId="15" fillId="2" borderId="25" xfId="0" applyNumberFormat="1" applyFont="1" applyFill="1" applyBorder="1" applyAlignment="1" applyProtection="1">
      <alignment vertical="center" shrinkToFit="1"/>
      <protection locked="0"/>
    </xf>
    <xf numFmtId="3" fontId="15" fillId="2" borderId="25" xfId="0" applyNumberFormat="1" applyFont="1" applyFill="1" applyBorder="1" applyAlignment="1" applyProtection="1">
      <alignment vertical="center" wrapText="1"/>
      <protection locked="0"/>
    </xf>
    <xf numFmtId="0" fontId="15" fillId="2" borderId="25" xfId="0" applyFont="1" applyFill="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9" fillId="0" borderId="0" xfId="0" applyFont="1" applyProtection="1">
      <protection locked="0"/>
    </xf>
    <xf numFmtId="0" fontId="24" fillId="0" borderId="0" xfId="0" applyFont="1" applyProtection="1">
      <protection locked="0"/>
    </xf>
    <xf numFmtId="178" fontId="6" fillId="0" borderId="28" xfId="0" applyNumberFormat="1" applyFont="1" applyBorder="1" applyAlignment="1" applyProtection="1">
      <alignment vertical="center" shrinkToFit="1"/>
      <protection locked="0"/>
    </xf>
    <xf numFmtId="178" fontId="6" fillId="2" borderId="29" xfId="0" applyNumberFormat="1" applyFont="1" applyFill="1" applyBorder="1" applyAlignment="1" applyProtection="1">
      <alignment vertical="center" shrinkToFit="1"/>
      <protection locked="0"/>
    </xf>
    <xf numFmtId="178" fontId="6" fillId="2" borderId="28" xfId="0" applyNumberFormat="1" applyFont="1" applyFill="1" applyBorder="1" applyAlignment="1" applyProtection="1">
      <alignment vertical="center" shrinkToFit="1"/>
      <protection locked="0"/>
    </xf>
    <xf numFmtId="0" fontId="15" fillId="2" borderId="37" xfId="0" applyFont="1" applyFill="1" applyBorder="1" applyAlignment="1" applyProtection="1">
      <alignment horizontal="center" vertical="center"/>
      <protection locked="0"/>
    </xf>
    <xf numFmtId="178" fontId="6" fillId="2" borderId="30" xfId="0" applyNumberFormat="1" applyFont="1" applyFill="1" applyBorder="1" applyAlignment="1" applyProtection="1">
      <alignment vertical="center" shrinkToFit="1"/>
      <protection locked="0"/>
    </xf>
    <xf numFmtId="178" fontId="6" fillId="2" borderId="28" xfId="0" applyNumberFormat="1" applyFont="1" applyFill="1" applyBorder="1" applyAlignment="1" applyProtection="1">
      <alignment horizontal="center" vertical="center" shrinkToFit="1"/>
      <protection locked="0"/>
    </xf>
    <xf numFmtId="3" fontId="6" fillId="2" borderId="31" xfId="0" applyNumberFormat="1" applyFont="1" applyFill="1" applyBorder="1" applyAlignment="1" applyProtection="1">
      <alignment horizontal="center" vertical="center" wrapText="1"/>
      <protection locked="0"/>
    </xf>
    <xf numFmtId="3" fontId="6" fillId="0" borderId="35" xfId="0" applyNumberFormat="1" applyFont="1" applyBorder="1" applyAlignment="1" applyProtection="1">
      <alignment horizontal="center" vertical="center" shrinkToFit="1"/>
      <protection locked="0"/>
    </xf>
    <xf numFmtId="181" fontId="12" fillId="0" borderId="6" xfId="0" applyNumberFormat="1" applyFont="1" applyBorder="1" applyAlignment="1" applyProtection="1">
      <alignment vertical="center" shrinkToFit="1"/>
      <protection locked="0"/>
    </xf>
    <xf numFmtId="181" fontId="12" fillId="0" borderId="20" xfId="0" applyNumberFormat="1" applyFont="1" applyBorder="1" applyAlignment="1" applyProtection="1">
      <alignment vertical="center" shrinkToFit="1"/>
      <protection locked="0"/>
    </xf>
    <xf numFmtId="181" fontId="12" fillId="0" borderId="21" xfId="0" applyNumberFormat="1" applyFont="1" applyBorder="1" applyAlignment="1" applyProtection="1">
      <alignment vertical="center" shrinkToFit="1"/>
      <protection locked="0"/>
    </xf>
    <xf numFmtId="181" fontId="12" fillId="0" borderId="23" xfId="0" applyNumberFormat="1" applyFont="1" applyBorder="1" applyAlignment="1" applyProtection="1">
      <alignment vertical="center" shrinkToFit="1"/>
      <protection locked="0"/>
    </xf>
    <xf numFmtId="181" fontId="12" fillId="0" borderId="14" xfId="0" applyNumberFormat="1" applyFont="1" applyBorder="1" applyAlignment="1" applyProtection="1">
      <alignment vertical="center" shrinkToFit="1"/>
      <protection locked="0"/>
    </xf>
    <xf numFmtId="181" fontId="12" fillId="0" borderId="7" xfId="0" applyNumberFormat="1" applyFont="1" applyBorder="1" applyAlignment="1" applyProtection="1">
      <alignment vertical="center" shrinkToFit="1"/>
      <protection locked="0"/>
    </xf>
    <xf numFmtId="0" fontId="12" fillId="0" borderId="6" xfId="0" applyFont="1" applyBorder="1" applyAlignment="1" applyProtection="1">
      <alignment horizontal="center" vertical="center" wrapText="1"/>
      <protection locked="0"/>
    </xf>
    <xf numFmtId="0" fontId="1" fillId="0" borderId="0" xfId="1" applyFont="1">
      <alignment vertical="center"/>
    </xf>
    <xf numFmtId="0" fontId="12" fillId="0" borderId="25" xfId="0" applyFont="1" applyBorder="1" applyAlignment="1" applyProtection="1">
      <alignment vertical="center" wrapText="1"/>
      <protection locked="0"/>
    </xf>
    <xf numFmtId="0" fontId="6" fillId="0" borderId="1" xfId="0" applyFont="1" applyBorder="1" applyAlignment="1">
      <alignment horizontal="right"/>
    </xf>
    <xf numFmtId="0" fontId="12" fillId="5" borderId="3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7" fillId="5" borderId="72"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5" xfId="0" applyFont="1" applyFill="1" applyBorder="1" applyAlignment="1">
      <alignment horizontal="center" vertical="center" wrapText="1"/>
    </xf>
    <xf numFmtId="177" fontId="6" fillId="0" borderId="0" xfId="0" applyNumberFormat="1" applyFont="1" applyAlignment="1">
      <alignment horizontal="center" vertical="center"/>
    </xf>
    <xf numFmtId="0" fontId="12" fillId="0" borderId="6"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0" fontId="12" fillId="0" borderId="14" xfId="0" applyFont="1" applyBorder="1" applyAlignment="1" applyProtection="1">
      <alignment horizontal="center" vertical="center" wrapText="1"/>
      <protection locked="0"/>
    </xf>
    <xf numFmtId="0" fontId="12" fillId="0" borderId="137" xfId="0" applyFont="1" applyBorder="1" applyAlignment="1">
      <alignment vertical="center" shrinkToFit="1"/>
    </xf>
    <xf numFmtId="0" fontId="12" fillId="0" borderId="139" xfId="0" applyFont="1" applyBorder="1" applyAlignment="1">
      <alignment vertical="center" shrinkToFit="1"/>
    </xf>
    <xf numFmtId="0" fontId="12" fillId="0" borderId="141" xfId="0" applyFont="1" applyBorder="1" applyAlignment="1">
      <alignment vertical="center" shrinkToFit="1"/>
    </xf>
    <xf numFmtId="0" fontId="12" fillId="0" borderId="143" xfId="0" applyFont="1" applyBorder="1" applyAlignment="1">
      <alignment vertical="center" shrinkToFit="1"/>
    </xf>
    <xf numFmtId="0" fontId="12" fillId="0" borderId="145" xfId="0" applyFont="1" applyBorder="1" applyAlignment="1">
      <alignment vertical="center" shrinkToFit="1"/>
    </xf>
    <xf numFmtId="0" fontId="12" fillId="0" borderId="66" xfId="0" applyFont="1" applyBorder="1" applyAlignment="1">
      <alignment vertical="center" shrinkToFit="1"/>
    </xf>
    <xf numFmtId="0" fontId="6" fillId="0" borderId="0" xfId="0" applyFont="1" applyAlignment="1">
      <alignment vertical="center" shrinkToFit="1"/>
    </xf>
    <xf numFmtId="182" fontId="6" fillId="0" borderId="0" xfId="2" applyNumberFormat="1" applyFont="1" applyAlignment="1"/>
    <xf numFmtId="181" fontId="6" fillId="2" borderId="6" xfId="0" applyNumberFormat="1" applyFont="1" applyFill="1" applyBorder="1" applyAlignment="1" applyProtection="1">
      <alignment vertical="center" shrinkToFit="1"/>
      <protection locked="0"/>
    </xf>
    <xf numFmtId="186" fontId="6" fillId="0" borderId="0" xfId="0" applyNumberFormat="1" applyFont="1"/>
    <xf numFmtId="3" fontId="6" fillId="2" borderId="6" xfId="0" applyNumberFormat="1" applyFont="1" applyFill="1" applyBorder="1" applyAlignment="1" applyProtection="1">
      <alignment horizontal="left" vertical="center" wrapText="1"/>
      <protection locked="0"/>
    </xf>
    <xf numFmtId="179" fontId="12" fillId="0" borderId="3" xfId="0" quotePrefix="1" applyNumberFormat="1" applyFont="1" applyBorder="1" applyAlignment="1" applyProtection="1">
      <alignment horizontal="center" vertical="center"/>
      <protection locked="0"/>
    </xf>
    <xf numFmtId="178" fontId="12" fillId="0" borderId="3" xfId="0" applyNumberFormat="1" applyFont="1" applyBorder="1" applyAlignment="1" applyProtection="1">
      <alignment vertical="center" shrinkToFit="1"/>
      <protection locked="0"/>
    </xf>
    <xf numFmtId="0" fontId="12" fillId="0" borderId="6" xfId="0" applyFont="1" applyBorder="1" applyAlignment="1" applyProtection="1">
      <alignment vertical="center" wrapText="1" shrinkToFit="1"/>
      <protection locked="0"/>
    </xf>
    <xf numFmtId="178" fontId="12" fillId="0" borderId="3" xfId="0" applyNumberFormat="1" applyFont="1" applyBorder="1" applyAlignment="1">
      <alignment vertical="center" shrinkToFit="1"/>
    </xf>
    <xf numFmtId="0" fontId="12" fillId="0" borderId="9"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25" xfId="0" applyFont="1" applyBorder="1" applyAlignment="1" applyProtection="1">
      <alignment vertical="center" shrinkToFit="1"/>
      <protection locked="0"/>
    </xf>
    <xf numFmtId="0" fontId="12" fillId="0" borderId="23" xfId="0" applyFont="1" applyBorder="1" applyAlignment="1" applyProtection="1">
      <alignment horizontal="center" vertical="center" wrapText="1"/>
      <protection locked="0"/>
    </xf>
    <xf numFmtId="181" fontId="12" fillId="0" borderId="3" xfId="0" applyNumberFormat="1" applyFont="1" applyBorder="1" applyAlignment="1" applyProtection="1">
      <alignment vertical="center" shrinkToFit="1"/>
      <protection locked="0"/>
    </xf>
    <xf numFmtId="184" fontId="29" fillId="0" borderId="6" xfId="0" applyNumberFormat="1" applyFont="1" applyBorder="1" applyAlignment="1">
      <alignment vertical="center" shrinkToFit="1"/>
    </xf>
    <xf numFmtId="0" fontId="12" fillId="0" borderId="5" xfId="0" applyFont="1" applyBorder="1" applyAlignment="1" applyProtection="1">
      <alignment vertical="center" shrinkToFit="1"/>
      <protection locked="0"/>
    </xf>
    <xf numFmtId="0" fontId="12" fillId="0" borderId="5" xfId="0" applyFont="1" applyBorder="1" applyAlignment="1" applyProtection="1">
      <alignment horizontal="center" vertical="center" wrapText="1"/>
      <protection locked="0"/>
    </xf>
    <xf numFmtId="0" fontId="12" fillId="0" borderId="5" xfId="0" applyFont="1" applyBorder="1" applyAlignment="1" applyProtection="1">
      <alignment horizontal="left" vertical="center" wrapText="1"/>
      <protection locked="0"/>
    </xf>
    <xf numFmtId="181" fontId="29" fillId="0" borderId="6" xfId="0" applyNumberFormat="1" applyFont="1" applyBorder="1" applyAlignment="1" applyProtection="1">
      <alignment vertical="center" shrinkToFit="1"/>
      <protection locked="0"/>
    </xf>
    <xf numFmtId="178" fontId="12" fillId="0" borderId="9" xfId="2" applyNumberFormat="1" applyFont="1" applyFill="1" applyBorder="1" applyAlignment="1" applyProtection="1">
      <alignment vertical="center" wrapText="1"/>
      <protection locked="0"/>
    </xf>
    <xf numFmtId="185" fontId="12" fillId="0" borderId="6" xfId="0" applyNumberFormat="1" applyFont="1" applyBorder="1" applyAlignment="1" applyProtection="1">
      <alignment vertical="center" shrinkToFit="1"/>
      <protection locked="0"/>
    </xf>
    <xf numFmtId="0" fontId="12" fillId="0" borderId="5" xfId="0" applyFont="1" applyBorder="1" applyAlignment="1" applyProtection="1">
      <alignment vertical="center" wrapText="1"/>
      <protection locked="0"/>
    </xf>
    <xf numFmtId="0" fontId="28" fillId="0" borderId="9" xfId="0" applyFont="1" applyBorder="1" applyAlignment="1" applyProtection="1">
      <alignment vertical="center" wrapText="1"/>
      <protection locked="0"/>
    </xf>
    <xf numFmtId="0" fontId="28" fillId="0" borderId="26" xfId="0" applyFont="1" applyBorder="1" applyAlignment="1" applyProtection="1">
      <alignment vertical="center" wrapText="1"/>
      <protection locked="0"/>
    </xf>
    <xf numFmtId="0" fontId="28" fillId="0" borderId="26" xfId="0" applyFont="1" applyBorder="1" applyAlignment="1" applyProtection="1">
      <alignment horizontal="center" vertical="center" wrapText="1"/>
      <protection locked="0"/>
    </xf>
    <xf numFmtId="177" fontId="28" fillId="0" borderId="3" xfId="0" applyNumberFormat="1" applyFont="1" applyBorder="1" applyAlignment="1" applyProtection="1">
      <alignment vertical="center" wrapText="1"/>
      <protection locked="0"/>
    </xf>
    <xf numFmtId="180" fontId="28" fillId="0" borderId="10" xfId="0" applyNumberFormat="1" applyFont="1" applyBorder="1" applyAlignment="1" applyProtection="1">
      <alignment vertical="center" wrapText="1"/>
      <protection locked="0"/>
    </xf>
    <xf numFmtId="0" fontId="23" fillId="0" borderId="9"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181" fontId="12" fillId="0" borderId="5" xfId="0" applyNumberFormat="1" applyFont="1" applyBorder="1" applyAlignment="1" applyProtection="1">
      <alignment vertical="center" shrinkToFit="1"/>
      <protection locked="0"/>
    </xf>
    <xf numFmtId="181" fontId="12" fillId="0" borderId="0" xfId="0" applyNumberFormat="1" applyFont="1" applyAlignment="1" applyProtection="1">
      <alignment vertical="center" shrinkToFit="1"/>
      <protection locked="0"/>
    </xf>
    <xf numFmtId="178" fontId="12" fillId="0" borderId="5" xfId="0" applyNumberFormat="1" applyFont="1" applyBorder="1" applyAlignment="1" applyProtection="1">
      <alignment vertical="center" shrinkToFit="1"/>
      <protection locked="0"/>
    </xf>
    <xf numFmtId="0" fontId="12" fillId="0" borderId="5" xfId="0" applyFont="1" applyBorder="1" applyAlignment="1" applyProtection="1">
      <alignment vertical="center" wrapText="1" shrinkToFit="1"/>
      <protection locked="0"/>
    </xf>
    <xf numFmtId="178" fontId="12" fillId="0" borderId="0" xfId="0" applyNumberFormat="1" applyFont="1" applyAlignment="1">
      <alignment vertical="center" shrinkToFit="1"/>
    </xf>
    <xf numFmtId="0" fontId="12" fillId="0" borderId="24"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2" fillId="0" borderId="17" xfId="0" applyFont="1" applyBorder="1" applyAlignment="1" applyProtection="1">
      <alignment horizontal="left" vertical="center" wrapText="1"/>
      <protection locked="0"/>
    </xf>
    <xf numFmtId="0" fontId="12" fillId="0" borderId="0" xfId="0" applyFont="1" applyAlignment="1">
      <alignment horizontal="center" vertical="center" wrapText="1"/>
    </xf>
    <xf numFmtId="178" fontId="12" fillId="0" borderId="17" xfId="0" applyNumberFormat="1" applyFont="1" applyBorder="1" applyAlignment="1" applyProtection="1">
      <alignment vertical="center" shrinkToFit="1"/>
      <protection locked="0"/>
    </xf>
    <xf numFmtId="178" fontId="12" fillId="0" borderId="9" xfId="0" applyNumberFormat="1" applyFont="1" applyBorder="1" applyAlignment="1" applyProtection="1">
      <alignment vertical="center" shrinkToFit="1"/>
      <protection locked="0"/>
    </xf>
    <xf numFmtId="0" fontId="12" fillId="0" borderId="6" xfId="0" quotePrefix="1" applyFont="1" applyBorder="1" applyAlignment="1" applyProtection="1">
      <alignment vertical="center" wrapText="1"/>
      <protection locked="0"/>
    </xf>
    <xf numFmtId="0" fontId="12" fillId="0" borderId="0" xfId="0" applyFont="1" applyAlignment="1">
      <alignment vertical="center" wrapText="1"/>
    </xf>
    <xf numFmtId="0" fontId="6" fillId="0" borderId="2" xfId="0" applyFont="1" applyBorder="1" applyProtection="1">
      <protection locked="0"/>
    </xf>
    <xf numFmtId="0" fontId="0" fillId="0" borderId="6" xfId="0" applyBorder="1" applyAlignment="1">
      <alignment vertical="center" wrapText="1"/>
    </xf>
    <xf numFmtId="0" fontId="12" fillId="0" borderId="0" xfId="0" applyFont="1" applyAlignment="1">
      <alignment vertical="center"/>
    </xf>
    <xf numFmtId="0" fontId="6" fillId="0" borderId="5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177" fontId="0" fillId="0" borderId="49" xfId="0" applyNumberFormat="1" applyBorder="1" applyAlignment="1" applyProtection="1">
      <alignment vertical="center" wrapText="1"/>
      <protection locked="0"/>
    </xf>
    <xf numFmtId="180" fontId="0" fillId="0" borderId="126" xfId="0" applyNumberFormat="1" applyBorder="1" applyAlignment="1" applyProtection="1">
      <alignment vertical="center" wrapText="1"/>
      <protection locked="0"/>
    </xf>
    <xf numFmtId="0" fontId="12" fillId="0" borderId="23" xfId="0" applyFont="1" applyBorder="1" applyAlignment="1" applyProtection="1">
      <alignment horizontal="center" vertical="center"/>
      <protection locked="0"/>
    </xf>
    <xf numFmtId="0" fontId="12" fillId="0" borderId="133" xfId="0" applyFont="1" applyBorder="1" applyAlignment="1" applyProtection="1">
      <alignment horizontal="center" vertical="center"/>
      <protection locked="0"/>
    </xf>
    <xf numFmtId="0" fontId="6" fillId="0" borderId="147" xfId="0" applyFont="1" applyBorder="1" applyAlignment="1" applyProtection="1">
      <alignment horizontal="center"/>
      <protection locked="0"/>
    </xf>
    <xf numFmtId="49" fontId="12" fillId="0" borderId="23" xfId="0" applyNumberFormat="1" applyFont="1" applyBorder="1" applyAlignment="1" applyProtection="1">
      <alignment horizontal="center" vertical="center"/>
      <protection locked="0"/>
    </xf>
    <xf numFmtId="49" fontId="12" fillId="0" borderId="25" xfId="0" applyNumberFormat="1" applyFont="1" applyBorder="1" applyAlignment="1" applyProtection="1">
      <alignment horizontal="center" vertical="center"/>
      <protection locked="0"/>
    </xf>
    <xf numFmtId="179" fontId="12" fillId="0" borderId="6" xfId="0" quotePrefix="1" applyNumberFormat="1" applyFont="1" applyBorder="1" applyAlignment="1" applyProtection="1">
      <alignment horizontal="center" vertical="center"/>
      <protection locked="0"/>
    </xf>
    <xf numFmtId="178" fontId="12" fillId="0" borderId="6" xfId="0" applyNumberFormat="1" applyFont="1" applyBorder="1" applyAlignment="1">
      <alignment vertical="center" shrinkToFit="1"/>
    </xf>
    <xf numFmtId="180" fontId="0" fillId="0" borderId="3" xfId="0" applyNumberFormat="1" applyBorder="1" applyAlignment="1" applyProtection="1">
      <alignment vertical="center" wrapText="1"/>
      <protection locked="0"/>
    </xf>
    <xf numFmtId="183" fontId="12" fillId="0" borderId="6" xfId="0" applyNumberFormat="1" applyFont="1" applyBorder="1" applyAlignment="1">
      <alignment horizontal="center" vertical="center" wrapText="1"/>
    </xf>
    <xf numFmtId="183" fontId="12" fillId="0" borderId="6" xfId="0" applyNumberFormat="1" applyFont="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center" vertical="center" wrapText="1"/>
    </xf>
    <xf numFmtId="179" fontId="12" fillId="0" borderId="9" xfId="0" quotePrefix="1" applyNumberFormat="1" applyFont="1" applyBorder="1" applyAlignment="1" applyProtection="1">
      <alignment horizontal="center" vertical="center"/>
      <protection locked="0"/>
    </xf>
    <xf numFmtId="0" fontId="12" fillId="0" borderId="10" xfId="0" applyFont="1" applyBorder="1" applyAlignment="1" applyProtection="1">
      <alignment vertical="center" wrapText="1"/>
      <protection locked="0"/>
    </xf>
    <xf numFmtId="0" fontId="12" fillId="0" borderId="2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178" fontId="12" fillId="0" borderId="25" xfId="0" applyNumberFormat="1" applyFont="1" applyBorder="1" applyAlignment="1" applyProtection="1">
      <alignment horizontal="center" vertical="center" shrinkToFit="1"/>
      <protection locked="0"/>
    </xf>
    <xf numFmtId="178" fontId="12" fillId="0" borderId="23" xfId="0" applyNumberFormat="1" applyFont="1" applyBorder="1" applyAlignment="1" applyProtection="1">
      <alignment horizontal="center" vertical="center" shrinkToFit="1"/>
      <protection locked="0"/>
    </xf>
    <xf numFmtId="0" fontId="12" fillId="0" borderId="25"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25" xfId="0" applyFont="1" applyBorder="1" applyAlignment="1" applyProtection="1">
      <alignment vertical="center" wrapText="1"/>
      <protection locked="0"/>
    </xf>
    <xf numFmtId="0" fontId="0" fillId="0" borderId="5" xfId="0" applyBorder="1" applyAlignment="1">
      <alignment vertical="center" wrapText="1"/>
    </xf>
    <xf numFmtId="0" fontId="0" fillId="0" borderId="23" xfId="0" applyBorder="1" applyAlignment="1">
      <alignment vertical="center" wrapText="1"/>
    </xf>
    <xf numFmtId="0" fontId="12" fillId="0" borderId="23" xfId="0" applyFont="1" applyBorder="1" applyAlignment="1" applyProtection="1">
      <alignment vertical="center" wrapText="1"/>
      <protection locked="0"/>
    </xf>
    <xf numFmtId="0" fontId="12" fillId="0" borderId="25" xfId="0" applyFont="1" applyBorder="1" applyAlignment="1" applyProtection="1">
      <alignment vertical="center" wrapText="1" shrinkToFit="1"/>
      <protection locked="0"/>
    </xf>
    <xf numFmtId="0" fontId="12" fillId="0" borderId="23" xfId="0" applyFont="1" applyBorder="1" applyAlignment="1" applyProtection="1">
      <alignment vertical="center" wrapText="1" shrinkToFit="1"/>
      <protection locked="0"/>
    </xf>
    <xf numFmtId="0" fontId="0" fillId="0" borderId="23" xfId="0" applyBorder="1" applyAlignment="1">
      <alignment horizontal="center" vertical="center" wrapText="1"/>
    </xf>
    <xf numFmtId="0" fontId="12" fillId="0" borderId="25" xfId="0" applyFont="1" applyBorder="1" applyAlignment="1" applyProtection="1">
      <alignment vertical="center" shrinkToFit="1"/>
      <protection locked="0"/>
    </xf>
    <xf numFmtId="0" fontId="12" fillId="0" borderId="23" xfId="0" applyFont="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2" fillId="0" borderId="5" xfId="0" applyFont="1" applyBorder="1" applyAlignment="1" applyProtection="1">
      <alignment vertical="center" wrapText="1" shrinkToFit="1"/>
      <protection locked="0"/>
    </xf>
    <xf numFmtId="0" fontId="12" fillId="3" borderId="9"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179" fontId="12" fillId="0" borderId="25" xfId="0" quotePrefix="1" applyNumberFormat="1" applyFont="1" applyBorder="1" applyAlignment="1" applyProtection="1">
      <alignment horizontal="center" vertical="center"/>
      <protection locked="0"/>
    </xf>
    <xf numFmtId="179" fontId="12" fillId="0" borderId="5" xfId="0" quotePrefix="1" applyNumberFormat="1" applyFont="1" applyBorder="1" applyAlignment="1" applyProtection="1">
      <alignment horizontal="center" vertical="center"/>
      <protection locked="0"/>
    </xf>
    <xf numFmtId="179" fontId="12" fillId="0" borderId="23" xfId="0" quotePrefix="1" applyNumberFormat="1" applyFont="1" applyBorder="1" applyAlignment="1" applyProtection="1">
      <alignment horizontal="center" vertical="center"/>
      <protection locked="0"/>
    </xf>
    <xf numFmtId="179" fontId="12" fillId="0" borderId="25" xfId="0" quotePrefix="1"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12" fillId="0" borderId="5" xfId="0" applyFont="1" applyBorder="1" applyAlignment="1" applyProtection="1">
      <alignment vertical="center" wrapText="1"/>
      <protection locked="0"/>
    </xf>
    <xf numFmtId="49" fontId="12" fillId="0" borderId="25"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62" xfId="0" applyFont="1" applyBorder="1" applyAlignment="1">
      <alignment horizontal="center" vertical="center"/>
    </xf>
    <xf numFmtId="0" fontId="12" fillId="0" borderId="68" xfId="0" applyFont="1" applyBorder="1" applyAlignment="1">
      <alignment horizontal="center" vertical="center"/>
    </xf>
    <xf numFmtId="3" fontId="12" fillId="0" borderId="76" xfId="0" applyNumberFormat="1" applyFont="1" applyBorder="1" applyAlignment="1">
      <alignment horizontal="center" vertical="center" shrinkToFit="1"/>
    </xf>
    <xf numFmtId="3" fontId="12" fillId="0" borderId="65" xfId="0" applyNumberFormat="1" applyFont="1" applyBorder="1" applyAlignment="1">
      <alignment horizontal="center" vertical="center" shrinkToFit="1"/>
    </xf>
    <xf numFmtId="3" fontId="12" fillId="0" borderId="77" xfId="0" applyNumberFormat="1" applyFont="1" applyBorder="1" applyAlignment="1">
      <alignment horizontal="center" vertical="center" shrinkToFit="1"/>
    </xf>
    <xf numFmtId="3" fontId="12" fillId="2" borderId="64" xfId="0" applyNumberFormat="1" applyFont="1" applyFill="1" applyBorder="1" applyAlignment="1">
      <alignment horizontal="center" vertical="center" wrapText="1"/>
    </xf>
    <xf numFmtId="3" fontId="12" fillId="2" borderId="65" xfId="0" applyNumberFormat="1" applyFont="1" applyFill="1" applyBorder="1" applyAlignment="1">
      <alignment horizontal="center" vertical="center" wrapText="1"/>
    </xf>
    <xf numFmtId="3" fontId="12" fillId="2" borderId="66" xfId="0" applyNumberFormat="1" applyFont="1" applyFill="1" applyBorder="1" applyAlignment="1">
      <alignment horizontal="center" vertical="center" wrapText="1"/>
    </xf>
    <xf numFmtId="0" fontId="12"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3" fontId="12" fillId="0" borderId="64" xfId="0" applyNumberFormat="1" applyFont="1" applyBorder="1" applyAlignment="1">
      <alignment horizontal="center" vertical="center" shrinkToFit="1"/>
    </xf>
    <xf numFmtId="3" fontId="12" fillId="0" borderId="66" xfId="0" applyNumberFormat="1" applyFont="1" applyBorder="1" applyAlignment="1">
      <alignment horizontal="center" vertical="center" shrinkToFit="1"/>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0" fillId="0" borderId="76" xfId="0" applyBorder="1" applyAlignment="1">
      <alignment horizontal="center" vertical="center"/>
    </xf>
    <xf numFmtId="0" fontId="0" fillId="0" borderId="65" xfId="0" applyBorder="1" applyAlignment="1">
      <alignment horizontal="center" vertical="center"/>
    </xf>
    <xf numFmtId="0" fontId="0" fillId="0" borderId="77"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12" fillId="0" borderId="61" xfId="0" applyFont="1" applyBorder="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0" fontId="0" fillId="0" borderId="116" xfId="0" applyBorder="1" applyAlignment="1">
      <alignment horizontal="center" vertical="center"/>
    </xf>
    <xf numFmtId="0" fontId="12" fillId="0" borderId="63" xfId="0" applyFont="1" applyBorder="1" applyAlignment="1">
      <alignment horizontal="center" vertical="center"/>
    </xf>
    <xf numFmtId="0" fontId="0" fillId="0" borderId="123" xfId="0" applyBorder="1" applyAlignment="1">
      <alignment horizontal="center" vertical="center"/>
    </xf>
    <xf numFmtId="0" fontId="0" fillId="0" borderId="125" xfId="0" applyBorder="1" applyAlignment="1">
      <alignment horizontal="center" vertical="center"/>
    </xf>
    <xf numFmtId="3" fontId="12" fillId="2" borderId="76" xfId="0" applyNumberFormat="1" applyFont="1" applyFill="1" applyBorder="1" applyAlignment="1">
      <alignment horizontal="center" vertical="center" wrapText="1"/>
    </xf>
    <xf numFmtId="3" fontId="12" fillId="2" borderId="77" xfId="0" applyNumberFormat="1" applyFont="1" applyFill="1" applyBorder="1" applyAlignment="1">
      <alignment horizontal="center" vertical="center" wrapText="1"/>
    </xf>
    <xf numFmtId="0" fontId="0" fillId="0" borderId="119" xfId="0" applyBorder="1" applyAlignment="1">
      <alignment horizontal="center" vertical="center"/>
    </xf>
    <xf numFmtId="0" fontId="0" fillId="0" borderId="115" xfId="0" applyBorder="1" applyAlignment="1">
      <alignment horizontal="center" vertical="center"/>
    </xf>
    <xf numFmtId="0" fontId="0" fillId="0" borderId="121" xfId="0" applyBorder="1" applyAlignment="1">
      <alignment horizontal="center" vertical="center"/>
    </xf>
    <xf numFmtId="0" fontId="0" fillId="0" borderId="117" xfId="0" applyBorder="1" applyAlignment="1">
      <alignment horizontal="center" vertical="center"/>
    </xf>
    <xf numFmtId="0" fontId="6" fillId="0" borderId="1" xfId="0" applyFont="1" applyBorder="1" applyAlignment="1">
      <alignment horizontal="right"/>
    </xf>
    <xf numFmtId="0" fontId="0" fillId="0" borderId="1" xfId="0" applyBorder="1" applyAlignment="1">
      <alignment horizontal="right"/>
    </xf>
    <xf numFmtId="177" fontId="12" fillId="0" borderId="22" xfId="0" applyNumberFormat="1" applyFont="1" applyBorder="1" applyAlignment="1">
      <alignment horizontal="center" vertical="center"/>
    </xf>
    <xf numFmtId="177" fontId="12" fillId="0" borderId="0" xfId="0" applyNumberFormat="1" applyFont="1" applyAlignment="1">
      <alignment horizontal="center" vertical="center"/>
    </xf>
    <xf numFmtId="177" fontId="12" fillId="0" borderId="24"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12" fillId="0" borderId="13" xfId="0" applyNumberFormat="1" applyFont="1" applyBorder="1" applyAlignment="1">
      <alignment horizontal="center" vertical="center"/>
    </xf>
    <xf numFmtId="177" fontId="12" fillId="0" borderId="11" xfId="0" applyNumberFormat="1" applyFont="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7" fillId="0" borderId="80" xfId="0" applyFont="1" applyBorder="1"/>
    <xf numFmtId="0" fontId="17" fillId="0" borderId="70" xfId="0" applyFont="1" applyBorder="1"/>
    <xf numFmtId="0" fontId="17" fillId="0" borderId="81" xfId="0" applyFont="1" applyBorder="1"/>
    <xf numFmtId="0" fontId="12" fillId="0" borderId="19" xfId="0" applyFont="1" applyBorder="1" applyAlignment="1" applyProtection="1">
      <alignment horizontal="center" vertical="center"/>
      <protection locked="0"/>
    </xf>
    <xf numFmtId="0" fontId="12" fillId="0" borderId="82"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7" fillId="0" borderId="77" xfId="0" applyFont="1" applyBorder="1" applyAlignment="1">
      <alignment horizontal="center" vertical="center"/>
    </xf>
    <xf numFmtId="177" fontId="12" fillId="0" borderId="78" xfId="0" applyNumberFormat="1" applyFont="1" applyBorder="1" applyAlignment="1">
      <alignment horizontal="center" vertical="center"/>
    </xf>
    <xf numFmtId="177" fontId="12" fillId="0" borderId="118" xfId="0" applyNumberFormat="1" applyFont="1" applyBorder="1" applyAlignment="1">
      <alignment horizontal="center" vertical="center"/>
    </xf>
    <xf numFmtId="177" fontId="12" fillId="0" borderId="46" xfId="0" applyNumberFormat="1" applyFont="1" applyBorder="1" applyAlignment="1">
      <alignment horizontal="center" vertical="center"/>
    </xf>
    <xf numFmtId="177" fontId="12" fillId="0" borderId="74" xfId="0" applyNumberFormat="1" applyFont="1" applyBorder="1" applyAlignment="1">
      <alignment horizontal="center" vertical="center"/>
    </xf>
    <xf numFmtId="177" fontId="12" fillId="0" borderId="1" xfId="0" applyNumberFormat="1" applyFont="1" applyBorder="1" applyAlignment="1">
      <alignment horizontal="center" vertical="center"/>
    </xf>
    <xf numFmtId="177" fontId="12" fillId="0" borderId="47" xfId="0" applyNumberFormat="1" applyFont="1" applyBorder="1" applyAlignment="1">
      <alignment horizontal="center" vertical="center"/>
    </xf>
    <xf numFmtId="0" fontId="12" fillId="0" borderId="3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5" borderId="58" xfId="0" applyFont="1" applyFill="1" applyBorder="1" applyAlignment="1">
      <alignment horizontal="center" vertical="center" wrapText="1"/>
    </xf>
    <xf numFmtId="0" fontId="17" fillId="0" borderId="32" xfId="0" applyFont="1" applyBorder="1" applyAlignment="1">
      <alignment horizontal="center" vertical="center" wrapText="1"/>
    </xf>
    <xf numFmtId="0" fontId="17" fillId="0" borderId="59" xfId="0" applyFont="1" applyBorder="1" applyAlignment="1">
      <alignment horizontal="center" vertical="center" wrapText="1"/>
    </xf>
    <xf numFmtId="0" fontId="17" fillId="6" borderId="36"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0" fillId="0" borderId="0" xfId="0" applyFont="1" applyAlignment="1">
      <alignment horizontal="center"/>
    </xf>
    <xf numFmtId="0" fontId="12" fillId="5" borderId="36" xfId="0" applyFont="1" applyFill="1" applyBorder="1" applyAlignment="1">
      <alignment horizontal="center" vertical="center" wrapText="1"/>
    </xf>
    <xf numFmtId="0" fontId="12" fillId="5" borderId="5"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39"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2" fillId="0" borderId="25" xfId="0" applyFont="1" applyBorder="1" applyAlignment="1">
      <alignment horizontal="center" vertical="center" wrapText="1"/>
    </xf>
    <xf numFmtId="0" fontId="12" fillId="5" borderId="0" xfId="0" applyFont="1" applyFill="1" applyAlignment="1">
      <alignment horizontal="center" vertical="center" wrapText="1"/>
    </xf>
    <xf numFmtId="0" fontId="12" fillId="5" borderId="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2" fillId="5" borderId="134" xfId="0" applyFont="1" applyFill="1" applyBorder="1" applyAlignment="1">
      <alignment horizontal="center" vertical="center" wrapText="1"/>
    </xf>
    <xf numFmtId="0" fontId="12" fillId="5" borderId="135" xfId="0" applyFont="1" applyFill="1" applyBorder="1" applyAlignment="1">
      <alignment horizontal="center" vertical="center" wrapText="1"/>
    </xf>
    <xf numFmtId="0" fontId="12" fillId="5" borderId="136" xfId="0"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57" xfId="0" applyFont="1" applyBorder="1" applyAlignment="1">
      <alignment horizontal="center" vertical="center" wrapText="1"/>
    </xf>
    <xf numFmtId="0" fontId="12" fillId="5" borderId="40"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7" fillId="0" borderId="39" xfId="0" applyFont="1" applyBorder="1" applyAlignment="1">
      <alignment horizontal="center" vertical="center" wrapText="1"/>
    </xf>
    <xf numFmtId="0" fontId="17" fillId="0" borderId="57" xfId="0" applyFont="1" applyBorder="1" applyAlignment="1">
      <alignment horizontal="center" vertical="center" wrapText="1"/>
    </xf>
    <xf numFmtId="0" fontId="17" fillId="5" borderId="16" xfId="0" applyFont="1" applyFill="1" applyBorder="1" applyAlignment="1">
      <alignment horizontal="center" vertical="center" wrapText="1"/>
    </xf>
    <xf numFmtId="0" fontId="17" fillId="5" borderId="48" xfId="0" applyFont="1" applyFill="1" applyBorder="1" applyAlignment="1">
      <alignment horizontal="center" vertical="center" wrapText="1"/>
    </xf>
    <xf numFmtId="0" fontId="17" fillId="5" borderId="72" xfId="0" applyFont="1" applyFill="1" applyBorder="1" applyAlignment="1">
      <alignment horizontal="center" vertical="center" wrapText="1"/>
    </xf>
    <xf numFmtId="0" fontId="12" fillId="3" borderId="38" xfId="0" applyFont="1" applyFill="1" applyBorder="1" applyAlignment="1" applyProtection="1">
      <alignment horizontal="left" vertical="center"/>
      <protection locked="0"/>
    </xf>
    <xf numFmtId="0" fontId="12" fillId="3" borderId="39" xfId="0" applyFont="1" applyFill="1" applyBorder="1" applyAlignment="1" applyProtection="1">
      <alignment horizontal="left" vertical="center"/>
      <protection locked="0"/>
    </xf>
    <xf numFmtId="0" fontId="12" fillId="3" borderId="43" xfId="0" applyFont="1" applyFill="1" applyBorder="1" applyAlignment="1" applyProtection="1">
      <alignment horizontal="left"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12" xfId="0" applyFont="1" applyFill="1" applyBorder="1" applyAlignment="1" applyProtection="1">
      <alignment vertical="center"/>
      <protection locked="0"/>
    </xf>
    <xf numFmtId="177" fontId="12" fillId="0" borderId="64" xfId="0" applyNumberFormat="1" applyFont="1" applyBorder="1" applyAlignment="1">
      <alignment horizontal="center" vertical="center"/>
    </xf>
    <xf numFmtId="177" fontId="12" fillId="0" borderId="65" xfId="0" applyNumberFormat="1" applyFont="1" applyBorder="1" applyAlignment="1">
      <alignment horizontal="center" vertical="center"/>
    </xf>
    <xf numFmtId="177" fontId="12" fillId="0" borderId="66" xfId="0" applyNumberFormat="1" applyFont="1" applyBorder="1" applyAlignment="1">
      <alignment horizontal="center" vertical="center"/>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5" borderId="75"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83"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24" xfId="0" applyFont="1" applyFill="1" applyBorder="1" applyAlignment="1">
      <alignment horizontal="center" vertical="center" wrapText="1"/>
    </xf>
    <xf numFmtId="0" fontId="17" fillId="5" borderId="36" xfId="0" applyFont="1" applyFill="1" applyBorder="1" applyAlignment="1">
      <alignment horizontal="center" vertical="center"/>
    </xf>
    <xf numFmtId="0" fontId="17" fillId="0" borderId="5" xfId="0" applyFont="1" applyBorder="1" applyAlignment="1">
      <alignment vertical="center"/>
    </xf>
    <xf numFmtId="0" fontId="17" fillId="0" borderId="7" xfId="0" applyFont="1" applyBorder="1" applyAlignment="1">
      <alignment vertical="center"/>
    </xf>
    <xf numFmtId="0" fontId="12" fillId="0" borderId="16"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178" fontId="12" fillId="2" borderId="64" xfId="0" applyNumberFormat="1" applyFont="1" applyFill="1" applyBorder="1" applyAlignment="1">
      <alignment horizontal="center" vertical="center" shrinkToFit="1"/>
    </xf>
    <xf numFmtId="178" fontId="12" fillId="2" borderId="65" xfId="0" applyNumberFormat="1" applyFont="1" applyFill="1" applyBorder="1" applyAlignment="1">
      <alignment horizontal="center" vertical="center" shrinkToFit="1"/>
    </xf>
    <xf numFmtId="178" fontId="12" fillId="2" borderId="66" xfId="0" applyNumberFormat="1" applyFont="1" applyFill="1" applyBorder="1" applyAlignment="1">
      <alignment horizontal="center" vertical="center" shrinkToFit="1"/>
    </xf>
    <xf numFmtId="178" fontId="12" fillId="2" borderId="76" xfId="0" applyNumberFormat="1" applyFont="1" applyFill="1" applyBorder="1" applyAlignment="1">
      <alignment horizontal="center" vertical="center" shrinkToFit="1"/>
    </xf>
    <xf numFmtId="178" fontId="12" fillId="2" borderId="77" xfId="0" applyNumberFormat="1" applyFont="1" applyFill="1" applyBorder="1" applyAlignment="1">
      <alignment horizontal="center" vertical="center" shrinkToFit="1"/>
    </xf>
    <xf numFmtId="0" fontId="17" fillId="0" borderId="69" xfId="0" applyFont="1" applyBorder="1"/>
    <xf numFmtId="0" fontId="17" fillId="0" borderId="71" xfId="0" applyFont="1" applyBorder="1"/>
    <xf numFmtId="178" fontId="12" fillId="0" borderId="25" xfId="0" applyNumberFormat="1" applyFont="1" applyBorder="1" applyAlignment="1" applyProtection="1">
      <alignment horizontal="right" vertical="center" shrinkToFit="1"/>
      <protection locked="0"/>
    </xf>
    <xf numFmtId="178" fontId="12" fillId="0" borderId="23" xfId="0" applyNumberFormat="1" applyFont="1" applyBorder="1" applyAlignment="1" applyProtection="1">
      <alignment horizontal="right" vertical="center" shrinkToFit="1"/>
      <protection locked="0"/>
    </xf>
    <xf numFmtId="0" fontId="12" fillId="0" borderId="25"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177" fontId="0" fillId="0" borderId="26" xfId="0" applyNumberFormat="1" applyBorder="1" applyAlignment="1" applyProtection="1">
      <alignment horizontal="center" vertical="center" wrapText="1"/>
      <protection locked="0"/>
    </xf>
    <xf numFmtId="177" fontId="0" fillId="0" borderId="49" xfId="0" applyNumberFormat="1" applyBorder="1" applyAlignment="1" applyProtection="1">
      <alignment horizontal="center" vertical="center" wrapText="1"/>
      <protection locked="0"/>
    </xf>
    <xf numFmtId="0" fontId="12" fillId="0" borderId="34" xfId="0" applyFont="1" applyBorder="1" applyAlignment="1" applyProtection="1">
      <alignment horizontal="center" vertical="center"/>
      <protection locked="0"/>
    </xf>
    <xf numFmtId="0" fontId="12" fillId="0" borderId="133" xfId="0" applyFont="1" applyBorder="1" applyAlignment="1" applyProtection="1">
      <alignment horizontal="center" vertical="center"/>
      <protection locked="0"/>
    </xf>
    <xf numFmtId="180" fontId="0" fillId="0" borderId="60" xfId="0" applyNumberFormat="1" applyBorder="1" applyAlignment="1" applyProtection="1">
      <alignment horizontal="center" vertical="center" wrapText="1"/>
      <protection locked="0"/>
    </xf>
    <xf numFmtId="180" fontId="0" fillId="0" borderId="126" xfId="0" applyNumberFormat="1" applyBorder="1" applyAlignment="1" applyProtection="1">
      <alignment horizontal="center" vertical="center" wrapText="1"/>
      <protection locked="0"/>
    </xf>
    <xf numFmtId="0" fontId="12" fillId="0" borderId="25"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6" fillId="5" borderId="75" xfId="0" applyFont="1" applyFill="1" applyBorder="1" applyAlignment="1">
      <alignment horizontal="center" vertical="center"/>
    </xf>
    <xf numFmtId="0" fontId="0" fillId="0" borderId="17" xfId="0" applyBorder="1" applyAlignment="1">
      <alignment vertical="center"/>
    </xf>
    <xf numFmtId="0" fontId="0" fillId="0" borderId="51" xfId="0" applyBorder="1" applyAlignment="1">
      <alignment vertical="center"/>
    </xf>
    <xf numFmtId="0" fontId="6" fillId="5" borderId="36"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xf numFmtId="0" fontId="0" fillId="0" borderId="42" xfId="0" applyBorder="1"/>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6" fillId="2" borderId="67"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4" xfId="0" applyFont="1" applyFill="1" applyBorder="1" applyAlignment="1">
      <alignment horizontal="center" vertical="center"/>
    </xf>
    <xf numFmtId="0" fontId="0" fillId="5" borderId="75" xfId="0" applyFill="1" applyBorder="1" applyAlignment="1">
      <alignment horizontal="center" vertical="center"/>
    </xf>
    <xf numFmtId="0" fontId="0" fillId="0" borderId="17" xfId="0" applyBorder="1" applyAlignment="1">
      <alignment horizontal="center" vertical="center" wrapText="1"/>
    </xf>
    <xf numFmtId="0" fontId="0" fillId="0" borderId="51" xfId="0" applyBorder="1" applyAlignment="1">
      <alignment horizontal="center" vertical="center" wrapText="1"/>
    </xf>
    <xf numFmtId="0" fontId="0" fillId="0" borderId="7" xfId="0" applyBorder="1" applyAlignment="1">
      <alignment horizontal="center" vertical="center" wrapText="1"/>
    </xf>
    <xf numFmtId="3" fontId="6" fillId="2" borderId="64" xfId="0" applyNumberFormat="1" applyFont="1" applyFill="1" applyBorder="1" applyAlignment="1">
      <alignment horizontal="center" vertical="center" shrinkToFit="1"/>
    </xf>
    <xf numFmtId="3" fontId="6" fillId="2" borderId="65" xfId="0" applyNumberFormat="1" applyFont="1" applyFill="1" applyBorder="1" applyAlignment="1">
      <alignment horizontal="center" vertical="center" shrinkToFit="1"/>
    </xf>
    <xf numFmtId="3" fontId="6" fillId="2" borderId="66" xfId="0" applyNumberFormat="1" applyFont="1" applyFill="1" applyBorder="1" applyAlignment="1">
      <alignment horizontal="center" vertical="center" shrinkToFit="1"/>
    </xf>
    <xf numFmtId="0" fontId="6" fillId="2" borderId="25" xfId="0" applyFont="1" applyFill="1" applyBorder="1" applyAlignment="1" applyProtection="1">
      <alignment vertical="center" wrapText="1"/>
      <protection locked="0"/>
    </xf>
    <xf numFmtId="0" fontId="6" fillId="2" borderId="23" xfId="0" applyFont="1" applyFill="1" applyBorder="1" applyAlignment="1" applyProtection="1">
      <alignment vertical="center" wrapText="1"/>
      <protection locked="0"/>
    </xf>
    <xf numFmtId="177" fontId="6" fillId="2" borderId="0" xfId="0" applyNumberFormat="1" applyFont="1" applyFill="1" applyAlignment="1">
      <alignment horizontal="center" vertical="center"/>
    </xf>
    <xf numFmtId="177" fontId="6" fillId="2" borderId="24" xfId="0" applyNumberFormat="1" applyFont="1" applyFill="1" applyBorder="1" applyAlignment="1">
      <alignment horizontal="center" vertical="center"/>
    </xf>
    <xf numFmtId="0" fontId="6" fillId="5" borderId="36"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177" fontId="6" fillId="2" borderId="25" xfId="0" applyNumberFormat="1" applyFont="1" applyFill="1" applyBorder="1" applyAlignment="1" applyProtection="1">
      <alignment horizontal="center" vertical="center"/>
      <protection locked="0"/>
    </xf>
    <xf numFmtId="177" fontId="6" fillId="2" borderId="23" xfId="0" applyNumberFormat="1" applyFont="1" applyFill="1" applyBorder="1" applyAlignment="1" applyProtection="1">
      <alignment horizontal="center" vertical="center"/>
      <protection locked="0"/>
    </xf>
    <xf numFmtId="3" fontId="6" fillId="2" borderId="25" xfId="0" applyNumberFormat="1" applyFont="1" applyFill="1" applyBorder="1" applyAlignment="1" applyProtection="1">
      <alignment horizontal="left" vertical="center" wrapText="1"/>
      <protection locked="0"/>
    </xf>
    <xf numFmtId="3" fontId="6" fillId="2" borderId="23" xfId="0" applyNumberFormat="1" applyFont="1" applyFill="1" applyBorder="1" applyAlignment="1" applyProtection="1">
      <alignment horizontal="left" vertical="center" wrapText="1"/>
      <protection locked="0"/>
    </xf>
    <xf numFmtId="0" fontId="6" fillId="0" borderId="25"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6" fillId="6" borderId="73"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10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86" xfId="0" applyFont="1" applyFill="1" applyBorder="1" applyAlignment="1">
      <alignment horizontal="center" vertical="center" wrapText="1"/>
    </xf>
    <xf numFmtId="0" fontId="6" fillId="6" borderId="7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06"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6" fillId="5" borderId="22" xfId="0" applyFont="1" applyFill="1" applyBorder="1" applyAlignment="1">
      <alignment horizontal="center" vertical="center"/>
    </xf>
    <xf numFmtId="0" fontId="6" fillId="5" borderId="74" xfId="0" applyFont="1" applyFill="1" applyBorder="1" applyAlignment="1">
      <alignment horizontal="center" vertical="center"/>
    </xf>
    <xf numFmtId="0" fontId="14" fillId="0" borderId="0" xfId="0" applyFont="1" applyAlignment="1">
      <alignment horizontal="center"/>
    </xf>
    <xf numFmtId="0" fontId="15" fillId="3" borderId="73"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39"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44"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57" xfId="0" applyBorder="1" applyAlignment="1">
      <alignment horizontal="center" vertical="center" wrapText="1"/>
    </xf>
    <xf numFmtId="177" fontId="15" fillId="0" borderId="84" xfId="0" applyNumberFormat="1" applyFont="1" applyBorder="1" applyAlignment="1" applyProtection="1">
      <alignment horizontal="center" vertical="center"/>
      <protection locked="0"/>
    </xf>
    <xf numFmtId="177" fontId="15" fillId="0" borderId="29" xfId="0" applyNumberFormat="1" applyFont="1" applyBorder="1" applyAlignment="1" applyProtection="1">
      <alignment horizontal="center" vertical="center"/>
      <protection locked="0"/>
    </xf>
    <xf numFmtId="177" fontId="15" fillId="0" borderId="30" xfId="0" applyNumberFormat="1" applyFont="1" applyBorder="1" applyAlignment="1" applyProtection="1">
      <alignment horizontal="center" vertical="center"/>
      <protection locked="0"/>
    </xf>
    <xf numFmtId="179" fontId="15" fillId="0" borderId="9" xfId="0" applyNumberFormat="1" applyFont="1" applyBorder="1" applyAlignment="1" applyProtection="1">
      <alignment horizontal="center" vertical="center"/>
      <protection locked="0"/>
    </xf>
    <xf numFmtId="0" fontId="0" fillId="0" borderId="10" xfId="0" applyBorder="1" applyAlignment="1" applyProtection="1">
      <alignment vertical="center"/>
      <protection locked="0"/>
    </xf>
    <xf numFmtId="179" fontId="15" fillId="0" borderId="40" xfId="0" applyNumberFormat="1" applyFont="1" applyBorder="1" applyAlignment="1" applyProtection="1">
      <alignment horizontal="center" vertical="center"/>
      <protection locked="0"/>
    </xf>
    <xf numFmtId="0" fontId="0" fillId="0" borderId="60" xfId="0" applyBorder="1" applyAlignment="1" applyProtection="1">
      <alignment vertical="center"/>
      <protection locked="0"/>
    </xf>
    <xf numFmtId="0" fontId="15" fillId="3" borderId="1"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1" xfId="0" applyFont="1" applyBorder="1" applyAlignment="1">
      <alignment horizontal="right" vertical="center"/>
    </xf>
    <xf numFmtId="0" fontId="0" fillId="0" borderId="1" xfId="0" applyBorder="1" applyAlignment="1">
      <alignment horizontal="right" vertical="center"/>
    </xf>
    <xf numFmtId="0" fontId="15" fillId="3" borderId="75" xfId="0" applyFont="1" applyFill="1" applyBorder="1" applyAlignment="1">
      <alignment horizontal="center" vertical="center"/>
    </xf>
    <xf numFmtId="0" fontId="0" fillId="3" borderId="83" xfId="0" applyFill="1" applyBorder="1" applyAlignment="1">
      <alignment horizontal="center"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51" xfId="0" applyFill="1" applyBorder="1" applyAlignment="1">
      <alignment horizontal="center" vertical="center"/>
    </xf>
    <xf numFmtId="0" fontId="0" fillId="3" borderId="47" xfId="0" applyFill="1" applyBorder="1" applyAlignment="1">
      <alignment horizontal="center" vertical="center"/>
    </xf>
    <xf numFmtId="0" fontId="15" fillId="0" borderId="44" xfId="0" applyFont="1" applyBorder="1" applyAlignment="1" applyProtection="1">
      <alignment vertical="center" wrapText="1"/>
      <protection locked="0"/>
    </xf>
    <xf numFmtId="0" fontId="0" fillId="0" borderId="57" xfId="0" applyBorder="1" applyAlignment="1" applyProtection="1">
      <alignment vertical="center"/>
      <protection locked="0"/>
    </xf>
    <xf numFmtId="0" fontId="15" fillId="0" borderId="9" xfId="0" applyFont="1" applyBorder="1" applyAlignment="1" applyProtection="1">
      <alignment vertical="center" wrapText="1"/>
      <protection locked="0"/>
    </xf>
    <xf numFmtId="0" fontId="15" fillId="3" borderId="58"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2" fillId="0" borderId="73" xfId="0" applyFont="1" applyBorder="1" applyAlignment="1">
      <alignment horizontal="center" vertical="center"/>
    </xf>
    <xf numFmtId="0" fontId="12" fillId="0" borderId="102" xfId="0" applyFont="1" applyBorder="1" applyAlignment="1">
      <alignment horizontal="center" vertical="center"/>
    </xf>
    <xf numFmtId="0" fontId="12" fillId="0" borderId="74" xfId="0" applyFont="1" applyBorder="1" applyAlignment="1">
      <alignment horizontal="center" vertical="center"/>
    </xf>
    <xf numFmtId="0" fontId="12" fillId="0" borderId="106" xfId="0" applyFont="1" applyBorder="1" applyAlignment="1">
      <alignment horizontal="center" vertical="center"/>
    </xf>
    <xf numFmtId="178" fontId="12" fillId="0" borderId="90" xfId="0" applyNumberFormat="1" applyFont="1" applyBorder="1" applyAlignment="1" applyProtection="1">
      <alignment vertical="center" shrinkToFit="1"/>
      <protection locked="0"/>
    </xf>
    <xf numFmtId="178" fontId="12" fillId="0" borderId="22" xfId="0" applyNumberFormat="1" applyFont="1" applyBorder="1" applyAlignment="1" applyProtection="1">
      <alignment vertical="center" shrinkToFit="1"/>
      <protection locked="0"/>
    </xf>
    <xf numFmtId="178" fontId="12" fillId="0" borderId="91" xfId="0" applyNumberFormat="1" applyFont="1" applyBorder="1" applyAlignment="1" applyProtection="1">
      <alignment vertical="center" shrinkToFit="1"/>
      <protection locked="0"/>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12" fillId="3" borderId="73" xfId="0" applyFont="1" applyFill="1" applyBorder="1" applyAlignment="1">
      <alignment horizontal="center" vertical="center"/>
    </xf>
    <xf numFmtId="0" fontId="12" fillId="3" borderId="102" xfId="0" applyFont="1" applyFill="1" applyBorder="1" applyAlignment="1">
      <alignment horizontal="center" vertical="center"/>
    </xf>
    <xf numFmtId="0" fontId="12" fillId="3" borderId="74" xfId="0" applyFont="1" applyFill="1" applyBorder="1" applyAlignment="1">
      <alignment horizontal="center" vertical="center"/>
    </xf>
    <xf numFmtId="0" fontId="12" fillId="3" borderId="106" xfId="0" applyFont="1" applyFill="1" applyBorder="1" applyAlignment="1">
      <alignment horizontal="center" vertical="center"/>
    </xf>
    <xf numFmtId="0" fontId="12" fillId="0" borderId="73"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42" xfId="0" applyFont="1" applyBorder="1" applyAlignment="1">
      <alignment horizontal="center" vertical="center"/>
    </xf>
    <xf numFmtId="0" fontId="12" fillId="0" borderId="0" xfId="0" applyFont="1" applyAlignment="1">
      <alignment horizontal="center" vertical="center"/>
    </xf>
    <xf numFmtId="0" fontId="12" fillId="0" borderId="86" xfId="0" applyFont="1" applyBorder="1" applyAlignment="1">
      <alignment horizontal="center"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6" fillId="0" borderId="0" xfId="0" applyFont="1" applyAlignment="1">
      <alignment vertical="center"/>
    </xf>
    <xf numFmtId="178" fontId="12" fillId="0" borderId="103" xfId="0" applyNumberFormat="1" applyFont="1" applyBorder="1" applyAlignment="1" applyProtection="1">
      <alignment vertical="center" shrinkToFit="1"/>
      <protection locked="0"/>
    </xf>
    <xf numFmtId="178" fontId="12" fillId="0" borderId="32" xfId="0" applyNumberFormat="1" applyFont="1" applyBorder="1" applyAlignment="1" applyProtection="1">
      <alignment vertical="center" shrinkToFit="1"/>
      <protection locked="0"/>
    </xf>
    <xf numFmtId="178" fontId="12" fillId="0" borderId="56" xfId="0" applyNumberFormat="1" applyFont="1" applyBorder="1" applyAlignment="1" applyProtection="1">
      <alignment vertical="center" shrinkToFit="1"/>
      <protection locked="0"/>
    </xf>
    <xf numFmtId="178" fontId="12" fillId="0" borderId="90" xfId="0" applyNumberFormat="1" applyFont="1" applyBorder="1" applyAlignment="1" applyProtection="1">
      <alignment horizontal="center" vertical="center" shrinkToFit="1"/>
      <protection locked="0"/>
    </xf>
    <xf numFmtId="178" fontId="12" fillId="0" borderId="22" xfId="0" applyNumberFormat="1" applyFont="1" applyBorder="1" applyAlignment="1" applyProtection="1">
      <alignment horizontal="center" vertical="center" shrinkToFit="1"/>
      <protection locked="0"/>
    </xf>
    <xf numFmtId="178" fontId="12" fillId="0" borderId="91" xfId="0" applyNumberFormat="1" applyFont="1" applyBorder="1" applyAlignment="1" applyProtection="1">
      <alignment horizontal="center" vertical="center" shrinkToFit="1"/>
      <protection locked="0"/>
    </xf>
    <xf numFmtId="178" fontId="12" fillId="0" borderId="105" xfId="0" applyNumberFormat="1" applyFont="1" applyBorder="1" applyAlignment="1" applyProtection="1">
      <alignment vertical="center" shrinkToFit="1"/>
      <protection locked="0"/>
    </xf>
    <xf numFmtId="178" fontId="12" fillId="0" borderId="100" xfId="0" applyNumberFormat="1" applyFont="1" applyBorder="1" applyAlignment="1" applyProtection="1">
      <alignment vertical="center" shrinkToFit="1"/>
      <protection locked="0"/>
    </xf>
    <xf numFmtId="178" fontId="12" fillId="0" borderId="101" xfId="0" applyNumberFormat="1" applyFont="1" applyBorder="1" applyAlignment="1" applyProtection="1">
      <alignment vertical="center" shrinkToFit="1"/>
      <protection locked="0"/>
    </xf>
    <xf numFmtId="178" fontId="12" fillId="3" borderId="90" xfId="0" applyNumberFormat="1" applyFont="1" applyFill="1" applyBorder="1" applyAlignment="1" applyProtection="1">
      <alignment vertical="center" shrinkToFit="1"/>
      <protection locked="0"/>
    </xf>
    <xf numFmtId="178" fontId="12" fillId="3" borderId="22" xfId="0" applyNumberFormat="1" applyFont="1" applyFill="1" applyBorder="1" applyAlignment="1" applyProtection="1">
      <alignment vertical="center" shrinkToFit="1"/>
      <protection locked="0"/>
    </xf>
    <xf numFmtId="178" fontId="12" fillId="3" borderId="91" xfId="0" applyNumberFormat="1" applyFont="1" applyFill="1" applyBorder="1" applyAlignment="1" applyProtection="1">
      <alignment vertical="center" shrinkToFit="1"/>
      <protection locked="0"/>
    </xf>
    <xf numFmtId="178" fontId="12" fillId="3" borderId="92" xfId="0" applyNumberFormat="1" applyFont="1" applyFill="1" applyBorder="1" applyAlignment="1" applyProtection="1">
      <alignment vertical="center" shrinkToFit="1"/>
      <protection locked="0"/>
    </xf>
    <xf numFmtId="178" fontId="12" fillId="3" borderId="17" xfId="0" applyNumberFormat="1" applyFont="1" applyFill="1" applyBorder="1" applyAlignment="1" applyProtection="1">
      <alignment vertical="center" shrinkToFit="1"/>
      <protection locked="0"/>
    </xf>
    <xf numFmtId="178" fontId="12" fillId="3" borderId="53" xfId="0" applyNumberFormat="1" applyFont="1" applyFill="1" applyBorder="1" applyAlignment="1" applyProtection="1">
      <alignment vertical="center" shrinkToFit="1"/>
      <protection locked="0"/>
    </xf>
    <xf numFmtId="178" fontId="12" fillId="0" borderId="85" xfId="0" applyNumberFormat="1" applyFont="1" applyBorder="1" applyAlignment="1" applyProtection="1">
      <alignment vertical="center" shrinkToFit="1"/>
      <protection locked="0"/>
    </xf>
    <xf numFmtId="178" fontId="12" fillId="0" borderId="86" xfId="0" applyNumberFormat="1" applyFont="1" applyBorder="1" applyAlignment="1" applyProtection="1">
      <alignment vertical="center" shrinkToFit="1"/>
      <protection locked="0"/>
    </xf>
    <xf numFmtId="178" fontId="12" fillId="0" borderId="87" xfId="0" applyNumberFormat="1" applyFont="1" applyBorder="1" applyAlignment="1" applyProtection="1">
      <alignment vertical="center" shrinkToFit="1"/>
      <protection locked="0"/>
    </xf>
    <xf numFmtId="178" fontId="12" fillId="0" borderId="88" xfId="0" applyNumberFormat="1" applyFont="1" applyBorder="1" applyAlignment="1" applyProtection="1">
      <alignment horizontal="center" vertical="center" shrinkToFit="1"/>
      <protection locked="0"/>
    </xf>
    <xf numFmtId="178" fontId="12" fillId="0" borderId="89" xfId="0" applyNumberFormat="1" applyFont="1" applyBorder="1" applyAlignment="1" applyProtection="1">
      <alignment horizontal="center" vertical="center" shrinkToFit="1"/>
      <protection locked="0"/>
    </xf>
    <xf numFmtId="178" fontId="12" fillId="0" borderId="52" xfId="0" applyNumberFormat="1" applyFont="1" applyBorder="1" applyAlignment="1" applyProtection="1">
      <alignment horizontal="center" vertical="center" shrinkToFit="1"/>
      <protection locked="0"/>
    </xf>
    <xf numFmtId="178" fontId="12" fillId="0" borderId="85" xfId="0" applyNumberFormat="1" applyFont="1" applyBorder="1" applyAlignment="1" applyProtection="1">
      <alignment horizontal="center" vertical="center" shrinkToFit="1"/>
      <protection locked="0"/>
    </xf>
    <xf numFmtId="178" fontId="12" fillId="0" borderId="86" xfId="0" applyNumberFormat="1" applyFont="1" applyBorder="1" applyAlignment="1" applyProtection="1">
      <alignment horizontal="center" vertical="center" shrinkToFit="1"/>
      <protection locked="0"/>
    </xf>
    <xf numFmtId="178" fontId="12" fillId="0" borderId="87" xfId="0" applyNumberFormat="1" applyFont="1" applyBorder="1" applyAlignment="1" applyProtection="1">
      <alignment horizontal="center" vertical="center" shrinkToFit="1"/>
      <protection locked="0"/>
    </xf>
    <xf numFmtId="178" fontId="12" fillId="0" borderId="93" xfId="0" applyNumberFormat="1" applyFont="1" applyBorder="1" applyAlignment="1" applyProtection="1">
      <alignment vertical="center" shrinkToFit="1"/>
      <protection locked="0"/>
    </xf>
    <xf numFmtId="178" fontId="12" fillId="0" borderId="94" xfId="0" applyNumberFormat="1" applyFont="1" applyBorder="1" applyAlignment="1" applyProtection="1">
      <alignment vertical="center" shrinkToFit="1"/>
      <protection locked="0"/>
    </xf>
    <xf numFmtId="178" fontId="12" fillId="0" borderId="95" xfId="0" applyNumberFormat="1" applyFont="1" applyBorder="1" applyAlignment="1" applyProtection="1">
      <alignment vertical="center" shrinkToFit="1"/>
      <protection locked="0"/>
    </xf>
    <xf numFmtId="178" fontId="12" fillId="0" borderId="105" xfId="0" applyNumberFormat="1" applyFont="1" applyBorder="1" applyAlignment="1" applyProtection="1">
      <alignment horizontal="center" vertical="center" shrinkToFit="1"/>
      <protection locked="0"/>
    </xf>
    <xf numFmtId="178" fontId="12" fillId="0" borderId="100" xfId="0" applyNumberFormat="1" applyFont="1" applyBorder="1" applyAlignment="1" applyProtection="1">
      <alignment horizontal="center" vertical="center" shrinkToFit="1"/>
      <protection locked="0"/>
    </xf>
    <xf numFmtId="178" fontId="12" fillId="0" borderId="101" xfId="0" applyNumberFormat="1" applyFont="1" applyBorder="1" applyAlignment="1" applyProtection="1">
      <alignment horizontal="center" vertical="center" shrinkToFit="1"/>
      <protection locked="0"/>
    </xf>
    <xf numFmtId="0" fontId="12" fillId="0" borderId="22" xfId="0" applyFont="1" applyBorder="1" applyAlignment="1">
      <alignment horizontal="center" vertical="center"/>
    </xf>
    <xf numFmtId="0" fontId="12" fillId="0" borderId="91" xfId="0" applyFont="1" applyBorder="1" applyAlignment="1">
      <alignment horizontal="center" vertical="center"/>
    </xf>
    <xf numFmtId="178" fontId="12" fillId="0" borderId="88" xfId="0" applyNumberFormat="1" applyFont="1" applyBorder="1" applyAlignment="1" applyProtection="1">
      <alignment vertical="center" shrinkToFit="1"/>
      <protection locked="0"/>
    </xf>
    <xf numFmtId="178" fontId="12" fillId="0" borderId="89" xfId="0" applyNumberFormat="1" applyFont="1" applyBorder="1" applyAlignment="1" applyProtection="1">
      <alignment vertical="center" shrinkToFit="1"/>
      <protection locked="0"/>
    </xf>
    <xf numFmtId="178" fontId="12" fillId="0" borderId="52" xfId="0" applyNumberFormat="1" applyFont="1" applyBorder="1" applyAlignment="1" applyProtection="1">
      <alignment vertical="center" shrinkToFit="1"/>
      <protection locked="0"/>
    </xf>
    <xf numFmtId="0" fontId="12" fillId="0" borderId="93" xfId="0" applyFont="1" applyBorder="1" applyAlignment="1" applyProtection="1">
      <alignment horizontal="distributed" vertical="center"/>
      <protection locked="0"/>
    </xf>
    <xf numFmtId="0" fontId="12" fillId="0" borderId="94" xfId="0" applyFont="1" applyBorder="1" applyAlignment="1" applyProtection="1">
      <alignment horizontal="distributed" vertical="center"/>
      <protection locked="0"/>
    </xf>
    <xf numFmtId="0" fontId="12" fillId="0" borderId="95" xfId="0" applyFont="1" applyBorder="1" applyAlignment="1" applyProtection="1">
      <alignment horizontal="distributed" vertical="center"/>
      <protection locked="0"/>
    </xf>
    <xf numFmtId="178" fontId="12" fillId="0" borderId="96" xfId="0" applyNumberFormat="1" applyFont="1" applyBorder="1" applyAlignment="1" applyProtection="1">
      <alignment vertical="center" shrinkToFit="1"/>
      <protection locked="0"/>
    </xf>
    <xf numFmtId="178" fontId="12" fillId="0" borderId="97" xfId="0" applyNumberFormat="1" applyFont="1" applyBorder="1" applyAlignment="1" applyProtection="1">
      <alignment vertical="center" shrinkToFit="1"/>
      <protection locked="0"/>
    </xf>
    <xf numFmtId="178" fontId="12" fillId="0" borderId="98" xfId="0" applyNumberFormat="1" applyFont="1" applyBorder="1" applyAlignment="1" applyProtection="1">
      <alignment vertical="center" shrinkToFit="1"/>
      <protection locked="0"/>
    </xf>
    <xf numFmtId="178" fontId="12" fillId="3" borderId="88" xfId="0" applyNumberFormat="1" applyFont="1" applyFill="1" applyBorder="1" applyAlignment="1" applyProtection="1">
      <alignment vertical="center" shrinkToFit="1"/>
      <protection locked="0"/>
    </xf>
    <xf numFmtId="178" fontId="12" fillId="3" borderId="89" xfId="0" applyNumberFormat="1" applyFont="1" applyFill="1" applyBorder="1" applyAlignment="1" applyProtection="1">
      <alignment vertical="center" shrinkToFit="1"/>
      <protection locked="0"/>
    </xf>
    <xf numFmtId="178" fontId="12" fillId="3" borderId="52" xfId="0" applyNumberFormat="1" applyFont="1" applyFill="1" applyBorder="1" applyAlignment="1" applyProtection="1">
      <alignment vertical="center" shrinkToFit="1"/>
      <protection locked="0"/>
    </xf>
  </cellXfs>
  <cellStyles count="6">
    <cellStyle name="桁区切り" xfId="2" builtinId="6"/>
    <cellStyle name="標準" xfId="0" builtinId="0"/>
    <cellStyle name="標準 2" xfId="1"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A1:AU299"/>
  <sheetViews>
    <sheetView showGridLines="0" tabSelected="1" view="pageBreakPreview" zoomScale="85" zoomScaleNormal="70" zoomScaleSheetLayoutView="85" zoomScalePageLayoutView="55" workbookViewId="0">
      <pane xSplit="4" ySplit="9" topLeftCell="E255" activePane="bottomRight" state="frozen"/>
      <selection pane="topRight" activeCell="E1" sqref="E1"/>
      <selection pane="bottomLeft" activeCell="A10" sqref="A10"/>
      <selection pane="bottomRight" activeCell="F2" sqref="F2"/>
    </sheetView>
  </sheetViews>
  <sheetFormatPr defaultColWidth="9" defaultRowHeight="13.2" x14ac:dyDescent="0.2"/>
  <cols>
    <col min="1" max="1" width="6.88671875" style="1" customWidth="1"/>
    <col min="2" max="2" width="7.109375" style="1" customWidth="1"/>
    <col min="3" max="3" width="6.88671875" style="1" customWidth="1"/>
    <col min="4" max="4" width="43.109375" style="1" customWidth="1"/>
    <col min="5" max="5" width="11.109375" style="1" customWidth="1"/>
    <col min="6" max="6" width="12.88671875" style="1" customWidth="1"/>
    <col min="7" max="7" width="14.109375" style="1" bestFit="1" customWidth="1"/>
    <col min="8" max="9" width="10.109375" style="1" bestFit="1" customWidth="1"/>
    <col min="10" max="10" width="50.109375" style="1" customWidth="1"/>
    <col min="11" max="11" width="9.109375" style="1" bestFit="1" customWidth="1"/>
    <col min="12" max="12" width="25.88671875" style="1" customWidth="1"/>
    <col min="13" max="13" width="16.6640625" style="1" bestFit="1" customWidth="1"/>
    <col min="14" max="14" width="15.44140625" style="1" bestFit="1" customWidth="1"/>
    <col min="15" max="15" width="11.109375" style="1" customWidth="1"/>
    <col min="16" max="16" width="7.109375" style="1" customWidth="1"/>
    <col min="17" max="17" width="13.88671875" style="1" customWidth="1"/>
    <col min="18" max="18" width="32.88671875" style="1" customWidth="1"/>
    <col min="19" max="19" width="7.109375" style="1" customWidth="1"/>
    <col min="20" max="20" width="30.88671875" style="1" customWidth="1"/>
    <col min="21" max="21" width="14.109375" style="1" customWidth="1"/>
    <col min="22" max="22" width="43.109375" style="1" customWidth="1"/>
    <col min="23" max="23" width="6.88671875" style="1" customWidth="1"/>
    <col min="24" max="24" width="5.88671875" style="1" customWidth="1"/>
    <col min="25" max="25" width="2.88671875" style="1" customWidth="1"/>
    <col min="26" max="26" width="6" style="1" customWidth="1"/>
    <col min="27" max="28" width="2.88671875" style="1" customWidth="1"/>
    <col min="29" max="29" width="6.88671875" style="1" customWidth="1"/>
    <col min="30" max="30" width="4.88671875" style="1" customWidth="1"/>
    <col min="31" max="31" width="2.88671875" style="1" customWidth="1"/>
    <col min="32" max="32" width="6" style="1" customWidth="1"/>
    <col min="33" max="34" width="2.88671875" style="1" customWidth="1"/>
    <col min="35" max="35" width="6.88671875" style="1" customWidth="1"/>
    <col min="36" max="36" width="5.109375" style="1" customWidth="1"/>
    <col min="37" max="37" width="2.88671875" style="1" customWidth="1"/>
    <col min="38" max="38" width="6" style="1" customWidth="1"/>
    <col min="39" max="40" width="2.88671875" style="1" customWidth="1"/>
    <col min="41" max="44" width="15.88671875" style="1" customWidth="1"/>
    <col min="45" max="46" width="4.88671875" style="1" customWidth="1"/>
    <col min="47" max="47" width="5" style="1" customWidth="1"/>
    <col min="48" max="16384" width="9" style="1"/>
  </cols>
  <sheetData>
    <row r="1" spans="1:47" s="9" customFormat="1" ht="33" customHeight="1" x14ac:dyDescent="0.25">
      <c r="A1" s="9" t="s">
        <v>0</v>
      </c>
    </row>
    <row r="2" spans="1:47" ht="19.2" x14ac:dyDescent="0.25">
      <c r="A2" s="161" t="s">
        <v>1</v>
      </c>
      <c r="B2" s="6"/>
      <c r="C2" s="6"/>
    </row>
    <row r="3" spans="1:47" ht="21" x14ac:dyDescent="0.25">
      <c r="A3" s="364" t="s">
        <v>2</v>
      </c>
      <c r="B3" s="364"/>
      <c r="C3" s="364"/>
      <c r="D3" s="364"/>
      <c r="E3" s="364"/>
      <c r="F3" s="364"/>
      <c r="G3" s="364"/>
      <c r="H3" s="364"/>
      <c r="I3" s="364"/>
      <c r="J3" s="364"/>
      <c r="K3" s="364"/>
      <c r="L3" s="364"/>
      <c r="M3" s="364"/>
      <c r="N3" s="364"/>
      <c r="O3" s="364"/>
      <c r="P3" s="364"/>
      <c r="Q3" s="364"/>
      <c r="R3" s="364"/>
      <c r="S3" s="364"/>
      <c r="T3" s="364"/>
      <c r="U3" s="364"/>
      <c r="V3" s="364"/>
      <c r="W3" s="54"/>
      <c r="X3" s="54"/>
      <c r="Y3" s="54"/>
      <c r="Z3" s="54"/>
      <c r="AA3" s="54"/>
      <c r="AB3" s="54"/>
      <c r="AC3" s="55"/>
      <c r="AD3" s="55"/>
      <c r="AE3" s="54"/>
      <c r="AF3" s="54"/>
      <c r="AG3" s="54"/>
      <c r="AH3" s="54"/>
      <c r="AI3" s="54"/>
      <c r="AJ3" s="54"/>
      <c r="AK3" s="54"/>
      <c r="AL3" s="54"/>
      <c r="AM3" s="54"/>
      <c r="AN3" s="54"/>
      <c r="AO3" s="54"/>
      <c r="AP3" s="54"/>
      <c r="AQ3" s="54"/>
      <c r="AR3" s="54"/>
      <c r="AS3" s="56"/>
      <c r="AT3" s="56"/>
      <c r="AU3" s="56"/>
    </row>
    <row r="4" spans="1:47" ht="22.5" customHeight="1" thickBot="1" x14ac:dyDescent="0.25">
      <c r="A4" s="41"/>
      <c r="B4" s="41"/>
      <c r="C4" s="41"/>
      <c r="D4" s="2"/>
      <c r="E4" s="2"/>
      <c r="F4" s="2"/>
      <c r="G4" s="2"/>
      <c r="H4" s="2"/>
      <c r="U4" s="2"/>
      <c r="V4" s="180"/>
      <c r="W4" s="11"/>
      <c r="X4" s="11"/>
      <c r="Y4" s="11"/>
      <c r="Z4" s="11"/>
      <c r="AA4" s="11"/>
      <c r="AB4" s="11"/>
      <c r="AC4" s="11"/>
      <c r="AD4" s="11"/>
      <c r="AE4" s="11"/>
      <c r="AF4" s="11"/>
      <c r="AG4" s="11"/>
      <c r="AH4" s="11"/>
      <c r="AI4" s="11"/>
      <c r="AJ4" s="11"/>
      <c r="AK4" s="11"/>
      <c r="AL4" s="11"/>
      <c r="AM4" s="11"/>
      <c r="AN4" s="11"/>
      <c r="AO4" s="11"/>
      <c r="AP4" s="11"/>
      <c r="AQ4" s="11"/>
      <c r="AR4" s="11"/>
      <c r="AS4" s="327"/>
      <c r="AT4" s="327"/>
      <c r="AU4" s="328"/>
    </row>
    <row r="5" spans="1:47" ht="20.25" customHeight="1" x14ac:dyDescent="0.2">
      <c r="A5" s="383" t="s">
        <v>3</v>
      </c>
      <c r="B5" s="391" t="s">
        <v>4</v>
      </c>
      <c r="C5" s="365" t="s">
        <v>5</v>
      </c>
      <c r="D5" s="368" t="s">
        <v>6</v>
      </c>
      <c r="E5" s="373" t="s">
        <v>7</v>
      </c>
      <c r="F5" s="365" t="s">
        <v>8</v>
      </c>
      <c r="G5" s="365" t="s">
        <v>9</v>
      </c>
      <c r="H5" s="369" t="s">
        <v>10</v>
      </c>
      <c r="I5" s="370"/>
      <c r="J5" s="355" t="s">
        <v>11</v>
      </c>
      <c r="K5" s="386" t="s">
        <v>12</v>
      </c>
      <c r="L5" s="387"/>
      <c r="M5" s="181" t="s">
        <v>13</v>
      </c>
      <c r="N5" s="181" t="s">
        <v>14</v>
      </c>
      <c r="O5" s="382" t="s">
        <v>15</v>
      </c>
      <c r="P5" s="391" t="s">
        <v>16</v>
      </c>
      <c r="Q5" s="394"/>
      <c r="R5" s="395"/>
      <c r="S5" s="368" t="s">
        <v>17</v>
      </c>
      <c r="T5" s="368" t="s">
        <v>18</v>
      </c>
      <c r="U5" s="368" t="s">
        <v>19</v>
      </c>
      <c r="V5" s="416" t="s">
        <v>20</v>
      </c>
      <c r="W5" s="410" t="s">
        <v>21</v>
      </c>
      <c r="X5" s="411"/>
      <c r="Y5" s="411"/>
      <c r="Z5" s="411"/>
      <c r="AA5" s="411"/>
      <c r="AB5" s="411"/>
      <c r="AC5" s="411"/>
      <c r="AD5" s="411"/>
      <c r="AE5" s="411"/>
      <c r="AF5" s="411"/>
      <c r="AG5" s="411"/>
      <c r="AH5" s="411"/>
      <c r="AI5" s="411"/>
      <c r="AJ5" s="411"/>
      <c r="AK5" s="411"/>
      <c r="AL5" s="411"/>
      <c r="AM5" s="411"/>
      <c r="AN5" s="411"/>
      <c r="AO5" s="412"/>
      <c r="AP5" s="361" t="s">
        <v>22</v>
      </c>
      <c r="AQ5" s="361" t="s">
        <v>23</v>
      </c>
      <c r="AR5" s="361" t="s">
        <v>24</v>
      </c>
      <c r="AS5" s="365" t="s">
        <v>25</v>
      </c>
      <c r="AT5" s="365" t="s">
        <v>26</v>
      </c>
      <c r="AU5" s="358" t="s">
        <v>27</v>
      </c>
    </row>
    <row r="6" spans="1:47" ht="20.25" customHeight="1" x14ac:dyDescent="0.2">
      <c r="A6" s="384"/>
      <c r="B6" s="392"/>
      <c r="C6" s="366"/>
      <c r="D6" s="366"/>
      <c r="E6" s="374"/>
      <c r="F6" s="376"/>
      <c r="G6" s="366"/>
      <c r="H6" s="380" t="s">
        <v>28</v>
      </c>
      <c r="I6" s="371" t="s">
        <v>29</v>
      </c>
      <c r="J6" s="356"/>
      <c r="K6" s="379" t="s">
        <v>30</v>
      </c>
      <c r="L6" s="379" t="s">
        <v>31</v>
      </c>
      <c r="M6" s="182" t="s">
        <v>32</v>
      </c>
      <c r="N6" s="182" t="s">
        <v>33</v>
      </c>
      <c r="O6" s="380"/>
      <c r="P6" s="371" t="s">
        <v>34</v>
      </c>
      <c r="Q6" s="388" t="s">
        <v>35</v>
      </c>
      <c r="R6" s="389"/>
      <c r="S6" s="366"/>
      <c r="T6" s="377"/>
      <c r="U6" s="377"/>
      <c r="V6" s="417"/>
      <c r="W6" s="413"/>
      <c r="X6" s="414"/>
      <c r="Y6" s="414"/>
      <c r="Z6" s="414"/>
      <c r="AA6" s="414"/>
      <c r="AB6" s="414"/>
      <c r="AC6" s="414"/>
      <c r="AD6" s="414"/>
      <c r="AE6" s="414"/>
      <c r="AF6" s="414"/>
      <c r="AG6" s="414"/>
      <c r="AH6" s="414"/>
      <c r="AI6" s="414"/>
      <c r="AJ6" s="414"/>
      <c r="AK6" s="414"/>
      <c r="AL6" s="414"/>
      <c r="AM6" s="414"/>
      <c r="AN6" s="414"/>
      <c r="AO6" s="415"/>
      <c r="AP6" s="362"/>
      <c r="AQ6" s="362"/>
      <c r="AR6" s="362"/>
      <c r="AS6" s="408"/>
      <c r="AT6" s="408"/>
      <c r="AU6" s="359"/>
    </row>
    <row r="7" spans="1:47" ht="21.6" customHeight="1" thickBot="1" x14ac:dyDescent="0.25">
      <c r="A7" s="385"/>
      <c r="B7" s="393"/>
      <c r="C7" s="367"/>
      <c r="D7" s="367"/>
      <c r="E7" s="375"/>
      <c r="F7" s="372"/>
      <c r="G7" s="367"/>
      <c r="H7" s="381"/>
      <c r="I7" s="372"/>
      <c r="J7" s="357"/>
      <c r="K7" s="357"/>
      <c r="L7" s="357"/>
      <c r="M7" s="24" t="s">
        <v>36</v>
      </c>
      <c r="N7" s="24" t="s">
        <v>37</v>
      </c>
      <c r="O7" s="25" t="s">
        <v>38</v>
      </c>
      <c r="P7" s="372"/>
      <c r="Q7" s="375"/>
      <c r="R7" s="390"/>
      <c r="S7" s="367"/>
      <c r="T7" s="378"/>
      <c r="U7" s="378"/>
      <c r="V7" s="418"/>
      <c r="W7" s="396" t="s">
        <v>39</v>
      </c>
      <c r="X7" s="397"/>
      <c r="Y7" s="397"/>
      <c r="Z7" s="397"/>
      <c r="AA7" s="397"/>
      <c r="AB7" s="398"/>
      <c r="AC7" s="396" t="s">
        <v>40</v>
      </c>
      <c r="AD7" s="397"/>
      <c r="AE7" s="397"/>
      <c r="AF7" s="397"/>
      <c r="AG7" s="397"/>
      <c r="AH7" s="398"/>
      <c r="AI7" s="396" t="s">
        <v>41</v>
      </c>
      <c r="AJ7" s="397"/>
      <c r="AK7" s="397"/>
      <c r="AL7" s="397"/>
      <c r="AM7" s="397"/>
      <c r="AN7" s="398"/>
      <c r="AO7" s="183" t="s">
        <v>42</v>
      </c>
      <c r="AP7" s="363"/>
      <c r="AQ7" s="363"/>
      <c r="AR7" s="363"/>
      <c r="AS7" s="409"/>
      <c r="AT7" s="409"/>
      <c r="AU7" s="360"/>
    </row>
    <row r="8" spans="1:47" s="50" customFormat="1" ht="21.6" customHeight="1" x14ac:dyDescent="0.2">
      <c r="A8" s="399" t="s">
        <v>43</v>
      </c>
      <c r="B8" s="400"/>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0"/>
      <c r="AT8" s="400"/>
      <c r="AU8" s="401"/>
    </row>
    <row r="9" spans="1:47" s="50" customFormat="1" ht="21.6" customHeight="1" x14ac:dyDescent="0.2">
      <c r="A9" s="57"/>
      <c r="B9" s="281" t="s">
        <v>44</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3"/>
    </row>
    <row r="10" spans="1:47" ht="64.8" x14ac:dyDescent="0.2">
      <c r="A10" s="58"/>
      <c r="B10" s="59"/>
      <c r="C10" s="59" t="s">
        <v>45</v>
      </c>
      <c r="D10" s="218" t="s">
        <v>46</v>
      </c>
      <c r="E10" s="218" t="s">
        <v>47</v>
      </c>
      <c r="F10" s="218" t="s">
        <v>48</v>
      </c>
      <c r="G10" s="227">
        <v>14.188000000000001</v>
      </c>
      <c r="H10" s="228">
        <v>14.188000000000001</v>
      </c>
      <c r="I10" s="227">
        <v>13.86</v>
      </c>
      <c r="J10" s="212" t="s">
        <v>49</v>
      </c>
      <c r="K10" s="213" t="s">
        <v>50</v>
      </c>
      <c r="L10" s="218" t="s">
        <v>51</v>
      </c>
      <c r="M10" s="227">
        <v>14.188000000000001</v>
      </c>
      <c r="N10" s="227">
        <v>14.188000000000001</v>
      </c>
      <c r="O10" s="231">
        <f t="shared" ref="O10:O73" si="0">N10-M10</f>
        <v>0</v>
      </c>
      <c r="P10" s="236">
        <v>0</v>
      </c>
      <c r="Q10" s="209" t="s">
        <v>50</v>
      </c>
      <c r="R10" s="232" t="s">
        <v>52</v>
      </c>
      <c r="S10" s="233"/>
      <c r="T10" s="234" t="s">
        <v>53</v>
      </c>
      <c r="U10" s="214" t="s">
        <v>54</v>
      </c>
      <c r="V10" s="234" t="s">
        <v>55</v>
      </c>
      <c r="W10" s="243" t="s">
        <v>56</v>
      </c>
      <c r="X10" s="244">
        <v>21</v>
      </c>
      <c r="Y10" s="245" t="s">
        <v>57</v>
      </c>
      <c r="Z10" s="246">
        <v>1</v>
      </c>
      <c r="AA10" s="245"/>
      <c r="AB10" s="247"/>
      <c r="AC10" s="243"/>
      <c r="AD10" s="244"/>
      <c r="AE10" s="245" t="s">
        <v>57</v>
      </c>
      <c r="AF10" s="246"/>
      <c r="AG10" s="245" t="s">
        <v>57</v>
      </c>
      <c r="AH10" s="247"/>
      <c r="AI10" s="243"/>
      <c r="AJ10" s="244"/>
      <c r="AK10" s="245" t="s">
        <v>57</v>
      </c>
      <c r="AL10" s="246"/>
      <c r="AM10" s="245" t="s">
        <v>57</v>
      </c>
      <c r="AN10" s="247"/>
      <c r="AO10" s="218"/>
      <c r="AP10" s="218" t="s">
        <v>58</v>
      </c>
      <c r="AQ10" s="218"/>
      <c r="AR10" s="218" t="s">
        <v>59</v>
      </c>
      <c r="AS10" s="248" t="s">
        <v>60</v>
      </c>
      <c r="AT10" s="248"/>
      <c r="AU10" s="249"/>
    </row>
    <row r="11" spans="1:47" ht="64.8" x14ac:dyDescent="0.2">
      <c r="A11" s="58"/>
      <c r="B11" s="59"/>
      <c r="C11" s="59" t="s">
        <v>61</v>
      </c>
      <c r="D11" s="60" t="s">
        <v>62</v>
      </c>
      <c r="E11" s="60" t="s">
        <v>63</v>
      </c>
      <c r="F11" s="60" t="s">
        <v>64</v>
      </c>
      <c r="G11" s="171">
        <v>59.438000000000002</v>
      </c>
      <c r="H11" s="210">
        <v>59.438000000000002</v>
      </c>
      <c r="I11" s="171">
        <v>56.9</v>
      </c>
      <c r="J11" s="188" t="s">
        <v>49</v>
      </c>
      <c r="K11" s="177" t="s">
        <v>50</v>
      </c>
      <c r="L11" s="60" t="s">
        <v>65</v>
      </c>
      <c r="M11" s="171">
        <v>59.438000000000002</v>
      </c>
      <c r="N11" s="171">
        <v>59.438000000000002</v>
      </c>
      <c r="O11" s="205">
        <f t="shared" si="0"/>
        <v>0</v>
      </c>
      <c r="P11" s="237">
        <v>0</v>
      </c>
      <c r="Q11" s="177" t="s">
        <v>50</v>
      </c>
      <c r="R11" s="60" t="s">
        <v>66</v>
      </c>
      <c r="S11" s="224"/>
      <c r="T11" s="206" t="s">
        <v>53</v>
      </c>
      <c r="U11" s="207" t="s">
        <v>54</v>
      </c>
      <c r="V11" s="206" t="s">
        <v>67</v>
      </c>
      <c r="W11" s="67" t="s">
        <v>56</v>
      </c>
      <c r="X11" s="68">
        <v>21</v>
      </c>
      <c r="Y11" s="69" t="s">
        <v>57</v>
      </c>
      <c r="Z11" s="39">
        <v>2</v>
      </c>
      <c r="AA11" s="69" t="s">
        <v>57</v>
      </c>
      <c r="AB11" s="40"/>
      <c r="AC11" s="67"/>
      <c r="AD11" s="68"/>
      <c r="AE11" s="69" t="s">
        <v>57</v>
      </c>
      <c r="AF11" s="39"/>
      <c r="AG11" s="69" t="s">
        <v>57</v>
      </c>
      <c r="AH11" s="40"/>
      <c r="AI11" s="67"/>
      <c r="AJ11" s="68"/>
      <c r="AK11" s="69" t="s">
        <v>57</v>
      </c>
      <c r="AL11" s="39"/>
      <c r="AM11" s="69" t="s">
        <v>57</v>
      </c>
      <c r="AN11" s="40"/>
      <c r="AO11" s="179"/>
      <c r="AP11" s="60" t="s">
        <v>58</v>
      </c>
      <c r="AQ11" s="179"/>
      <c r="AR11" s="179" t="s">
        <v>68</v>
      </c>
      <c r="AS11" s="70" t="s">
        <v>60</v>
      </c>
      <c r="AT11" s="70"/>
      <c r="AU11" s="71"/>
    </row>
    <row r="12" spans="1:47" ht="54" x14ac:dyDescent="0.2">
      <c r="A12" s="58"/>
      <c r="B12" s="59"/>
      <c r="C12" s="59" t="s">
        <v>69</v>
      </c>
      <c r="D12" s="60" t="s">
        <v>70</v>
      </c>
      <c r="E12" s="60" t="s">
        <v>71</v>
      </c>
      <c r="F12" s="60" t="s">
        <v>48</v>
      </c>
      <c r="G12" s="171">
        <v>21530</v>
      </c>
      <c r="H12" s="210">
        <v>20414.684000000001</v>
      </c>
      <c r="I12" s="171">
        <v>19463.388999999999</v>
      </c>
      <c r="J12" s="188" t="s">
        <v>49</v>
      </c>
      <c r="K12" s="177" t="s">
        <v>50</v>
      </c>
      <c r="L12" s="60" t="s">
        <v>72</v>
      </c>
      <c r="M12" s="171">
        <v>21530</v>
      </c>
      <c r="N12" s="171">
        <v>22500</v>
      </c>
      <c r="O12" s="205">
        <f t="shared" si="0"/>
        <v>970</v>
      </c>
      <c r="P12" s="237">
        <v>0</v>
      </c>
      <c r="Q12" s="177" t="s">
        <v>50</v>
      </c>
      <c r="R12" s="60" t="s">
        <v>1600</v>
      </c>
      <c r="S12" s="66"/>
      <c r="T12" s="206" t="s">
        <v>73</v>
      </c>
      <c r="U12" s="207" t="s">
        <v>74</v>
      </c>
      <c r="V12" s="206" t="s">
        <v>75</v>
      </c>
      <c r="W12" s="67" t="s">
        <v>56</v>
      </c>
      <c r="X12" s="68">
        <v>21</v>
      </c>
      <c r="Y12" s="69" t="s">
        <v>57</v>
      </c>
      <c r="Z12" s="39">
        <v>4</v>
      </c>
      <c r="AA12" s="69" t="s">
        <v>57</v>
      </c>
      <c r="AB12" s="40"/>
      <c r="AC12" s="67"/>
      <c r="AD12" s="68"/>
      <c r="AE12" s="69" t="s">
        <v>57</v>
      </c>
      <c r="AF12" s="39"/>
      <c r="AG12" s="69" t="s">
        <v>57</v>
      </c>
      <c r="AH12" s="40"/>
      <c r="AI12" s="67"/>
      <c r="AJ12" s="68"/>
      <c r="AK12" s="69" t="s">
        <v>57</v>
      </c>
      <c r="AL12" s="39"/>
      <c r="AM12" s="69" t="s">
        <v>57</v>
      </c>
      <c r="AN12" s="40"/>
      <c r="AO12" s="179"/>
      <c r="AP12" s="60" t="s">
        <v>58</v>
      </c>
      <c r="AQ12" s="179"/>
      <c r="AR12" s="179" t="s">
        <v>68</v>
      </c>
      <c r="AS12" s="70" t="s">
        <v>60</v>
      </c>
      <c r="AT12" s="70" t="s">
        <v>60</v>
      </c>
      <c r="AU12" s="71" t="s">
        <v>76</v>
      </c>
    </row>
    <row r="13" spans="1:47" ht="91.5" customHeight="1" x14ac:dyDescent="0.2">
      <c r="A13" s="58"/>
      <c r="B13" s="59"/>
      <c r="C13" s="59" t="s">
        <v>77</v>
      </c>
      <c r="D13" s="60" t="s">
        <v>78</v>
      </c>
      <c r="E13" s="60" t="s">
        <v>79</v>
      </c>
      <c r="F13" s="60" t="s">
        <v>80</v>
      </c>
      <c r="G13" s="171">
        <v>1000</v>
      </c>
      <c r="H13" s="203">
        <v>1000</v>
      </c>
      <c r="I13" s="61">
        <v>1000</v>
      </c>
      <c r="J13" s="188" t="s">
        <v>49</v>
      </c>
      <c r="K13" s="177" t="s">
        <v>81</v>
      </c>
      <c r="L13" s="60" t="s">
        <v>82</v>
      </c>
      <c r="M13" s="171">
        <v>0</v>
      </c>
      <c r="N13" s="171">
        <v>0</v>
      </c>
      <c r="O13" s="205">
        <f t="shared" si="0"/>
        <v>0</v>
      </c>
      <c r="P13" s="237">
        <v>0</v>
      </c>
      <c r="Q13" s="177" t="s">
        <v>929</v>
      </c>
      <c r="R13" s="60" t="s">
        <v>1601</v>
      </c>
      <c r="S13" s="66"/>
      <c r="T13" s="206" t="s">
        <v>83</v>
      </c>
      <c r="U13" s="207" t="s">
        <v>74</v>
      </c>
      <c r="V13" s="206" t="s">
        <v>84</v>
      </c>
      <c r="W13" s="67" t="s">
        <v>56</v>
      </c>
      <c r="X13" s="68">
        <v>21</v>
      </c>
      <c r="Y13" s="69" t="s">
        <v>57</v>
      </c>
      <c r="Z13" s="39">
        <v>5</v>
      </c>
      <c r="AA13" s="69" t="s">
        <v>57</v>
      </c>
      <c r="AB13" s="40"/>
      <c r="AC13" s="67"/>
      <c r="AD13" s="68"/>
      <c r="AE13" s="69" t="s">
        <v>57</v>
      </c>
      <c r="AF13" s="39"/>
      <c r="AG13" s="69" t="s">
        <v>57</v>
      </c>
      <c r="AH13" s="40"/>
      <c r="AI13" s="67"/>
      <c r="AJ13" s="68"/>
      <c r="AK13" s="69" t="s">
        <v>57</v>
      </c>
      <c r="AL13" s="39"/>
      <c r="AM13" s="69" t="s">
        <v>57</v>
      </c>
      <c r="AN13" s="40"/>
      <c r="AO13" s="179"/>
      <c r="AP13" s="60" t="s">
        <v>58</v>
      </c>
      <c r="AQ13" s="179"/>
      <c r="AR13" s="179" t="s">
        <v>85</v>
      </c>
      <c r="AS13" s="70"/>
      <c r="AT13" s="70" t="s">
        <v>60</v>
      </c>
      <c r="AU13" s="71" t="s">
        <v>60</v>
      </c>
    </row>
    <row r="14" spans="1:47" ht="140.85" customHeight="1" x14ac:dyDescent="0.2">
      <c r="A14" s="58"/>
      <c r="B14" s="59"/>
      <c r="C14" s="59" t="s">
        <v>86</v>
      </c>
      <c r="D14" s="60" t="s">
        <v>87</v>
      </c>
      <c r="E14" s="60" t="s">
        <v>79</v>
      </c>
      <c r="F14" s="60" t="s">
        <v>113</v>
      </c>
      <c r="G14" s="171">
        <v>487</v>
      </c>
      <c r="H14" s="210">
        <v>487</v>
      </c>
      <c r="I14" s="171">
        <v>380.76400000000001</v>
      </c>
      <c r="J14" s="204" t="s">
        <v>88</v>
      </c>
      <c r="K14" s="177" t="s">
        <v>89</v>
      </c>
      <c r="L14" s="60" t="s">
        <v>90</v>
      </c>
      <c r="M14" s="171">
        <v>487</v>
      </c>
      <c r="N14" s="171">
        <v>0</v>
      </c>
      <c r="O14" s="205">
        <f t="shared" si="0"/>
        <v>-487</v>
      </c>
      <c r="P14" s="61">
        <v>-487</v>
      </c>
      <c r="Q14" s="177" t="s">
        <v>1708</v>
      </c>
      <c r="R14" s="60" t="s">
        <v>1602</v>
      </c>
      <c r="S14" s="66"/>
      <c r="T14" s="206" t="s">
        <v>83</v>
      </c>
      <c r="U14" s="207" t="s">
        <v>74</v>
      </c>
      <c r="V14" s="206" t="s">
        <v>75</v>
      </c>
      <c r="W14" s="67" t="s">
        <v>56</v>
      </c>
      <c r="X14" s="68">
        <v>21</v>
      </c>
      <c r="Y14" s="69" t="s">
        <v>57</v>
      </c>
      <c r="Z14" s="39">
        <v>6</v>
      </c>
      <c r="AA14" s="69" t="s">
        <v>57</v>
      </c>
      <c r="AB14" s="40"/>
      <c r="AC14" s="67"/>
      <c r="AD14" s="68"/>
      <c r="AE14" s="69" t="s">
        <v>57</v>
      </c>
      <c r="AF14" s="39"/>
      <c r="AG14" s="69" t="s">
        <v>57</v>
      </c>
      <c r="AH14" s="40"/>
      <c r="AI14" s="67"/>
      <c r="AJ14" s="68"/>
      <c r="AK14" s="69" t="s">
        <v>57</v>
      </c>
      <c r="AL14" s="39"/>
      <c r="AM14" s="69" t="s">
        <v>57</v>
      </c>
      <c r="AN14" s="40"/>
      <c r="AO14" s="179"/>
      <c r="AP14" s="179" t="s">
        <v>91</v>
      </c>
      <c r="AQ14" s="179" t="s">
        <v>92</v>
      </c>
      <c r="AR14" s="179" t="s">
        <v>93</v>
      </c>
      <c r="AS14" s="70"/>
      <c r="AT14" s="70" t="s">
        <v>60</v>
      </c>
      <c r="AU14" s="71"/>
    </row>
    <row r="15" spans="1:47" ht="64.8" x14ac:dyDescent="0.2">
      <c r="A15" s="58"/>
      <c r="B15" s="59"/>
      <c r="C15" s="59" t="s">
        <v>94</v>
      </c>
      <c r="D15" s="60" t="s">
        <v>95</v>
      </c>
      <c r="E15" s="60" t="s">
        <v>96</v>
      </c>
      <c r="F15" s="60" t="s">
        <v>97</v>
      </c>
      <c r="G15" s="171">
        <v>0</v>
      </c>
      <c r="H15" s="210">
        <v>139.15600000000001</v>
      </c>
      <c r="I15" s="171">
        <v>138.09299999999999</v>
      </c>
      <c r="J15" s="188" t="s">
        <v>49</v>
      </c>
      <c r="K15" s="177" t="s">
        <v>81</v>
      </c>
      <c r="L15" s="60" t="s">
        <v>82</v>
      </c>
      <c r="M15" s="171">
        <v>0</v>
      </c>
      <c r="N15" s="171">
        <v>0</v>
      </c>
      <c r="O15" s="205">
        <f t="shared" si="0"/>
        <v>0</v>
      </c>
      <c r="P15" s="61">
        <v>0</v>
      </c>
      <c r="Q15" s="177" t="s">
        <v>929</v>
      </c>
      <c r="R15" s="60" t="s">
        <v>1603</v>
      </c>
      <c r="S15" s="66"/>
      <c r="T15" s="206" t="s">
        <v>98</v>
      </c>
      <c r="U15" s="207" t="s">
        <v>74</v>
      </c>
      <c r="V15" s="206" t="s">
        <v>75</v>
      </c>
      <c r="W15" s="67" t="s">
        <v>56</v>
      </c>
      <c r="X15" s="68">
        <v>21</v>
      </c>
      <c r="Y15" s="69" t="s">
        <v>57</v>
      </c>
      <c r="Z15" s="39">
        <v>7</v>
      </c>
      <c r="AA15" s="69" t="s">
        <v>57</v>
      </c>
      <c r="AB15" s="40"/>
      <c r="AC15" s="67"/>
      <c r="AD15" s="68"/>
      <c r="AE15" s="69" t="s">
        <v>57</v>
      </c>
      <c r="AF15" s="39"/>
      <c r="AG15" s="69" t="s">
        <v>57</v>
      </c>
      <c r="AH15" s="40"/>
      <c r="AI15" s="67"/>
      <c r="AJ15" s="68"/>
      <c r="AK15" s="69" t="s">
        <v>57</v>
      </c>
      <c r="AL15" s="39"/>
      <c r="AM15" s="69" t="s">
        <v>57</v>
      </c>
      <c r="AN15" s="40"/>
      <c r="AO15" s="179"/>
      <c r="AP15" s="60" t="s">
        <v>58</v>
      </c>
      <c r="AQ15" s="179"/>
      <c r="AR15" s="179" t="s">
        <v>99</v>
      </c>
      <c r="AS15" s="70"/>
      <c r="AT15" s="70" t="s">
        <v>60</v>
      </c>
      <c r="AU15" s="71"/>
    </row>
    <row r="16" spans="1:47" ht="86.4" x14ac:dyDescent="0.2">
      <c r="A16" s="58"/>
      <c r="B16" s="59"/>
      <c r="C16" s="59" t="s">
        <v>100</v>
      </c>
      <c r="D16" s="60" t="s">
        <v>101</v>
      </c>
      <c r="E16" s="60" t="s">
        <v>79</v>
      </c>
      <c r="F16" s="60" t="s">
        <v>48</v>
      </c>
      <c r="G16" s="171">
        <v>295</v>
      </c>
      <c r="H16" s="171">
        <v>295</v>
      </c>
      <c r="I16" s="171">
        <v>283.2</v>
      </c>
      <c r="J16" s="204" t="s">
        <v>1492</v>
      </c>
      <c r="K16" s="177" t="s">
        <v>89</v>
      </c>
      <c r="L16" s="60" t="s">
        <v>1493</v>
      </c>
      <c r="M16" s="171">
        <v>295</v>
      </c>
      <c r="N16" s="171">
        <v>200</v>
      </c>
      <c r="O16" s="205">
        <f t="shared" si="0"/>
        <v>-95</v>
      </c>
      <c r="P16" s="61">
        <v>0</v>
      </c>
      <c r="Q16" s="177" t="s">
        <v>50</v>
      </c>
      <c r="R16" s="60" t="s">
        <v>1604</v>
      </c>
      <c r="S16" s="66"/>
      <c r="T16" s="206" t="s">
        <v>102</v>
      </c>
      <c r="U16" s="207" t="s">
        <v>74</v>
      </c>
      <c r="V16" s="206" t="s">
        <v>75</v>
      </c>
      <c r="W16" s="67" t="s">
        <v>56</v>
      </c>
      <c r="X16" s="68">
        <v>21</v>
      </c>
      <c r="Y16" s="69" t="s">
        <v>57</v>
      </c>
      <c r="Z16" s="39">
        <v>10</v>
      </c>
      <c r="AA16" s="69" t="s">
        <v>57</v>
      </c>
      <c r="AB16" s="40"/>
      <c r="AC16" s="67"/>
      <c r="AD16" s="68"/>
      <c r="AE16" s="69" t="s">
        <v>57</v>
      </c>
      <c r="AF16" s="39"/>
      <c r="AG16" s="69" t="s">
        <v>57</v>
      </c>
      <c r="AH16" s="40"/>
      <c r="AI16" s="67"/>
      <c r="AJ16" s="68"/>
      <c r="AK16" s="69" t="s">
        <v>57</v>
      </c>
      <c r="AL16" s="39"/>
      <c r="AM16" s="69" t="s">
        <v>57</v>
      </c>
      <c r="AN16" s="40"/>
      <c r="AO16" s="179"/>
      <c r="AP16" s="60" t="s">
        <v>91</v>
      </c>
      <c r="AQ16" s="179" t="s">
        <v>103</v>
      </c>
      <c r="AR16" s="179" t="s">
        <v>59</v>
      </c>
      <c r="AS16" s="70" t="s">
        <v>60</v>
      </c>
      <c r="AT16" s="70"/>
      <c r="AU16" s="71"/>
    </row>
    <row r="17" spans="1:47" ht="33.6" customHeight="1" x14ac:dyDescent="0.2">
      <c r="A17" s="250"/>
      <c r="B17" s="251"/>
      <c r="C17" s="252" t="s">
        <v>104</v>
      </c>
      <c r="D17" s="60" t="s">
        <v>1701</v>
      </c>
      <c r="E17" s="60" t="s">
        <v>109</v>
      </c>
      <c r="F17" s="60" t="s">
        <v>48</v>
      </c>
      <c r="G17" s="171">
        <f>2900+750</f>
        <v>3650</v>
      </c>
      <c r="H17" s="210">
        <f>2900+750-638.726</f>
        <v>3011.2739999999999</v>
      </c>
      <c r="I17" s="171">
        <v>2764.7359999999999</v>
      </c>
      <c r="J17" s="208" t="s">
        <v>49</v>
      </c>
      <c r="K17" s="179" t="s">
        <v>50</v>
      </c>
      <c r="L17" s="179" t="s">
        <v>106</v>
      </c>
      <c r="M17" s="171">
        <v>2900</v>
      </c>
      <c r="N17" s="171">
        <v>0</v>
      </c>
      <c r="O17" s="205">
        <f t="shared" si="0"/>
        <v>-2900</v>
      </c>
      <c r="P17" s="61">
        <v>0</v>
      </c>
      <c r="Q17" s="177" t="s">
        <v>50</v>
      </c>
      <c r="R17" s="60" t="s">
        <v>1605</v>
      </c>
      <c r="S17" s="66"/>
      <c r="T17" s="206" t="s">
        <v>53</v>
      </c>
      <c r="U17" s="207" t="s">
        <v>74</v>
      </c>
      <c r="V17" s="206" t="s">
        <v>75</v>
      </c>
      <c r="W17" s="67" t="s">
        <v>56</v>
      </c>
      <c r="X17" s="68">
        <v>21</v>
      </c>
      <c r="Y17" s="69" t="s">
        <v>57</v>
      </c>
      <c r="Z17" s="39">
        <v>11</v>
      </c>
      <c r="AA17" s="69" t="s">
        <v>57</v>
      </c>
      <c r="AB17" s="40"/>
      <c r="AC17" s="67"/>
      <c r="AD17" s="68"/>
      <c r="AE17" s="69" t="s">
        <v>57</v>
      </c>
      <c r="AF17" s="39"/>
      <c r="AG17" s="69" t="s">
        <v>57</v>
      </c>
      <c r="AH17" s="40"/>
      <c r="AI17" s="67"/>
      <c r="AJ17" s="68"/>
      <c r="AK17" s="69" t="s">
        <v>57</v>
      </c>
      <c r="AL17" s="39"/>
      <c r="AM17" s="69" t="s">
        <v>57</v>
      </c>
      <c r="AN17" s="40"/>
      <c r="AO17" s="179"/>
      <c r="AP17" s="60" t="s">
        <v>58</v>
      </c>
      <c r="AQ17" s="179"/>
      <c r="AR17" s="179" t="s">
        <v>68</v>
      </c>
      <c r="AS17" s="70" t="s">
        <v>60</v>
      </c>
      <c r="AT17" s="70" t="s">
        <v>60</v>
      </c>
      <c r="AU17" s="71"/>
    </row>
    <row r="18" spans="1:47" ht="47.1" customHeight="1" x14ac:dyDescent="0.2">
      <c r="A18" s="240"/>
      <c r="B18" s="72"/>
      <c r="C18" s="253" t="s">
        <v>110</v>
      </c>
      <c r="D18" s="60" t="s">
        <v>111</v>
      </c>
      <c r="E18" s="60" t="s">
        <v>112</v>
      </c>
      <c r="F18" s="60" t="s">
        <v>113</v>
      </c>
      <c r="G18" s="171">
        <v>480</v>
      </c>
      <c r="H18" s="61">
        <v>0</v>
      </c>
      <c r="I18" s="61">
        <v>0</v>
      </c>
      <c r="J18" s="188" t="s">
        <v>49</v>
      </c>
      <c r="K18" s="177" t="s">
        <v>50</v>
      </c>
      <c r="L18" s="60" t="s">
        <v>114</v>
      </c>
      <c r="M18" s="171">
        <v>0</v>
      </c>
      <c r="N18" s="171">
        <v>0</v>
      </c>
      <c r="O18" s="254">
        <f>N18-M18</f>
        <v>0</v>
      </c>
      <c r="P18" s="61">
        <v>0</v>
      </c>
      <c r="Q18" s="177" t="s">
        <v>929</v>
      </c>
      <c r="R18" s="60" t="s">
        <v>1606</v>
      </c>
      <c r="S18" s="60"/>
      <c r="T18" s="207" t="s">
        <v>115</v>
      </c>
      <c r="U18" s="207" t="s">
        <v>74</v>
      </c>
      <c r="V18" s="206" t="s">
        <v>75</v>
      </c>
      <c r="W18" s="67"/>
      <c r="X18" s="68"/>
      <c r="Y18" s="69" t="s">
        <v>58</v>
      </c>
      <c r="Z18" s="39"/>
      <c r="AA18" s="69" t="s">
        <v>58</v>
      </c>
      <c r="AB18" s="255"/>
      <c r="AC18" s="67"/>
      <c r="AD18" s="68"/>
      <c r="AE18" s="69" t="s">
        <v>58</v>
      </c>
      <c r="AF18" s="39"/>
      <c r="AG18" s="69" t="s">
        <v>58</v>
      </c>
      <c r="AH18" s="255"/>
      <c r="AI18" s="67"/>
      <c r="AJ18" s="68"/>
      <c r="AK18" s="69" t="s">
        <v>58</v>
      </c>
      <c r="AL18" s="39"/>
      <c r="AM18" s="69" t="s">
        <v>58</v>
      </c>
      <c r="AN18" s="255"/>
      <c r="AO18" s="66"/>
      <c r="AP18" s="60" t="s">
        <v>58</v>
      </c>
      <c r="AQ18" s="179"/>
      <c r="AR18" s="60" t="s">
        <v>108</v>
      </c>
      <c r="AS18" s="70"/>
      <c r="AT18" s="70" t="s">
        <v>60</v>
      </c>
      <c r="AU18" s="71"/>
    </row>
    <row r="19" spans="1:47" ht="43.2" x14ac:dyDescent="0.2">
      <c r="A19" s="58"/>
      <c r="B19" s="59"/>
      <c r="C19" s="59" t="s">
        <v>116</v>
      </c>
      <c r="D19" s="60" t="s">
        <v>117</v>
      </c>
      <c r="E19" s="60" t="s">
        <v>118</v>
      </c>
      <c r="F19" s="60" t="s">
        <v>97</v>
      </c>
      <c r="G19" s="171">
        <v>600.73</v>
      </c>
      <c r="H19" s="210">
        <v>600.73</v>
      </c>
      <c r="I19" s="171">
        <v>594.79100000000005</v>
      </c>
      <c r="J19" s="188" t="s">
        <v>49</v>
      </c>
      <c r="K19" s="177" t="s">
        <v>81</v>
      </c>
      <c r="L19" s="60" t="s">
        <v>82</v>
      </c>
      <c r="M19" s="171">
        <v>0</v>
      </c>
      <c r="N19" s="171">
        <v>0</v>
      </c>
      <c r="O19" s="205">
        <f t="shared" si="0"/>
        <v>0</v>
      </c>
      <c r="P19" s="61">
        <v>0</v>
      </c>
      <c r="Q19" s="177" t="s">
        <v>929</v>
      </c>
      <c r="R19" s="60" t="s">
        <v>1607</v>
      </c>
      <c r="S19" s="66"/>
      <c r="T19" s="206" t="s">
        <v>53</v>
      </c>
      <c r="U19" s="207" t="s">
        <v>74</v>
      </c>
      <c r="V19" s="206" t="s">
        <v>75</v>
      </c>
      <c r="W19" s="67" t="s">
        <v>56</v>
      </c>
      <c r="X19" s="68">
        <v>21</v>
      </c>
      <c r="Y19" s="69" t="s">
        <v>57</v>
      </c>
      <c r="Z19" s="39">
        <v>15</v>
      </c>
      <c r="AA19" s="69" t="s">
        <v>57</v>
      </c>
      <c r="AB19" s="40"/>
      <c r="AC19" s="67"/>
      <c r="AD19" s="68"/>
      <c r="AE19" s="69" t="s">
        <v>57</v>
      </c>
      <c r="AF19" s="39"/>
      <c r="AG19" s="69" t="s">
        <v>57</v>
      </c>
      <c r="AH19" s="40"/>
      <c r="AI19" s="67"/>
      <c r="AJ19" s="68"/>
      <c r="AK19" s="69" t="s">
        <v>57</v>
      </c>
      <c r="AL19" s="39"/>
      <c r="AM19" s="69" t="s">
        <v>57</v>
      </c>
      <c r="AN19" s="40"/>
      <c r="AO19" s="179"/>
      <c r="AP19" s="60" t="s">
        <v>58</v>
      </c>
      <c r="AQ19" s="179"/>
      <c r="AR19" s="179" t="s">
        <v>99</v>
      </c>
      <c r="AS19" s="70" t="s">
        <v>60</v>
      </c>
      <c r="AT19" s="70" t="s">
        <v>60</v>
      </c>
      <c r="AU19" s="71"/>
    </row>
    <row r="20" spans="1:47" ht="54" x14ac:dyDescent="0.2">
      <c r="A20" s="58"/>
      <c r="B20" s="59"/>
      <c r="C20" s="59" t="s">
        <v>119</v>
      </c>
      <c r="D20" s="60" t="s">
        <v>1690</v>
      </c>
      <c r="E20" s="60" t="s">
        <v>79</v>
      </c>
      <c r="F20" s="60" t="s">
        <v>120</v>
      </c>
      <c r="G20" s="171">
        <v>0</v>
      </c>
      <c r="H20" s="210">
        <v>2636.306</v>
      </c>
      <c r="I20" s="171">
        <v>726.10900000000004</v>
      </c>
      <c r="J20" s="188" t="s">
        <v>49</v>
      </c>
      <c r="K20" s="177" t="s">
        <v>81</v>
      </c>
      <c r="L20" s="60" t="s">
        <v>82</v>
      </c>
      <c r="M20" s="171">
        <v>0</v>
      </c>
      <c r="N20" s="171">
        <v>0</v>
      </c>
      <c r="O20" s="205">
        <f t="shared" si="0"/>
        <v>0</v>
      </c>
      <c r="P20" s="61">
        <v>0</v>
      </c>
      <c r="Q20" s="177" t="s">
        <v>929</v>
      </c>
      <c r="R20" s="60" t="s">
        <v>1608</v>
      </c>
      <c r="S20" s="66"/>
      <c r="T20" s="206" t="s">
        <v>121</v>
      </c>
      <c r="U20" s="207" t="s">
        <v>74</v>
      </c>
      <c r="V20" s="206" t="s">
        <v>75</v>
      </c>
      <c r="W20" s="67" t="s">
        <v>56</v>
      </c>
      <c r="X20" s="68">
        <v>21</v>
      </c>
      <c r="Y20" s="69" t="s">
        <v>57</v>
      </c>
      <c r="Z20" s="39">
        <v>18</v>
      </c>
      <c r="AA20" s="69" t="s">
        <v>57</v>
      </c>
      <c r="AB20" s="40"/>
      <c r="AC20" s="67"/>
      <c r="AD20" s="68"/>
      <c r="AE20" s="69" t="s">
        <v>57</v>
      </c>
      <c r="AF20" s="39"/>
      <c r="AG20" s="69" t="s">
        <v>57</v>
      </c>
      <c r="AH20" s="40"/>
      <c r="AI20" s="67"/>
      <c r="AJ20" s="68"/>
      <c r="AK20" s="69" t="s">
        <v>57</v>
      </c>
      <c r="AL20" s="39"/>
      <c r="AM20" s="69" t="s">
        <v>57</v>
      </c>
      <c r="AN20" s="40"/>
      <c r="AO20" s="179"/>
      <c r="AP20" s="60" t="s">
        <v>58</v>
      </c>
      <c r="AQ20" s="179"/>
      <c r="AR20" s="179" t="s">
        <v>99</v>
      </c>
      <c r="AS20" s="70" t="s">
        <v>60</v>
      </c>
      <c r="AT20" s="70" t="s">
        <v>60</v>
      </c>
      <c r="AU20" s="71"/>
    </row>
    <row r="21" spans="1:47" ht="43.2" x14ac:dyDescent="0.2">
      <c r="A21" s="58"/>
      <c r="B21" s="59"/>
      <c r="C21" s="59" t="s">
        <v>122</v>
      </c>
      <c r="D21" s="60" t="s">
        <v>123</v>
      </c>
      <c r="E21" s="60" t="s">
        <v>79</v>
      </c>
      <c r="F21" s="60" t="s">
        <v>124</v>
      </c>
      <c r="G21" s="171">
        <v>870</v>
      </c>
      <c r="H21" s="210">
        <v>969.55</v>
      </c>
      <c r="I21" s="171">
        <v>919.01</v>
      </c>
      <c r="J21" s="188" t="s">
        <v>49</v>
      </c>
      <c r="K21" s="177" t="s">
        <v>50</v>
      </c>
      <c r="L21" s="60" t="s">
        <v>106</v>
      </c>
      <c r="M21" s="171">
        <v>705</v>
      </c>
      <c r="N21" s="171">
        <v>410</v>
      </c>
      <c r="O21" s="205">
        <f t="shared" si="0"/>
        <v>-295</v>
      </c>
      <c r="P21" s="61">
        <v>-135</v>
      </c>
      <c r="Q21" s="177" t="s">
        <v>571</v>
      </c>
      <c r="R21" s="60" t="s">
        <v>1705</v>
      </c>
      <c r="S21" s="66"/>
      <c r="T21" s="206" t="s">
        <v>121</v>
      </c>
      <c r="U21" s="207" t="s">
        <v>74</v>
      </c>
      <c r="V21" s="206" t="s">
        <v>75</v>
      </c>
      <c r="W21" s="67" t="s">
        <v>56</v>
      </c>
      <c r="X21" s="68">
        <v>21</v>
      </c>
      <c r="Y21" s="69" t="s">
        <v>57</v>
      </c>
      <c r="Z21" s="39">
        <v>19</v>
      </c>
      <c r="AA21" s="69" t="s">
        <v>57</v>
      </c>
      <c r="AB21" s="40"/>
      <c r="AC21" s="67"/>
      <c r="AD21" s="68"/>
      <c r="AE21" s="69" t="s">
        <v>57</v>
      </c>
      <c r="AF21" s="39"/>
      <c r="AG21" s="69" t="s">
        <v>57</v>
      </c>
      <c r="AH21" s="40"/>
      <c r="AI21" s="67"/>
      <c r="AJ21" s="68"/>
      <c r="AK21" s="69" t="s">
        <v>57</v>
      </c>
      <c r="AL21" s="39"/>
      <c r="AM21" s="69" t="s">
        <v>57</v>
      </c>
      <c r="AN21" s="40"/>
      <c r="AO21" s="179"/>
      <c r="AP21" s="60" t="s">
        <v>58</v>
      </c>
      <c r="AQ21" s="179"/>
      <c r="AR21" s="179" t="s">
        <v>59</v>
      </c>
      <c r="AS21" s="70" t="s">
        <v>60</v>
      </c>
      <c r="AT21" s="70"/>
      <c r="AU21" s="71"/>
    </row>
    <row r="22" spans="1:47" ht="54" x14ac:dyDescent="0.2">
      <c r="A22" s="58"/>
      <c r="B22" s="59"/>
      <c r="C22" s="59" t="s">
        <v>125</v>
      </c>
      <c r="D22" s="60" t="s">
        <v>1691</v>
      </c>
      <c r="E22" s="60" t="s">
        <v>63</v>
      </c>
      <c r="F22" s="60" t="s">
        <v>124</v>
      </c>
      <c r="G22" s="171">
        <v>8000</v>
      </c>
      <c r="H22" s="210">
        <v>8299.1839999999993</v>
      </c>
      <c r="I22" s="171">
        <v>8224.8119999999999</v>
      </c>
      <c r="J22" s="188" t="s">
        <v>126</v>
      </c>
      <c r="K22" s="177" t="s">
        <v>89</v>
      </c>
      <c r="L22" s="60" t="s">
        <v>127</v>
      </c>
      <c r="M22" s="171">
        <v>7500</v>
      </c>
      <c r="N22" s="171">
        <v>5500</v>
      </c>
      <c r="O22" s="205">
        <f t="shared" si="0"/>
        <v>-2000</v>
      </c>
      <c r="P22" s="61">
        <v>0</v>
      </c>
      <c r="Q22" s="177" t="s">
        <v>417</v>
      </c>
      <c r="R22" s="60" t="s">
        <v>1609</v>
      </c>
      <c r="S22" s="66"/>
      <c r="T22" s="206" t="s">
        <v>1692</v>
      </c>
      <c r="U22" s="207" t="s">
        <v>74</v>
      </c>
      <c r="V22" s="206" t="s">
        <v>75</v>
      </c>
      <c r="W22" s="67" t="s">
        <v>56</v>
      </c>
      <c r="X22" s="68">
        <v>21</v>
      </c>
      <c r="Y22" s="69" t="s">
        <v>57</v>
      </c>
      <c r="Z22" s="39">
        <v>20</v>
      </c>
      <c r="AA22" s="69" t="s">
        <v>57</v>
      </c>
      <c r="AB22" s="40"/>
      <c r="AC22" s="67"/>
      <c r="AD22" s="68"/>
      <c r="AE22" s="69" t="s">
        <v>57</v>
      </c>
      <c r="AF22" s="39"/>
      <c r="AG22" s="69" t="s">
        <v>57</v>
      </c>
      <c r="AH22" s="40"/>
      <c r="AI22" s="67"/>
      <c r="AJ22" s="68"/>
      <c r="AK22" s="69" t="s">
        <v>57</v>
      </c>
      <c r="AL22" s="39"/>
      <c r="AM22" s="69" t="s">
        <v>57</v>
      </c>
      <c r="AN22" s="40"/>
      <c r="AO22" s="179"/>
      <c r="AP22" s="60" t="s">
        <v>58</v>
      </c>
      <c r="AQ22" s="179"/>
      <c r="AR22" s="179" t="s">
        <v>68</v>
      </c>
      <c r="AS22" s="70" t="s">
        <v>60</v>
      </c>
      <c r="AT22" s="70" t="s">
        <v>60</v>
      </c>
      <c r="AU22" s="71"/>
    </row>
    <row r="23" spans="1:47" ht="43.2" x14ac:dyDescent="0.2">
      <c r="A23" s="58"/>
      <c r="B23" s="59"/>
      <c r="C23" s="59" t="s">
        <v>128</v>
      </c>
      <c r="D23" s="60" t="s">
        <v>129</v>
      </c>
      <c r="E23" s="60" t="s">
        <v>130</v>
      </c>
      <c r="F23" s="60" t="s">
        <v>131</v>
      </c>
      <c r="G23" s="171">
        <v>0</v>
      </c>
      <c r="H23" s="210">
        <v>1343.4459999999999</v>
      </c>
      <c r="I23" s="171">
        <v>1340.6869999999999</v>
      </c>
      <c r="J23" s="188" t="s">
        <v>49</v>
      </c>
      <c r="K23" s="177" t="s">
        <v>81</v>
      </c>
      <c r="L23" s="60" t="s">
        <v>82</v>
      </c>
      <c r="M23" s="171">
        <v>0</v>
      </c>
      <c r="N23" s="171">
        <v>0</v>
      </c>
      <c r="O23" s="205">
        <f t="shared" si="0"/>
        <v>0</v>
      </c>
      <c r="P23" s="61">
        <v>0</v>
      </c>
      <c r="Q23" s="177" t="s">
        <v>929</v>
      </c>
      <c r="R23" s="60" t="s">
        <v>1610</v>
      </c>
      <c r="S23" s="66"/>
      <c r="T23" s="206" t="s">
        <v>132</v>
      </c>
      <c r="U23" s="207" t="s">
        <v>74</v>
      </c>
      <c r="V23" s="206" t="s">
        <v>75</v>
      </c>
      <c r="W23" s="67" t="s">
        <v>56</v>
      </c>
      <c r="X23" s="68">
        <v>21</v>
      </c>
      <c r="Y23" s="69" t="s">
        <v>57</v>
      </c>
      <c r="Z23" s="39">
        <v>24</v>
      </c>
      <c r="AA23" s="69" t="s">
        <v>57</v>
      </c>
      <c r="AB23" s="40"/>
      <c r="AC23" s="67"/>
      <c r="AD23" s="68"/>
      <c r="AE23" s="69" t="s">
        <v>57</v>
      </c>
      <c r="AF23" s="39"/>
      <c r="AG23" s="69" t="s">
        <v>57</v>
      </c>
      <c r="AH23" s="40"/>
      <c r="AI23" s="67"/>
      <c r="AJ23" s="68"/>
      <c r="AK23" s="69" t="s">
        <v>57</v>
      </c>
      <c r="AL23" s="39"/>
      <c r="AM23" s="69" t="s">
        <v>57</v>
      </c>
      <c r="AN23" s="40"/>
      <c r="AO23" s="179"/>
      <c r="AP23" s="60" t="s">
        <v>58</v>
      </c>
      <c r="AQ23" s="179"/>
      <c r="AR23" s="179" t="s">
        <v>99</v>
      </c>
      <c r="AS23" s="70"/>
      <c r="AT23" s="70" t="s">
        <v>60</v>
      </c>
      <c r="AU23" s="71"/>
    </row>
    <row r="24" spans="1:47" ht="43.2" x14ac:dyDescent="0.2">
      <c r="A24" s="58"/>
      <c r="B24" s="59"/>
      <c r="C24" s="59" t="s">
        <v>133</v>
      </c>
      <c r="D24" s="60" t="s">
        <v>134</v>
      </c>
      <c r="E24" s="60" t="s">
        <v>130</v>
      </c>
      <c r="F24" s="60" t="s">
        <v>124</v>
      </c>
      <c r="G24" s="171">
        <v>6580</v>
      </c>
      <c r="H24" s="210">
        <v>7675.6859999999997</v>
      </c>
      <c r="I24" s="171">
        <v>4218.4269999999997</v>
      </c>
      <c r="J24" s="188" t="s">
        <v>49</v>
      </c>
      <c r="K24" s="177" t="s">
        <v>89</v>
      </c>
      <c r="L24" s="60" t="s">
        <v>127</v>
      </c>
      <c r="M24" s="171">
        <v>6579</v>
      </c>
      <c r="N24" s="171">
        <v>5578</v>
      </c>
      <c r="O24" s="205">
        <f t="shared" si="0"/>
        <v>-1001</v>
      </c>
      <c r="P24" s="61">
        <v>0</v>
      </c>
      <c r="Q24" s="177" t="s">
        <v>50</v>
      </c>
      <c r="R24" s="60" t="s">
        <v>1611</v>
      </c>
      <c r="S24" s="66"/>
      <c r="T24" s="206" t="s">
        <v>135</v>
      </c>
      <c r="U24" s="207" t="s">
        <v>74</v>
      </c>
      <c r="V24" s="206" t="s">
        <v>75</v>
      </c>
      <c r="W24" s="67" t="s">
        <v>56</v>
      </c>
      <c r="X24" s="68">
        <v>21</v>
      </c>
      <c r="Y24" s="69" t="s">
        <v>57</v>
      </c>
      <c r="Z24" s="39">
        <v>25</v>
      </c>
      <c r="AA24" s="69" t="s">
        <v>57</v>
      </c>
      <c r="AB24" s="40"/>
      <c r="AC24" s="67"/>
      <c r="AD24" s="68"/>
      <c r="AE24" s="69" t="s">
        <v>57</v>
      </c>
      <c r="AF24" s="39"/>
      <c r="AG24" s="69" t="s">
        <v>57</v>
      </c>
      <c r="AH24" s="40"/>
      <c r="AI24" s="67"/>
      <c r="AJ24" s="68"/>
      <c r="AK24" s="69" t="s">
        <v>57</v>
      </c>
      <c r="AL24" s="39"/>
      <c r="AM24" s="69" t="s">
        <v>57</v>
      </c>
      <c r="AN24" s="40"/>
      <c r="AO24" s="179"/>
      <c r="AP24" s="60" t="s">
        <v>58</v>
      </c>
      <c r="AQ24" s="179"/>
      <c r="AR24" s="179" t="s">
        <v>59</v>
      </c>
      <c r="AS24" s="70" t="s">
        <v>60</v>
      </c>
      <c r="AT24" s="70" t="s">
        <v>60</v>
      </c>
      <c r="AU24" s="71"/>
    </row>
    <row r="25" spans="1:47" ht="43.2" x14ac:dyDescent="0.2">
      <c r="A25" s="58"/>
      <c r="B25" s="72"/>
      <c r="C25" s="59" t="s">
        <v>136</v>
      </c>
      <c r="D25" s="60" t="s">
        <v>1672</v>
      </c>
      <c r="E25" s="60" t="s">
        <v>137</v>
      </c>
      <c r="F25" s="60" t="s">
        <v>48</v>
      </c>
      <c r="G25" s="171">
        <v>32.551000000000002</v>
      </c>
      <c r="H25" s="210">
        <v>32.551000000000002</v>
      </c>
      <c r="I25" s="171">
        <v>29.254999999999999</v>
      </c>
      <c r="J25" s="188" t="s">
        <v>49</v>
      </c>
      <c r="K25" s="177" t="s">
        <v>50</v>
      </c>
      <c r="L25" s="60" t="s">
        <v>106</v>
      </c>
      <c r="M25" s="171">
        <v>32.551000000000002</v>
      </c>
      <c r="N25" s="171">
        <v>100</v>
      </c>
      <c r="O25" s="205">
        <f t="shared" si="0"/>
        <v>67.448999999999998</v>
      </c>
      <c r="P25" s="61">
        <v>0</v>
      </c>
      <c r="Q25" s="177" t="s">
        <v>50</v>
      </c>
      <c r="R25" s="60" t="s">
        <v>138</v>
      </c>
      <c r="S25" s="66" t="s">
        <v>1584</v>
      </c>
      <c r="T25" s="206" t="s">
        <v>53</v>
      </c>
      <c r="U25" s="207" t="s">
        <v>54</v>
      </c>
      <c r="V25" s="206" t="s">
        <v>139</v>
      </c>
      <c r="W25" s="67" t="s">
        <v>56</v>
      </c>
      <c r="X25" s="68">
        <v>21</v>
      </c>
      <c r="Y25" s="69" t="s">
        <v>57</v>
      </c>
      <c r="Z25" s="39">
        <v>26</v>
      </c>
      <c r="AA25" s="69" t="s">
        <v>57</v>
      </c>
      <c r="AB25" s="40"/>
      <c r="AC25" s="67"/>
      <c r="AD25" s="68"/>
      <c r="AE25" s="69" t="s">
        <v>57</v>
      </c>
      <c r="AF25" s="39"/>
      <c r="AG25" s="69" t="s">
        <v>57</v>
      </c>
      <c r="AH25" s="40"/>
      <c r="AI25" s="67"/>
      <c r="AJ25" s="68"/>
      <c r="AK25" s="69" t="s">
        <v>57</v>
      </c>
      <c r="AL25" s="39"/>
      <c r="AM25" s="69" t="s">
        <v>57</v>
      </c>
      <c r="AN25" s="40"/>
      <c r="AO25" s="179"/>
      <c r="AP25" s="60" t="s">
        <v>58</v>
      </c>
      <c r="AQ25" s="179"/>
      <c r="AR25" s="179" t="s">
        <v>59</v>
      </c>
      <c r="AS25" s="70" t="s">
        <v>60</v>
      </c>
      <c r="AT25" s="70"/>
      <c r="AU25" s="71"/>
    </row>
    <row r="26" spans="1:47" ht="228" customHeight="1" x14ac:dyDescent="0.2">
      <c r="A26" s="58"/>
      <c r="B26" s="72"/>
      <c r="C26" s="59" t="s">
        <v>140</v>
      </c>
      <c r="D26" s="60" t="s">
        <v>141</v>
      </c>
      <c r="E26" s="60" t="s">
        <v>142</v>
      </c>
      <c r="F26" s="60" t="s">
        <v>143</v>
      </c>
      <c r="G26" s="171">
        <v>11500</v>
      </c>
      <c r="H26" s="203">
        <f>15014.034-1369.833-168.659</f>
        <v>13475.541999999999</v>
      </c>
      <c r="I26" s="61">
        <v>11059.319</v>
      </c>
      <c r="J26" s="204" t="s">
        <v>144</v>
      </c>
      <c r="K26" s="177" t="s">
        <v>50</v>
      </c>
      <c r="L26" s="60" t="s">
        <v>145</v>
      </c>
      <c r="M26" s="171">
        <v>5894.28</v>
      </c>
      <c r="N26" s="171">
        <v>0</v>
      </c>
      <c r="O26" s="205">
        <f t="shared" si="0"/>
        <v>-5894.28</v>
      </c>
      <c r="P26" s="61">
        <v>0</v>
      </c>
      <c r="Q26" s="177" t="s">
        <v>50</v>
      </c>
      <c r="R26" s="60" t="s">
        <v>1535</v>
      </c>
      <c r="S26" s="66"/>
      <c r="T26" s="206" t="s">
        <v>135</v>
      </c>
      <c r="U26" s="207" t="s">
        <v>74</v>
      </c>
      <c r="V26" s="206" t="s">
        <v>75</v>
      </c>
      <c r="W26" s="67" t="s">
        <v>56</v>
      </c>
      <c r="X26" s="68">
        <v>21</v>
      </c>
      <c r="Y26" s="69" t="s">
        <v>57</v>
      </c>
      <c r="Z26" s="39">
        <v>28</v>
      </c>
      <c r="AA26" s="69" t="s">
        <v>57</v>
      </c>
      <c r="AB26" s="40"/>
      <c r="AC26" s="67"/>
      <c r="AD26" s="68"/>
      <c r="AE26" s="69" t="s">
        <v>57</v>
      </c>
      <c r="AF26" s="39"/>
      <c r="AG26" s="69" t="s">
        <v>57</v>
      </c>
      <c r="AH26" s="40"/>
      <c r="AI26" s="67"/>
      <c r="AJ26" s="68"/>
      <c r="AK26" s="69" t="s">
        <v>57</v>
      </c>
      <c r="AL26" s="39"/>
      <c r="AM26" s="69" t="s">
        <v>57</v>
      </c>
      <c r="AN26" s="40"/>
      <c r="AO26" s="179"/>
      <c r="AP26" s="179" t="s">
        <v>146</v>
      </c>
      <c r="AQ26" s="179" t="s">
        <v>103</v>
      </c>
      <c r="AR26" s="179" t="s">
        <v>93</v>
      </c>
      <c r="AS26" s="70" t="s">
        <v>60</v>
      </c>
      <c r="AT26" s="70" t="s">
        <v>60</v>
      </c>
      <c r="AU26" s="71"/>
    </row>
    <row r="27" spans="1:47" ht="64.8" x14ac:dyDescent="0.2">
      <c r="A27" s="58"/>
      <c r="B27" s="72"/>
      <c r="C27" s="59" t="s">
        <v>147</v>
      </c>
      <c r="D27" s="60" t="s">
        <v>148</v>
      </c>
      <c r="E27" s="60" t="s">
        <v>149</v>
      </c>
      <c r="F27" s="60" t="s">
        <v>150</v>
      </c>
      <c r="G27" s="171">
        <v>0</v>
      </c>
      <c r="H27" s="210">
        <v>81.299000000000007</v>
      </c>
      <c r="I27" s="171">
        <v>61.622999999999998</v>
      </c>
      <c r="J27" s="188" t="s">
        <v>49</v>
      </c>
      <c r="K27" s="177" t="s">
        <v>81</v>
      </c>
      <c r="L27" s="60" t="s">
        <v>82</v>
      </c>
      <c r="M27" s="171">
        <v>0</v>
      </c>
      <c r="N27" s="171">
        <v>0</v>
      </c>
      <c r="O27" s="205">
        <f t="shared" si="0"/>
        <v>0</v>
      </c>
      <c r="P27" s="61">
        <v>0</v>
      </c>
      <c r="Q27" s="177" t="s">
        <v>929</v>
      </c>
      <c r="R27" s="60" t="s">
        <v>1612</v>
      </c>
      <c r="S27" s="66"/>
      <c r="T27" s="206" t="s">
        <v>53</v>
      </c>
      <c r="U27" s="207" t="s">
        <v>74</v>
      </c>
      <c r="V27" s="206" t="s">
        <v>75</v>
      </c>
      <c r="W27" s="67" t="s">
        <v>56</v>
      </c>
      <c r="X27" s="68">
        <v>21</v>
      </c>
      <c r="Y27" s="69" t="s">
        <v>57</v>
      </c>
      <c r="Z27" s="39">
        <v>29</v>
      </c>
      <c r="AA27" s="69" t="s">
        <v>57</v>
      </c>
      <c r="AB27" s="40"/>
      <c r="AC27" s="67"/>
      <c r="AD27" s="68"/>
      <c r="AE27" s="69" t="s">
        <v>57</v>
      </c>
      <c r="AF27" s="39"/>
      <c r="AG27" s="69" t="s">
        <v>57</v>
      </c>
      <c r="AH27" s="40"/>
      <c r="AI27" s="67"/>
      <c r="AJ27" s="68"/>
      <c r="AK27" s="69" t="s">
        <v>57</v>
      </c>
      <c r="AL27" s="39"/>
      <c r="AM27" s="69" t="s">
        <v>57</v>
      </c>
      <c r="AN27" s="40"/>
      <c r="AO27" s="179"/>
      <c r="AP27" s="60" t="s">
        <v>58</v>
      </c>
      <c r="AQ27" s="179"/>
      <c r="AR27" s="179" t="s">
        <v>99</v>
      </c>
      <c r="AS27" s="70"/>
      <c r="AT27" s="70" t="s">
        <v>60</v>
      </c>
      <c r="AU27" s="71"/>
    </row>
    <row r="28" spans="1:47" ht="151.19999999999999" x14ac:dyDescent="0.2">
      <c r="A28" s="58"/>
      <c r="B28" s="72"/>
      <c r="C28" s="59" t="s">
        <v>151</v>
      </c>
      <c r="D28" s="60" t="s">
        <v>152</v>
      </c>
      <c r="E28" s="60" t="s">
        <v>149</v>
      </c>
      <c r="F28" s="60" t="s">
        <v>176</v>
      </c>
      <c r="G28" s="171">
        <v>7300</v>
      </c>
      <c r="H28" s="210">
        <v>8091.0950000000003</v>
      </c>
      <c r="I28" s="171">
        <v>7757.6819999999998</v>
      </c>
      <c r="J28" s="204" t="s">
        <v>153</v>
      </c>
      <c r="K28" s="177" t="s">
        <v>89</v>
      </c>
      <c r="L28" s="60" t="s">
        <v>154</v>
      </c>
      <c r="M28" s="171">
        <v>0</v>
      </c>
      <c r="N28" s="171">
        <v>0</v>
      </c>
      <c r="O28" s="205">
        <f t="shared" si="0"/>
        <v>0</v>
      </c>
      <c r="P28" s="61">
        <v>0</v>
      </c>
      <c r="Q28" s="177" t="s">
        <v>929</v>
      </c>
      <c r="R28" s="60" t="s">
        <v>1613</v>
      </c>
      <c r="S28" s="66"/>
      <c r="T28" s="206" t="s">
        <v>53</v>
      </c>
      <c r="U28" s="207" t="s">
        <v>74</v>
      </c>
      <c r="V28" s="206" t="s">
        <v>75</v>
      </c>
      <c r="W28" s="67" t="s">
        <v>56</v>
      </c>
      <c r="X28" s="68">
        <v>21</v>
      </c>
      <c r="Y28" s="69" t="s">
        <v>57</v>
      </c>
      <c r="Z28" s="39">
        <v>31</v>
      </c>
      <c r="AA28" s="69" t="s">
        <v>57</v>
      </c>
      <c r="AB28" s="40"/>
      <c r="AC28" s="67"/>
      <c r="AD28" s="68"/>
      <c r="AE28" s="69" t="s">
        <v>57</v>
      </c>
      <c r="AF28" s="39"/>
      <c r="AG28" s="69" t="s">
        <v>57</v>
      </c>
      <c r="AH28" s="40"/>
      <c r="AI28" s="67"/>
      <c r="AJ28" s="68"/>
      <c r="AK28" s="69" t="s">
        <v>57</v>
      </c>
      <c r="AL28" s="39"/>
      <c r="AM28" s="69" t="s">
        <v>57</v>
      </c>
      <c r="AN28" s="40"/>
      <c r="AO28" s="179"/>
      <c r="AP28" s="60" t="s">
        <v>91</v>
      </c>
      <c r="AQ28" s="179" t="s">
        <v>92</v>
      </c>
      <c r="AR28" s="179" t="s">
        <v>99</v>
      </c>
      <c r="AS28" s="70" t="s">
        <v>60</v>
      </c>
      <c r="AT28" s="70" t="s">
        <v>60</v>
      </c>
      <c r="AU28" s="71"/>
    </row>
    <row r="29" spans="1:47" ht="54" x14ac:dyDescent="0.2">
      <c r="A29" s="58"/>
      <c r="B29" s="72"/>
      <c r="C29" s="59" t="s">
        <v>155</v>
      </c>
      <c r="D29" s="60" t="s">
        <v>1673</v>
      </c>
      <c r="E29" s="60" t="s">
        <v>149</v>
      </c>
      <c r="F29" s="60" t="s">
        <v>124</v>
      </c>
      <c r="G29" s="171">
        <v>250</v>
      </c>
      <c r="H29" s="210">
        <v>250</v>
      </c>
      <c r="I29" s="171">
        <v>238.28700000000001</v>
      </c>
      <c r="J29" s="188" t="s">
        <v>49</v>
      </c>
      <c r="K29" s="177" t="s">
        <v>50</v>
      </c>
      <c r="L29" s="60" t="s">
        <v>156</v>
      </c>
      <c r="M29" s="171">
        <v>250</v>
      </c>
      <c r="N29" s="171">
        <v>200</v>
      </c>
      <c r="O29" s="205">
        <f t="shared" si="0"/>
        <v>-50</v>
      </c>
      <c r="P29" s="61">
        <v>-50</v>
      </c>
      <c r="Q29" s="177" t="s">
        <v>571</v>
      </c>
      <c r="R29" s="60" t="s">
        <v>1671</v>
      </c>
      <c r="S29" s="66"/>
      <c r="T29" s="206" t="s">
        <v>157</v>
      </c>
      <c r="U29" s="207" t="s">
        <v>74</v>
      </c>
      <c r="V29" s="206" t="s">
        <v>75</v>
      </c>
      <c r="W29" s="67" t="s">
        <v>56</v>
      </c>
      <c r="X29" s="68">
        <v>21</v>
      </c>
      <c r="Y29" s="69" t="s">
        <v>57</v>
      </c>
      <c r="Z29" s="39">
        <v>33</v>
      </c>
      <c r="AA29" s="69" t="s">
        <v>57</v>
      </c>
      <c r="AB29" s="40"/>
      <c r="AC29" s="67"/>
      <c r="AD29" s="68"/>
      <c r="AE29" s="69" t="s">
        <v>57</v>
      </c>
      <c r="AF29" s="39"/>
      <c r="AG29" s="69" t="s">
        <v>57</v>
      </c>
      <c r="AH29" s="40"/>
      <c r="AI29" s="67"/>
      <c r="AJ29" s="68"/>
      <c r="AK29" s="69" t="s">
        <v>57</v>
      </c>
      <c r="AL29" s="39"/>
      <c r="AM29" s="69" t="s">
        <v>57</v>
      </c>
      <c r="AN29" s="40"/>
      <c r="AO29" s="179"/>
      <c r="AP29" s="60" t="s">
        <v>58</v>
      </c>
      <c r="AQ29" s="179"/>
      <c r="AR29" s="179" t="s">
        <v>158</v>
      </c>
      <c r="AS29" s="70" t="s">
        <v>60</v>
      </c>
      <c r="AT29" s="70"/>
      <c r="AU29" s="71"/>
    </row>
    <row r="30" spans="1:47" ht="43.2" x14ac:dyDescent="0.2">
      <c r="A30" s="58"/>
      <c r="B30" s="72"/>
      <c r="C30" s="59" t="s">
        <v>159</v>
      </c>
      <c r="D30" s="60" t="s">
        <v>160</v>
      </c>
      <c r="E30" s="60" t="s">
        <v>149</v>
      </c>
      <c r="F30" s="60" t="s">
        <v>97</v>
      </c>
      <c r="G30" s="171">
        <v>0</v>
      </c>
      <c r="H30" s="210">
        <v>58.463999999999999</v>
      </c>
      <c r="I30" s="171">
        <v>50.335000000000001</v>
      </c>
      <c r="J30" s="188" t="s">
        <v>49</v>
      </c>
      <c r="K30" s="177" t="s">
        <v>81</v>
      </c>
      <c r="L30" s="60" t="s">
        <v>82</v>
      </c>
      <c r="M30" s="171">
        <v>0</v>
      </c>
      <c r="N30" s="171">
        <v>0</v>
      </c>
      <c r="O30" s="205">
        <f t="shared" si="0"/>
        <v>0</v>
      </c>
      <c r="P30" s="61">
        <v>0</v>
      </c>
      <c r="Q30" s="177" t="s">
        <v>929</v>
      </c>
      <c r="R30" s="60" t="s">
        <v>1614</v>
      </c>
      <c r="S30" s="66"/>
      <c r="T30" s="206" t="s">
        <v>161</v>
      </c>
      <c r="U30" s="207" t="s">
        <v>74</v>
      </c>
      <c r="V30" s="206" t="s">
        <v>75</v>
      </c>
      <c r="W30" s="67" t="s">
        <v>56</v>
      </c>
      <c r="X30" s="68">
        <v>21</v>
      </c>
      <c r="Y30" s="69" t="s">
        <v>57</v>
      </c>
      <c r="Z30" s="39">
        <v>35</v>
      </c>
      <c r="AA30" s="69" t="s">
        <v>57</v>
      </c>
      <c r="AB30" s="40"/>
      <c r="AC30" s="67"/>
      <c r="AD30" s="68"/>
      <c r="AE30" s="69" t="s">
        <v>57</v>
      </c>
      <c r="AF30" s="39"/>
      <c r="AG30" s="69" t="s">
        <v>57</v>
      </c>
      <c r="AH30" s="40"/>
      <c r="AI30" s="67"/>
      <c r="AJ30" s="68"/>
      <c r="AK30" s="69" t="s">
        <v>57</v>
      </c>
      <c r="AL30" s="39"/>
      <c r="AM30" s="69" t="s">
        <v>57</v>
      </c>
      <c r="AN30" s="40"/>
      <c r="AO30" s="179"/>
      <c r="AP30" s="60" t="s">
        <v>58</v>
      </c>
      <c r="AQ30" s="179"/>
      <c r="AR30" s="179" t="s">
        <v>99</v>
      </c>
      <c r="AS30" s="70"/>
      <c r="AT30" s="70" t="s">
        <v>60</v>
      </c>
      <c r="AU30" s="71"/>
    </row>
    <row r="31" spans="1:47" ht="43.2" x14ac:dyDescent="0.2">
      <c r="A31" s="58"/>
      <c r="B31" s="72"/>
      <c r="C31" s="59" t="s">
        <v>162</v>
      </c>
      <c r="D31" s="60" t="s">
        <v>163</v>
      </c>
      <c r="E31" s="60" t="s">
        <v>164</v>
      </c>
      <c r="F31" s="60" t="s">
        <v>97</v>
      </c>
      <c r="G31" s="171">
        <v>400</v>
      </c>
      <c r="H31" s="210">
        <v>400</v>
      </c>
      <c r="I31" s="171">
        <v>133.607</v>
      </c>
      <c r="J31" s="188" t="s">
        <v>49</v>
      </c>
      <c r="K31" s="177" t="s">
        <v>81</v>
      </c>
      <c r="L31" s="60" t="s">
        <v>82</v>
      </c>
      <c r="M31" s="171">
        <v>0</v>
      </c>
      <c r="N31" s="171">
        <v>0</v>
      </c>
      <c r="O31" s="205">
        <f t="shared" si="0"/>
        <v>0</v>
      </c>
      <c r="P31" s="61">
        <v>0</v>
      </c>
      <c r="Q31" s="177" t="s">
        <v>929</v>
      </c>
      <c r="R31" s="60" t="s">
        <v>1615</v>
      </c>
      <c r="S31" s="66"/>
      <c r="T31" s="206" t="s">
        <v>157</v>
      </c>
      <c r="U31" s="207" t="s">
        <v>74</v>
      </c>
      <c r="V31" s="206" t="s">
        <v>75</v>
      </c>
      <c r="W31" s="67" t="s">
        <v>56</v>
      </c>
      <c r="X31" s="68">
        <v>21</v>
      </c>
      <c r="Y31" s="69" t="s">
        <v>57</v>
      </c>
      <c r="Z31" s="39">
        <v>36</v>
      </c>
      <c r="AA31" s="69" t="s">
        <v>57</v>
      </c>
      <c r="AB31" s="40"/>
      <c r="AC31" s="67"/>
      <c r="AD31" s="68"/>
      <c r="AE31" s="69" t="s">
        <v>57</v>
      </c>
      <c r="AF31" s="39"/>
      <c r="AG31" s="69" t="s">
        <v>57</v>
      </c>
      <c r="AH31" s="40"/>
      <c r="AI31" s="67"/>
      <c r="AJ31" s="68"/>
      <c r="AK31" s="69" t="s">
        <v>57</v>
      </c>
      <c r="AL31" s="39"/>
      <c r="AM31" s="69" t="s">
        <v>57</v>
      </c>
      <c r="AN31" s="40"/>
      <c r="AO31" s="179"/>
      <c r="AP31" s="60" t="s">
        <v>58</v>
      </c>
      <c r="AQ31" s="179"/>
      <c r="AR31" s="179" t="s">
        <v>99</v>
      </c>
      <c r="AS31" s="70" t="s">
        <v>60</v>
      </c>
      <c r="AT31" s="70" t="s">
        <v>60</v>
      </c>
      <c r="AU31" s="71"/>
    </row>
    <row r="32" spans="1:47" ht="51" customHeight="1" x14ac:dyDescent="0.2">
      <c r="A32" s="58"/>
      <c r="B32" s="72"/>
      <c r="C32" s="59" t="s">
        <v>165</v>
      </c>
      <c r="D32" s="60" t="s">
        <v>166</v>
      </c>
      <c r="E32" s="60" t="s">
        <v>164</v>
      </c>
      <c r="F32" s="60" t="s">
        <v>167</v>
      </c>
      <c r="G32" s="171">
        <v>889</v>
      </c>
      <c r="H32" s="210">
        <v>889</v>
      </c>
      <c r="I32" s="171">
        <v>905.53200000000004</v>
      </c>
      <c r="J32" s="188" t="s">
        <v>49</v>
      </c>
      <c r="K32" s="177" t="s">
        <v>50</v>
      </c>
      <c r="L32" s="60" t="s">
        <v>168</v>
      </c>
      <c r="M32" s="171">
        <v>889</v>
      </c>
      <c r="N32" s="171">
        <v>889</v>
      </c>
      <c r="O32" s="205">
        <f t="shared" si="0"/>
        <v>0</v>
      </c>
      <c r="P32" s="61">
        <v>0</v>
      </c>
      <c r="Q32" s="177" t="s">
        <v>50</v>
      </c>
      <c r="R32" s="60" t="s">
        <v>1616</v>
      </c>
      <c r="S32" s="66"/>
      <c r="T32" s="206" t="s">
        <v>169</v>
      </c>
      <c r="U32" s="207" t="s">
        <v>74</v>
      </c>
      <c r="V32" s="206" t="s">
        <v>75</v>
      </c>
      <c r="W32" s="67" t="s">
        <v>56</v>
      </c>
      <c r="X32" s="68">
        <v>21</v>
      </c>
      <c r="Y32" s="69" t="s">
        <v>57</v>
      </c>
      <c r="Z32" s="39">
        <v>40</v>
      </c>
      <c r="AA32" s="69" t="s">
        <v>57</v>
      </c>
      <c r="AB32" s="40"/>
      <c r="AC32" s="67"/>
      <c r="AD32" s="68"/>
      <c r="AE32" s="69" t="s">
        <v>57</v>
      </c>
      <c r="AF32" s="39"/>
      <c r="AG32" s="69" t="s">
        <v>57</v>
      </c>
      <c r="AH32" s="40"/>
      <c r="AI32" s="67"/>
      <c r="AJ32" s="68"/>
      <c r="AK32" s="69" t="s">
        <v>57</v>
      </c>
      <c r="AL32" s="39"/>
      <c r="AM32" s="69" t="s">
        <v>57</v>
      </c>
      <c r="AN32" s="40"/>
      <c r="AO32" s="179"/>
      <c r="AP32" s="60" t="s">
        <v>58</v>
      </c>
      <c r="AQ32" s="179"/>
      <c r="AR32" s="179" t="s">
        <v>68</v>
      </c>
      <c r="AS32" s="70" t="s">
        <v>60</v>
      </c>
      <c r="AT32" s="70"/>
      <c r="AU32" s="71"/>
    </row>
    <row r="33" spans="1:47" ht="54" x14ac:dyDescent="0.2">
      <c r="A33" s="58"/>
      <c r="B33" s="72"/>
      <c r="C33" s="59" t="s">
        <v>170</v>
      </c>
      <c r="D33" s="60" t="s">
        <v>171</v>
      </c>
      <c r="E33" s="60" t="s">
        <v>164</v>
      </c>
      <c r="F33" s="60" t="s">
        <v>48</v>
      </c>
      <c r="G33" s="171">
        <v>400</v>
      </c>
      <c r="H33" s="210">
        <v>400</v>
      </c>
      <c r="I33" s="171">
        <v>385.03199999999998</v>
      </c>
      <c r="J33" s="188" t="s">
        <v>49</v>
      </c>
      <c r="K33" s="256" t="s">
        <v>50</v>
      </c>
      <c r="L33" s="257" t="s">
        <v>172</v>
      </c>
      <c r="M33" s="171">
        <v>400</v>
      </c>
      <c r="N33" s="171">
        <v>400</v>
      </c>
      <c r="O33" s="205">
        <f t="shared" si="0"/>
        <v>0</v>
      </c>
      <c r="P33" s="61">
        <v>0</v>
      </c>
      <c r="Q33" s="177" t="s">
        <v>50</v>
      </c>
      <c r="R33" s="60" t="s">
        <v>1617</v>
      </c>
      <c r="S33" s="66"/>
      <c r="T33" s="206" t="s">
        <v>53</v>
      </c>
      <c r="U33" s="207" t="s">
        <v>74</v>
      </c>
      <c r="V33" s="206" t="s">
        <v>75</v>
      </c>
      <c r="W33" s="67" t="s">
        <v>56</v>
      </c>
      <c r="X33" s="68">
        <v>21</v>
      </c>
      <c r="Y33" s="69" t="s">
        <v>57</v>
      </c>
      <c r="Z33" s="39">
        <v>41</v>
      </c>
      <c r="AA33" s="69" t="s">
        <v>57</v>
      </c>
      <c r="AB33" s="40"/>
      <c r="AC33" s="67"/>
      <c r="AD33" s="68"/>
      <c r="AE33" s="69" t="s">
        <v>57</v>
      </c>
      <c r="AF33" s="39"/>
      <c r="AG33" s="69" t="s">
        <v>57</v>
      </c>
      <c r="AH33" s="40"/>
      <c r="AI33" s="67"/>
      <c r="AJ33" s="68"/>
      <c r="AK33" s="69" t="s">
        <v>57</v>
      </c>
      <c r="AL33" s="39"/>
      <c r="AM33" s="69" t="s">
        <v>57</v>
      </c>
      <c r="AN33" s="40"/>
      <c r="AO33" s="179"/>
      <c r="AP33" s="60" t="s">
        <v>58</v>
      </c>
      <c r="AQ33" s="179"/>
      <c r="AR33" s="179" t="s">
        <v>59</v>
      </c>
      <c r="AS33" s="70" t="s">
        <v>60</v>
      </c>
      <c r="AT33" s="70"/>
      <c r="AU33" s="71"/>
    </row>
    <row r="34" spans="1:47" ht="118.8" x14ac:dyDescent="0.2">
      <c r="A34" s="58"/>
      <c r="B34" s="72"/>
      <c r="C34" s="59" t="s">
        <v>173</v>
      </c>
      <c r="D34" s="60" t="s">
        <v>174</v>
      </c>
      <c r="E34" s="60" t="s">
        <v>175</v>
      </c>
      <c r="F34" s="60" t="s">
        <v>176</v>
      </c>
      <c r="G34" s="171">
        <v>5500</v>
      </c>
      <c r="H34" s="210">
        <v>8653.5740000000005</v>
      </c>
      <c r="I34" s="171">
        <v>4987.5789999999997</v>
      </c>
      <c r="J34" s="204" t="s">
        <v>177</v>
      </c>
      <c r="K34" s="177" t="s">
        <v>89</v>
      </c>
      <c r="L34" s="60" t="s">
        <v>178</v>
      </c>
      <c r="M34" s="171">
        <v>5584.3320000000003</v>
      </c>
      <c r="N34" s="171">
        <v>2000</v>
      </c>
      <c r="O34" s="205">
        <f t="shared" si="0"/>
        <v>-3584.3320000000003</v>
      </c>
      <c r="P34" s="61">
        <v>0</v>
      </c>
      <c r="Q34" s="177" t="s">
        <v>417</v>
      </c>
      <c r="R34" s="60" t="s">
        <v>1618</v>
      </c>
      <c r="S34" s="66"/>
      <c r="T34" s="206" t="s">
        <v>53</v>
      </c>
      <c r="U34" s="207" t="s">
        <v>74</v>
      </c>
      <c r="V34" s="206" t="s">
        <v>75</v>
      </c>
      <c r="W34" s="67" t="s">
        <v>56</v>
      </c>
      <c r="X34" s="68">
        <v>21</v>
      </c>
      <c r="Y34" s="69" t="s">
        <v>57</v>
      </c>
      <c r="Z34" s="39">
        <v>44</v>
      </c>
      <c r="AA34" s="69" t="s">
        <v>57</v>
      </c>
      <c r="AB34" s="40"/>
      <c r="AC34" s="67"/>
      <c r="AD34" s="68"/>
      <c r="AE34" s="69" t="s">
        <v>57</v>
      </c>
      <c r="AF34" s="39"/>
      <c r="AG34" s="69" t="s">
        <v>57</v>
      </c>
      <c r="AH34" s="40"/>
      <c r="AI34" s="67"/>
      <c r="AJ34" s="68"/>
      <c r="AK34" s="69" t="s">
        <v>57</v>
      </c>
      <c r="AL34" s="39"/>
      <c r="AM34" s="69" t="s">
        <v>57</v>
      </c>
      <c r="AN34" s="40"/>
      <c r="AO34" s="179"/>
      <c r="AP34" s="179" t="s">
        <v>91</v>
      </c>
      <c r="AQ34" s="179" t="s">
        <v>92</v>
      </c>
      <c r="AR34" s="179" t="s">
        <v>68</v>
      </c>
      <c r="AS34" s="70" t="s">
        <v>60</v>
      </c>
      <c r="AT34" s="70" t="s">
        <v>60</v>
      </c>
      <c r="AU34" s="71"/>
    </row>
    <row r="35" spans="1:47" ht="135.6" customHeight="1" x14ac:dyDescent="0.2">
      <c r="A35" s="58"/>
      <c r="B35" s="72"/>
      <c r="C35" s="59" t="s">
        <v>179</v>
      </c>
      <c r="D35" s="60" t="s">
        <v>180</v>
      </c>
      <c r="E35" s="60" t="s">
        <v>175</v>
      </c>
      <c r="F35" s="60" t="s">
        <v>176</v>
      </c>
      <c r="G35" s="171">
        <v>720</v>
      </c>
      <c r="H35" s="210">
        <v>253.07300000000001</v>
      </c>
      <c r="I35" s="171">
        <v>196.54599999999999</v>
      </c>
      <c r="J35" s="204" t="s">
        <v>181</v>
      </c>
      <c r="K35" s="177" t="s">
        <v>89</v>
      </c>
      <c r="L35" s="60" t="s">
        <v>182</v>
      </c>
      <c r="M35" s="171">
        <v>0</v>
      </c>
      <c r="N35" s="171">
        <v>0</v>
      </c>
      <c r="O35" s="205">
        <f t="shared" si="0"/>
        <v>0</v>
      </c>
      <c r="P35" s="61">
        <v>0</v>
      </c>
      <c r="Q35" s="177" t="s">
        <v>417</v>
      </c>
      <c r="R35" s="60" t="s">
        <v>1619</v>
      </c>
      <c r="S35" s="66"/>
      <c r="T35" s="206" t="s">
        <v>53</v>
      </c>
      <c r="U35" s="207" t="s">
        <v>74</v>
      </c>
      <c r="V35" s="206" t="s">
        <v>75</v>
      </c>
      <c r="W35" s="67" t="s">
        <v>56</v>
      </c>
      <c r="X35" s="68">
        <v>21</v>
      </c>
      <c r="Y35" s="69" t="s">
        <v>57</v>
      </c>
      <c r="Z35" s="39">
        <v>45</v>
      </c>
      <c r="AA35" s="69" t="s">
        <v>57</v>
      </c>
      <c r="AB35" s="40"/>
      <c r="AC35" s="67"/>
      <c r="AD35" s="68"/>
      <c r="AE35" s="69" t="s">
        <v>57</v>
      </c>
      <c r="AF35" s="39"/>
      <c r="AG35" s="69" t="s">
        <v>57</v>
      </c>
      <c r="AH35" s="40"/>
      <c r="AI35" s="67"/>
      <c r="AJ35" s="68"/>
      <c r="AK35" s="69" t="s">
        <v>57</v>
      </c>
      <c r="AL35" s="39"/>
      <c r="AM35" s="69" t="s">
        <v>57</v>
      </c>
      <c r="AN35" s="40"/>
      <c r="AO35" s="179"/>
      <c r="AP35" s="60" t="s">
        <v>91</v>
      </c>
      <c r="AQ35" s="179" t="s">
        <v>92</v>
      </c>
      <c r="AR35" s="179" t="s">
        <v>99</v>
      </c>
      <c r="AS35" s="70" t="s">
        <v>60</v>
      </c>
      <c r="AT35" s="70"/>
      <c r="AU35" s="71"/>
    </row>
    <row r="36" spans="1:47" ht="43.2" x14ac:dyDescent="0.2">
      <c r="A36" s="58"/>
      <c r="B36" s="72"/>
      <c r="C36" s="59" t="s">
        <v>183</v>
      </c>
      <c r="D36" s="60" t="s">
        <v>184</v>
      </c>
      <c r="E36" s="60" t="s">
        <v>175</v>
      </c>
      <c r="F36" s="60" t="s">
        <v>176</v>
      </c>
      <c r="G36" s="171">
        <v>1000</v>
      </c>
      <c r="H36" s="210">
        <f>1000-49.934</f>
        <v>950.06600000000003</v>
      </c>
      <c r="I36" s="171">
        <v>882.20600000000002</v>
      </c>
      <c r="J36" s="204" t="s">
        <v>1494</v>
      </c>
      <c r="K36" s="177" t="s">
        <v>89</v>
      </c>
      <c r="L36" s="60" t="s">
        <v>1495</v>
      </c>
      <c r="M36" s="171">
        <v>500</v>
      </c>
      <c r="N36" s="171">
        <v>500</v>
      </c>
      <c r="O36" s="205">
        <f t="shared" si="0"/>
        <v>0</v>
      </c>
      <c r="P36" s="61">
        <v>0</v>
      </c>
      <c r="Q36" s="177" t="s">
        <v>50</v>
      </c>
      <c r="R36" s="60" t="s">
        <v>1620</v>
      </c>
      <c r="S36" s="66"/>
      <c r="T36" s="206" t="s">
        <v>185</v>
      </c>
      <c r="U36" s="207" t="s">
        <v>74</v>
      </c>
      <c r="V36" s="206" t="s">
        <v>75</v>
      </c>
      <c r="W36" s="67" t="s">
        <v>56</v>
      </c>
      <c r="X36" s="68">
        <v>21</v>
      </c>
      <c r="Y36" s="69" t="s">
        <v>57</v>
      </c>
      <c r="Z36" s="39">
        <v>46</v>
      </c>
      <c r="AA36" s="69" t="s">
        <v>57</v>
      </c>
      <c r="AB36" s="40"/>
      <c r="AC36" s="67"/>
      <c r="AD36" s="68"/>
      <c r="AE36" s="69" t="s">
        <v>57</v>
      </c>
      <c r="AF36" s="39"/>
      <c r="AG36" s="69" t="s">
        <v>57</v>
      </c>
      <c r="AH36" s="40"/>
      <c r="AI36" s="67"/>
      <c r="AJ36" s="68"/>
      <c r="AK36" s="69" t="s">
        <v>57</v>
      </c>
      <c r="AL36" s="39"/>
      <c r="AM36" s="69" t="s">
        <v>57</v>
      </c>
      <c r="AN36" s="40"/>
      <c r="AO36" s="179"/>
      <c r="AP36" s="179" t="s">
        <v>91</v>
      </c>
      <c r="AQ36" s="179" t="s">
        <v>92</v>
      </c>
      <c r="AR36" s="179" t="s">
        <v>158</v>
      </c>
      <c r="AS36" s="70" t="s">
        <v>60</v>
      </c>
      <c r="AT36" s="70"/>
      <c r="AU36" s="71"/>
    </row>
    <row r="37" spans="1:47" ht="43.2" x14ac:dyDescent="0.2">
      <c r="A37" s="58"/>
      <c r="B37" s="72"/>
      <c r="C37" s="59" t="s">
        <v>186</v>
      </c>
      <c r="D37" s="60" t="s">
        <v>187</v>
      </c>
      <c r="E37" s="60" t="s">
        <v>175</v>
      </c>
      <c r="F37" s="60" t="s">
        <v>176</v>
      </c>
      <c r="G37" s="171">
        <v>3600</v>
      </c>
      <c r="H37" s="210">
        <v>4347.018</v>
      </c>
      <c r="I37" s="171">
        <v>3718.2820000000002</v>
      </c>
      <c r="J37" s="204" t="s">
        <v>1496</v>
      </c>
      <c r="K37" s="177" t="s">
        <v>89</v>
      </c>
      <c r="L37" s="60" t="s">
        <v>1497</v>
      </c>
      <c r="M37" s="171">
        <v>0</v>
      </c>
      <c r="N37" s="171">
        <v>0</v>
      </c>
      <c r="O37" s="205">
        <f t="shared" si="0"/>
        <v>0</v>
      </c>
      <c r="P37" s="61">
        <v>0</v>
      </c>
      <c r="Q37" s="177" t="s">
        <v>929</v>
      </c>
      <c r="R37" s="60" t="s">
        <v>1621</v>
      </c>
      <c r="S37" s="66"/>
      <c r="T37" s="206" t="s">
        <v>188</v>
      </c>
      <c r="U37" s="207" t="s">
        <v>74</v>
      </c>
      <c r="V37" s="206" t="s">
        <v>75</v>
      </c>
      <c r="W37" s="67" t="s">
        <v>56</v>
      </c>
      <c r="X37" s="68">
        <v>21</v>
      </c>
      <c r="Y37" s="69" t="s">
        <v>57</v>
      </c>
      <c r="Z37" s="39">
        <v>47</v>
      </c>
      <c r="AA37" s="69" t="s">
        <v>57</v>
      </c>
      <c r="AB37" s="40"/>
      <c r="AC37" s="67"/>
      <c r="AD37" s="68"/>
      <c r="AE37" s="69" t="s">
        <v>57</v>
      </c>
      <c r="AF37" s="39"/>
      <c r="AG37" s="69" t="s">
        <v>57</v>
      </c>
      <c r="AH37" s="40"/>
      <c r="AI37" s="67"/>
      <c r="AJ37" s="68"/>
      <c r="AK37" s="69" t="s">
        <v>57</v>
      </c>
      <c r="AL37" s="39"/>
      <c r="AM37" s="69" t="s">
        <v>57</v>
      </c>
      <c r="AN37" s="40"/>
      <c r="AO37" s="179"/>
      <c r="AP37" s="60" t="s">
        <v>91</v>
      </c>
      <c r="AQ37" s="179" t="s">
        <v>92</v>
      </c>
      <c r="AR37" s="179" t="s">
        <v>68</v>
      </c>
      <c r="AS37" s="70" t="s">
        <v>60</v>
      </c>
      <c r="AT37" s="70" t="s">
        <v>60</v>
      </c>
      <c r="AU37" s="71"/>
    </row>
    <row r="38" spans="1:47" ht="63.6" customHeight="1" x14ac:dyDescent="0.2">
      <c r="A38" s="58"/>
      <c r="B38" s="72"/>
      <c r="C38" s="59" t="s">
        <v>189</v>
      </c>
      <c r="D38" s="60" t="s">
        <v>190</v>
      </c>
      <c r="E38" s="60" t="s">
        <v>191</v>
      </c>
      <c r="F38" s="60" t="s">
        <v>48</v>
      </c>
      <c r="G38" s="171">
        <f>174.89+19.457</f>
        <v>194.34699999999998</v>
      </c>
      <c r="H38" s="210">
        <f>174.89+19.457</f>
        <v>194.34699999999998</v>
      </c>
      <c r="I38" s="171">
        <f>171.162+7.361</f>
        <v>178.523</v>
      </c>
      <c r="J38" s="188" t="s">
        <v>49</v>
      </c>
      <c r="K38" s="177" t="s">
        <v>50</v>
      </c>
      <c r="L38" s="60" t="s">
        <v>192</v>
      </c>
      <c r="M38" s="171">
        <f>187.21+24.48</f>
        <v>211.69</v>
      </c>
      <c r="N38" s="171">
        <f>221.418+24.48</f>
        <v>245.898</v>
      </c>
      <c r="O38" s="205">
        <f t="shared" si="0"/>
        <v>34.207999999999998</v>
      </c>
      <c r="P38" s="61">
        <v>0</v>
      </c>
      <c r="Q38" s="177" t="s">
        <v>50</v>
      </c>
      <c r="R38" s="60" t="s">
        <v>193</v>
      </c>
      <c r="S38" s="66"/>
      <c r="T38" s="206" t="s">
        <v>53</v>
      </c>
      <c r="U38" s="207" t="s">
        <v>54</v>
      </c>
      <c r="V38" s="206" t="s">
        <v>194</v>
      </c>
      <c r="W38" s="67" t="s">
        <v>56</v>
      </c>
      <c r="X38" s="68">
        <v>21</v>
      </c>
      <c r="Y38" s="69" t="s">
        <v>57</v>
      </c>
      <c r="Z38" s="39">
        <v>48</v>
      </c>
      <c r="AA38" s="69" t="s">
        <v>57</v>
      </c>
      <c r="AB38" s="40"/>
      <c r="AC38" s="67" t="s">
        <v>56</v>
      </c>
      <c r="AD38" s="68">
        <v>21</v>
      </c>
      <c r="AE38" s="69" t="s">
        <v>57</v>
      </c>
      <c r="AF38" s="39">
        <v>90</v>
      </c>
      <c r="AG38" s="69" t="s">
        <v>57</v>
      </c>
      <c r="AH38" s="40"/>
      <c r="AI38" s="67"/>
      <c r="AJ38" s="68"/>
      <c r="AK38" s="69" t="s">
        <v>57</v>
      </c>
      <c r="AL38" s="39"/>
      <c r="AM38" s="69" t="s">
        <v>57</v>
      </c>
      <c r="AN38" s="40"/>
      <c r="AO38" s="179"/>
      <c r="AP38" s="60" t="s">
        <v>58</v>
      </c>
      <c r="AQ38" s="179"/>
      <c r="AR38" s="179" t="s">
        <v>68</v>
      </c>
      <c r="AS38" s="70"/>
      <c r="AT38" s="70" t="s">
        <v>60</v>
      </c>
      <c r="AU38" s="71"/>
    </row>
    <row r="39" spans="1:47" ht="87" customHeight="1" x14ac:dyDescent="0.2">
      <c r="A39" s="58"/>
      <c r="B39" s="72"/>
      <c r="C39" s="59" t="s">
        <v>195</v>
      </c>
      <c r="D39" s="60" t="s">
        <v>196</v>
      </c>
      <c r="E39" s="60" t="s">
        <v>197</v>
      </c>
      <c r="F39" s="60" t="s">
        <v>48</v>
      </c>
      <c r="G39" s="171">
        <v>154.06100000000001</v>
      </c>
      <c r="H39" s="210">
        <v>154.06100000000001</v>
      </c>
      <c r="I39" s="171">
        <v>152.92099999999999</v>
      </c>
      <c r="J39" s="188" t="s">
        <v>49</v>
      </c>
      <c r="K39" s="177" t="s">
        <v>50</v>
      </c>
      <c r="L39" s="60" t="s">
        <v>198</v>
      </c>
      <c r="M39" s="171">
        <v>153.90299999999999</v>
      </c>
      <c r="N39" s="171">
        <v>153.90299999999999</v>
      </c>
      <c r="O39" s="205">
        <f t="shared" si="0"/>
        <v>0</v>
      </c>
      <c r="P39" s="61">
        <v>0</v>
      </c>
      <c r="Q39" s="177" t="s">
        <v>50</v>
      </c>
      <c r="R39" s="60" t="s">
        <v>199</v>
      </c>
      <c r="S39" s="66"/>
      <c r="T39" s="206" t="s">
        <v>53</v>
      </c>
      <c r="U39" s="207" t="s">
        <v>54</v>
      </c>
      <c r="V39" s="206" t="s">
        <v>139</v>
      </c>
      <c r="W39" s="67" t="s">
        <v>56</v>
      </c>
      <c r="X39" s="68">
        <v>21</v>
      </c>
      <c r="Y39" s="69" t="s">
        <v>57</v>
      </c>
      <c r="Z39" s="39">
        <v>49</v>
      </c>
      <c r="AA39" s="69" t="s">
        <v>57</v>
      </c>
      <c r="AB39" s="40"/>
      <c r="AC39" s="67"/>
      <c r="AD39" s="68"/>
      <c r="AE39" s="69" t="s">
        <v>57</v>
      </c>
      <c r="AF39" s="39"/>
      <c r="AG39" s="69" t="s">
        <v>57</v>
      </c>
      <c r="AH39" s="40"/>
      <c r="AI39" s="67"/>
      <c r="AJ39" s="68"/>
      <c r="AK39" s="69" t="s">
        <v>57</v>
      </c>
      <c r="AL39" s="39"/>
      <c r="AM39" s="69" t="s">
        <v>57</v>
      </c>
      <c r="AN39" s="40"/>
      <c r="AO39" s="179"/>
      <c r="AP39" s="60" t="s">
        <v>58</v>
      </c>
      <c r="AQ39" s="179"/>
      <c r="AR39" s="179" t="s">
        <v>158</v>
      </c>
      <c r="AS39" s="70" t="s">
        <v>60</v>
      </c>
      <c r="AT39" s="70"/>
      <c r="AU39" s="71"/>
    </row>
    <row r="40" spans="1:47" ht="54" x14ac:dyDescent="0.2">
      <c r="A40" s="58"/>
      <c r="B40" s="72"/>
      <c r="C40" s="59" t="s">
        <v>200</v>
      </c>
      <c r="D40" s="60" t="s">
        <v>201</v>
      </c>
      <c r="E40" s="60" t="s">
        <v>63</v>
      </c>
      <c r="F40" s="60" t="s">
        <v>48</v>
      </c>
      <c r="G40" s="171">
        <v>4517</v>
      </c>
      <c r="H40" s="210">
        <v>9075.0869999999995</v>
      </c>
      <c r="I40" s="171">
        <v>8906.17</v>
      </c>
      <c r="J40" s="188" t="s">
        <v>49</v>
      </c>
      <c r="K40" s="177" t="s">
        <v>50</v>
      </c>
      <c r="L40" s="60" t="s">
        <v>202</v>
      </c>
      <c r="M40" s="171">
        <v>2800</v>
      </c>
      <c r="N40" s="171">
        <v>3363</v>
      </c>
      <c r="O40" s="205">
        <f t="shared" si="0"/>
        <v>563</v>
      </c>
      <c r="P40" s="61">
        <v>0</v>
      </c>
      <c r="Q40" s="177" t="s">
        <v>50</v>
      </c>
      <c r="R40" s="60" t="s">
        <v>1622</v>
      </c>
      <c r="S40" s="66"/>
      <c r="T40" s="206" t="s">
        <v>53</v>
      </c>
      <c r="U40" s="207" t="s">
        <v>74</v>
      </c>
      <c r="V40" s="206" t="s">
        <v>75</v>
      </c>
      <c r="W40" s="67" t="s">
        <v>56</v>
      </c>
      <c r="X40" s="68">
        <v>21</v>
      </c>
      <c r="Y40" s="69" t="s">
        <v>57</v>
      </c>
      <c r="Z40" s="39">
        <v>54</v>
      </c>
      <c r="AA40" s="69" t="s">
        <v>57</v>
      </c>
      <c r="AB40" s="40"/>
      <c r="AC40" s="67"/>
      <c r="AD40" s="68"/>
      <c r="AE40" s="69" t="s">
        <v>57</v>
      </c>
      <c r="AF40" s="39"/>
      <c r="AG40" s="69" t="s">
        <v>57</v>
      </c>
      <c r="AH40" s="40"/>
      <c r="AI40" s="67"/>
      <c r="AJ40" s="68"/>
      <c r="AK40" s="69" t="s">
        <v>57</v>
      </c>
      <c r="AL40" s="39"/>
      <c r="AM40" s="69" t="s">
        <v>57</v>
      </c>
      <c r="AN40" s="40"/>
      <c r="AO40" s="179"/>
      <c r="AP40" s="60" t="s">
        <v>58</v>
      </c>
      <c r="AQ40" s="179"/>
      <c r="AR40" s="179" t="s">
        <v>203</v>
      </c>
      <c r="AS40" s="70" t="s">
        <v>60</v>
      </c>
      <c r="AT40" s="70"/>
      <c r="AU40" s="71"/>
    </row>
    <row r="41" spans="1:47" ht="41.85" customHeight="1" x14ac:dyDescent="0.2">
      <c r="A41" s="58"/>
      <c r="B41" s="72"/>
      <c r="C41" s="290" t="s">
        <v>204</v>
      </c>
      <c r="D41" s="270" t="s">
        <v>205</v>
      </c>
      <c r="E41" s="270" t="s">
        <v>149</v>
      </c>
      <c r="F41" s="270" t="s">
        <v>105</v>
      </c>
      <c r="G41" s="171">
        <v>32.719000000000001</v>
      </c>
      <c r="H41" s="171">
        <v>32.719000000000001</v>
      </c>
      <c r="I41" s="171">
        <v>18.080598999999999</v>
      </c>
      <c r="J41" s="274" t="s">
        <v>206</v>
      </c>
      <c r="K41" s="262" t="s">
        <v>50</v>
      </c>
      <c r="L41" s="270" t="s">
        <v>207</v>
      </c>
      <c r="M41" s="171">
        <v>32.058999999999997</v>
      </c>
      <c r="N41" s="171">
        <v>32.058999999999997</v>
      </c>
      <c r="O41" s="205">
        <f t="shared" si="0"/>
        <v>0</v>
      </c>
      <c r="P41" s="61">
        <v>0</v>
      </c>
      <c r="Q41" s="177" t="s">
        <v>50</v>
      </c>
      <c r="R41" s="60" t="s">
        <v>1623</v>
      </c>
      <c r="S41" s="66"/>
      <c r="T41" s="206" t="s">
        <v>135</v>
      </c>
      <c r="U41" s="207" t="s">
        <v>54</v>
      </c>
      <c r="V41" s="206" t="s">
        <v>139</v>
      </c>
      <c r="W41" s="67" t="s">
        <v>56</v>
      </c>
      <c r="X41" s="68">
        <v>21</v>
      </c>
      <c r="Y41" s="69" t="s">
        <v>57</v>
      </c>
      <c r="Z41" s="39">
        <v>56</v>
      </c>
      <c r="AA41" s="69" t="s">
        <v>57</v>
      </c>
      <c r="AB41" s="40"/>
      <c r="AC41" s="67" t="s">
        <v>56</v>
      </c>
      <c r="AD41" s="68">
        <v>21</v>
      </c>
      <c r="AE41" s="69" t="s">
        <v>57</v>
      </c>
      <c r="AF41" s="39">
        <v>3</v>
      </c>
      <c r="AG41" s="69" t="s">
        <v>57</v>
      </c>
      <c r="AH41" s="40"/>
      <c r="AI41" s="67"/>
      <c r="AJ41" s="68"/>
      <c r="AK41" s="69" t="s">
        <v>57</v>
      </c>
      <c r="AL41" s="39"/>
      <c r="AM41" s="69" t="s">
        <v>57</v>
      </c>
      <c r="AN41" s="40"/>
      <c r="AO41" s="179"/>
      <c r="AP41" s="270" t="s">
        <v>91</v>
      </c>
      <c r="AQ41" s="270" t="s">
        <v>103</v>
      </c>
      <c r="AR41" s="270" t="s">
        <v>93</v>
      </c>
      <c r="AS41" s="70" t="s">
        <v>60</v>
      </c>
      <c r="AT41" s="70"/>
      <c r="AU41" s="71"/>
    </row>
    <row r="42" spans="1:47" ht="36" customHeight="1" x14ac:dyDescent="0.2">
      <c r="A42" s="58"/>
      <c r="B42" s="72"/>
      <c r="C42" s="291"/>
      <c r="D42" s="273"/>
      <c r="E42" s="273"/>
      <c r="F42" s="273"/>
      <c r="G42" s="171">
        <v>1217.9570000000001</v>
      </c>
      <c r="H42" s="171">
        <v>1312.1030000000001</v>
      </c>
      <c r="I42" s="171">
        <v>1172.6489999999999</v>
      </c>
      <c r="J42" s="275"/>
      <c r="K42" s="264"/>
      <c r="L42" s="273"/>
      <c r="M42" s="171">
        <v>1207.9580000000001</v>
      </c>
      <c r="N42" s="171">
        <v>1207.9580000000001</v>
      </c>
      <c r="O42" s="205">
        <f t="shared" si="0"/>
        <v>0</v>
      </c>
      <c r="P42" s="61">
        <v>0</v>
      </c>
      <c r="Q42" s="177" t="s">
        <v>50</v>
      </c>
      <c r="R42" s="60" t="s">
        <v>1623</v>
      </c>
      <c r="S42" s="66"/>
      <c r="T42" s="206" t="s">
        <v>135</v>
      </c>
      <c r="U42" s="207" t="s">
        <v>208</v>
      </c>
      <c r="V42" s="206" t="s">
        <v>84</v>
      </c>
      <c r="W42" s="67" t="s">
        <v>56</v>
      </c>
      <c r="X42" s="68">
        <v>21</v>
      </c>
      <c r="Y42" s="69" t="s">
        <v>57</v>
      </c>
      <c r="Z42" s="39">
        <v>34</v>
      </c>
      <c r="AA42" s="69" t="s">
        <v>57</v>
      </c>
      <c r="AB42" s="40"/>
      <c r="AC42" s="67" t="s">
        <v>56</v>
      </c>
      <c r="AD42" s="68">
        <v>21</v>
      </c>
      <c r="AE42" s="69" t="s">
        <v>57</v>
      </c>
      <c r="AF42" s="39">
        <v>3</v>
      </c>
      <c r="AG42" s="69" t="s">
        <v>57</v>
      </c>
      <c r="AH42" s="40"/>
      <c r="AI42" s="67"/>
      <c r="AJ42" s="68"/>
      <c r="AK42" s="69" t="s">
        <v>57</v>
      </c>
      <c r="AL42" s="39"/>
      <c r="AM42" s="69" t="s">
        <v>57</v>
      </c>
      <c r="AN42" s="40"/>
      <c r="AO42" s="179"/>
      <c r="AP42" s="272"/>
      <c r="AQ42" s="272"/>
      <c r="AR42" s="273"/>
      <c r="AS42" s="70" t="s">
        <v>60</v>
      </c>
      <c r="AT42" s="70"/>
      <c r="AU42" s="71"/>
    </row>
    <row r="43" spans="1:47" ht="75.599999999999994" x14ac:dyDescent="0.2">
      <c r="A43" s="58"/>
      <c r="B43" s="72"/>
      <c r="C43" s="202" t="s">
        <v>209</v>
      </c>
      <c r="D43" s="60" t="s">
        <v>210</v>
      </c>
      <c r="E43" s="60" t="s">
        <v>211</v>
      </c>
      <c r="F43" s="60" t="s">
        <v>48</v>
      </c>
      <c r="G43" s="171">
        <v>809.50199999999995</v>
      </c>
      <c r="H43" s="210">
        <v>809.50199999999995</v>
      </c>
      <c r="I43" s="171">
        <f>716.455+49.55</f>
        <v>766.005</v>
      </c>
      <c r="J43" s="204" t="s">
        <v>212</v>
      </c>
      <c r="K43" s="177" t="s">
        <v>50</v>
      </c>
      <c r="L43" s="60" t="s">
        <v>213</v>
      </c>
      <c r="M43" s="171">
        <v>732.23800000000006</v>
      </c>
      <c r="N43" s="171">
        <v>738.226</v>
      </c>
      <c r="O43" s="205">
        <f t="shared" si="0"/>
        <v>5.9879999999999427</v>
      </c>
      <c r="P43" s="61">
        <v>0</v>
      </c>
      <c r="Q43" s="177" t="s">
        <v>50</v>
      </c>
      <c r="R43" s="60" t="s">
        <v>214</v>
      </c>
      <c r="S43" s="66"/>
      <c r="T43" s="206" t="s">
        <v>53</v>
      </c>
      <c r="U43" s="207" t="s">
        <v>54</v>
      </c>
      <c r="V43" s="206" t="s">
        <v>215</v>
      </c>
      <c r="W43" s="67" t="s">
        <v>56</v>
      </c>
      <c r="X43" s="68">
        <v>21</v>
      </c>
      <c r="Y43" s="69" t="s">
        <v>57</v>
      </c>
      <c r="Z43" s="39">
        <v>57</v>
      </c>
      <c r="AA43" s="69" t="s">
        <v>57</v>
      </c>
      <c r="AB43" s="40"/>
      <c r="AC43" s="67"/>
      <c r="AD43" s="68"/>
      <c r="AE43" s="69" t="s">
        <v>57</v>
      </c>
      <c r="AF43" s="39"/>
      <c r="AG43" s="69" t="s">
        <v>57</v>
      </c>
      <c r="AH43" s="40"/>
      <c r="AI43" s="67"/>
      <c r="AJ43" s="68"/>
      <c r="AK43" s="69" t="s">
        <v>57</v>
      </c>
      <c r="AL43" s="39"/>
      <c r="AM43" s="69" t="s">
        <v>57</v>
      </c>
      <c r="AN43" s="40"/>
      <c r="AO43" s="179"/>
      <c r="AP43" s="60" t="s">
        <v>91</v>
      </c>
      <c r="AQ43" s="179" t="s">
        <v>103</v>
      </c>
      <c r="AR43" s="179" t="s">
        <v>158</v>
      </c>
      <c r="AS43" s="70" t="s">
        <v>60</v>
      </c>
      <c r="AT43" s="70"/>
      <c r="AU43" s="71"/>
    </row>
    <row r="44" spans="1:47" ht="54" x14ac:dyDescent="0.2">
      <c r="A44" s="58"/>
      <c r="B44" s="72"/>
      <c r="C44" s="202" t="s">
        <v>216</v>
      </c>
      <c r="D44" s="60" t="s">
        <v>217</v>
      </c>
      <c r="E44" s="60" t="s">
        <v>218</v>
      </c>
      <c r="F44" s="60" t="s">
        <v>1074</v>
      </c>
      <c r="G44" s="171">
        <v>2000</v>
      </c>
      <c r="H44" s="210">
        <v>2371.8490000000002</v>
      </c>
      <c r="I44" s="171">
        <v>2310.4679999999998</v>
      </c>
      <c r="J44" s="188" t="s">
        <v>49</v>
      </c>
      <c r="K44" s="177" t="s">
        <v>50</v>
      </c>
      <c r="L44" s="60" t="s">
        <v>202</v>
      </c>
      <c r="M44" s="171">
        <v>2000</v>
      </c>
      <c r="N44" s="171">
        <v>2000</v>
      </c>
      <c r="O44" s="205">
        <f t="shared" si="0"/>
        <v>0</v>
      </c>
      <c r="P44" s="61">
        <v>0</v>
      </c>
      <c r="Q44" s="177" t="s">
        <v>50</v>
      </c>
      <c r="R44" s="60" t="s">
        <v>1624</v>
      </c>
      <c r="S44" s="66"/>
      <c r="T44" s="206" t="s">
        <v>219</v>
      </c>
      <c r="U44" s="207" t="s">
        <v>74</v>
      </c>
      <c r="V44" s="206" t="s">
        <v>75</v>
      </c>
      <c r="W44" s="67" t="s">
        <v>56</v>
      </c>
      <c r="X44" s="68">
        <v>21</v>
      </c>
      <c r="Y44" s="69" t="s">
        <v>57</v>
      </c>
      <c r="Z44" s="39">
        <v>58</v>
      </c>
      <c r="AA44" s="69" t="s">
        <v>57</v>
      </c>
      <c r="AB44" s="40"/>
      <c r="AC44" s="67"/>
      <c r="AD44" s="68"/>
      <c r="AE44" s="69" t="s">
        <v>57</v>
      </c>
      <c r="AF44" s="39"/>
      <c r="AG44" s="69" t="s">
        <v>57</v>
      </c>
      <c r="AH44" s="40"/>
      <c r="AI44" s="67"/>
      <c r="AJ44" s="68"/>
      <c r="AK44" s="69" t="s">
        <v>57</v>
      </c>
      <c r="AL44" s="39"/>
      <c r="AM44" s="69" t="s">
        <v>57</v>
      </c>
      <c r="AN44" s="40"/>
      <c r="AO44" s="179"/>
      <c r="AP44" s="60" t="s">
        <v>58</v>
      </c>
      <c r="AQ44" s="179"/>
      <c r="AR44" s="179" t="s">
        <v>158</v>
      </c>
      <c r="AS44" s="70"/>
      <c r="AT44" s="70" t="s">
        <v>60</v>
      </c>
      <c r="AU44" s="71"/>
    </row>
    <row r="45" spans="1:47" ht="54" x14ac:dyDescent="0.2">
      <c r="A45" s="58"/>
      <c r="B45" s="72"/>
      <c r="C45" s="202" t="s">
        <v>220</v>
      </c>
      <c r="D45" s="60" t="s">
        <v>1693</v>
      </c>
      <c r="E45" s="60" t="s">
        <v>218</v>
      </c>
      <c r="F45" s="60" t="s">
        <v>339</v>
      </c>
      <c r="G45" s="171">
        <v>12800</v>
      </c>
      <c r="H45" s="210">
        <v>16489.022000000001</v>
      </c>
      <c r="I45" s="171">
        <v>15020.298000000001</v>
      </c>
      <c r="J45" s="188" t="s">
        <v>49</v>
      </c>
      <c r="K45" s="177" t="s">
        <v>50</v>
      </c>
      <c r="L45" s="60" t="s">
        <v>202</v>
      </c>
      <c r="M45" s="171">
        <v>4260.3249999999998</v>
      </c>
      <c r="N45" s="171">
        <v>19337.439999999999</v>
      </c>
      <c r="O45" s="205">
        <f t="shared" si="0"/>
        <v>15077.114999999998</v>
      </c>
      <c r="P45" s="61">
        <v>0</v>
      </c>
      <c r="Q45" s="177" t="s">
        <v>50</v>
      </c>
      <c r="R45" s="60" t="s">
        <v>1625</v>
      </c>
      <c r="S45" s="66" t="s">
        <v>1665</v>
      </c>
      <c r="T45" s="206" t="s">
        <v>53</v>
      </c>
      <c r="U45" s="207" t="s">
        <v>74</v>
      </c>
      <c r="V45" s="206" t="s">
        <v>75</v>
      </c>
      <c r="W45" s="67" t="s">
        <v>56</v>
      </c>
      <c r="X45" s="68">
        <v>21</v>
      </c>
      <c r="Y45" s="69" t="s">
        <v>57</v>
      </c>
      <c r="Z45" s="39">
        <v>59</v>
      </c>
      <c r="AA45" s="69" t="s">
        <v>57</v>
      </c>
      <c r="AB45" s="40"/>
      <c r="AC45" s="67"/>
      <c r="AD45" s="68"/>
      <c r="AE45" s="69" t="s">
        <v>57</v>
      </c>
      <c r="AF45" s="39"/>
      <c r="AG45" s="69" t="s">
        <v>57</v>
      </c>
      <c r="AH45" s="40"/>
      <c r="AI45" s="67"/>
      <c r="AJ45" s="68"/>
      <c r="AK45" s="69" t="s">
        <v>57</v>
      </c>
      <c r="AL45" s="39"/>
      <c r="AM45" s="69" t="s">
        <v>57</v>
      </c>
      <c r="AN45" s="40"/>
      <c r="AO45" s="179"/>
      <c r="AP45" s="60" t="s">
        <v>58</v>
      </c>
      <c r="AQ45" s="179"/>
      <c r="AR45" s="179" t="s">
        <v>158</v>
      </c>
      <c r="AS45" s="70" t="s">
        <v>60</v>
      </c>
      <c r="AT45" s="70" t="s">
        <v>60</v>
      </c>
      <c r="AU45" s="71"/>
    </row>
    <row r="46" spans="1:47" ht="54" x14ac:dyDescent="0.2">
      <c r="A46" s="58"/>
      <c r="B46" s="72"/>
      <c r="C46" s="202" t="s">
        <v>221</v>
      </c>
      <c r="D46" s="60" t="s">
        <v>222</v>
      </c>
      <c r="E46" s="60" t="s">
        <v>218</v>
      </c>
      <c r="F46" s="60" t="s">
        <v>223</v>
      </c>
      <c r="G46" s="171">
        <v>1200</v>
      </c>
      <c r="H46" s="210">
        <v>1065.45</v>
      </c>
      <c r="I46" s="171">
        <v>863.68</v>
      </c>
      <c r="J46" s="188" t="s">
        <v>49</v>
      </c>
      <c r="K46" s="256" t="s">
        <v>50</v>
      </c>
      <c r="L46" s="257" t="s">
        <v>224</v>
      </c>
      <c r="M46" s="171">
        <v>850</v>
      </c>
      <c r="N46" s="171">
        <v>850</v>
      </c>
      <c r="O46" s="205">
        <f t="shared" si="0"/>
        <v>0</v>
      </c>
      <c r="P46" s="61">
        <v>0</v>
      </c>
      <c r="Q46" s="177" t="s">
        <v>50</v>
      </c>
      <c r="R46" s="60" t="s">
        <v>1626</v>
      </c>
      <c r="S46" s="66"/>
      <c r="T46" s="206" t="s">
        <v>225</v>
      </c>
      <c r="U46" s="207" t="s">
        <v>74</v>
      </c>
      <c r="V46" s="206" t="s">
        <v>75</v>
      </c>
      <c r="W46" s="67" t="s">
        <v>56</v>
      </c>
      <c r="X46" s="68">
        <v>21</v>
      </c>
      <c r="Y46" s="69" t="s">
        <v>57</v>
      </c>
      <c r="Z46" s="39">
        <v>60</v>
      </c>
      <c r="AA46" s="69" t="s">
        <v>57</v>
      </c>
      <c r="AB46" s="40"/>
      <c r="AC46" s="67"/>
      <c r="AD46" s="68"/>
      <c r="AE46" s="69" t="s">
        <v>57</v>
      </c>
      <c r="AF46" s="39"/>
      <c r="AG46" s="69" t="s">
        <v>57</v>
      </c>
      <c r="AH46" s="40"/>
      <c r="AI46" s="67"/>
      <c r="AJ46" s="68"/>
      <c r="AK46" s="69" t="s">
        <v>57</v>
      </c>
      <c r="AL46" s="39"/>
      <c r="AM46" s="69" t="s">
        <v>57</v>
      </c>
      <c r="AN46" s="40"/>
      <c r="AO46" s="179"/>
      <c r="AP46" s="60" t="s">
        <v>58</v>
      </c>
      <c r="AQ46" s="179"/>
      <c r="AR46" s="179" t="s">
        <v>158</v>
      </c>
      <c r="AS46" s="70" t="s">
        <v>60</v>
      </c>
      <c r="AT46" s="70" t="s">
        <v>60</v>
      </c>
      <c r="AU46" s="71"/>
    </row>
    <row r="47" spans="1:47" ht="54" x14ac:dyDescent="0.2">
      <c r="A47" s="58"/>
      <c r="B47" s="72"/>
      <c r="C47" s="202" t="s">
        <v>226</v>
      </c>
      <c r="D47" s="60" t="s">
        <v>1694</v>
      </c>
      <c r="E47" s="60" t="s">
        <v>218</v>
      </c>
      <c r="F47" s="60" t="s">
        <v>227</v>
      </c>
      <c r="G47" s="171">
        <v>2965</v>
      </c>
      <c r="H47" s="210">
        <v>2965</v>
      </c>
      <c r="I47" s="171">
        <v>2660.8519999999999</v>
      </c>
      <c r="J47" s="204" t="s">
        <v>1498</v>
      </c>
      <c r="K47" s="256" t="s">
        <v>89</v>
      </c>
      <c r="L47" s="258" t="s">
        <v>1499</v>
      </c>
      <c r="M47" s="171">
        <v>2965</v>
      </c>
      <c r="N47" s="171">
        <v>2965</v>
      </c>
      <c r="O47" s="205">
        <f t="shared" si="0"/>
        <v>0</v>
      </c>
      <c r="P47" s="61">
        <v>0</v>
      </c>
      <c r="Q47" s="177" t="s">
        <v>50</v>
      </c>
      <c r="R47" s="60" t="s">
        <v>1627</v>
      </c>
      <c r="S47" s="66"/>
      <c r="T47" s="206" t="s">
        <v>228</v>
      </c>
      <c r="U47" s="207" t="s">
        <v>74</v>
      </c>
      <c r="V47" s="206" t="s">
        <v>75</v>
      </c>
      <c r="W47" s="67" t="s">
        <v>56</v>
      </c>
      <c r="X47" s="68">
        <v>21</v>
      </c>
      <c r="Y47" s="69" t="s">
        <v>57</v>
      </c>
      <c r="Z47" s="39">
        <v>61</v>
      </c>
      <c r="AA47" s="69" t="s">
        <v>57</v>
      </c>
      <c r="AB47" s="40"/>
      <c r="AC47" s="67"/>
      <c r="AD47" s="68"/>
      <c r="AE47" s="69" t="s">
        <v>57</v>
      </c>
      <c r="AF47" s="39"/>
      <c r="AG47" s="69" t="s">
        <v>57</v>
      </c>
      <c r="AH47" s="40"/>
      <c r="AI47" s="67"/>
      <c r="AJ47" s="68"/>
      <c r="AK47" s="69" t="s">
        <v>57</v>
      </c>
      <c r="AL47" s="39"/>
      <c r="AM47" s="69" t="s">
        <v>57</v>
      </c>
      <c r="AN47" s="40"/>
      <c r="AO47" s="179"/>
      <c r="AP47" s="179" t="s">
        <v>91</v>
      </c>
      <c r="AQ47" s="179" t="s">
        <v>92</v>
      </c>
      <c r="AR47" s="179" t="s">
        <v>158</v>
      </c>
      <c r="AS47" s="70" t="s">
        <v>60</v>
      </c>
      <c r="AT47" s="70" t="s">
        <v>60</v>
      </c>
      <c r="AU47" s="71"/>
    </row>
    <row r="48" spans="1:47" ht="64.8" x14ac:dyDescent="0.2">
      <c r="A48" s="58"/>
      <c r="B48" s="72"/>
      <c r="C48" s="202" t="s">
        <v>229</v>
      </c>
      <c r="D48" s="60" t="s">
        <v>230</v>
      </c>
      <c r="E48" s="60" t="s">
        <v>218</v>
      </c>
      <c r="F48" s="60" t="s">
        <v>362</v>
      </c>
      <c r="G48" s="171">
        <v>3800</v>
      </c>
      <c r="H48" s="210">
        <v>3943.7069999999999</v>
      </c>
      <c r="I48" s="171">
        <v>3875.2530000000002</v>
      </c>
      <c r="J48" s="188" t="s">
        <v>49</v>
      </c>
      <c r="K48" s="256" t="s">
        <v>50</v>
      </c>
      <c r="L48" s="257" t="s">
        <v>231</v>
      </c>
      <c r="M48" s="171">
        <v>3800</v>
      </c>
      <c r="N48" s="171">
        <v>3800</v>
      </c>
      <c r="O48" s="205">
        <f t="shared" si="0"/>
        <v>0</v>
      </c>
      <c r="P48" s="61">
        <v>0</v>
      </c>
      <c r="Q48" s="177" t="s">
        <v>50</v>
      </c>
      <c r="R48" s="60" t="s">
        <v>1628</v>
      </c>
      <c r="S48" s="66"/>
      <c r="T48" s="206" t="s">
        <v>53</v>
      </c>
      <c r="U48" s="207" t="s">
        <v>74</v>
      </c>
      <c r="V48" s="206" t="s">
        <v>75</v>
      </c>
      <c r="W48" s="67" t="s">
        <v>56</v>
      </c>
      <c r="X48" s="68">
        <v>21</v>
      </c>
      <c r="Y48" s="69" t="s">
        <v>57</v>
      </c>
      <c r="Z48" s="39">
        <v>62</v>
      </c>
      <c r="AA48" s="69" t="s">
        <v>57</v>
      </c>
      <c r="AB48" s="40"/>
      <c r="AC48" s="67"/>
      <c r="AD48" s="68"/>
      <c r="AE48" s="69" t="s">
        <v>57</v>
      </c>
      <c r="AF48" s="39"/>
      <c r="AG48" s="69" t="s">
        <v>57</v>
      </c>
      <c r="AH48" s="40"/>
      <c r="AI48" s="67"/>
      <c r="AJ48" s="68"/>
      <c r="AK48" s="69" t="s">
        <v>57</v>
      </c>
      <c r="AL48" s="39"/>
      <c r="AM48" s="69" t="s">
        <v>57</v>
      </c>
      <c r="AN48" s="40"/>
      <c r="AO48" s="179"/>
      <c r="AP48" s="60" t="s">
        <v>58</v>
      </c>
      <c r="AQ48" s="179"/>
      <c r="AR48" s="179" t="s">
        <v>158</v>
      </c>
      <c r="AS48" s="70" t="s">
        <v>60</v>
      </c>
      <c r="AT48" s="70"/>
      <c r="AU48" s="71"/>
    </row>
    <row r="49" spans="1:47" ht="50.85" customHeight="1" x14ac:dyDescent="0.2">
      <c r="A49" s="58"/>
      <c r="B49" s="72"/>
      <c r="C49" s="202" t="s">
        <v>232</v>
      </c>
      <c r="D49" s="60" t="s">
        <v>233</v>
      </c>
      <c r="E49" s="60" t="s">
        <v>218</v>
      </c>
      <c r="F49" s="60" t="s">
        <v>234</v>
      </c>
      <c r="G49" s="171">
        <v>350</v>
      </c>
      <c r="H49" s="210">
        <v>362.33100000000002</v>
      </c>
      <c r="I49" s="171">
        <v>351.65499999999997</v>
      </c>
      <c r="J49" s="204" t="s">
        <v>235</v>
      </c>
      <c r="K49" s="259" t="s">
        <v>50</v>
      </c>
      <c r="L49" s="258" t="s">
        <v>1695</v>
      </c>
      <c r="M49" s="171">
        <v>350</v>
      </c>
      <c r="N49" s="171">
        <v>0</v>
      </c>
      <c r="O49" s="205">
        <f t="shared" si="0"/>
        <v>-350</v>
      </c>
      <c r="P49" s="61">
        <v>0</v>
      </c>
      <c r="Q49" s="177" t="s">
        <v>50</v>
      </c>
      <c r="R49" s="60" t="s">
        <v>1629</v>
      </c>
      <c r="S49" s="66"/>
      <c r="T49" s="206" t="s">
        <v>53</v>
      </c>
      <c r="U49" s="207" t="s">
        <v>74</v>
      </c>
      <c r="V49" s="206" t="s">
        <v>75</v>
      </c>
      <c r="W49" s="67" t="s">
        <v>56</v>
      </c>
      <c r="X49" s="68">
        <v>21</v>
      </c>
      <c r="Y49" s="69" t="s">
        <v>57</v>
      </c>
      <c r="Z49" s="39">
        <v>63</v>
      </c>
      <c r="AA49" s="69" t="s">
        <v>57</v>
      </c>
      <c r="AB49" s="40"/>
      <c r="AC49" s="67"/>
      <c r="AD49" s="68"/>
      <c r="AE49" s="69" t="s">
        <v>57</v>
      </c>
      <c r="AF49" s="39"/>
      <c r="AG49" s="69" t="s">
        <v>57</v>
      </c>
      <c r="AH49" s="40"/>
      <c r="AI49" s="67"/>
      <c r="AJ49" s="68"/>
      <c r="AK49" s="69" t="s">
        <v>57</v>
      </c>
      <c r="AL49" s="39"/>
      <c r="AM49" s="69" t="s">
        <v>57</v>
      </c>
      <c r="AN49" s="40"/>
      <c r="AO49" s="179"/>
      <c r="AP49" s="179" t="s">
        <v>91</v>
      </c>
      <c r="AQ49" s="179" t="s">
        <v>92</v>
      </c>
      <c r="AR49" s="179" t="s">
        <v>158</v>
      </c>
      <c r="AS49" s="70" t="s">
        <v>60</v>
      </c>
      <c r="AT49" s="70"/>
      <c r="AU49" s="71"/>
    </row>
    <row r="50" spans="1:47" ht="43.2" x14ac:dyDescent="0.2">
      <c r="A50" s="58"/>
      <c r="B50" s="72"/>
      <c r="C50" s="202" t="s">
        <v>236</v>
      </c>
      <c r="D50" s="60" t="s">
        <v>237</v>
      </c>
      <c r="E50" s="60" t="s">
        <v>218</v>
      </c>
      <c r="F50" s="60" t="s">
        <v>238</v>
      </c>
      <c r="G50" s="171">
        <v>400</v>
      </c>
      <c r="H50" s="210">
        <v>400</v>
      </c>
      <c r="I50" s="171">
        <v>399.95499999999998</v>
      </c>
      <c r="J50" s="188" t="s">
        <v>49</v>
      </c>
      <c r="K50" s="177" t="s">
        <v>81</v>
      </c>
      <c r="L50" s="60" t="s">
        <v>82</v>
      </c>
      <c r="M50" s="171">
        <v>0</v>
      </c>
      <c r="N50" s="171">
        <v>0</v>
      </c>
      <c r="O50" s="205">
        <f t="shared" si="0"/>
        <v>0</v>
      </c>
      <c r="P50" s="61">
        <v>0</v>
      </c>
      <c r="Q50" s="177" t="s">
        <v>929</v>
      </c>
      <c r="R50" s="60" t="s">
        <v>1630</v>
      </c>
      <c r="S50" s="66"/>
      <c r="T50" s="206" t="s">
        <v>219</v>
      </c>
      <c r="U50" s="207" t="s">
        <v>74</v>
      </c>
      <c r="V50" s="206" t="s">
        <v>75</v>
      </c>
      <c r="W50" s="67" t="s">
        <v>56</v>
      </c>
      <c r="X50" s="68">
        <v>21</v>
      </c>
      <c r="Y50" s="69" t="s">
        <v>57</v>
      </c>
      <c r="Z50" s="39">
        <v>64</v>
      </c>
      <c r="AA50" s="69" t="s">
        <v>57</v>
      </c>
      <c r="AB50" s="40"/>
      <c r="AC50" s="67"/>
      <c r="AD50" s="68"/>
      <c r="AE50" s="69" t="s">
        <v>57</v>
      </c>
      <c r="AF50" s="39"/>
      <c r="AG50" s="69" t="s">
        <v>57</v>
      </c>
      <c r="AH50" s="40"/>
      <c r="AI50" s="67"/>
      <c r="AJ50" s="68"/>
      <c r="AK50" s="69" t="s">
        <v>57</v>
      </c>
      <c r="AL50" s="39"/>
      <c r="AM50" s="69" t="s">
        <v>57</v>
      </c>
      <c r="AN50" s="40"/>
      <c r="AO50" s="179"/>
      <c r="AP50" s="60" t="s">
        <v>58</v>
      </c>
      <c r="AQ50" s="179"/>
      <c r="AR50" s="179" t="s">
        <v>99</v>
      </c>
      <c r="AS50" s="70" t="s">
        <v>60</v>
      </c>
      <c r="AT50" s="70"/>
      <c r="AU50" s="71"/>
    </row>
    <row r="51" spans="1:47" ht="86.4" x14ac:dyDescent="0.2">
      <c r="A51" s="58"/>
      <c r="B51" s="72"/>
      <c r="C51" s="202" t="s">
        <v>239</v>
      </c>
      <c r="D51" s="60" t="s">
        <v>240</v>
      </c>
      <c r="E51" s="60" t="s">
        <v>218</v>
      </c>
      <c r="F51" s="60" t="s">
        <v>48</v>
      </c>
      <c r="G51" s="171">
        <v>2694.0369999999998</v>
      </c>
      <c r="H51" s="210">
        <f>2694.037-26.5</f>
        <v>2667.5369999999998</v>
      </c>
      <c r="I51" s="171">
        <f>2046.151-26.5</f>
        <v>2019.6510000000001</v>
      </c>
      <c r="J51" s="188" t="s">
        <v>49</v>
      </c>
      <c r="K51" s="177" t="s">
        <v>50</v>
      </c>
      <c r="L51" s="60" t="s">
        <v>241</v>
      </c>
      <c r="M51" s="171">
        <v>2672.6619999999998</v>
      </c>
      <c r="N51" s="171">
        <v>2666.8560000000002</v>
      </c>
      <c r="O51" s="205">
        <f t="shared" si="0"/>
        <v>-5.8059999999995853</v>
      </c>
      <c r="P51" s="61">
        <v>0</v>
      </c>
      <c r="Q51" s="177" t="s">
        <v>50</v>
      </c>
      <c r="R51" s="60" t="s">
        <v>1631</v>
      </c>
      <c r="S51" s="66"/>
      <c r="T51" s="206" t="s">
        <v>53</v>
      </c>
      <c r="U51" s="207" t="s">
        <v>74</v>
      </c>
      <c r="V51" s="206" t="s">
        <v>75</v>
      </c>
      <c r="W51" s="67" t="s">
        <v>56</v>
      </c>
      <c r="X51" s="68">
        <v>21</v>
      </c>
      <c r="Y51" s="69" t="s">
        <v>57</v>
      </c>
      <c r="Z51" s="39">
        <v>65</v>
      </c>
      <c r="AA51" s="69" t="s">
        <v>57</v>
      </c>
      <c r="AB51" s="40"/>
      <c r="AC51" s="67"/>
      <c r="AD51" s="68"/>
      <c r="AE51" s="69" t="s">
        <v>57</v>
      </c>
      <c r="AF51" s="39"/>
      <c r="AG51" s="69" t="s">
        <v>57</v>
      </c>
      <c r="AH51" s="40"/>
      <c r="AI51" s="67"/>
      <c r="AJ51" s="68"/>
      <c r="AK51" s="69" t="s">
        <v>57</v>
      </c>
      <c r="AL51" s="39"/>
      <c r="AM51" s="69" t="s">
        <v>57</v>
      </c>
      <c r="AN51" s="40"/>
      <c r="AO51" s="179"/>
      <c r="AP51" s="60" t="s">
        <v>58</v>
      </c>
      <c r="AQ51" s="179"/>
      <c r="AR51" s="179" t="s">
        <v>158</v>
      </c>
      <c r="AS51" s="70" t="s">
        <v>60</v>
      </c>
      <c r="AT51" s="70"/>
      <c r="AU51" s="71"/>
    </row>
    <row r="52" spans="1:47" ht="75.599999999999994" x14ac:dyDescent="0.2">
      <c r="A52" s="58"/>
      <c r="B52" s="72"/>
      <c r="C52" s="202" t="s">
        <v>242</v>
      </c>
      <c r="D52" s="60" t="s">
        <v>243</v>
      </c>
      <c r="E52" s="60" t="s">
        <v>218</v>
      </c>
      <c r="F52" s="60" t="s">
        <v>176</v>
      </c>
      <c r="G52" s="171">
        <v>800</v>
      </c>
      <c r="H52" s="210">
        <v>941.71799999999996</v>
      </c>
      <c r="I52" s="171">
        <v>861.79700000000003</v>
      </c>
      <c r="J52" s="204" t="s">
        <v>244</v>
      </c>
      <c r="K52" s="177" t="s">
        <v>89</v>
      </c>
      <c r="L52" s="60" t="s">
        <v>245</v>
      </c>
      <c r="M52" s="171">
        <v>0</v>
      </c>
      <c r="N52" s="171">
        <v>0</v>
      </c>
      <c r="O52" s="205">
        <f t="shared" si="0"/>
        <v>0</v>
      </c>
      <c r="P52" s="61">
        <v>0</v>
      </c>
      <c r="Q52" s="177" t="s">
        <v>417</v>
      </c>
      <c r="R52" s="60" t="s">
        <v>1632</v>
      </c>
      <c r="S52" s="66"/>
      <c r="T52" s="206" t="s">
        <v>53</v>
      </c>
      <c r="U52" s="207" t="s">
        <v>74</v>
      </c>
      <c r="V52" s="206" t="s">
        <v>75</v>
      </c>
      <c r="W52" s="67" t="s">
        <v>56</v>
      </c>
      <c r="X52" s="68">
        <v>21</v>
      </c>
      <c r="Y52" s="69" t="s">
        <v>57</v>
      </c>
      <c r="Z52" s="39">
        <v>67</v>
      </c>
      <c r="AA52" s="69" t="s">
        <v>57</v>
      </c>
      <c r="AB52" s="40"/>
      <c r="AC52" s="67"/>
      <c r="AD52" s="68"/>
      <c r="AE52" s="69" t="s">
        <v>57</v>
      </c>
      <c r="AF52" s="39"/>
      <c r="AG52" s="69" t="s">
        <v>57</v>
      </c>
      <c r="AH52" s="40"/>
      <c r="AI52" s="67"/>
      <c r="AJ52" s="68"/>
      <c r="AK52" s="69" t="s">
        <v>57</v>
      </c>
      <c r="AL52" s="39"/>
      <c r="AM52" s="69" t="s">
        <v>57</v>
      </c>
      <c r="AN52" s="40"/>
      <c r="AO52" s="179"/>
      <c r="AP52" s="60" t="s">
        <v>91</v>
      </c>
      <c r="AQ52" s="179" t="s">
        <v>92</v>
      </c>
      <c r="AR52" s="179" t="s">
        <v>158</v>
      </c>
      <c r="AS52" s="70"/>
      <c r="AT52" s="70" t="s">
        <v>60</v>
      </c>
      <c r="AU52" s="71"/>
    </row>
    <row r="53" spans="1:47" ht="43.2" x14ac:dyDescent="0.2">
      <c r="A53" s="58"/>
      <c r="B53" s="72"/>
      <c r="C53" s="202" t="s">
        <v>246</v>
      </c>
      <c r="D53" s="60" t="s">
        <v>247</v>
      </c>
      <c r="E53" s="60" t="s">
        <v>218</v>
      </c>
      <c r="F53" s="60" t="s">
        <v>97</v>
      </c>
      <c r="G53" s="171">
        <v>0</v>
      </c>
      <c r="H53" s="203">
        <v>99</v>
      </c>
      <c r="I53" s="61">
        <v>99</v>
      </c>
      <c r="J53" s="188" t="s">
        <v>49</v>
      </c>
      <c r="K53" s="177" t="s">
        <v>81</v>
      </c>
      <c r="L53" s="60" t="s">
        <v>82</v>
      </c>
      <c r="M53" s="171">
        <v>0</v>
      </c>
      <c r="N53" s="171">
        <v>0</v>
      </c>
      <c r="O53" s="205">
        <f t="shared" si="0"/>
        <v>0</v>
      </c>
      <c r="P53" s="61">
        <v>0</v>
      </c>
      <c r="Q53" s="177" t="s">
        <v>929</v>
      </c>
      <c r="R53" s="60" t="s">
        <v>1633</v>
      </c>
      <c r="S53" s="66"/>
      <c r="T53" s="206" t="s">
        <v>248</v>
      </c>
      <c r="U53" s="207" t="s">
        <v>74</v>
      </c>
      <c r="V53" s="206" t="s">
        <v>75</v>
      </c>
      <c r="W53" s="67" t="s">
        <v>56</v>
      </c>
      <c r="X53" s="68">
        <v>21</v>
      </c>
      <c r="Y53" s="69" t="s">
        <v>57</v>
      </c>
      <c r="Z53" s="39">
        <v>68</v>
      </c>
      <c r="AA53" s="69" t="s">
        <v>57</v>
      </c>
      <c r="AB53" s="40"/>
      <c r="AC53" s="67"/>
      <c r="AD53" s="68"/>
      <c r="AE53" s="69" t="s">
        <v>57</v>
      </c>
      <c r="AF53" s="39"/>
      <c r="AG53" s="69" t="s">
        <v>57</v>
      </c>
      <c r="AH53" s="40"/>
      <c r="AI53" s="67"/>
      <c r="AJ53" s="68"/>
      <c r="AK53" s="69" t="s">
        <v>57</v>
      </c>
      <c r="AL53" s="39"/>
      <c r="AM53" s="69" t="s">
        <v>57</v>
      </c>
      <c r="AN53" s="40"/>
      <c r="AO53" s="179"/>
      <c r="AP53" s="60" t="s">
        <v>58</v>
      </c>
      <c r="AQ53" s="179"/>
      <c r="AR53" s="179" t="s">
        <v>99</v>
      </c>
      <c r="AS53" s="70" t="s">
        <v>60</v>
      </c>
      <c r="AT53" s="70" t="s">
        <v>60</v>
      </c>
      <c r="AU53" s="71"/>
    </row>
    <row r="54" spans="1:47" ht="75.599999999999994" x14ac:dyDescent="0.2">
      <c r="A54" s="58"/>
      <c r="B54" s="72"/>
      <c r="C54" s="260" t="s">
        <v>249</v>
      </c>
      <c r="D54" s="60" t="s">
        <v>1702</v>
      </c>
      <c r="E54" s="60" t="s">
        <v>709</v>
      </c>
      <c r="F54" s="60" t="s">
        <v>250</v>
      </c>
      <c r="G54" s="171">
        <v>1700</v>
      </c>
      <c r="H54" s="210">
        <v>2604.1550000000002</v>
      </c>
      <c r="I54" s="171">
        <v>2262.681</v>
      </c>
      <c r="J54" s="188" t="s">
        <v>49</v>
      </c>
      <c r="K54" s="177" t="s">
        <v>50</v>
      </c>
      <c r="L54" s="60" t="s">
        <v>251</v>
      </c>
      <c r="M54" s="171">
        <v>1700</v>
      </c>
      <c r="N54" s="171">
        <v>1700</v>
      </c>
      <c r="O54" s="205">
        <f t="shared" si="0"/>
        <v>0</v>
      </c>
      <c r="P54" s="61">
        <v>0</v>
      </c>
      <c r="Q54" s="177" t="s">
        <v>50</v>
      </c>
      <c r="R54" s="60" t="s">
        <v>1634</v>
      </c>
      <c r="S54" s="66"/>
      <c r="T54" s="206" t="s">
        <v>53</v>
      </c>
      <c r="U54" s="207" t="s">
        <v>74</v>
      </c>
      <c r="V54" s="206" t="s">
        <v>75</v>
      </c>
      <c r="W54" s="67" t="s">
        <v>56</v>
      </c>
      <c r="X54" s="225">
        <v>21</v>
      </c>
      <c r="Y54" s="226" t="s">
        <v>57</v>
      </c>
      <c r="Z54" s="39">
        <v>69</v>
      </c>
      <c r="AA54" s="226" t="s">
        <v>57</v>
      </c>
      <c r="AB54" s="40"/>
      <c r="AC54" s="67"/>
      <c r="AD54" s="225"/>
      <c r="AE54" s="226" t="s">
        <v>57</v>
      </c>
      <c r="AF54" s="39"/>
      <c r="AG54" s="226" t="s">
        <v>57</v>
      </c>
      <c r="AH54" s="40"/>
      <c r="AI54" s="67"/>
      <c r="AJ54" s="225"/>
      <c r="AK54" s="226" t="s">
        <v>57</v>
      </c>
      <c r="AL54" s="39"/>
      <c r="AM54" s="226" t="s">
        <v>57</v>
      </c>
      <c r="AN54" s="40"/>
      <c r="AO54" s="60"/>
      <c r="AP54" s="60" t="s">
        <v>58</v>
      </c>
      <c r="AQ54" s="60"/>
      <c r="AR54" s="60" t="s">
        <v>158</v>
      </c>
      <c r="AS54" s="70" t="s">
        <v>60</v>
      </c>
      <c r="AT54" s="70" t="s">
        <v>60</v>
      </c>
      <c r="AU54" s="71"/>
    </row>
    <row r="55" spans="1:47" ht="64.8" x14ac:dyDescent="0.2">
      <c r="A55" s="58"/>
      <c r="B55" s="59"/>
      <c r="C55" s="260" t="s">
        <v>252</v>
      </c>
      <c r="D55" s="60" t="s">
        <v>253</v>
      </c>
      <c r="E55" s="60" t="s">
        <v>254</v>
      </c>
      <c r="F55" s="60" t="s">
        <v>234</v>
      </c>
      <c r="G55" s="171">
        <v>5000</v>
      </c>
      <c r="H55" s="210">
        <v>10557.43</v>
      </c>
      <c r="I55" s="171">
        <v>4815.99</v>
      </c>
      <c r="J55" s="204" t="s">
        <v>1500</v>
      </c>
      <c r="K55" s="177" t="s">
        <v>50</v>
      </c>
      <c r="L55" s="60" t="s">
        <v>1501</v>
      </c>
      <c r="M55" s="171">
        <v>0</v>
      </c>
      <c r="N55" s="171">
        <v>0</v>
      </c>
      <c r="O55" s="205">
        <f t="shared" si="0"/>
        <v>0</v>
      </c>
      <c r="P55" s="61">
        <v>0</v>
      </c>
      <c r="Q55" s="177" t="s">
        <v>929</v>
      </c>
      <c r="R55" s="261" t="s">
        <v>1635</v>
      </c>
      <c r="S55" s="66"/>
      <c r="T55" s="206" t="s">
        <v>161</v>
      </c>
      <c r="U55" s="207" t="s">
        <v>74</v>
      </c>
      <c r="V55" s="206" t="s">
        <v>75</v>
      </c>
      <c r="W55" s="67" t="s">
        <v>56</v>
      </c>
      <c r="X55" s="225">
        <v>21</v>
      </c>
      <c r="Y55" s="226" t="s">
        <v>57</v>
      </c>
      <c r="Z55" s="39">
        <v>70</v>
      </c>
      <c r="AA55" s="226" t="s">
        <v>57</v>
      </c>
      <c r="AB55" s="40"/>
      <c r="AC55" s="67"/>
      <c r="AD55" s="225"/>
      <c r="AE55" s="226" t="s">
        <v>57</v>
      </c>
      <c r="AF55" s="39"/>
      <c r="AG55" s="226" t="s">
        <v>57</v>
      </c>
      <c r="AH55" s="40"/>
      <c r="AI55" s="67"/>
      <c r="AJ55" s="225"/>
      <c r="AK55" s="226" t="s">
        <v>57</v>
      </c>
      <c r="AL55" s="39"/>
      <c r="AM55" s="226" t="s">
        <v>57</v>
      </c>
      <c r="AN55" s="40"/>
      <c r="AO55" s="60"/>
      <c r="AP55" s="60" t="s">
        <v>91</v>
      </c>
      <c r="AQ55" s="179" t="s">
        <v>92</v>
      </c>
      <c r="AR55" s="60" t="s">
        <v>158</v>
      </c>
      <c r="AS55" s="70"/>
      <c r="AT55" s="70" t="s">
        <v>60</v>
      </c>
      <c r="AU55" s="71"/>
    </row>
    <row r="56" spans="1:47" ht="54" x14ac:dyDescent="0.2">
      <c r="A56" s="58"/>
      <c r="B56" s="59"/>
      <c r="C56" s="202" t="s">
        <v>255</v>
      </c>
      <c r="D56" s="60" t="s">
        <v>256</v>
      </c>
      <c r="E56" s="60" t="s">
        <v>709</v>
      </c>
      <c r="F56" s="60" t="s">
        <v>250</v>
      </c>
      <c r="G56" s="171">
        <v>4000</v>
      </c>
      <c r="H56" s="210">
        <f>15395.845-3858.685</f>
        <v>11537.16</v>
      </c>
      <c r="I56" s="171">
        <v>3995.4721949999998</v>
      </c>
      <c r="J56" s="188" t="s">
        <v>49</v>
      </c>
      <c r="K56" s="177" t="s">
        <v>50</v>
      </c>
      <c r="L56" s="60" t="s">
        <v>257</v>
      </c>
      <c r="M56" s="171">
        <v>1999.6859999999999</v>
      </c>
      <c r="N56" s="171">
        <v>4000</v>
      </c>
      <c r="O56" s="205">
        <f t="shared" si="0"/>
        <v>2000.3140000000001</v>
      </c>
      <c r="P56" s="61">
        <v>0</v>
      </c>
      <c r="Q56" s="177" t="s">
        <v>50</v>
      </c>
      <c r="R56" s="60" t="s">
        <v>1636</v>
      </c>
      <c r="S56" s="224"/>
      <c r="T56" s="206" t="s">
        <v>98</v>
      </c>
      <c r="U56" s="207" t="s">
        <v>74</v>
      </c>
      <c r="V56" s="206" t="s">
        <v>75</v>
      </c>
      <c r="W56" s="67" t="s">
        <v>56</v>
      </c>
      <c r="X56" s="68">
        <v>21</v>
      </c>
      <c r="Y56" s="69" t="s">
        <v>57</v>
      </c>
      <c r="Z56" s="39">
        <v>71</v>
      </c>
      <c r="AA56" s="69" t="s">
        <v>57</v>
      </c>
      <c r="AB56" s="40"/>
      <c r="AC56" s="67"/>
      <c r="AD56" s="68"/>
      <c r="AE56" s="69" t="s">
        <v>57</v>
      </c>
      <c r="AF56" s="39"/>
      <c r="AG56" s="69" t="s">
        <v>57</v>
      </c>
      <c r="AH56" s="40"/>
      <c r="AI56" s="67"/>
      <c r="AJ56" s="68"/>
      <c r="AK56" s="69" t="s">
        <v>57</v>
      </c>
      <c r="AL56" s="39"/>
      <c r="AM56" s="69" t="s">
        <v>57</v>
      </c>
      <c r="AN56" s="40"/>
      <c r="AO56" s="179"/>
      <c r="AP56" s="60" t="s">
        <v>58</v>
      </c>
      <c r="AQ56" s="179"/>
      <c r="AR56" s="179" t="s">
        <v>158</v>
      </c>
      <c r="AS56" s="70"/>
      <c r="AT56" s="70" t="s">
        <v>60</v>
      </c>
      <c r="AU56" s="71"/>
    </row>
    <row r="57" spans="1:47" ht="54" x14ac:dyDescent="0.2">
      <c r="A57" s="58"/>
      <c r="B57" s="59"/>
      <c r="C57" s="202" t="s">
        <v>258</v>
      </c>
      <c r="D57" s="60" t="s">
        <v>259</v>
      </c>
      <c r="E57" s="60" t="s">
        <v>709</v>
      </c>
      <c r="F57" s="60" t="s">
        <v>260</v>
      </c>
      <c r="G57" s="171">
        <v>3000</v>
      </c>
      <c r="H57" s="210">
        <f>ROUND(5218.212171-2198.825,3)-4.4</f>
        <v>3014.9870000000001</v>
      </c>
      <c r="I57" s="171">
        <v>2623.393</v>
      </c>
      <c r="J57" s="188" t="s">
        <v>49</v>
      </c>
      <c r="K57" s="177" t="s">
        <v>50</v>
      </c>
      <c r="L57" s="60" t="s">
        <v>257</v>
      </c>
      <c r="M57" s="171">
        <v>800</v>
      </c>
      <c r="N57" s="171">
        <v>2800</v>
      </c>
      <c r="O57" s="205">
        <f t="shared" si="0"/>
        <v>2000</v>
      </c>
      <c r="P57" s="61">
        <v>0</v>
      </c>
      <c r="Q57" s="177" t="s">
        <v>50</v>
      </c>
      <c r="R57" s="60" t="s">
        <v>1637</v>
      </c>
      <c r="S57" s="66"/>
      <c r="T57" s="206" t="s">
        <v>261</v>
      </c>
      <c r="U57" s="207" t="s">
        <v>74</v>
      </c>
      <c r="V57" s="206" t="s">
        <v>75</v>
      </c>
      <c r="W57" s="67" t="s">
        <v>56</v>
      </c>
      <c r="X57" s="68">
        <v>21</v>
      </c>
      <c r="Y57" s="69" t="s">
        <v>57</v>
      </c>
      <c r="Z57" s="39">
        <v>72</v>
      </c>
      <c r="AA57" s="69" t="s">
        <v>57</v>
      </c>
      <c r="AB57" s="40"/>
      <c r="AC57" s="67"/>
      <c r="AD57" s="68"/>
      <c r="AE57" s="69" t="s">
        <v>57</v>
      </c>
      <c r="AF57" s="39"/>
      <c r="AG57" s="69" t="s">
        <v>57</v>
      </c>
      <c r="AH57" s="40"/>
      <c r="AI57" s="67"/>
      <c r="AJ57" s="68"/>
      <c r="AK57" s="69" t="s">
        <v>57</v>
      </c>
      <c r="AL57" s="39"/>
      <c r="AM57" s="69" t="s">
        <v>57</v>
      </c>
      <c r="AN57" s="40"/>
      <c r="AO57" s="179"/>
      <c r="AP57" s="60" t="s">
        <v>58</v>
      </c>
      <c r="AQ57" s="179"/>
      <c r="AR57" s="179" t="s">
        <v>158</v>
      </c>
      <c r="AS57" s="70" t="s">
        <v>60</v>
      </c>
      <c r="AT57" s="70" t="s">
        <v>60</v>
      </c>
      <c r="AU57" s="71"/>
    </row>
    <row r="58" spans="1:47" ht="32.4" x14ac:dyDescent="0.2">
      <c r="A58" s="58"/>
      <c r="B58" s="59"/>
      <c r="C58" s="202" t="s">
        <v>262</v>
      </c>
      <c r="D58" s="60" t="s">
        <v>263</v>
      </c>
      <c r="E58" s="60" t="s">
        <v>264</v>
      </c>
      <c r="F58" s="60" t="s">
        <v>260</v>
      </c>
      <c r="G58" s="171">
        <v>500</v>
      </c>
      <c r="H58" s="210">
        <v>541.45500000000004</v>
      </c>
      <c r="I58" s="171">
        <v>525.11</v>
      </c>
      <c r="J58" s="188" t="s">
        <v>49</v>
      </c>
      <c r="K58" s="177" t="s">
        <v>50</v>
      </c>
      <c r="L58" s="60" t="s">
        <v>114</v>
      </c>
      <c r="M58" s="171">
        <v>500</v>
      </c>
      <c r="N58" s="171">
        <v>500</v>
      </c>
      <c r="O58" s="205">
        <f t="shared" si="0"/>
        <v>0</v>
      </c>
      <c r="P58" s="61">
        <v>0</v>
      </c>
      <c r="Q58" s="177" t="s">
        <v>50</v>
      </c>
      <c r="R58" s="60" t="s">
        <v>1638</v>
      </c>
      <c r="S58" s="66"/>
      <c r="T58" s="206" t="s">
        <v>161</v>
      </c>
      <c r="U58" s="207" t="s">
        <v>74</v>
      </c>
      <c r="V58" s="206" t="s">
        <v>75</v>
      </c>
      <c r="W58" s="67" t="s">
        <v>56</v>
      </c>
      <c r="X58" s="68">
        <v>21</v>
      </c>
      <c r="Y58" s="69" t="s">
        <v>57</v>
      </c>
      <c r="Z58" s="39">
        <v>73</v>
      </c>
      <c r="AA58" s="69" t="s">
        <v>57</v>
      </c>
      <c r="AB58" s="40"/>
      <c r="AC58" s="67"/>
      <c r="AD58" s="68"/>
      <c r="AE58" s="69" t="s">
        <v>57</v>
      </c>
      <c r="AF58" s="39"/>
      <c r="AG58" s="69" t="s">
        <v>57</v>
      </c>
      <c r="AH58" s="40"/>
      <c r="AI58" s="67"/>
      <c r="AJ58" s="68"/>
      <c r="AK58" s="69" t="s">
        <v>57</v>
      </c>
      <c r="AL58" s="39"/>
      <c r="AM58" s="69" t="s">
        <v>57</v>
      </c>
      <c r="AN58" s="40"/>
      <c r="AO58" s="179"/>
      <c r="AP58" s="60" t="s">
        <v>58</v>
      </c>
      <c r="AQ58" s="179"/>
      <c r="AR58" s="179" t="s">
        <v>99</v>
      </c>
      <c r="AS58" s="70" t="s">
        <v>60</v>
      </c>
      <c r="AT58" s="70" t="s">
        <v>60</v>
      </c>
      <c r="AU58" s="71"/>
    </row>
    <row r="59" spans="1:47" ht="43.2" x14ac:dyDescent="0.2">
      <c r="A59" s="58"/>
      <c r="B59" s="59"/>
      <c r="C59" s="202" t="s">
        <v>265</v>
      </c>
      <c r="D59" s="60" t="s">
        <v>266</v>
      </c>
      <c r="E59" s="60" t="s">
        <v>264</v>
      </c>
      <c r="F59" s="60" t="s">
        <v>124</v>
      </c>
      <c r="G59" s="171">
        <v>800</v>
      </c>
      <c r="H59" s="210">
        <f>800+4.4</f>
        <v>804.4</v>
      </c>
      <c r="I59" s="171">
        <v>804.36500000000001</v>
      </c>
      <c r="J59" s="188" t="s">
        <v>49</v>
      </c>
      <c r="K59" s="177" t="s">
        <v>50</v>
      </c>
      <c r="L59" s="60" t="s">
        <v>114</v>
      </c>
      <c r="M59" s="171">
        <v>800</v>
      </c>
      <c r="N59" s="171">
        <v>800</v>
      </c>
      <c r="O59" s="205">
        <f t="shared" si="0"/>
        <v>0</v>
      </c>
      <c r="P59" s="61">
        <v>0</v>
      </c>
      <c r="Q59" s="177" t="s">
        <v>50</v>
      </c>
      <c r="R59" s="60" t="s">
        <v>1639</v>
      </c>
      <c r="S59" s="66"/>
      <c r="T59" s="206" t="s">
        <v>267</v>
      </c>
      <c r="U59" s="207" t="s">
        <v>74</v>
      </c>
      <c r="V59" s="206" t="s">
        <v>75</v>
      </c>
      <c r="W59" s="67" t="s">
        <v>56</v>
      </c>
      <c r="X59" s="68">
        <v>21</v>
      </c>
      <c r="Y59" s="69" t="s">
        <v>57</v>
      </c>
      <c r="Z59" s="39">
        <v>74</v>
      </c>
      <c r="AA59" s="69" t="s">
        <v>57</v>
      </c>
      <c r="AB59" s="40"/>
      <c r="AC59" s="67"/>
      <c r="AD59" s="68"/>
      <c r="AE59" s="69" t="s">
        <v>57</v>
      </c>
      <c r="AF59" s="39"/>
      <c r="AG59" s="69" t="s">
        <v>57</v>
      </c>
      <c r="AH59" s="40"/>
      <c r="AI59" s="67"/>
      <c r="AJ59" s="68"/>
      <c r="AK59" s="69" t="s">
        <v>57</v>
      </c>
      <c r="AL59" s="39"/>
      <c r="AM59" s="69" t="s">
        <v>57</v>
      </c>
      <c r="AN59" s="40"/>
      <c r="AO59" s="179"/>
      <c r="AP59" s="60" t="s">
        <v>58</v>
      </c>
      <c r="AQ59" s="179"/>
      <c r="AR59" s="179" t="s">
        <v>99</v>
      </c>
      <c r="AS59" s="70" t="s">
        <v>60</v>
      </c>
      <c r="AT59" s="70"/>
      <c r="AU59" s="71"/>
    </row>
    <row r="60" spans="1:47" ht="75.599999999999994" x14ac:dyDescent="0.2">
      <c r="A60" s="58"/>
      <c r="B60" s="59"/>
      <c r="C60" s="202" t="s">
        <v>268</v>
      </c>
      <c r="D60" s="60" t="s">
        <v>269</v>
      </c>
      <c r="E60" s="60" t="s">
        <v>264</v>
      </c>
      <c r="F60" s="60" t="s">
        <v>270</v>
      </c>
      <c r="G60" s="171">
        <v>7700</v>
      </c>
      <c r="H60" s="210">
        <v>3704.922</v>
      </c>
      <c r="I60" s="171">
        <v>2884.3330000000001</v>
      </c>
      <c r="J60" s="188" t="s">
        <v>49</v>
      </c>
      <c r="K60" s="177" t="s">
        <v>50</v>
      </c>
      <c r="L60" s="60" t="s">
        <v>257</v>
      </c>
      <c r="M60" s="171">
        <v>3685.0529999999999</v>
      </c>
      <c r="N60" s="171">
        <v>9000</v>
      </c>
      <c r="O60" s="205">
        <f t="shared" si="0"/>
        <v>5314.9470000000001</v>
      </c>
      <c r="P60" s="61">
        <v>0</v>
      </c>
      <c r="Q60" s="177" t="s">
        <v>422</v>
      </c>
      <c r="R60" s="60" t="s">
        <v>1640</v>
      </c>
      <c r="S60" s="66"/>
      <c r="T60" s="206" t="s">
        <v>135</v>
      </c>
      <c r="U60" s="207" t="s">
        <v>74</v>
      </c>
      <c r="V60" s="206" t="s">
        <v>75</v>
      </c>
      <c r="W60" s="67" t="s">
        <v>56</v>
      </c>
      <c r="X60" s="68">
        <v>21</v>
      </c>
      <c r="Y60" s="69" t="s">
        <v>57</v>
      </c>
      <c r="Z60" s="39">
        <v>75</v>
      </c>
      <c r="AA60" s="69" t="s">
        <v>57</v>
      </c>
      <c r="AB60" s="40"/>
      <c r="AC60" s="67"/>
      <c r="AD60" s="68"/>
      <c r="AE60" s="69" t="s">
        <v>57</v>
      </c>
      <c r="AF60" s="39"/>
      <c r="AG60" s="69" t="s">
        <v>57</v>
      </c>
      <c r="AH60" s="40"/>
      <c r="AI60" s="67"/>
      <c r="AJ60" s="68"/>
      <c r="AK60" s="69" t="s">
        <v>57</v>
      </c>
      <c r="AL60" s="39"/>
      <c r="AM60" s="69" t="s">
        <v>57</v>
      </c>
      <c r="AN60" s="40"/>
      <c r="AO60" s="179"/>
      <c r="AP60" s="60" t="s">
        <v>58</v>
      </c>
      <c r="AQ60" s="179"/>
      <c r="AR60" s="179" t="s">
        <v>99</v>
      </c>
      <c r="AS60" s="70" t="s">
        <v>60</v>
      </c>
      <c r="AT60" s="70" t="s">
        <v>60</v>
      </c>
      <c r="AU60" s="71"/>
    </row>
    <row r="61" spans="1:47" ht="43.2" x14ac:dyDescent="0.2">
      <c r="A61" s="58"/>
      <c r="B61" s="59"/>
      <c r="C61" s="202" t="s">
        <v>271</v>
      </c>
      <c r="D61" s="60" t="s">
        <v>272</v>
      </c>
      <c r="E61" s="60" t="s">
        <v>264</v>
      </c>
      <c r="F61" s="60" t="s">
        <v>131</v>
      </c>
      <c r="G61" s="171">
        <v>400</v>
      </c>
      <c r="H61" s="210">
        <v>400</v>
      </c>
      <c r="I61" s="171">
        <v>396.01600000000002</v>
      </c>
      <c r="J61" s="188" t="s">
        <v>49</v>
      </c>
      <c r="K61" s="177" t="s">
        <v>81</v>
      </c>
      <c r="L61" s="60" t="s">
        <v>82</v>
      </c>
      <c r="M61" s="171">
        <v>0</v>
      </c>
      <c r="N61" s="171">
        <v>0</v>
      </c>
      <c r="O61" s="205">
        <f t="shared" si="0"/>
        <v>0</v>
      </c>
      <c r="P61" s="61">
        <v>0</v>
      </c>
      <c r="Q61" s="177" t="s">
        <v>929</v>
      </c>
      <c r="R61" s="60" t="s">
        <v>1610</v>
      </c>
      <c r="S61" s="66"/>
      <c r="T61" s="206" t="s">
        <v>161</v>
      </c>
      <c r="U61" s="207" t="s">
        <v>74</v>
      </c>
      <c r="V61" s="206" t="s">
        <v>75</v>
      </c>
      <c r="W61" s="67" t="s">
        <v>56</v>
      </c>
      <c r="X61" s="68">
        <v>21</v>
      </c>
      <c r="Y61" s="69" t="s">
        <v>57</v>
      </c>
      <c r="Z61" s="39">
        <v>77</v>
      </c>
      <c r="AA61" s="69" t="s">
        <v>57</v>
      </c>
      <c r="AB61" s="40"/>
      <c r="AC61" s="67"/>
      <c r="AD61" s="68"/>
      <c r="AE61" s="69" t="s">
        <v>57</v>
      </c>
      <c r="AF61" s="39"/>
      <c r="AG61" s="69" t="s">
        <v>57</v>
      </c>
      <c r="AH61" s="40"/>
      <c r="AI61" s="67"/>
      <c r="AJ61" s="68"/>
      <c r="AK61" s="69" t="s">
        <v>57</v>
      </c>
      <c r="AL61" s="39"/>
      <c r="AM61" s="69" t="s">
        <v>57</v>
      </c>
      <c r="AN61" s="40"/>
      <c r="AO61" s="179"/>
      <c r="AP61" s="60" t="s">
        <v>58</v>
      </c>
      <c r="AQ61" s="179"/>
      <c r="AR61" s="179" t="s">
        <v>99</v>
      </c>
      <c r="AS61" s="70" t="s">
        <v>60</v>
      </c>
      <c r="AT61" s="70"/>
      <c r="AU61" s="71"/>
    </row>
    <row r="62" spans="1:47" ht="32.4" x14ac:dyDescent="0.2">
      <c r="A62" s="58"/>
      <c r="B62" s="59"/>
      <c r="C62" s="202" t="s">
        <v>273</v>
      </c>
      <c r="D62" s="60" t="s">
        <v>274</v>
      </c>
      <c r="E62" s="60" t="s">
        <v>264</v>
      </c>
      <c r="F62" s="60" t="s">
        <v>124</v>
      </c>
      <c r="G62" s="171">
        <v>1325</v>
      </c>
      <c r="H62" s="210">
        <v>1325</v>
      </c>
      <c r="I62" s="171">
        <v>1315.636</v>
      </c>
      <c r="J62" s="188" t="s">
        <v>49</v>
      </c>
      <c r="K62" s="177" t="s">
        <v>50</v>
      </c>
      <c r="L62" s="60" t="s">
        <v>114</v>
      </c>
      <c r="M62" s="171">
        <v>1325</v>
      </c>
      <c r="N62" s="171">
        <v>1500</v>
      </c>
      <c r="O62" s="205">
        <f t="shared" si="0"/>
        <v>175</v>
      </c>
      <c r="P62" s="61">
        <v>0</v>
      </c>
      <c r="Q62" s="177" t="s">
        <v>50</v>
      </c>
      <c r="R62" s="60" t="s">
        <v>1641</v>
      </c>
      <c r="S62" s="66"/>
      <c r="T62" s="206" t="s">
        <v>275</v>
      </c>
      <c r="U62" s="207" t="s">
        <v>74</v>
      </c>
      <c r="V62" s="206" t="s">
        <v>75</v>
      </c>
      <c r="W62" s="67" t="s">
        <v>56</v>
      </c>
      <c r="X62" s="68">
        <v>21</v>
      </c>
      <c r="Y62" s="69" t="s">
        <v>57</v>
      </c>
      <c r="Z62" s="39">
        <v>78</v>
      </c>
      <c r="AA62" s="69" t="s">
        <v>57</v>
      </c>
      <c r="AB62" s="40"/>
      <c r="AC62" s="67"/>
      <c r="AD62" s="68"/>
      <c r="AE62" s="69" t="s">
        <v>57</v>
      </c>
      <c r="AF62" s="39"/>
      <c r="AG62" s="69" t="s">
        <v>57</v>
      </c>
      <c r="AH62" s="40"/>
      <c r="AI62" s="67"/>
      <c r="AJ62" s="68"/>
      <c r="AK62" s="69" t="s">
        <v>57</v>
      </c>
      <c r="AL62" s="39"/>
      <c r="AM62" s="69" t="s">
        <v>57</v>
      </c>
      <c r="AN62" s="40"/>
      <c r="AO62" s="179"/>
      <c r="AP62" s="60" t="s">
        <v>58</v>
      </c>
      <c r="AQ62" s="179"/>
      <c r="AR62" s="179" t="s">
        <v>99</v>
      </c>
      <c r="AS62" s="70"/>
      <c r="AT62" s="70" t="s">
        <v>60</v>
      </c>
      <c r="AU62" s="71"/>
    </row>
    <row r="63" spans="1:47" ht="43.2" x14ac:dyDescent="0.2">
      <c r="A63" s="58"/>
      <c r="B63" s="59"/>
      <c r="C63" s="202" t="s">
        <v>276</v>
      </c>
      <c r="D63" s="60" t="s">
        <v>1696</v>
      </c>
      <c r="E63" s="60" t="s">
        <v>264</v>
      </c>
      <c r="F63" s="60" t="s">
        <v>270</v>
      </c>
      <c r="G63" s="171">
        <v>350</v>
      </c>
      <c r="H63" s="210">
        <v>199.697</v>
      </c>
      <c r="I63" s="171">
        <v>192.69</v>
      </c>
      <c r="J63" s="188" t="s">
        <v>49</v>
      </c>
      <c r="K63" s="177" t="s">
        <v>50</v>
      </c>
      <c r="L63" s="60" t="s">
        <v>277</v>
      </c>
      <c r="M63" s="171">
        <v>350</v>
      </c>
      <c r="N63" s="171">
        <v>350</v>
      </c>
      <c r="O63" s="205">
        <f t="shared" si="0"/>
        <v>0</v>
      </c>
      <c r="P63" s="61">
        <v>0</v>
      </c>
      <c r="Q63" s="177" t="s">
        <v>50</v>
      </c>
      <c r="R63" s="60" t="s">
        <v>1642</v>
      </c>
      <c r="S63" s="66"/>
      <c r="T63" s="206" t="s">
        <v>135</v>
      </c>
      <c r="U63" s="207" t="s">
        <v>74</v>
      </c>
      <c r="V63" s="206" t="s">
        <v>75</v>
      </c>
      <c r="W63" s="67" t="s">
        <v>56</v>
      </c>
      <c r="X63" s="68">
        <v>21</v>
      </c>
      <c r="Y63" s="69" t="s">
        <v>57</v>
      </c>
      <c r="Z63" s="39">
        <v>79</v>
      </c>
      <c r="AA63" s="69" t="s">
        <v>57</v>
      </c>
      <c r="AB63" s="40"/>
      <c r="AC63" s="67"/>
      <c r="AD63" s="68"/>
      <c r="AE63" s="69" t="s">
        <v>57</v>
      </c>
      <c r="AF63" s="39"/>
      <c r="AG63" s="69" t="s">
        <v>57</v>
      </c>
      <c r="AH63" s="40"/>
      <c r="AI63" s="67"/>
      <c r="AJ63" s="68"/>
      <c r="AK63" s="69" t="s">
        <v>57</v>
      </c>
      <c r="AL63" s="39"/>
      <c r="AM63" s="69" t="s">
        <v>57</v>
      </c>
      <c r="AN63" s="40"/>
      <c r="AO63" s="179"/>
      <c r="AP63" s="60" t="s">
        <v>58</v>
      </c>
      <c r="AQ63" s="179"/>
      <c r="AR63" s="179" t="s">
        <v>99</v>
      </c>
      <c r="AS63" s="70" t="s">
        <v>60</v>
      </c>
      <c r="AT63" s="70"/>
      <c r="AU63" s="71"/>
    </row>
    <row r="64" spans="1:47" ht="64.8" x14ac:dyDescent="0.2">
      <c r="A64" s="58"/>
      <c r="B64" s="59"/>
      <c r="C64" s="202" t="s">
        <v>278</v>
      </c>
      <c r="D64" s="60" t="s">
        <v>279</v>
      </c>
      <c r="E64" s="60" t="s">
        <v>264</v>
      </c>
      <c r="F64" s="60" t="s">
        <v>176</v>
      </c>
      <c r="G64" s="171">
        <v>0</v>
      </c>
      <c r="H64" s="210">
        <v>2911.95</v>
      </c>
      <c r="I64" s="171">
        <v>1036.981</v>
      </c>
      <c r="J64" s="204" t="s">
        <v>280</v>
      </c>
      <c r="K64" s="177" t="s">
        <v>50</v>
      </c>
      <c r="L64" s="60" t="s">
        <v>281</v>
      </c>
      <c r="M64" s="171">
        <v>0</v>
      </c>
      <c r="N64" s="171">
        <v>0</v>
      </c>
      <c r="O64" s="205">
        <f t="shared" si="0"/>
        <v>0</v>
      </c>
      <c r="P64" s="61">
        <v>0</v>
      </c>
      <c r="Q64" s="177" t="s">
        <v>422</v>
      </c>
      <c r="R64" s="60" t="s">
        <v>1643</v>
      </c>
      <c r="S64" s="66"/>
      <c r="T64" s="206" t="s">
        <v>135</v>
      </c>
      <c r="U64" s="207" t="s">
        <v>74</v>
      </c>
      <c r="V64" s="206" t="s">
        <v>75</v>
      </c>
      <c r="W64" s="67" t="s">
        <v>56</v>
      </c>
      <c r="X64" s="68">
        <v>21</v>
      </c>
      <c r="Y64" s="69" t="s">
        <v>57</v>
      </c>
      <c r="Z64" s="39">
        <v>80</v>
      </c>
      <c r="AA64" s="69" t="s">
        <v>57</v>
      </c>
      <c r="AB64" s="40"/>
      <c r="AC64" s="67"/>
      <c r="AD64" s="68"/>
      <c r="AE64" s="69" t="s">
        <v>57</v>
      </c>
      <c r="AF64" s="39"/>
      <c r="AG64" s="69" t="s">
        <v>57</v>
      </c>
      <c r="AH64" s="40"/>
      <c r="AI64" s="67"/>
      <c r="AJ64" s="68"/>
      <c r="AK64" s="69" t="s">
        <v>57</v>
      </c>
      <c r="AL64" s="39"/>
      <c r="AM64" s="69" t="s">
        <v>57</v>
      </c>
      <c r="AN64" s="40"/>
      <c r="AO64" s="179"/>
      <c r="AP64" s="179" t="s">
        <v>91</v>
      </c>
      <c r="AQ64" s="179" t="s">
        <v>282</v>
      </c>
      <c r="AR64" s="179" t="s">
        <v>108</v>
      </c>
      <c r="AS64" s="70"/>
      <c r="AT64" s="70" t="s">
        <v>60</v>
      </c>
      <c r="AU64" s="71"/>
    </row>
    <row r="65" spans="1:47" ht="108" x14ac:dyDescent="0.2">
      <c r="A65" s="58"/>
      <c r="B65" s="59"/>
      <c r="C65" s="202" t="s">
        <v>283</v>
      </c>
      <c r="D65" s="60" t="s">
        <v>284</v>
      </c>
      <c r="E65" s="60" t="s">
        <v>264</v>
      </c>
      <c r="F65" s="60" t="s">
        <v>176</v>
      </c>
      <c r="G65" s="171">
        <v>1000</v>
      </c>
      <c r="H65" s="210">
        <f>1000+997.1-998.4</f>
        <v>998.69999999999993</v>
      </c>
      <c r="I65" s="171">
        <v>209.66900000000001</v>
      </c>
      <c r="J65" s="204" t="s">
        <v>1502</v>
      </c>
      <c r="K65" s="177" t="s">
        <v>89</v>
      </c>
      <c r="L65" s="60" t="s">
        <v>1503</v>
      </c>
      <c r="M65" s="171">
        <v>0</v>
      </c>
      <c r="N65" s="171">
        <v>0</v>
      </c>
      <c r="O65" s="205">
        <f t="shared" si="0"/>
        <v>0</v>
      </c>
      <c r="P65" s="61">
        <v>0</v>
      </c>
      <c r="Q65" s="177" t="s">
        <v>929</v>
      </c>
      <c r="R65" s="60" t="s">
        <v>1644</v>
      </c>
      <c r="S65" s="66"/>
      <c r="T65" s="206" t="s">
        <v>285</v>
      </c>
      <c r="U65" s="207" t="s">
        <v>74</v>
      </c>
      <c r="V65" s="206" t="s">
        <v>75</v>
      </c>
      <c r="W65" s="67" t="s">
        <v>56</v>
      </c>
      <c r="X65" s="68">
        <v>21</v>
      </c>
      <c r="Y65" s="69" t="s">
        <v>57</v>
      </c>
      <c r="Z65" s="39">
        <v>81</v>
      </c>
      <c r="AA65" s="69" t="s">
        <v>57</v>
      </c>
      <c r="AB65" s="40"/>
      <c r="AC65" s="67"/>
      <c r="AD65" s="68"/>
      <c r="AE65" s="69" t="s">
        <v>57</v>
      </c>
      <c r="AF65" s="39"/>
      <c r="AG65" s="69" t="s">
        <v>57</v>
      </c>
      <c r="AH65" s="40"/>
      <c r="AI65" s="67"/>
      <c r="AJ65" s="68"/>
      <c r="AK65" s="69" t="s">
        <v>57</v>
      </c>
      <c r="AL65" s="39"/>
      <c r="AM65" s="69" t="s">
        <v>57</v>
      </c>
      <c r="AN65" s="40"/>
      <c r="AO65" s="179"/>
      <c r="AP65" s="179" t="s">
        <v>91</v>
      </c>
      <c r="AQ65" s="179" t="s">
        <v>282</v>
      </c>
      <c r="AR65" s="179" t="s">
        <v>108</v>
      </c>
      <c r="AS65" s="70"/>
      <c r="AT65" s="70" t="s">
        <v>60</v>
      </c>
      <c r="AU65" s="71"/>
    </row>
    <row r="66" spans="1:47" ht="21.6" customHeight="1" x14ac:dyDescent="0.2">
      <c r="A66" s="58"/>
      <c r="B66" s="59"/>
      <c r="C66" s="284" t="s">
        <v>286</v>
      </c>
      <c r="D66" s="270" t="s">
        <v>287</v>
      </c>
      <c r="E66" s="270" t="s">
        <v>264</v>
      </c>
      <c r="F66" s="270" t="s">
        <v>97</v>
      </c>
      <c r="G66" s="171">
        <v>0</v>
      </c>
      <c r="H66" s="210">
        <f>199.98+6924.2</f>
        <v>7124.1799999999994</v>
      </c>
      <c r="I66" s="171">
        <f>199.98+1055.496</f>
        <v>1255.4760000000001</v>
      </c>
      <c r="J66" s="274" t="s">
        <v>288</v>
      </c>
      <c r="K66" s="262" t="s">
        <v>81</v>
      </c>
      <c r="L66" s="270" t="s">
        <v>289</v>
      </c>
      <c r="M66" s="171">
        <v>0</v>
      </c>
      <c r="N66" s="171" t="s">
        <v>57</v>
      </c>
      <c r="O66" s="205" t="e">
        <f t="shared" si="0"/>
        <v>#VALUE!</v>
      </c>
      <c r="P66" s="61">
        <v>0</v>
      </c>
      <c r="Q66" s="177" t="s">
        <v>929</v>
      </c>
      <c r="R66" s="267" t="s">
        <v>1645</v>
      </c>
      <c r="S66" s="66"/>
      <c r="T66" s="206" t="s">
        <v>135</v>
      </c>
      <c r="U66" s="207" t="s">
        <v>290</v>
      </c>
      <c r="V66" s="206" t="s">
        <v>107</v>
      </c>
      <c r="W66" s="67" t="s">
        <v>56</v>
      </c>
      <c r="X66" s="68">
        <v>21</v>
      </c>
      <c r="Y66" s="69" t="s">
        <v>57</v>
      </c>
      <c r="Z66" s="39">
        <v>82</v>
      </c>
      <c r="AA66" s="69" t="s">
        <v>57</v>
      </c>
      <c r="AB66" s="40"/>
      <c r="AC66" s="67"/>
      <c r="AD66" s="68"/>
      <c r="AE66" s="69" t="s">
        <v>57</v>
      </c>
      <c r="AF66" s="39"/>
      <c r="AG66" s="69" t="s">
        <v>57</v>
      </c>
      <c r="AH66" s="40"/>
      <c r="AI66" s="67"/>
      <c r="AJ66" s="68"/>
      <c r="AK66" s="69" t="s">
        <v>57</v>
      </c>
      <c r="AL66" s="39"/>
      <c r="AM66" s="69" t="s">
        <v>57</v>
      </c>
      <c r="AN66" s="40"/>
      <c r="AO66" s="179"/>
      <c r="AP66" s="270" t="s">
        <v>91</v>
      </c>
      <c r="AQ66" s="270" t="s">
        <v>282</v>
      </c>
      <c r="AR66" s="270" t="s">
        <v>108</v>
      </c>
      <c r="AS66" s="70" t="s">
        <v>60</v>
      </c>
      <c r="AT66" s="70" t="s">
        <v>60</v>
      </c>
      <c r="AU66" s="71"/>
    </row>
    <row r="67" spans="1:47" ht="32.4" x14ac:dyDescent="0.2">
      <c r="A67" s="58"/>
      <c r="B67" s="59"/>
      <c r="C67" s="286"/>
      <c r="D67" s="273"/>
      <c r="E67" s="273"/>
      <c r="F67" s="273"/>
      <c r="G67" s="171">
        <v>0</v>
      </c>
      <c r="H67" s="210">
        <v>2967.6</v>
      </c>
      <c r="I67" s="171">
        <f>467.837</f>
        <v>467.83699999999999</v>
      </c>
      <c r="J67" s="275"/>
      <c r="K67" s="264"/>
      <c r="L67" s="273"/>
      <c r="M67" s="171">
        <v>0</v>
      </c>
      <c r="N67" s="171" t="s">
        <v>57</v>
      </c>
      <c r="O67" s="205" t="e">
        <f t="shared" si="0"/>
        <v>#VALUE!</v>
      </c>
      <c r="P67" s="61">
        <v>0</v>
      </c>
      <c r="Q67" s="177" t="s">
        <v>929</v>
      </c>
      <c r="R67" s="268"/>
      <c r="S67" s="66"/>
      <c r="T67" s="206" t="s">
        <v>135</v>
      </c>
      <c r="U67" s="207" t="s">
        <v>74</v>
      </c>
      <c r="V67" s="206" t="s">
        <v>75</v>
      </c>
      <c r="W67" s="67"/>
      <c r="X67" s="68"/>
      <c r="Y67" s="69" t="s">
        <v>57</v>
      </c>
      <c r="Z67" s="39"/>
      <c r="AA67" s="69" t="s">
        <v>57</v>
      </c>
      <c r="AB67" s="40"/>
      <c r="AC67" s="67"/>
      <c r="AD67" s="68"/>
      <c r="AE67" s="69" t="s">
        <v>57</v>
      </c>
      <c r="AF67" s="39"/>
      <c r="AG67" s="69" t="s">
        <v>57</v>
      </c>
      <c r="AH67" s="40"/>
      <c r="AI67" s="67"/>
      <c r="AJ67" s="68"/>
      <c r="AK67" s="69" t="s">
        <v>57</v>
      </c>
      <c r="AL67" s="39"/>
      <c r="AM67" s="69" t="s">
        <v>57</v>
      </c>
      <c r="AN67" s="40"/>
      <c r="AO67" s="179"/>
      <c r="AP67" s="273"/>
      <c r="AQ67" s="272"/>
      <c r="AR67" s="272"/>
      <c r="AS67" s="70"/>
      <c r="AT67" s="70" t="s">
        <v>60</v>
      </c>
      <c r="AU67" s="71"/>
    </row>
    <row r="68" spans="1:47" ht="32.4" x14ac:dyDescent="0.2">
      <c r="A68" s="58"/>
      <c r="B68" s="59"/>
      <c r="C68" s="202" t="s">
        <v>291</v>
      </c>
      <c r="D68" s="60" t="s">
        <v>292</v>
      </c>
      <c r="E68" s="60" t="s">
        <v>293</v>
      </c>
      <c r="F68" s="60" t="s">
        <v>270</v>
      </c>
      <c r="G68" s="171">
        <f>12390-750</f>
        <v>11640</v>
      </c>
      <c r="H68" s="210">
        <f>9308.568+1369.833+168.659-750+638.726</f>
        <v>10735.786</v>
      </c>
      <c r="I68" s="171">
        <v>10021.040999999999</v>
      </c>
      <c r="J68" s="188" t="s">
        <v>49</v>
      </c>
      <c r="K68" s="256" t="s">
        <v>50</v>
      </c>
      <c r="L68" s="257" t="s">
        <v>294</v>
      </c>
      <c r="M68" s="171">
        <v>10000</v>
      </c>
      <c r="N68" s="171">
        <v>12390</v>
      </c>
      <c r="O68" s="205">
        <f t="shared" si="0"/>
        <v>2390</v>
      </c>
      <c r="P68" s="61">
        <v>0</v>
      </c>
      <c r="Q68" s="177" t="s">
        <v>50</v>
      </c>
      <c r="R68" s="60" t="s">
        <v>1646</v>
      </c>
      <c r="S68" s="66"/>
      <c r="T68" s="206" t="s">
        <v>295</v>
      </c>
      <c r="U68" s="207" t="s">
        <v>74</v>
      </c>
      <c r="V68" s="206" t="s">
        <v>75</v>
      </c>
      <c r="W68" s="67" t="s">
        <v>56</v>
      </c>
      <c r="X68" s="68">
        <v>21</v>
      </c>
      <c r="Y68" s="69" t="s">
        <v>57</v>
      </c>
      <c r="Z68" s="39">
        <v>83</v>
      </c>
      <c r="AA68" s="69" t="s">
        <v>57</v>
      </c>
      <c r="AB68" s="40"/>
      <c r="AC68" s="67"/>
      <c r="AD68" s="68"/>
      <c r="AE68" s="69" t="s">
        <v>57</v>
      </c>
      <c r="AF68" s="39"/>
      <c r="AG68" s="69" t="s">
        <v>57</v>
      </c>
      <c r="AH68" s="40"/>
      <c r="AI68" s="67"/>
      <c r="AJ68" s="68"/>
      <c r="AK68" s="69" t="s">
        <v>57</v>
      </c>
      <c r="AL68" s="39"/>
      <c r="AM68" s="69" t="s">
        <v>57</v>
      </c>
      <c r="AN68" s="40"/>
      <c r="AO68" s="179"/>
      <c r="AP68" s="60" t="s">
        <v>58</v>
      </c>
      <c r="AQ68" s="179"/>
      <c r="AR68" s="179" t="s">
        <v>158</v>
      </c>
      <c r="AS68" s="70"/>
      <c r="AT68" s="70" t="s">
        <v>60</v>
      </c>
      <c r="AU68" s="71"/>
    </row>
    <row r="69" spans="1:47" ht="32.4" x14ac:dyDescent="0.2">
      <c r="A69" s="58"/>
      <c r="B69" s="59"/>
      <c r="C69" s="202" t="s">
        <v>296</v>
      </c>
      <c r="D69" s="60" t="s">
        <v>297</v>
      </c>
      <c r="E69" s="60" t="s">
        <v>264</v>
      </c>
      <c r="F69" s="60" t="s">
        <v>339</v>
      </c>
      <c r="G69" s="171">
        <v>1314.6</v>
      </c>
      <c r="H69" s="210">
        <v>1984.365</v>
      </c>
      <c r="I69" s="171">
        <v>1876.9449999999999</v>
      </c>
      <c r="J69" s="188" t="s">
        <v>49</v>
      </c>
      <c r="K69" s="256" t="s">
        <v>50</v>
      </c>
      <c r="L69" s="257" t="s">
        <v>294</v>
      </c>
      <c r="M69" s="171">
        <v>1714.6</v>
      </c>
      <c r="N69" s="171">
        <v>1714.6</v>
      </c>
      <c r="O69" s="205">
        <f t="shared" si="0"/>
        <v>0</v>
      </c>
      <c r="P69" s="61">
        <v>0</v>
      </c>
      <c r="Q69" s="177" t="s">
        <v>50</v>
      </c>
      <c r="R69" s="60" t="s">
        <v>1647</v>
      </c>
      <c r="S69" s="66"/>
      <c r="T69" s="206" t="s">
        <v>1697</v>
      </c>
      <c r="U69" s="207" t="s">
        <v>74</v>
      </c>
      <c r="V69" s="206" t="s">
        <v>75</v>
      </c>
      <c r="W69" s="67" t="s">
        <v>56</v>
      </c>
      <c r="X69" s="68">
        <v>21</v>
      </c>
      <c r="Y69" s="69" t="s">
        <v>57</v>
      </c>
      <c r="Z69" s="39">
        <v>84</v>
      </c>
      <c r="AA69" s="69" t="s">
        <v>57</v>
      </c>
      <c r="AB69" s="40"/>
      <c r="AC69" s="67"/>
      <c r="AD69" s="68"/>
      <c r="AE69" s="69" t="s">
        <v>57</v>
      </c>
      <c r="AF69" s="39"/>
      <c r="AG69" s="69" t="s">
        <v>57</v>
      </c>
      <c r="AH69" s="40"/>
      <c r="AI69" s="67"/>
      <c r="AJ69" s="68"/>
      <c r="AK69" s="69" t="s">
        <v>57</v>
      </c>
      <c r="AL69" s="39"/>
      <c r="AM69" s="69" t="s">
        <v>57</v>
      </c>
      <c r="AN69" s="40"/>
      <c r="AO69" s="179"/>
      <c r="AP69" s="60" t="s">
        <v>58</v>
      </c>
      <c r="AQ69" s="179"/>
      <c r="AR69" s="179" t="s">
        <v>108</v>
      </c>
      <c r="AS69" s="70" t="s">
        <v>60</v>
      </c>
      <c r="AT69" s="70" t="s">
        <v>60</v>
      </c>
      <c r="AU69" s="71"/>
    </row>
    <row r="70" spans="1:47" ht="75.599999999999994" x14ac:dyDescent="0.2">
      <c r="A70" s="58"/>
      <c r="B70" s="72"/>
      <c r="C70" s="202" t="s">
        <v>298</v>
      </c>
      <c r="D70" s="60" t="s">
        <v>299</v>
      </c>
      <c r="E70" s="60" t="s">
        <v>191</v>
      </c>
      <c r="F70" s="60" t="s">
        <v>300</v>
      </c>
      <c r="G70" s="171">
        <v>1066.2159999999999</v>
      </c>
      <c r="H70" s="210">
        <v>1066.2159999999999</v>
      </c>
      <c r="I70" s="171">
        <v>1008.917</v>
      </c>
      <c r="J70" s="188" t="s">
        <v>49</v>
      </c>
      <c r="K70" s="177" t="s">
        <v>50</v>
      </c>
      <c r="L70" s="60" t="s">
        <v>301</v>
      </c>
      <c r="M70" s="171">
        <v>1199</v>
      </c>
      <c r="N70" s="171">
        <v>1400</v>
      </c>
      <c r="O70" s="205">
        <f t="shared" si="0"/>
        <v>201</v>
      </c>
      <c r="P70" s="61">
        <v>0</v>
      </c>
      <c r="Q70" s="177" t="s">
        <v>422</v>
      </c>
      <c r="R70" s="60" t="s">
        <v>1648</v>
      </c>
      <c r="S70" s="66"/>
      <c r="T70" s="206" t="s">
        <v>302</v>
      </c>
      <c r="U70" s="207" t="s">
        <v>74</v>
      </c>
      <c r="V70" s="206" t="s">
        <v>75</v>
      </c>
      <c r="W70" s="67" t="s">
        <v>56</v>
      </c>
      <c r="X70" s="68">
        <v>21</v>
      </c>
      <c r="Y70" s="69" t="s">
        <v>57</v>
      </c>
      <c r="Z70" s="39">
        <v>85</v>
      </c>
      <c r="AA70" s="69" t="s">
        <v>57</v>
      </c>
      <c r="AB70" s="40"/>
      <c r="AC70" s="67" t="s">
        <v>56</v>
      </c>
      <c r="AD70" s="68">
        <v>21</v>
      </c>
      <c r="AE70" s="69" t="s">
        <v>57</v>
      </c>
      <c r="AF70" s="39">
        <v>23</v>
      </c>
      <c r="AG70" s="69" t="s">
        <v>57</v>
      </c>
      <c r="AH70" s="40"/>
      <c r="AI70" s="67"/>
      <c r="AJ70" s="68"/>
      <c r="AK70" s="69" t="s">
        <v>57</v>
      </c>
      <c r="AL70" s="39"/>
      <c r="AM70" s="69" t="s">
        <v>57</v>
      </c>
      <c r="AN70" s="40"/>
      <c r="AO70" s="179"/>
      <c r="AP70" s="60" t="s">
        <v>58</v>
      </c>
      <c r="AQ70" s="179"/>
      <c r="AR70" s="179" t="s">
        <v>68</v>
      </c>
      <c r="AS70" s="70" t="s">
        <v>60</v>
      </c>
      <c r="AT70" s="70" t="s">
        <v>60</v>
      </c>
      <c r="AU70" s="71"/>
    </row>
    <row r="71" spans="1:47" ht="64.8" x14ac:dyDescent="0.2">
      <c r="A71" s="58"/>
      <c r="B71" s="72"/>
      <c r="C71" s="202" t="s">
        <v>303</v>
      </c>
      <c r="D71" s="60" t="s">
        <v>304</v>
      </c>
      <c r="E71" s="60" t="s">
        <v>97</v>
      </c>
      <c r="F71" s="60" t="s">
        <v>305</v>
      </c>
      <c r="G71" s="171">
        <v>25000</v>
      </c>
      <c r="H71" s="210">
        <v>1694.877</v>
      </c>
      <c r="I71" s="171">
        <v>1571.902</v>
      </c>
      <c r="J71" s="204" t="s">
        <v>306</v>
      </c>
      <c r="K71" s="177" t="s">
        <v>50</v>
      </c>
      <c r="L71" s="60" t="s">
        <v>307</v>
      </c>
      <c r="M71" s="171">
        <v>32000</v>
      </c>
      <c r="N71" s="171">
        <v>60000</v>
      </c>
      <c r="O71" s="205">
        <f t="shared" si="0"/>
        <v>28000</v>
      </c>
      <c r="P71" s="61">
        <v>0</v>
      </c>
      <c r="Q71" s="177" t="s">
        <v>50</v>
      </c>
      <c r="R71" s="60" t="s">
        <v>1649</v>
      </c>
      <c r="S71" s="66" t="s">
        <v>1706</v>
      </c>
      <c r="T71" s="206" t="s">
        <v>1678</v>
      </c>
      <c r="U71" s="207" t="s">
        <v>74</v>
      </c>
      <c r="V71" s="206" t="s">
        <v>75</v>
      </c>
      <c r="W71" s="67" t="s">
        <v>56</v>
      </c>
      <c r="X71" s="68" t="s">
        <v>308</v>
      </c>
      <c r="Y71" s="69" t="s">
        <v>57</v>
      </c>
      <c r="Z71" s="39">
        <v>1</v>
      </c>
      <c r="AA71" s="69" t="s">
        <v>57</v>
      </c>
      <c r="AB71" s="40"/>
      <c r="AC71" s="67"/>
      <c r="AD71" s="68"/>
      <c r="AE71" s="69" t="s">
        <v>57</v>
      </c>
      <c r="AF71" s="39"/>
      <c r="AG71" s="69" t="s">
        <v>57</v>
      </c>
      <c r="AH71" s="40"/>
      <c r="AI71" s="67"/>
      <c r="AJ71" s="68"/>
      <c r="AK71" s="69" t="s">
        <v>57</v>
      </c>
      <c r="AL71" s="39"/>
      <c r="AM71" s="69" t="s">
        <v>57</v>
      </c>
      <c r="AN71" s="40"/>
      <c r="AO71" s="179"/>
      <c r="AP71" s="179" t="s">
        <v>91</v>
      </c>
      <c r="AQ71" s="179" t="s">
        <v>282</v>
      </c>
      <c r="AR71" s="179" t="s">
        <v>108</v>
      </c>
      <c r="AS71" s="70"/>
      <c r="AT71" s="70" t="s">
        <v>60</v>
      </c>
      <c r="AU71" s="71"/>
    </row>
    <row r="72" spans="1:47" ht="129.6" x14ac:dyDescent="0.2">
      <c r="A72" s="58"/>
      <c r="B72" s="72"/>
      <c r="C72" s="202" t="s">
        <v>309</v>
      </c>
      <c r="D72" s="60" t="s">
        <v>310</v>
      </c>
      <c r="E72" s="60" t="s">
        <v>97</v>
      </c>
      <c r="F72" s="60" t="s">
        <v>311</v>
      </c>
      <c r="G72" s="171">
        <v>250</v>
      </c>
      <c r="H72" s="210">
        <v>250</v>
      </c>
      <c r="I72" s="171">
        <v>198.58</v>
      </c>
      <c r="J72" s="204" t="s">
        <v>312</v>
      </c>
      <c r="K72" s="177" t="s">
        <v>89</v>
      </c>
      <c r="L72" s="60" t="s">
        <v>313</v>
      </c>
      <c r="M72" s="171">
        <v>210</v>
      </c>
      <c r="N72" s="171">
        <v>200</v>
      </c>
      <c r="O72" s="205">
        <f t="shared" si="0"/>
        <v>-10</v>
      </c>
      <c r="P72" s="61">
        <v>0</v>
      </c>
      <c r="Q72" s="177" t="s">
        <v>50</v>
      </c>
      <c r="R72" s="60" t="s">
        <v>1650</v>
      </c>
      <c r="S72" s="66"/>
      <c r="T72" s="206" t="s">
        <v>314</v>
      </c>
      <c r="U72" s="207" t="s">
        <v>74</v>
      </c>
      <c r="V72" s="206" t="s">
        <v>75</v>
      </c>
      <c r="W72" s="67" t="s">
        <v>56</v>
      </c>
      <c r="X72" s="68" t="s">
        <v>308</v>
      </c>
      <c r="Y72" s="69" t="s">
        <v>57</v>
      </c>
      <c r="Z72" s="39">
        <v>2</v>
      </c>
      <c r="AA72" s="69" t="s">
        <v>57</v>
      </c>
      <c r="AB72" s="40"/>
      <c r="AC72" s="67"/>
      <c r="AD72" s="68"/>
      <c r="AE72" s="69" t="s">
        <v>57</v>
      </c>
      <c r="AF72" s="39"/>
      <c r="AG72" s="69" t="s">
        <v>57</v>
      </c>
      <c r="AH72" s="40"/>
      <c r="AI72" s="67"/>
      <c r="AJ72" s="68"/>
      <c r="AK72" s="69" t="s">
        <v>57</v>
      </c>
      <c r="AL72" s="39"/>
      <c r="AM72" s="69" t="s">
        <v>57</v>
      </c>
      <c r="AN72" s="40"/>
      <c r="AO72" s="179"/>
      <c r="AP72" s="179" t="s">
        <v>91</v>
      </c>
      <c r="AQ72" s="179" t="s">
        <v>282</v>
      </c>
      <c r="AR72" s="179" t="s">
        <v>108</v>
      </c>
      <c r="AS72" s="70" t="s">
        <v>60</v>
      </c>
      <c r="AT72" s="70"/>
      <c r="AU72" s="71"/>
    </row>
    <row r="73" spans="1:47" ht="118.8" x14ac:dyDescent="0.2">
      <c r="A73" s="58"/>
      <c r="B73" s="72"/>
      <c r="C73" s="202" t="s">
        <v>315</v>
      </c>
      <c r="D73" s="60" t="s">
        <v>316</v>
      </c>
      <c r="E73" s="60" t="s">
        <v>97</v>
      </c>
      <c r="F73" s="60" t="s">
        <v>176</v>
      </c>
      <c r="G73" s="171">
        <v>450</v>
      </c>
      <c r="H73" s="210">
        <v>241</v>
      </c>
      <c r="I73" s="171">
        <v>105.24</v>
      </c>
      <c r="J73" s="204" t="s">
        <v>317</v>
      </c>
      <c r="K73" s="177" t="s">
        <v>89</v>
      </c>
      <c r="L73" s="60" t="s">
        <v>318</v>
      </c>
      <c r="M73" s="171">
        <v>450</v>
      </c>
      <c r="N73" s="171">
        <v>0</v>
      </c>
      <c r="O73" s="205">
        <f t="shared" si="0"/>
        <v>-450</v>
      </c>
      <c r="P73" s="61">
        <v>0</v>
      </c>
      <c r="Q73" s="177" t="s">
        <v>417</v>
      </c>
      <c r="R73" s="60" t="s">
        <v>1651</v>
      </c>
      <c r="S73" s="66"/>
      <c r="T73" s="206" t="s">
        <v>319</v>
      </c>
      <c r="U73" s="207" t="s">
        <v>74</v>
      </c>
      <c r="V73" s="206" t="s">
        <v>75</v>
      </c>
      <c r="W73" s="67" t="s">
        <v>56</v>
      </c>
      <c r="X73" s="68" t="s">
        <v>308</v>
      </c>
      <c r="Y73" s="69" t="s">
        <v>57</v>
      </c>
      <c r="Z73" s="39">
        <v>3</v>
      </c>
      <c r="AA73" s="69" t="s">
        <v>57</v>
      </c>
      <c r="AB73" s="40"/>
      <c r="AC73" s="67"/>
      <c r="AD73" s="68"/>
      <c r="AE73" s="69" t="s">
        <v>57</v>
      </c>
      <c r="AF73" s="39"/>
      <c r="AG73" s="69" t="s">
        <v>57</v>
      </c>
      <c r="AH73" s="40"/>
      <c r="AI73" s="67"/>
      <c r="AJ73" s="68"/>
      <c r="AK73" s="69" t="s">
        <v>57</v>
      </c>
      <c r="AL73" s="39"/>
      <c r="AM73" s="69" t="s">
        <v>57</v>
      </c>
      <c r="AN73" s="40"/>
      <c r="AO73" s="179"/>
      <c r="AP73" s="179" t="s">
        <v>91</v>
      </c>
      <c r="AQ73" s="179" t="s">
        <v>282</v>
      </c>
      <c r="AR73" s="179" t="s">
        <v>108</v>
      </c>
      <c r="AS73" s="70" t="s">
        <v>60</v>
      </c>
      <c r="AT73" s="70"/>
      <c r="AU73" s="71"/>
    </row>
    <row r="74" spans="1:47" ht="86.4" x14ac:dyDescent="0.2">
      <c r="A74" s="58"/>
      <c r="B74" s="72"/>
      <c r="C74" s="202" t="s">
        <v>320</v>
      </c>
      <c r="D74" s="60" t="s">
        <v>321</v>
      </c>
      <c r="E74" s="60" t="s">
        <v>97</v>
      </c>
      <c r="F74" s="60" t="s">
        <v>322</v>
      </c>
      <c r="G74" s="171">
        <v>1800</v>
      </c>
      <c r="H74" s="210">
        <v>672.44899999999996</v>
      </c>
      <c r="I74" s="171">
        <v>660</v>
      </c>
      <c r="J74" s="204" t="s">
        <v>1504</v>
      </c>
      <c r="K74" s="177" t="s">
        <v>89</v>
      </c>
      <c r="L74" s="60" t="s">
        <v>1505</v>
      </c>
      <c r="M74" s="171">
        <v>1800</v>
      </c>
      <c r="N74" s="171">
        <v>1800</v>
      </c>
      <c r="O74" s="205">
        <f t="shared" ref="O74:O92" si="1">N74-M74</f>
        <v>0</v>
      </c>
      <c r="P74" s="61">
        <v>0</v>
      </c>
      <c r="Q74" s="177" t="s">
        <v>50</v>
      </c>
      <c r="R74" s="60" t="s">
        <v>1652</v>
      </c>
      <c r="S74" s="66"/>
      <c r="T74" s="206" t="s">
        <v>161</v>
      </c>
      <c r="U74" s="207" t="s">
        <v>74</v>
      </c>
      <c r="V74" s="206" t="s">
        <v>75</v>
      </c>
      <c r="W74" s="67" t="s">
        <v>56</v>
      </c>
      <c r="X74" s="68" t="s">
        <v>308</v>
      </c>
      <c r="Y74" s="69" t="s">
        <v>57</v>
      </c>
      <c r="Z74" s="39">
        <v>4</v>
      </c>
      <c r="AA74" s="69" t="s">
        <v>57</v>
      </c>
      <c r="AB74" s="40"/>
      <c r="AC74" s="67"/>
      <c r="AD74" s="68"/>
      <c r="AE74" s="69" t="s">
        <v>57</v>
      </c>
      <c r="AF74" s="39"/>
      <c r="AG74" s="69" t="s">
        <v>57</v>
      </c>
      <c r="AH74" s="40"/>
      <c r="AI74" s="67"/>
      <c r="AJ74" s="68"/>
      <c r="AK74" s="69" t="s">
        <v>57</v>
      </c>
      <c r="AL74" s="39"/>
      <c r="AM74" s="69" t="s">
        <v>57</v>
      </c>
      <c r="AN74" s="40"/>
      <c r="AO74" s="179"/>
      <c r="AP74" s="179" t="s">
        <v>91</v>
      </c>
      <c r="AQ74" s="179" t="s">
        <v>282</v>
      </c>
      <c r="AR74" s="179" t="s">
        <v>108</v>
      </c>
      <c r="AS74" s="70"/>
      <c r="AT74" s="70" t="s">
        <v>60</v>
      </c>
      <c r="AU74" s="71"/>
    </row>
    <row r="75" spans="1:47" ht="54" x14ac:dyDescent="0.2">
      <c r="A75" s="58"/>
      <c r="B75" s="72"/>
      <c r="C75" s="202" t="s">
        <v>323</v>
      </c>
      <c r="D75" s="60" t="s">
        <v>324</v>
      </c>
      <c r="E75" s="60" t="s">
        <v>97</v>
      </c>
      <c r="F75" s="60" t="s">
        <v>325</v>
      </c>
      <c r="G75" s="171">
        <v>5000</v>
      </c>
      <c r="H75" s="210">
        <v>4136.0230000000001</v>
      </c>
      <c r="I75" s="171">
        <v>3862.5320000000002</v>
      </c>
      <c r="J75" s="204" t="s">
        <v>1506</v>
      </c>
      <c r="K75" s="177" t="s">
        <v>89</v>
      </c>
      <c r="L75" s="60" t="s">
        <v>1507</v>
      </c>
      <c r="M75" s="171">
        <v>4980.0249999999996</v>
      </c>
      <c r="N75" s="171">
        <v>4980.0249999999996</v>
      </c>
      <c r="O75" s="205">
        <f t="shared" si="1"/>
        <v>0</v>
      </c>
      <c r="P75" s="61">
        <v>0</v>
      </c>
      <c r="Q75" s="177" t="s">
        <v>417</v>
      </c>
      <c r="R75" s="60" t="s">
        <v>1653</v>
      </c>
      <c r="S75" s="66"/>
      <c r="T75" s="206" t="s">
        <v>135</v>
      </c>
      <c r="U75" s="207" t="s">
        <v>74</v>
      </c>
      <c r="V75" s="206" t="s">
        <v>75</v>
      </c>
      <c r="W75" s="67" t="s">
        <v>56</v>
      </c>
      <c r="X75" s="68" t="s">
        <v>308</v>
      </c>
      <c r="Y75" s="69" t="s">
        <v>57</v>
      </c>
      <c r="Z75" s="39">
        <v>5</v>
      </c>
      <c r="AA75" s="69" t="s">
        <v>57</v>
      </c>
      <c r="AB75" s="40"/>
      <c r="AC75" s="67"/>
      <c r="AD75" s="68"/>
      <c r="AE75" s="69" t="s">
        <v>57</v>
      </c>
      <c r="AF75" s="39"/>
      <c r="AG75" s="69" t="s">
        <v>57</v>
      </c>
      <c r="AH75" s="40"/>
      <c r="AI75" s="67"/>
      <c r="AJ75" s="68"/>
      <c r="AK75" s="69" t="s">
        <v>57</v>
      </c>
      <c r="AL75" s="39"/>
      <c r="AM75" s="69" t="s">
        <v>57</v>
      </c>
      <c r="AN75" s="40"/>
      <c r="AO75" s="179"/>
      <c r="AP75" s="179" t="s">
        <v>91</v>
      </c>
      <c r="AQ75" s="179" t="s">
        <v>282</v>
      </c>
      <c r="AR75" s="179" t="s">
        <v>108</v>
      </c>
      <c r="AS75" s="70" t="s">
        <v>60</v>
      </c>
      <c r="AT75" s="70"/>
      <c r="AU75" s="71"/>
    </row>
    <row r="76" spans="1:47" ht="129.6" x14ac:dyDescent="0.2">
      <c r="A76" s="58"/>
      <c r="B76" s="72"/>
      <c r="C76" s="202" t="s">
        <v>326</v>
      </c>
      <c r="D76" s="60" t="s">
        <v>327</v>
      </c>
      <c r="E76" s="60" t="s">
        <v>97</v>
      </c>
      <c r="F76" s="60" t="s">
        <v>328</v>
      </c>
      <c r="G76" s="171">
        <v>1900</v>
      </c>
      <c r="H76" s="210">
        <v>1900</v>
      </c>
      <c r="I76" s="171">
        <v>1872.806</v>
      </c>
      <c r="J76" s="204" t="s">
        <v>1508</v>
      </c>
      <c r="K76" s="177" t="s">
        <v>89</v>
      </c>
      <c r="L76" s="60" t="s">
        <v>1509</v>
      </c>
      <c r="M76" s="171">
        <v>1900</v>
      </c>
      <c r="N76" s="171">
        <v>1900</v>
      </c>
      <c r="O76" s="205">
        <f t="shared" si="1"/>
        <v>0</v>
      </c>
      <c r="P76" s="61">
        <v>0</v>
      </c>
      <c r="Q76" s="177" t="s">
        <v>50</v>
      </c>
      <c r="R76" s="60" t="s">
        <v>1654</v>
      </c>
      <c r="S76" s="66"/>
      <c r="T76" s="206" t="s">
        <v>135</v>
      </c>
      <c r="U76" s="207" t="s">
        <v>74</v>
      </c>
      <c r="V76" s="206" t="s">
        <v>75</v>
      </c>
      <c r="W76" s="67" t="s">
        <v>56</v>
      </c>
      <c r="X76" s="68" t="s">
        <v>308</v>
      </c>
      <c r="Y76" s="69" t="s">
        <v>57</v>
      </c>
      <c r="Z76" s="39">
        <v>7</v>
      </c>
      <c r="AA76" s="69" t="s">
        <v>57</v>
      </c>
      <c r="AB76" s="40"/>
      <c r="AC76" s="67"/>
      <c r="AD76" s="68"/>
      <c r="AE76" s="69" t="s">
        <v>57</v>
      </c>
      <c r="AF76" s="39"/>
      <c r="AG76" s="69" t="s">
        <v>57</v>
      </c>
      <c r="AH76" s="40"/>
      <c r="AI76" s="67"/>
      <c r="AJ76" s="68"/>
      <c r="AK76" s="69" t="s">
        <v>57</v>
      </c>
      <c r="AL76" s="39"/>
      <c r="AM76" s="69" t="s">
        <v>57</v>
      </c>
      <c r="AN76" s="40"/>
      <c r="AO76" s="179"/>
      <c r="AP76" s="179" t="s">
        <v>91</v>
      </c>
      <c r="AQ76" s="179" t="s">
        <v>282</v>
      </c>
      <c r="AR76" s="179" t="s">
        <v>108</v>
      </c>
      <c r="AS76" s="70" t="s">
        <v>60</v>
      </c>
      <c r="AT76" s="70"/>
      <c r="AU76" s="71"/>
    </row>
    <row r="77" spans="1:47" ht="32.4" x14ac:dyDescent="0.2">
      <c r="A77" s="58"/>
      <c r="B77" s="72"/>
      <c r="C77" s="202" t="s">
        <v>329</v>
      </c>
      <c r="D77" s="60" t="s">
        <v>330</v>
      </c>
      <c r="E77" s="60" t="s">
        <v>97</v>
      </c>
      <c r="F77" s="60" t="s">
        <v>124</v>
      </c>
      <c r="G77" s="171">
        <v>650</v>
      </c>
      <c r="H77" s="210">
        <v>650</v>
      </c>
      <c r="I77" s="171">
        <v>650</v>
      </c>
      <c r="J77" s="204" t="s">
        <v>331</v>
      </c>
      <c r="K77" s="177" t="s">
        <v>50</v>
      </c>
      <c r="L77" s="60" t="s">
        <v>332</v>
      </c>
      <c r="M77" s="171">
        <v>650</v>
      </c>
      <c r="N77" s="171">
        <v>650</v>
      </c>
      <c r="O77" s="205">
        <f t="shared" si="1"/>
        <v>0</v>
      </c>
      <c r="P77" s="61">
        <v>0</v>
      </c>
      <c r="Q77" s="177" t="s">
        <v>50</v>
      </c>
      <c r="R77" s="60" t="s">
        <v>1655</v>
      </c>
      <c r="S77" s="66"/>
      <c r="T77" s="206" t="s">
        <v>135</v>
      </c>
      <c r="U77" s="207" t="s">
        <v>74</v>
      </c>
      <c r="V77" s="206" t="s">
        <v>75</v>
      </c>
      <c r="W77" s="67" t="s">
        <v>56</v>
      </c>
      <c r="X77" s="68" t="s">
        <v>308</v>
      </c>
      <c r="Y77" s="69" t="s">
        <v>57</v>
      </c>
      <c r="Z77" s="39">
        <v>8</v>
      </c>
      <c r="AA77" s="69" t="s">
        <v>57</v>
      </c>
      <c r="AB77" s="40"/>
      <c r="AC77" s="67"/>
      <c r="AD77" s="68"/>
      <c r="AE77" s="69" t="s">
        <v>57</v>
      </c>
      <c r="AF77" s="39"/>
      <c r="AG77" s="69" t="s">
        <v>57</v>
      </c>
      <c r="AH77" s="40"/>
      <c r="AI77" s="67"/>
      <c r="AJ77" s="68"/>
      <c r="AK77" s="69" t="s">
        <v>57</v>
      </c>
      <c r="AL77" s="39"/>
      <c r="AM77" s="69" t="s">
        <v>57</v>
      </c>
      <c r="AN77" s="40"/>
      <c r="AO77" s="179"/>
      <c r="AP77" s="179" t="s">
        <v>91</v>
      </c>
      <c r="AQ77" s="179" t="s">
        <v>282</v>
      </c>
      <c r="AR77" s="179" t="s">
        <v>108</v>
      </c>
      <c r="AS77" s="70" t="s">
        <v>60</v>
      </c>
      <c r="AT77" s="70"/>
      <c r="AU77" s="71"/>
    </row>
    <row r="78" spans="1:47" ht="126" customHeight="1" x14ac:dyDescent="0.2">
      <c r="A78" s="58"/>
      <c r="B78" s="72"/>
      <c r="C78" s="202" t="s">
        <v>333</v>
      </c>
      <c r="D78" s="60" t="s">
        <v>334</v>
      </c>
      <c r="E78" s="60" t="s">
        <v>97</v>
      </c>
      <c r="F78" s="60" t="s">
        <v>311</v>
      </c>
      <c r="G78" s="171">
        <v>300</v>
      </c>
      <c r="H78" s="210">
        <v>300</v>
      </c>
      <c r="I78" s="171">
        <v>330.97300000000001</v>
      </c>
      <c r="J78" s="204" t="s">
        <v>335</v>
      </c>
      <c r="K78" s="177" t="s">
        <v>89</v>
      </c>
      <c r="L78" s="60" t="s">
        <v>336</v>
      </c>
      <c r="M78" s="171">
        <v>450</v>
      </c>
      <c r="N78" s="171">
        <v>450</v>
      </c>
      <c r="O78" s="205">
        <f t="shared" si="1"/>
        <v>0</v>
      </c>
      <c r="P78" s="61">
        <v>0</v>
      </c>
      <c r="Q78" s="177" t="s">
        <v>417</v>
      </c>
      <c r="R78" s="60" t="s">
        <v>1656</v>
      </c>
      <c r="S78" s="66"/>
      <c r="T78" s="206" t="s">
        <v>337</v>
      </c>
      <c r="U78" s="207" t="s">
        <v>74</v>
      </c>
      <c r="V78" s="206" t="s">
        <v>75</v>
      </c>
      <c r="W78" s="67" t="s">
        <v>56</v>
      </c>
      <c r="X78" s="68" t="s">
        <v>308</v>
      </c>
      <c r="Y78" s="69" t="s">
        <v>57</v>
      </c>
      <c r="Z78" s="39">
        <v>9</v>
      </c>
      <c r="AA78" s="69" t="s">
        <v>57</v>
      </c>
      <c r="AB78" s="40"/>
      <c r="AC78" s="67"/>
      <c r="AD78" s="68"/>
      <c r="AE78" s="69" t="s">
        <v>57</v>
      </c>
      <c r="AF78" s="39"/>
      <c r="AG78" s="69" t="s">
        <v>57</v>
      </c>
      <c r="AH78" s="40"/>
      <c r="AI78" s="67"/>
      <c r="AJ78" s="68"/>
      <c r="AK78" s="69" t="s">
        <v>57</v>
      </c>
      <c r="AL78" s="39"/>
      <c r="AM78" s="69" t="s">
        <v>57</v>
      </c>
      <c r="AN78" s="40"/>
      <c r="AO78" s="179"/>
      <c r="AP78" s="179" t="s">
        <v>91</v>
      </c>
      <c r="AQ78" s="179" t="s">
        <v>282</v>
      </c>
      <c r="AR78" s="179" t="s">
        <v>108</v>
      </c>
      <c r="AS78" s="70" t="s">
        <v>60</v>
      </c>
      <c r="AT78" s="70"/>
      <c r="AU78" s="71"/>
    </row>
    <row r="79" spans="1:47" ht="31.35" customHeight="1" x14ac:dyDescent="0.2">
      <c r="A79" s="58"/>
      <c r="B79" s="72"/>
      <c r="C79" s="284" t="s">
        <v>338</v>
      </c>
      <c r="D79" s="270" t="s">
        <v>1703</v>
      </c>
      <c r="E79" s="262" t="s">
        <v>97</v>
      </c>
      <c r="F79" s="262" t="s">
        <v>556</v>
      </c>
      <c r="G79" s="171">
        <v>9966.66</v>
      </c>
      <c r="H79" s="210">
        <f>9966.66-9895.28</f>
        <v>71.3799999999992</v>
      </c>
      <c r="I79" s="171">
        <v>27.82</v>
      </c>
      <c r="J79" s="432" t="s">
        <v>49</v>
      </c>
      <c r="K79" s="262" t="s">
        <v>50</v>
      </c>
      <c r="L79" s="262" t="s">
        <v>114</v>
      </c>
      <c r="M79" s="171">
        <v>0</v>
      </c>
      <c r="N79" s="171">
        <v>0</v>
      </c>
      <c r="O79" s="205">
        <f t="shared" si="1"/>
        <v>0</v>
      </c>
      <c r="P79" s="265">
        <v>0</v>
      </c>
      <c r="Q79" s="262" t="s">
        <v>50</v>
      </c>
      <c r="R79" s="270" t="s">
        <v>1657</v>
      </c>
      <c r="S79" s="262"/>
      <c r="T79" s="270" t="s">
        <v>135</v>
      </c>
      <c r="U79" s="207" t="s">
        <v>54</v>
      </c>
      <c r="V79" s="206" t="s">
        <v>340</v>
      </c>
      <c r="W79" s="434" t="s">
        <v>56</v>
      </c>
      <c r="X79" s="436" t="s">
        <v>308</v>
      </c>
      <c r="Y79" s="436" t="s">
        <v>57</v>
      </c>
      <c r="Z79" s="438">
        <v>11</v>
      </c>
      <c r="AA79" s="436" t="s">
        <v>57</v>
      </c>
      <c r="AB79" s="442"/>
      <c r="AC79" s="434"/>
      <c r="AD79" s="436"/>
      <c r="AE79" s="436" t="s">
        <v>57</v>
      </c>
      <c r="AF79" s="438"/>
      <c r="AG79" s="436" t="s">
        <v>57</v>
      </c>
      <c r="AH79" s="442"/>
      <c r="AI79" s="434"/>
      <c r="AJ79" s="436"/>
      <c r="AK79" s="436" t="s">
        <v>57</v>
      </c>
      <c r="AL79" s="438"/>
      <c r="AM79" s="436" t="s">
        <v>57</v>
      </c>
      <c r="AN79" s="442"/>
      <c r="AO79" s="262"/>
      <c r="AP79" s="270" t="s">
        <v>58</v>
      </c>
      <c r="AQ79" s="262"/>
      <c r="AR79" s="270" t="s">
        <v>108</v>
      </c>
      <c r="AS79" s="444" t="s">
        <v>60</v>
      </c>
      <c r="AT79" s="444" t="s">
        <v>60</v>
      </c>
      <c r="AU79" s="440"/>
    </row>
    <row r="80" spans="1:47" ht="31.35" customHeight="1" x14ac:dyDescent="0.2">
      <c r="A80" s="58"/>
      <c r="B80" s="72"/>
      <c r="C80" s="286"/>
      <c r="D80" s="273"/>
      <c r="E80" s="264"/>
      <c r="F80" s="264"/>
      <c r="G80" s="171">
        <v>0</v>
      </c>
      <c r="H80" s="210">
        <v>0</v>
      </c>
      <c r="I80" s="171">
        <v>0</v>
      </c>
      <c r="J80" s="433"/>
      <c r="K80" s="264"/>
      <c r="L80" s="264"/>
      <c r="M80" s="171">
        <v>0</v>
      </c>
      <c r="N80" s="171">
        <v>117001.969</v>
      </c>
      <c r="O80" s="205">
        <f t="shared" si="1"/>
        <v>117001.969</v>
      </c>
      <c r="P80" s="266"/>
      <c r="Q80" s="264"/>
      <c r="R80" s="273"/>
      <c r="S80" s="264"/>
      <c r="T80" s="273"/>
      <c r="U80" s="207" t="s">
        <v>74</v>
      </c>
      <c r="V80" s="206" t="s">
        <v>75</v>
      </c>
      <c r="W80" s="435"/>
      <c r="X80" s="437"/>
      <c r="Y80" s="437"/>
      <c r="Z80" s="439"/>
      <c r="AA80" s="437"/>
      <c r="AB80" s="443"/>
      <c r="AC80" s="435"/>
      <c r="AD80" s="437"/>
      <c r="AE80" s="437"/>
      <c r="AF80" s="439"/>
      <c r="AG80" s="437"/>
      <c r="AH80" s="443"/>
      <c r="AI80" s="435"/>
      <c r="AJ80" s="437"/>
      <c r="AK80" s="437"/>
      <c r="AL80" s="439"/>
      <c r="AM80" s="437"/>
      <c r="AN80" s="443"/>
      <c r="AO80" s="264"/>
      <c r="AP80" s="273"/>
      <c r="AQ80" s="264"/>
      <c r="AR80" s="273"/>
      <c r="AS80" s="445"/>
      <c r="AT80" s="445"/>
      <c r="AU80" s="441"/>
    </row>
    <row r="81" spans="1:47" ht="64.349999999999994" customHeight="1" x14ac:dyDescent="0.2">
      <c r="A81" s="58"/>
      <c r="B81" s="72"/>
      <c r="C81" s="202" t="s">
        <v>341</v>
      </c>
      <c r="D81" s="60" t="s">
        <v>1704</v>
      </c>
      <c r="E81" s="60" t="s">
        <v>342</v>
      </c>
      <c r="F81" s="60" t="s">
        <v>339</v>
      </c>
      <c r="G81" s="171">
        <v>0</v>
      </c>
      <c r="H81" s="203">
        <v>0</v>
      </c>
      <c r="I81" s="61">
        <v>0</v>
      </c>
      <c r="J81" s="188" t="s">
        <v>49</v>
      </c>
      <c r="K81" s="177"/>
      <c r="L81" s="60" t="s">
        <v>343</v>
      </c>
      <c r="M81" s="171">
        <v>1400.7829999999999</v>
      </c>
      <c r="N81" s="171">
        <v>1400.7829999999999</v>
      </c>
      <c r="O81" s="205">
        <f t="shared" si="1"/>
        <v>0</v>
      </c>
      <c r="P81" s="61">
        <v>0</v>
      </c>
      <c r="Q81" s="177" t="s">
        <v>50</v>
      </c>
      <c r="R81" s="60" t="s">
        <v>1658</v>
      </c>
      <c r="S81" s="66"/>
      <c r="T81" s="206" t="s">
        <v>344</v>
      </c>
      <c r="U81" s="207" t="s">
        <v>74</v>
      </c>
      <c r="V81" s="206" t="s">
        <v>75</v>
      </c>
      <c r="W81" s="67" t="s">
        <v>56</v>
      </c>
      <c r="X81" s="68" t="s">
        <v>345</v>
      </c>
      <c r="Y81" s="69" t="s">
        <v>57</v>
      </c>
      <c r="Z81" s="39">
        <v>1</v>
      </c>
      <c r="AA81" s="69" t="s">
        <v>57</v>
      </c>
      <c r="AB81" s="40"/>
      <c r="AC81" s="67"/>
      <c r="AD81" s="68"/>
      <c r="AE81" s="69" t="s">
        <v>57</v>
      </c>
      <c r="AF81" s="39"/>
      <c r="AG81" s="69" t="s">
        <v>57</v>
      </c>
      <c r="AH81" s="40"/>
      <c r="AI81" s="67"/>
      <c r="AJ81" s="68"/>
      <c r="AK81" s="69" t="s">
        <v>57</v>
      </c>
      <c r="AL81" s="39"/>
      <c r="AM81" s="69" t="s">
        <v>57</v>
      </c>
      <c r="AN81" s="40"/>
      <c r="AO81" s="179"/>
      <c r="AP81" s="60" t="s">
        <v>58</v>
      </c>
      <c r="AQ81" s="179"/>
      <c r="AR81" s="179" t="s">
        <v>108</v>
      </c>
      <c r="AS81" s="70"/>
      <c r="AT81" s="70" t="s">
        <v>60</v>
      </c>
      <c r="AU81" s="71"/>
    </row>
    <row r="82" spans="1:47" ht="66" customHeight="1" x14ac:dyDescent="0.2">
      <c r="A82" s="58"/>
      <c r="B82" s="72"/>
      <c r="C82" s="202" t="s">
        <v>346</v>
      </c>
      <c r="D82" s="60" t="s">
        <v>347</v>
      </c>
      <c r="E82" s="60" t="s">
        <v>342</v>
      </c>
      <c r="F82" s="60" t="s">
        <v>348</v>
      </c>
      <c r="G82" s="171">
        <v>0</v>
      </c>
      <c r="H82" s="203">
        <v>0</v>
      </c>
      <c r="I82" s="61">
        <v>0</v>
      </c>
      <c r="J82" s="188" t="s">
        <v>49</v>
      </c>
      <c r="K82" s="177"/>
      <c r="L82" s="60" t="s">
        <v>349</v>
      </c>
      <c r="M82" s="171">
        <v>400</v>
      </c>
      <c r="N82" s="171">
        <v>400</v>
      </c>
      <c r="O82" s="205">
        <f t="shared" si="1"/>
        <v>0</v>
      </c>
      <c r="P82" s="61">
        <v>0</v>
      </c>
      <c r="Q82" s="177" t="s">
        <v>50</v>
      </c>
      <c r="R82" s="60" t="s">
        <v>1658</v>
      </c>
      <c r="S82" s="66"/>
      <c r="T82" s="206" t="s">
        <v>350</v>
      </c>
      <c r="U82" s="207" t="s">
        <v>74</v>
      </c>
      <c r="V82" s="206" t="s">
        <v>75</v>
      </c>
      <c r="W82" s="67" t="s">
        <v>56</v>
      </c>
      <c r="X82" s="68" t="s">
        <v>345</v>
      </c>
      <c r="Y82" s="69" t="s">
        <v>57</v>
      </c>
      <c r="Z82" s="39">
        <v>2</v>
      </c>
      <c r="AA82" s="69" t="s">
        <v>57</v>
      </c>
      <c r="AB82" s="40"/>
      <c r="AC82" s="67"/>
      <c r="AD82" s="68"/>
      <c r="AE82" s="69" t="s">
        <v>57</v>
      </c>
      <c r="AF82" s="39"/>
      <c r="AG82" s="69" t="s">
        <v>57</v>
      </c>
      <c r="AH82" s="40"/>
      <c r="AI82" s="67"/>
      <c r="AJ82" s="68"/>
      <c r="AK82" s="69" t="s">
        <v>57</v>
      </c>
      <c r="AL82" s="39"/>
      <c r="AM82" s="69" t="s">
        <v>57</v>
      </c>
      <c r="AN82" s="40"/>
      <c r="AO82" s="179"/>
      <c r="AP82" s="60" t="s">
        <v>58</v>
      </c>
      <c r="AQ82" s="179"/>
      <c r="AR82" s="179" t="s">
        <v>108</v>
      </c>
      <c r="AS82" s="70" t="s">
        <v>60</v>
      </c>
      <c r="AT82" s="70"/>
      <c r="AU82" s="71"/>
    </row>
    <row r="83" spans="1:47" ht="54" x14ac:dyDescent="0.2">
      <c r="A83" s="58"/>
      <c r="B83" s="72"/>
      <c r="C83" s="202" t="s">
        <v>351</v>
      </c>
      <c r="D83" s="60" t="s">
        <v>352</v>
      </c>
      <c r="E83" s="60" t="s">
        <v>342</v>
      </c>
      <c r="F83" s="60" t="s">
        <v>348</v>
      </c>
      <c r="G83" s="171">
        <v>2520</v>
      </c>
      <c r="H83" s="203">
        <v>0</v>
      </c>
      <c r="I83" s="61">
        <v>0</v>
      </c>
      <c r="J83" s="188" t="s">
        <v>49</v>
      </c>
      <c r="K83" s="177"/>
      <c r="L83" s="60" t="s">
        <v>353</v>
      </c>
      <c r="M83" s="171">
        <v>4990.549</v>
      </c>
      <c r="N83" s="171">
        <v>8000</v>
      </c>
      <c r="O83" s="205">
        <f t="shared" si="1"/>
        <v>3009.451</v>
      </c>
      <c r="P83" s="61">
        <v>0</v>
      </c>
      <c r="Q83" s="177" t="s">
        <v>50</v>
      </c>
      <c r="R83" s="60" t="s">
        <v>1659</v>
      </c>
      <c r="S83" s="66"/>
      <c r="T83" s="206" t="s">
        <v>161</v>
      </c>
      <c r="U83" s="207" t="s">
        <v>74</v>
      </c>
      <c r="V83" s="206" t="s">
        <v>75</v>
      </c>
      <c r="W83" s="67" t="s">
        <v>56</v>
      </c>
      <c r="X83" s="68" t="s">
        <v>345</v>
      </c>
      <c r="Y83" s="69" t="s">
        <v>57</v>
      </c>
      <c r="Z83" s="39">
        <v>3</v>
      </c>
      <c r="AA83" s="69" t="s">
        <v>57</v>
      </c>
      <c r="AB83" s="40"/>
      <c r="AC83" s="67"/>
      <c r="AD83" s="68"/>
      <c r="AE83" s="69" t="s">
        <v>57</v>
      </c>
      <c r="AF83" s="39"/>
      <c r="AG83" s="69" t="s">
        <v>57</v>
      </c>
      <c r="AH83" s="40"/>
      <c r="AI83" s="67"/>
      <c r="AJ83" s="68"/>
      <c r="AK83" s="69" t="s">
        <v>57</v>
      </c>
      <c r="AL83" s="39"/>
      <c r="AM83" s="69" t="s">
        <v>57</v>
      </c>
      <c r="AN83" s="40"/>
      <c r="AO83" s="179"/>
      <c r="AP83" s="60" t="s">
        <v>58</v>
      </c>
      <c r="AQ83" s="179"/>
      <c r="AR83" s="179" t="s">
        <v>108</v>
      </c>
      <c r="AS83" s="70" t="s">
        <v>60</v>
      </c>
      <c r="AT83" s="70"/>
      <c r="AU83" s="71"/>
    </row>
    <row r="84" spans="1:47" ht="64.8" x14ac:dyDescent="0.2">
      <c r="A84" s="58"/>
      <c r="B84" s="72"/>
      <c r="C84" s="202" t="s">
        <v>354</v>
      </c>
      <c r="D84" s="60" t="s">
        <v>355</v>
      </c>
      <c r="E84" s="60" t="s">
        <v>342</v>
      </c>
      <c r="F84" s="60" t="s">
        <v>348</v>
      </c>
      <c r="G84" s="171">
        <v>0</v>
      </c>
      <c r="H84" s="203">
        <v>0</v>
      </c>
      <c r="I84" s="61">
        <v>0</v>
      </c>
      <c r="J84" s="188" t="s">
        <v>49</v>
      </c>
      <c r="K84" s="177"/>
      <c r="L84" s="60" t="s">
        <v>356</v>
      </c>
      <c r="M84" s="171">
        <v>4672.116</v>
      </c>
      <c r="N84" s="171">
        <v>4672.116</v>
      </c>
      <c r="O84" s="205">
        <f t="shared" si="1"/>
        <v>0</v>
      </c>
      <c r="P84" s="61">
        <v>0</v>
      </c>
      <c r="Q84" s="177" t="s">
        <v>50</v>
      </c>
      <c r="R84" s="60" t="s">
        <v>1660</v>
      </c>
      <c r="S84" s="66"/>
      <c r="T84" s="206" t="s">
        <v>357</v>
      </c>
      <c r="U84" s="207" t="s">
        <v>74</v>
      </c>
      <c r="V84" s="206" t="s">
        <v>75</v>
      </c>
      <c r="W84" s="67" t="s">
        <v>56</v>
      </c>
      <c r="X84" s="68" t="s">
        <v>345</v>
      </c>
      <c r="Y84" s="69" t="s">
        <v>57</v>
      </c>
      <c r="Z84" s="39">
        <v>4</v>
      </c>
      <c r="AA84" s="69" t="s">
        <v>57</v>
      </c>
      <c r="AB84" s="40"/>
      <c r="AC84" s="67"/>
      <c r="AD84" s="68"/>
      <c r="AE84" s="69" t="s">
        <v>57</v>
      </c>
      <c r="AF84" s="39"/>
      <c r="AG84" s="69" t="s">
        <v>57</v>
      </c>
      <c r="AH84" s="40"/>
      <c r="AI84" s="67"/>
      <c r="AJ84" s="68"/>
      <c r="AK84" s="69" t="s">
        <v>57</v>
      </c>
      <c r="AL84" s="39"/>
      <c r="AM84" s="69" t="s">
        <v>57</v>
      </c>
      <c r="AN84" s="40"/>
      <c r="AO84" s="179"/>
      <c r="AP84" s="60" t="s">
        <v>58</v>
      </c>
      <c r="AQ84" s="179"/>
      <c r="AR84" s="179" t="s">
        <v>108</v>
      </c>
      <c r="AS84" s="70" t="s">
        <v>60</v>
      </c>
      <c r="AT84" s="70"/>
      <c r="AU84" s="71"/>
    </row>
    <row r="85" spans="1:47" ht="54" x14ac:dyDescent="0.2">
      <c r="A85" s="58"/>
      <c r="B85" s="72"/>
      <c r="C85" s="202" t="s">
        <v>358</v>
      </c>
      <c r="D85" s="60" t="s">
        <v>1698</v>
      </c>
      <c r="E85" s="60" t="s">
        <v>342</v>
      </c>
      <c r="F85" s="60" t="s">
        <v>348</v>
      </c>
      <c r="G85" s="171">
        <v>0</v>
      </c>
      <c r="H85" s="203">
        <v>0</v>
      </c>
      <c r="I85" s="61">
        <v>0</v>
      </c>
      <c r="J85" s="188" t="s">
        <v>49</v>
      </c>
      <c r="K85" s="177"/>
      <c r="L85" s="60" t="s">
        <v>359</v>
      </c>
      <c r="M85" s="171">
        <v>7000.0969999999998</v>
      </c>
      <c r="N85" s="171">
        <v>7000.0969999999998</v>
      </c>
      <c r="O85" s="205">
        <f t="shared" si="1"/>
        <v>0</v>
      </c>
      <c r="P85" s="61">
        <v>0</v>
      </c>
      <c r="Q85" s="177" t="s">
        <v>50</v>
      </c>
      <c r="R85" s="60" t="s">
        <v>1661</v>
      </c>
      <c r="S85" s="66"/>
      <c r="T85" s="206" t="s">
        <v>344</v>
      </c>
      <c r="U85" s="207" t="s">
        <v>74</v>
      </c>
      <c r="V85" s="206" t="s">
        <v>75</v>
      </c>
      <c r="W85" s="67" t="s">
        <v>56</v>
      </c>
      <c r="X85" s="68" t="s">
        <v>345</v>
      </c>
      <c r="Y85" s="69" t="s">
        <v>57</v>
      </c>
      <c r="Z85" s="39">
        <v>5</v>
      </c>
      <c r="AA85" s="69" t="s">
        <v>57</v>
      </c>
      <c r="AB85" s="40"/>
      <c r="AC85" s="67"/>
      <c r="AD85" s="68"/>
      <c r="AE85" s="69" t="s">
        <v>57</v>
      </c>
      <c r="AF85" s="39"/>
      <c r="AG85" s="69" t="s">
        <v>57</v>
      </c>
      <c r="AH85" s="40"/>
      <c r="AI85" s="67"/>
      <c r="AJ85" s="68"/>
      <c r="AK85" s="69" t="s">
        <v>57</v>
      </c>
      <c r="AL85" s="39"/>
      <c r="AM85" s="69" t="s">
        <v>57</v>
      </c>
      <c r="AN85" s="40"/>
      <c r="AO85" s="179"/>
      <c r="AP85" s="60" t="s">
        <v>58</v>
      </c>
      <c r="AQ85" s="179"/>
      <c r="AR85" s="179" t="s">
        <v>108</v>
      </c>
      <c r="AS85" s="70" t="s">
        <v>60</v>
      </c>
      <c r="AT85" s="70"/>
      <c r="AU85" s="71"/>
    </row>
    <row r="86" spans="1:47" ht="43.2" x14ac:dyDescent="0.2">
      <c r="A86" s="58"/>
      <c r="B86" s="72"/>
      <c r="C86" s="202" t="s">
        <v>360</v>
      </c>
      <c r="D86" s="60" t="s">
        <v>361</v>
      </c>
      <c r="E86" s="60" t="s">
        <v>342</v>
      </c>
      <c r="F86" s="60" t="s">
        <v>362</v>
      </c>
      <c r="G86" s="171">
        <v>0</v>
      </c>
      <c r="H86" s="203">
        <v>0</v>
      </c>
      <c r="I86" s="61">
        <v>0</v>
      </c>
      <c r="J86" s="188" t="s">
        <v>49</v>
      </c>
      <c r="K86" s="177"/>
      <c r="L86" s="60" t="s">
        <v>363</v>
      </c>
      <c r="M86" s="171">
        <v>2999.723</v>
      </c>
      <c r="N86" s="171">
        <v>6009.5680000000002</v>
      </c>
      <c r="O86" s="205">
        <f t="shared" si="1"/>
        <v>3009.8450000000003</v>
      </c>
      <c r="P86" s="61">
        <v>0</v>
      </c>
      <c r="Q86" s="177" t="s">
        <v>50</v>
      </c>
      <c r="R86" s="60" t="s">
        <v>1662</v>
      </c>
      <c r="S86" s="66"/>
      <c r="T86" s="206" t="s">
        <v>364</v>
      </c>
      <c r="U86" s="207" t="s">
        <v>74</v>
      </c>
      <c r="V86" s="206" t="s">
        <v>1699</v>
      </c>
      <c r="W86" s="67"/>
      <c r="X86" s="68"/>
      <c r="Y86" s="69" t="s">
        <v>57</v>
      </c>
      <c r="Z86" s="39"/>
      <c r="AA86" s="69" t="s">
        <v>57</v>
      </c>
      <c r="AB86" s="40"/>
      <c r="AC86" s="67"/>
      <c r="AD86" s="68"/>
      <c r="AE86" s="69" t="s">
        <v>57</v>
      </c>
      <c r="AF86" s="39"/>
      <c r="AG86" s="69" t="s">
        <v>57</v>
      </c>
      <c r="AH86" s="40"/>
      <c r="AI86" s="67"/>
      <c r="AJ86" s="68"/>
      <c r="AK86" s="69" t="s">
        <v>57</v>
      </c>
      <c r="AL86" s="39"/>
      <c r="AM86" s="69" t="s">
        <v>57</v>
      </c>
      <c r="AN86" s="40"/>
      <c r="AO86" s="179"/>
      <c r="AP86" s="60" t="s">
        <v>58</v>
      </c>
      <c r="AQ86" s="179"/>
      <c r="AR86" s="179" t="s">
        <v>108</v>
      </c>
      <c r="AS86" s="70"/>
      <c r="AT86" s="70" t="s">
        <v>60</v>
      </c>
      <c r="AU86" s="71"/>
    </row>
    <row r="87" spans="1:47" ht="32.4" x14ac:dyDescent="0.2">
      <c r="A87" s="58"/>
      <c r="B87" s="72"/>
      <c r="C87" s="202" t="s">
        <v>365</v>
      </c>
      <c r="D87" s="60" t="s">
        <v>366</v>
      </c>
      <c r="E87" s="60" t="s">
        <v>342</v>
      </c>
      <c r="F87" s="60" t="s">
        <v>105</v>
      </c>
      <c r="G87" s="171">
        <v>0</v>
      </c>
      <c r="H87" s="203">
        <v>0</v>
      </c>
      <c r="I87" s="61">
        <v>0</v>
      </c>
      <c r="J87" s="188" t="s">
        <v>49</v>
      </c>
      <c r="K87" s="177"/>
      <c r="L87" s="60" t="s">
        <v>368</v>
      </c>
      <c r="M87" s="171">
        <v>13598.52</v>
      </c>
      <c r="N87" s="171">
        <v>34100</v>
      </c>
      <c r="O87" s="205">
        <f t="shared" si="1"/>
        <v>20501.48</v>
      </c>
      <c r="P87" s="61">
        <v>0</v>
      </c>
      <c r="Q87" s="177" t="s">
        <v>50</v>
      </c>
      <c r="R87" s="60" t="s">
        <v>1663</v>
      </c>
      <c r="S87" s="66"/>
      <c r="T87" s="206" t="s">
        <v>369</v>
      </c>
      <c r="U87" s="207" t="s">
        <v>74</v>
      </c>
      <c r="V87" s="206" t="s">
        <v>1699</v>
      </c>
      <c r="W87" s="67"/>
      <c r="X87" s="68"/>
      <c r="Y87" s="69" t="s">
        <v>57</v>
      </c>
      <c r="Z87" s="39"/>
      <c r="AA87" s="69" t="s">
        <v>57</v>
      </c>
      <c r="AB87" s="40"/>
      <c r="AC87" s="67"/>
      <c r="AD87" s="68"/>
      <c r="AE87" s="69" t="s">
        <v>57</v>
      </c>
      <c r="AF87" s="39"/>
      <c r="AG87" s="69" t="s">
        <v>57</v>
      </c>
      <c r="AH87" s="40"/>
      <c r="AI87" s="67"/>
      <c r="AJ87" s="68"/>
      <c r="AK87" s="69" t="s">
        <v>57</v>
      </c>
      <c r="AL87" s="39"/>
      <c r="AM87" s="69" t="s">
        <v>57</v>
      </c>
      <c r="AN87" s="40"/>
      <c r="AO87" s="179"/>
      <c r="AP87" s="60" t="s">
        <v>58</v>
      </c>
      <c r="AQ87" s="179"/>
      <c r="AR87" s="179" t="s">
        <v>108</v>
      </c>
      <c r="AS87" s="70"/>
      <c r="AT87" s="70" t="s">
        <v>60</v>
      </c>
      <c r="AU87" s="71"/>
    </row>
    <row r="88" spans="1:47" ht="35.85" customHeight="1" x14ac:dyDescent="0.2">
      <c r="A88" s="58"/>
      <c r="B88" s="72"/>
      <c r="C88" s="284" t="s">
        <v>370</v>
      </c>
      <c r="D88" s="270" t="s">
        <v>371</v>
      </c>
      <c r="E88" s="270" t="s">
        <v>372</v>
      </c>
      <c r="F88" s="270" t="s">
        <v>373</v>
      </c>
      <c r="G88" s="171">
        <f>18.686+6.272+3.475</f>
        <v>28.433</v>
      </c>
      <c r="H88" s="210">
        <f>18.686+6.272+3.475</f>
        <v>28.433</v>
      </c>
      <c r="I88" s="171">
        <f>13.977+6.157+3.24</f>
        <v>23.374000000000002</v>
      </c>
      <c r="J88" s="277" t="s">
        <v>49</v>
      </c>
      <c r="K88" s="270" t="s">
        <v>50</v>
      </c>
      <c r="L88" s="270" t="s">
        <v>374</v>
      </c>
      <c r="M88" s="171">
        <f>18.686+6.272+3.475</f>
        <v>28.433</v>
      </c>
      <c r="N88" s="171">
        <f>18.686+6.272+3.475</f>
        <v>28.433</v>
      </c>
      <c r="O88" s="205">
        <f t="shared" si="1"/>
        <v>0</v>
      </c>
      <c r="P88" s="61">
        <v>0</v>
      </c>
      <c r="Q88" s="177" t="s">
        <v>50</v>
      </c>
      <c r="R88" s="60" t="s">
        <v>1658</v>
      </c>
      <c r="S88" s="66"/>
      <c r="T88" s="206" t="s">
        <v>375</v>
      </c>
      <c r="U88" s="207" t="s">
        <v>54</v>
      </c>
      <c r="V88" s="206" t="s">
        <v>139</v>
      </c>
      <c r="W88" s="67" t="s">
        <v>56</v>
      </c>
      <c r="X88" s="68">
        <v>21</v>
      </c>
      <c r="Y88" s="69" t="s">
        <v>57</v>
      </c>
      <c r="Z88" s="39">
        <v>8</v>
      </c>
      <c r="AA88" s="69" t="s">
        <v>57</v>
      </c>
      <c r="AB88" s="40"/>
      <c r="AC88" s="67" t="s">
        <v>56</v>
      </c>
      <c r="AD88" s="68">
        <v>21</v>
      </c>
      <c r="AE88" s="69" t="s">
        <v>57</v>
      </c>
      <c r="AF88" s="39">
        <v>9</v>
      </c>
      <c r="AG88" s="69" t="s">
        <v>57</v>
      </c>
      <c r="AH88" s="40"/>
      <c r="AI88" s="67" t="s">
        <v>56</v>
      </c>
      <c r="AJ88" s="68">
        <v>21</v>
      </c>
      <c r="AK88" s="69" t="s">
        <v>57</v>
      </c>
      <c r="AL88" s="39">
        <v>50</v>
      </c>
      <c r="AM88" s="69" t="s">
        <v>57</v>
      </c>
      <c r="AN88" s="40"/>
      <c r="AO88" s="179"/>
      <c r="AP88" s="270" t="s">
        <v>58</v>
      </c>
      <c r="AQ88" s="270"/>
      <c r="AR88" s="270" t="s">
        <v>376</v>
      </c>
      <c r="AS88" s="70" t="s">
        <v>60</v>
      </c>
      <c r="AT88" s="70"/>
      <c r="AU88" s="71"/>
    </row>
    <row r="89" spans="1:47" ht="34.5" customHeight="1" x14ac:dyDescent="0.2">
      <c r="A89" s="58"/>
      <c r="B89" s="72"/>
      <c r="C89" s="286"/>
      <c r="D89" s="273"/>
      <c r="E89" s="273"/>
      <c r="F89" s="273"/>
      <c r="G89" s="171">
        <v>519.29999999999995</v>
      </c>
      <c r="H89" s="210">
        <v>519.29999999999995</v>
      </c>
      <c r="I89" s="171">
        <v>562.33399999999995</v>
      </c>
      <c r="J89" s="278"/>
      <c r="K89" s="273"/>
      <c r="L89" s="273"/>
      <c r="M89" s="171">
        <v>529.29999999999995</v>
      </c>
      <c r="N89" s="171">
        <v>561.24099999999999</v>
      </c>
      <c r="O89" s="205">
        <f t="shared" si="1"/>
        <v>31.941000000000031</v>
      </c>
      <c r="P89" s="61">
        <v>0</v>
      </c>
      <c r="Q89" s="177" t="s">
        <v>50</v>
      </c>
      <c r="R89" s="60" t="s">
        <v>1658</v>
      </c>
      <c r="S89" s="66"/>
      <c r="T89" s="206" t="s">
        <v>377</v>
      </c>
      <c r="U89" s="207" t="s">
        <v>74</v>
      </c>
      <c r="V89" s="206" t="s">
        <v>84</v>
      </c>
      <c r="W89" s="67" t="s">
        <v>56</v>
      </c>
      <c r="X89" s="68">
        <v>21</v>
      </c>
      <c r="Y89" s="69" t="s">
        <v>57</v>
      </c>
      <c r="Z89" s="39">
        <v>3</v>
      </c>
      <c r="AA89" s="69" t="s">
        <v>57</v>
      </c>
      <c r="AB89" s="40"/>
      <c r="AC89" s="67" t="s">
        <v>56</v>
      </c>
      <c r="AD89" s="68">
        <v>21</v>
      </c>
      <c r="AE89" s="69" t="s">
        <v>57</v>
      </c>
      <c r="AF89" s="39">
        <v>14</v>
      </c>
      <c r="AG89" s="69" t="s">
        <v>57</v>
      </c>
      <c r="AH89" s="40"/>
      <c r="AI89" s="67"/>
      <c r="AJ89" s="68"/>
      <c r="AK89" s="69" t="s">
        <v>57</v>
      </c>
      <c r="AL89" s="39"/>
      <c r="AM89" s="69" t="s">
        <v>57</v>
      </c>
      <c r="AN89" s="40"/>
      <c r="AO89" s="179"/>
      <c r="AP89" s="272"/>
      <c r="AQ89" s="272"/>
      <c r="AR89" s="272"/>
      <c r="AS89" s="70" t="s">
        <v>60</v>
      </c>
      <c r="AT89" s="70"/>
      <c r="AU89" s="71"/>
    </row>
    <row r="90" spans="1:47" ht="49.95" customHeight="1" x14ac:dyDescent="0.2">
      <c r="A90" s="58"/>
      <c r="B90" s="72"/>
      <c r="C90" s="284" t="s">
        <v>378</v>
      </c>
      <c r="D90" s="270" t="s">
        <v>379</v>
      </c>
      <c r="E90" s="270" t="s">
        <v>191</v>
      </c>
      <c r="F90" s="270" t="s">
        <v>305</v>
      </c>
      <c r="G90" s="171">
        <v>71.486000000000004</v>
      </c>
      <c r="H90" s="210">
        <v>71.486000000000004</v>
      </c>
      <c r="I90" s="171">
        <v>35.244999999999997</v>
      </c>
      <c r="J90" s="188" t="s">
        <v>49</v>
      </c>
      <c r="K90" s="262" t="s">
        <v>50</v>
      </c>
      <c r="L90" s="270" t="s">
        <v>380</v>
      </c>
      <c r="M90" s="171">
        <v>71.486000000000004</v>
      </c>
      <c r="N90" s="171">
        <v>71.486000000000004</v>
      </c>
      <c r="O90" s="205">
        <f t="shared" si="1"/>
        <v>0</v>
      </c>
      <c r="P90" s="61">
        <v>0</v>
      </c>
      <c r="Q90" s="262" t="s">
        <v>422</v>
      </c>
      <c r="R90" s="270" t="s">
        <v>1670</v>
      </c>
      <c r="S90" s="66"/>
      <c r="T90" s="206" t="s">
        <v>135</v>
      </c>
      <c r="U90" s="207" t="s">
        <v>54</v>
      </c>
      <c r="V90" s="206" t="s">
        <v>55</v>
      </c>
      <c r="W90" s="67" t="s">
        <v>56</v>
      </c>
      <c r="X90" s="68">
        <v>21</v>
      </c>
      <c r="Y90" s="69" t="s">
        <v>57</v>
      </c>
      <c r="Z90" s="39">
        <v>51</v>
      </c>
      <c r="AA90" s="69" t="s">
        <v>57</v>
      </c>
      <c r="AB90" s="40"/>
      <c r="AC90" s="67" t="s">
        <v>56</v>
      </c>
      <c r="AD90" s="68">
        <v>21</v>
      </c>
      <c r="AE90" s="69" t="s">
        <v>57</v>
      </c>
      <c r="AF90" s="39">
        <v>85</v>
      </c>
      <c r="AG90" s="69" t="s">
        <v>57</v>
      </c>
      <c r="AH90" s="40"/>
      <c r="AI90" s="67"/>
      <c r="AJ90" s="68"/>
      <c r="AK90" s="69" t="s">
        <v>57</v>
      </c>
      <c r="AL90" s="39"/>
      <c r="AM90" s="69" t="s">
        <v>57</v>
      </c>
      <c r="AN90" s="40"/>
      <c r="AO90" s="179"/>
      <c r="AP90" s="270" t="s">
        <v>58</v>
      </c>
      <c r="AQ90" s="270"/>
      <c r="AR90" s="270" t="s">
        <v>68</v>
      </c>
      <c r="AS90" s="70" t="s">
        <v>60</v>
      </c>
      <c r="AT90" s="70" t="s">
        <v>60</v>
      </c>
      <c r="AU90" s="71"/>
    </row>
    <row r="91" spans="1:47" ht="49.95" customHeight="1" x14ac:dyDescent="0.2">
      <c r="A91" s="58"/>
      <c r="B91" s="72"/>
      <c r="C91" s="286"/>
      <c r="D91" s="273"/>
      <c r="E91" s="273"/>
      <c r="F91" s="273"/>
      <c r="G91" s="171">
        <v>16973.900000000001</v>
      </c>
      <c r="H91" s="210">
        <v>18512.946</v>
      </c>
      <c r="I91" s="171">
        <v>10835.331</v>
      </c>
      <c r="J91" s="188" t="s">
        <v>49</v>
      </c>
      <c r="K91" s="264"/>
      <c r="L91" s="273"/>
      <c r="M91" s="171">
        <f>13773.9-100</f>
        <v>13673.9</v>
      </c>
      <c r="N91" s="171">
        <v>18973.900000000001</v>
      </c>
      <c r="O91" s="205">
        <f t="shared" si="1"/>
        <v>5300.0000000000018</v>
      </c>
      <c r="P91" s="61">
        <v>0</v>
      </c>
      <c r="Q91" s="264"/>
      <c r="R91" s="273"/>
      <c r="S91" s="66"/>
      <c r="T91" s="206" t="s">
        <v>381</v>
      </c>
      <c r="U91" s="207" t="s">
        <v>74</v>
      </c>
      <c r="V91" s="206" t="s">
        <v>75</v>
      </c>
      <c r="W91" s="67" t="s">
        <v>56</v>
      </c>
      <c r="X91" s="68">
        <v>21</v>
      </c>
      <c r="Y91" s="69" t="s">
        <v>57</v>
      </c>
      <c r="Z91" s="39">
        <v>52</v>
      </c>
      <c r="AA91" s="69" t="s">
        <v>57</v>
      </c>
      <c r="AB91" s="40"/>
      <c r="AC91" s="67"/>
      <c r="AD91" s="68"/>
      <c r="AE91" s="69" t="s">
        <v>57</v>
      </c>
      <c r="AF91" s="39"/>
      <c r="AG91" s="69" t="s">
        <v>57</v>
      </c>
      <c r="AH91" s="40"/>
      <c r="AI91" s="67"/>
      <c r="AJ91" s="68"/>
      <c r="AK91" s="69" t="s">
        <v>57</v>
      </c>
      <c r="AL91" s="39"/>
      <c r="AM91" s="69" t="s">
        <v>57</v>
      </c>
      <c r="AN91" s="40"/>
      <c r="AO91" s="179"/>
      <c r="AP91" s="272"/>
      <c r="AQ91" s="272"/>
      <c r="AR91" s="272"/>
      <c r="AS91" s="70" t="s">
        <v>60</v>
      </c>
      <c r="AT91" s="70" t="s">
        <v>60</v>
      </c>
      <c r="AU91" s="71"/>
    </row>
    <row r="92" spans="1:47" ht="43.5" customHeight="1" x14ac:dyDescent="0.2">
      <c r="A92" s="58"/>
      <c r="B92" s="72"/>
      <c r="C92" s="202" t="s">
        <v>382</v>
      </c>
      <c r="D92" s="60" t="s">
        <v>383</v>
      </c>
      <c r="E92" s="60" t="s">
        <v>384</v>
      </c>
      <c r="F92" s="60" t="s">
        <v>385</v>
      </c>
      <c r="G92" s="171">
        <v>375.4</v>
      </c>
      <c r="H92" s="210">
        <v>375.4</v>
      </c>
      <c r="I92" s="171">
        <v>364.74</v>
      </c>
      <c r="J92" s="188" t="s">
        <v>49</v>
      </c>
      <c r="K92" s="177" t="s">
        <v>50</v>
      </c>
      <c r="L92" s="258" t="s">
        <v>386</v>
      </c>
      <c r="M92" s="171">
        <f>322.216+100</f>
        <v>422.21600000000001</v>
      </c>
      <c r="N92" s="171">
        <v>309.29899999999998</v>
      </c>
      <c r="O92" s="205">
        <f t="shared" si="1"/>
        <v>-112.91700000000003</v>
      </c>
      <c r="P92" s="61">
        <v>0</v>
      </c>
      <c r="Q92" s="177" t="s">
        <v>50</v>
      </c>
      <c r="R92" s="60" t="s">
        <v>1664</v>
      </c>
      <c r="S92" s="66"/>
      <c r="T92" s="206" t="s">
        <v>387</v>
      </c>
      <c r="U92" s="207" t="s">
        <v>74</v>
      </c>
      <c r="V92" s="206" t="s">
        <v>75</v>
      </c>
      <c r="W92" s="67" t="s">
        <v>56</v>
      </c>
      <c r="X92" s="68">
        <v>21</v>
      </c>
      <c r="Y92" s="69" t="s">
        <v>57</v>
      </c>
      <c r="Z92" s="39">
        <v>17</v>
      </c>
      <c r="AA92" s="69" t="s">
        <v>57</v>
      </c>
      <c r="AB92" s="40"/>
      <c r="AC92" s="67" t="s">
        <v>56</v>
      </c>
      <c r="AD92" s="68">
        <v>21</v>
      </c>
      <c r="AE92" s="69" t="s">
        <v>57</v>
      </c>
      <c r="AF92" s="39">
        <v>23</v>
      </c>
      <c r="AG92" s="69" t="s">
        <v>57</v>
      </c>
      <c r="AH92" s="40"/>
      <c r="AI92" s="67" t="s">
        <v>56</v>
      </c>
      <c r="AJ92" s="68">
        <v>21</v>
      </c>
      <c r="AK92" s="69" t="s">
        <v>57</v>
      </c>
      <c r="AL92" s="39">
        <v>53</v>
      </c>
      <c r="AM92" s="69" t="s">
        <v>57</v>
      </c>
      <c r="AN92" s="40"/>
      <c r="AO92" s="179" t="s">
        <v>388</v>
      </c>
      <c r="AP92" s="60" t="s">
        <v>58</v>
      </c>
      <c r="AQ92" s="179"/>
      <c r="AR92" s="179" t="s">
        <v>68</v>
      </c>
      <c r="AS92" s="70"/>
      <c r="AT92" s="70" t="s">
        <v>60</v>
      </c>
      <c r="AU92" s="71"/>
    </row>
    <row r="93" spans="1:47" s="50" customFormat="1" ht="21.6" customHeight="1" x14ac:dyDescent="0.2">
      <c r="A93" s="57"/>
      <c r="B93" s="281" t="s">
        <v>389</v>
      </c>
      <c r="C93" s="282"/>
      <c r="D93" s="282"/>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282"/>
      <c r="AL93" s="282"/>
      <c r="AM93" s="282"/>
      <c r="AN93" s="282"/>
      <c r="AO93" s="282"/>
      <c r="AP93" s="282"/>
      <c r="AQ93" s="282"/>
      <c r="AR93" s="282"/>
      <c r="AS93" s="282"/>
      <c r="AT93" s="282"/>
      <c r="AU93" s="283"/>
    </row>
    <row r="94" spans="1:47" ht="92.25" customHeight="1" x14ac:dyDescent="0.2">
      <c r="A94" s="58"/>
      <c r="B94" s="72"/>
      <c r="C94" s="202" t="s">
        <v>390</v>
      </c>
      <c r="D94" s="60" t="s">
        <v>391</v>
      </c>
      <c r="E94" s="60" t="s">
        <v>392</v>
      </c>
      <c r="F94" s="60" t="s">
        <v>48</v>
      </c>
      <c r="G94" s="171">
        <v>298.08800000000002</v>
      </c>
      <c r="H94" s="210">
        <v>298.08800000000002</v>
      </c>
      <c r="I94" s="171">
        <v>267.5</v>
      </c>
      <c r="J94" s="188" t="s">
        <v>49</v>
      </c>
      <c r="K94" s="177" t="s">
        <v>50</v>
      </c>
      <c r="L94" s="60" t="s">
        <v>393</v>
      </c>
      <c r="M94" s="171">
        <v>298.08800000000002</v>
      </c>
      <c r="N94" s="171">
        <v>298.08800000000002</v>
      </c>
      <c r="O94" s="205">
        <f t="shared" ref="O94:O104" si="2">N94-M94</f>
        <v>0</v>
      </c>
      <c r="P94" s="61">
        <v>0</v>
      </c>
      <c r="Q94" s="177" t="s">
        <v>50</v>
      </c>
      <c r="R94" s="60" t="s">
        <v>394</v>
      </c>
      <c r="S94" s="66"/>
      <c r="T94" s="206" t="s">
        <v>121</v>
      </c>
      <c r="U94" s="207" t="s">
        <v>54</v>
      </c>
      <c r="V94" s="206" t="s">
        <v>395</v>
      </c>
      <c r="W94" s="67" t="s">
        <v>56</v>
      </c>
      <c r="X94" s="68">
        <v>21</v>
      </c>
      <c r="Y94" s="69" t="s">
        <v>57</v>
      </c>
      <c r="Z94" s="39">
        <v>86</v>
      </c>
      <c r="AA94" s="69" t="s">
        <v>57</v>
      </c>
      <c r="AB94" s="40"/>
      <c r="AC94" s="67"/>
      <c r="AD94" s="68"/>
      <c r="AE94" s="69" t="s">
        <v>57</v>
      </c>
      <c r="AF94" s="39"/>
      <c r="AG94" s="69" t="s">
        <v>57</v>
      </c>
      <c r="AH94" s="40"/>
      <c r="AI94" s="67"/>
      <c r="AJ94" s="68"/>
      <c r="AK94" s="69" t="s">
        <v>57</v>
      </c>
      <c r="AL94" s="39"/>
      <c r="AM94" s="69" t="s">
        <v>57</v>
      </c>
      <c r="AN94" s="40"/>
      <c r="AO94" s="179"/>
      <c r="AP94" s="60" t="s">
        <v>58</v>
      </c>
      <c r="AQ94" s="179"/>
      <c r="AR94" s="179" t="s">
        <v>68</v>
      </c>
      <c r="AS94" s="70" t="s">
        <v>60</v>
      </c>
      <c r="AT94" s="70"/>
      <c r="AU94" s="71"/>
    </row>
    <row r="95" spans="1:47" ht="98.85" customHeight="1" x14ac:dyDescent="0.2">
      <c r="A95" s="58"/>
      <c r="B95" s="72"/>
      <c r="C95" s="202" t="s">
        <v>396</v>
      </c>
      <c r="D95" s="60" t="s">
        <v>397</v>
      </c>
      <c r="E95" s="60" t="s">
        <v>398</v>
      </c>
      <c r="F95" s="60" t="s">
        <v>48</v>
      </c>
      <c r="G95" s="171">
        <v>126.464</v>
      </c>
      <c r="H95" s="210">
        <v>126.464</v>
      </c>
      <c r="I95" s="171">
        <v>126.464</v>
      </c>
      <c r="J95" s="188" t="s">
        <v>49</v>
      </c>
      <c r="K95" s="177" t="s">
        <v>50</v>
      </c>
      <c r="L95" s="60" t="s">
        <v>399</v>
      </c>
      <c r="M95" s="171">
        <v>166.74</v>
      </c>
      <c r="N95" s="171">
        <v>143.5</v>
      </c>
      <c r="O95" s="205">
        <f t="shared" si="2"/>
        <v>-23.240000000000009</v>
      </c>
      <c r="P95" s="61">
        <v>0</v>
      </c>
      <c r="Q95" s="177" t="s">
        <v>50</v>
      </c>
      <c r="R95" s="60" t="s">
        <v>400</v>
      </c>
      <c r="S95" s="66"/>
      <c r="T95" s="206" t="s">
        <v>102</v>
      </c>
      <c r="U95" s="207" t="s">
        <v>401</v>
      </c>
      <c r="V95" s="206" t="s">
        <v>395</v>
      </c>
      <c r="W95" s="67" t="s">
        <v>56</v>
      </c>
      <c r="X95" s="68">
        <v>21</v>
      </c>
      <c r="Y95" s="69" t="s">
        <v>57</v>
      </c>
      <c r="Z95" s="39">
        <v>87</v>
      </c>
      <c r="AA95" s="69" t="s">
        <v>57</v>
      </c>
      <c r="AB95" s="40"/>
      <c r="AC95" s="67"/>
      <c r="AD95" s="68"/>
      <c r="AE95" s="69" t="s">
        <v>57</v>
      </c>
      <c r="AF95" s="39"/>
      <c r="AG95" s="69" t="s">
        <v>57</v>
      </c>
      <c r="AH95" s="40"/>
      <c r="AI95" s="67"/>
      <c r="AJ95" s="68"/>
      <c r="AK95" s="69" t="s">
        <v>57</v>
      </c>
      <c r="AL95" s="39"/>
      <c r="AM95" s="69" t="s">
        <v>57</v>
      </c>
      <c r="AN95" s="40"/>
      <c r="AO95" s="179"/>
      <c r="AP95" s="60" t="s">
        <v>58</v>
      </c>
      <c r="AQ95" s="179"/>
      <c r="AR95" s="179" t="s">
        <v>59</v>
      </c>
      <c r="AS95" s="70"/>
      <c r="AT95" s="70" t="s">
        <v>60</v>
      </c>
      <c r="AU95" s="71"/>
    </row>
    <row r="96" spans="1:47" ht="65.099999999999994" customHeight="1" x14ac:dyDescent="0.2">
      <c r="A96" s="58"/>
      <c r="B96" s="72"/>
      <c r="C96" s="202" t="s">
        <v>402</v>
      </c>
      <c r="D96" s="60" t="s">
        <v>403</v>
      </c>
      <c r="E96" s="60" t="s">
        <v>404</v>
      </c>
      <c r="F96" s="60" t="s">
        <v>48</v>
      </c>
      <c r="G96" s="171">
        <v>178.67400000000001</v>
      </c>
      <c r="H96" s="210">
        <v>178.67400000000001</v>
      </c>
      <c r="I96" s="171">
        <v>178.67400000000001</v>
      </c>
      <c r="J96" s="204" t="s">
        <v>405</v>
      </c>
      <c r="K96" s="177" t="s">
        <v>50</v>
      </c>
      <c r="L96" s="60" t="s">
        <v>406</v>
      </c>
      <c r="M96" s="171">
        <v>184.26300000000001</v>
      </c>
      <c r="N96" s="171">
        <f>34.263+190</f>
        <v>224.26300000000001</v>
      </c>
      <c r="O96" s="205">
        <f t="shared" si="2"/>
        <v>40</v>
      </c>
      <c r="P96" s="61">
        <v>0</v>
      </c>
      <c r="Q96" s="177" t="s">
        <v>50</v>
      </c>
      <c r="R96" s="60" t="s">
        <v>407</v>
      </c>
      <c r="S96" s="66"/>
      <c r="T96" s="206" t="s">
        <v>102</v>
      </c>
      <c r="U96" s="207" t="s">
        <v>401</v>
      </c>
      <c r="V96" s="206" t="s">
        <v>395</v>
      </c>
      <c r="W96" s="67" t="s">
        <v>56</v>
      </c>
      <c r="X96" s="68">
        <v>21</v>
      </c>
      <c r="Y96" s="69" t="s">
        <v>57</v>
      </c>
      <c r="Z96" s="39">
        <v>88</v>
      </c>
      <c r="AA96" s="69" t="s">
        <v>57</v>
      </c>
      <c r="AB96" s="40"/>
      <c r="AC96" s="67"/>
      <c r="AD96" s="68"/>
      <c r="AE96" s="69" t="s">
        <v>57</v>
      </c>
      <c r="AF96" s="39"/>
      <c r="AG96" s="69" t="s">
        <v>57</v>
      </c>
      <c r="AH96" s="40"/>
      <c r="AI96" s="67"/>
      <c r="AJ96" s="68"/>
      <c r="AK96" s="69" t="s">
        <v>57</v>
      </c>
      <c r="AL96" s="39"/>
      <c r="AM96" s="69" t="s">
        <v>57</v>
      </c>
      <c r="AN96" s="40"/>
      <c r="AO96" s="179"/>
      <c r="AP96" s="179" t="s">
        <v>91</v>
      </c>
      <c r="AQ96" s="179" t="s">
        <v>103</v>
      </c>
      <c r="AR96" s="179" t="s">
        <v>93</v>
      </c>
      <c r="AS96" s="70"/>
      <c r="AT96" s="70" t="s">
        <v>60</v>
      </c>
      <c r="AU96" s="71"/>
    </row>
    <row r="97" spans="1:47" ht="60.6" customHeight="1" x14ac:dyDescent="0.2">
      <c r="A97" s="58"/>
      <c r="B97" s="72"/>
      <c r="C97" s="202" t="s">
        <v>408</v>
      </c>
      <c r="D97" s="60" t="s">
        <v>409</v>
      </c>
      <c r="E97" s="60" t="s">
        <v>191</v>
      </c>
      <c r="F97" s="60" t="s">
        <v>48</v>
      </c>
      <c r="G97" s="171">
        <v>252.8</v>
      </c>
      <c r="H97" s="210">
        <v>252.8</v>
      </c>
      <c r="I97" s="171">
        <v>252.8</v>
      </c>
      <c r="J97" s="188" t="s">
        <v>49</v>
      </c>
      <c r="K97" s="177" t="s">
        <v>50</v>
      </c>
      <c r="L97" s="60" t="s">
        <v>410</v>
      </c>
      <c r="M97" s="171">
        <v>262.21699999999998</v>
      </c>
      <c r="N97" s="171">
        <f>140.973+56.444+64.8</f>
        <v>262.21700000000004</v>
      </c>
      <c r="O97" s="205">
        <f t="shared" si="2"/>
        <v>0</v>
      </c>
      <c r="P97" s="61">
        <v>0</v>
      </c>
      <c r="Q97" s="177" t="s">
        <v>50</v>
      </c>
      <c r="R97" s="60" t="s">
        <v>411</v>
      </c>
      <c r="S97" s="66"/>
      <c r="T97" s="206" t="s">
        <v>102</v>
      </c>
      <c r="U97" s="207" t="s">
        <v>401</v>
      </c>
      <c r="V97" s="206" t="s">
        <v>395</v>
      </c>
      <c r="W97" s="67" t="s">
        <v>56</v>
      </c>
      <c r="X97" s="68">
        <v>21</v>
      </c>
      <c r="Y97" s="69" t="s">
        <v>57</v>
      </c>
      <c r="Z97" s="39">
        <v>89</v>
      </c>
      <c r="AA97" s="69" t="s">
        <v>57</v>
      </c>
      <c r="AB97" s="40"/>
      <c r="AC97" s="67"/>
      <c r="AD97" s="68"/>
      <c r="AE97" s="69" t="s">
        <v>57</v>
      </c>
      <c r="AF97" s="39"/>
      <c r="AG97" s="69" t="s">
        <v>57</v>
      </c>
      <c r="AH97" s="40"/>
      <c r="AI97" s="67"/>
      <c r="AJ97" s="68"/>
      <c r="AK97" s="69" t="s">
        <v>57</v>
      </c>
      <c r="AL97" s="39"/>
      <c r="AM97" s="69" t="s">
        <v>57</v>
      </c>
      <c r="AN97" s="40"/>
      <c r="AO97" s="179"/>
      <c r="AP97" s="60" t="s">
        <v>58</v>
      </c>
      <c r="AQ97" s="179"/>
      <c r="AR97" s="179" t="s">
        <v>158</v>
      </c>
      <c r="AS97" s="70"/>
      <c r="AT97" s="70" t="s">
        <v>60</v>
      </c>
      <c r="AU97" s="71"/>
    </row>
    <row r="98" spans="1:47" ht="92.25" customHeight="1" x14ac:dyDescent="0.2">
      <c r="A98" s="58"/>
      <c r="B98" s="72"/>
      <c r="C98" s="202" t="s">
        <v>412</v>
      </c>
      <c r="D98" s="60" t="s">
        <v>413</v>
      </c>
      <c r="E98" s="60" t="s">
        <v>414</v>
      </c>
      <c r="F98" s="60" t="s">
        <v>48</v>
      </c>
      <c r="G98" s="171">
        <v>190.38200000000001</v>
      </c>
      <c r="H98" s="210">
        <v>271.84500000000003</v>
      </c>
      <c r="I98" s="171">
        <v>257.69900000000001</v>
      </c>
      <c r="J98" s="204" t="s">
        <v>415</v>
      </c>
      <c r="K98" s="177" t="s">
        <v>89</v>
      </c>
      <c r="L98" s="60" t="s">
        <v>416</v>
      </c>
      <c r="M98" s="171">
        <v>185.352</v>
      </c>
      <c r="N98" s="171">
        <v>201.27500000000001</v>
      </c>
      <c r="O98" s="205">
        <f t="shared" si="2"/>
        <v>15.923000000000002</v>
      </c>
      <c r="P98" s="61">
        <v>0</v>
      </c>
      <c r="Q98" s="177" t="s">
        <v>417</v>
      </c>
      <c r="R98" s="60" t="s">
        <v>418</v>
      </c>
      <c r="S98" s="66"/>
      <c r="T98" s="206" t="s">
        <v>102</v>
      </c>
      <c r="U98" s="207" t="s">
        <v>401</v>
      </c>
      <c r="V98" s="206" t="s">
        <v>395</v>
      </c>
      <c r="W98" s="67" t="s">
        <v>56</v>
      </c>
      <c r="X98" s="68">
        <v>21</v>
      </c>
      <c r="Y98" s="69" t="s">
        <v>57</v>
      </c>
      <c r="Z98" s="39">
        <v>91</v>
      </c>
      <c r="AA98" s="69" t="s">
        <v>57</v>
      </c>
      <c r="AB98" s="40"/>
      <c r="AC98" s="67"/>
      <c r="AD98" s="68"/>
      <c r="AE98" s="69" t="s">
        <v>57</v>
      </c>
      <c r="AF98" s="39"/>
      <c r="AG98" s="69" t="s">
        <v>57</v>
      </c>
      <c r="AH98" s="40"/>
      <c r="AI98" s="67"/>
      <c r="AJ98" s="68"/>
      <c r="AK98" s="69" t="s">
        <v>57</v>
      </c>
      <c r="AL98" s="39"/>
      <c r="AM98" s="69" t="s">
        <v>57</v>
      </c>
      <c r="AN98" s="40"/>
      <c r="AO98" s="179"/>
      <c r="AP98" s="60" t="s">
        <v>91</v>
      </c>
      <c r="AQ98" s="179" t="s">
        <v>103</v>
      </c>
      <c r="AR98" s="179" t="s">
        <v>158</v>
      </c>
      <c r="AS98" s="70" t="s">
        <v>60</v>
      </c>
      <c r="AT98" s="70"/>
      <c r="AU98" s="71"/>
    </row>
    <row r="99" spans="1:47" ht="95.1" customHeight="1" x14ac:dyDescent="0.2">
      <c r="A99" s="58"/>
      <c r="B99" s="72"/>
      <c r="C99" s="202" t="s">
        <v>419</v>
      </c>
      <c r="D99" s="60" t="s">
        <v>1674</v>
      </c>
      <c r="E99" s="60" t="s">
        <v>47</v>
      </c>
      <c r="F99" s="60" t="s">
        <v>48</v>
      </c>
      <c r="G99" s="171">
        <v>497.69099999999997</v>
      </c>
      <c r="H99" s="210">
        <v>497.69099999999997</v>
      </c>
      <c r="I99" s="171">
        <v>472.65100000000001</v>
      </c>
      <c r="J99" s="204" t="s">
        <v>420</v>
      </c>
      <c r="K99" s="177" t="s">
        <v>89</v>
      </c>
      <c r="L99" s="60" t="s">
        <v>421</v>
      </c>
      <c r="M99" s="171">
        <v>492.78899999999999</v>
      </c>
      <c r="N99" s="171">
        <v>462.78899999999999</v>
      </c>
      <c r="O99" s="205">
        <f t="shared" si="2"/>
        <v>-30</v>
      </c>
      <c r="P99" s="61">
        <v>0</v>
      </c>
      <c r="Q99" s="177" t="s">
        <v>422</v>
      </c>
      <c r="R99" s="60" t="s">
        <v>423</v>
      </c>
      <c r="S99" s="66"/>
      <c r="T99" s="206" t="s">
        <v>102</v>
      </c>
      <c r="U99" s="207" t="s">
        <v>401</v>
      </c>
      <c r="V99" s="206" t="s">
        <v>395</v>
      </c>
      <c r="W99" s="67" t="s">
        <v>56</v>
      </c>
      <c r="X99" s="68">
        <v>21</v>
      </c>
      <c r="Y99" s="69" t="s">
        <v>57</v>
      </c>
      <c r="Z99" s="39">
        <v>92</v>
      </c>
      <c r="AA99" s="69" t="s">
        <v>57</v>
      </c>
      <c r="AB99" s="40"/>
      <c r="AC99" s="67"/>
      <c r="AD99" s="68"/>
      <c r="AE99" s="69" t="s">
        <v>57</v>
      </c>
      <c r="AF99" s="39"/>
      <c r="AG99" s="69" t="s">
        <v>57</v>
      </c>
      <c r="AH99" s="40"/>
      <c r="AI99" s="67"/>
      <c r="AJ99" s="68"/>
      <c r="AK99" s="69" t="s">
        <v>57</v>
      </c>
      <c r="AL99" s="39"/>
      <c r="AM99" s="69" t="s">
        <v>57</v>
      </c>
      <c r="AN99" s="40"/>
      <c r="AO99" s="179"/>
      <c r="AP99" s="60" t="s">
        <v>91</v>
      </c>
      <c r="AQ99" s="179" t="s">
        <v>103</v>
      </c>
      <c r="AR99" s="179" t="s">
        <v>68</v>
      </c>
      <c r="AS99" s="70" t="s">
        <v>60</v>
      </c>
      <c r="AT99" s="70"/>
      <c r="AU99" s="71"/>
    </row>
    <row r="100" spans="1:47" ht="53.1" customHeight="1" x14ac:dyDescent="0.2">
      <c r="A100" s="58"/>
      <c r="B100" s="72"/>
      <c r="C100" s="202" t="s">
        <v>424</v>
      </c>
      <c r="D100" s="60" t="s">
        <v>1675</v>
      </c>
      <c r="E100" s="60" t="s">
        <v>425</v>
      </c>
      <c r="F100" s="60" t="s">
        <v>48</v>
      </c>
      <c r="G100" s="171">
        <v>23.783999999999999</v>
      </c>
      <c r="H100" s="210">
        <v>23.783999999999999</v>
      </c>
      <c r="I100" s="171">
        <v>23.783000000000001</v>
      </c>
      <c r="J100" s="188" t="s">
        <v>49</v>
      </c>
      <c r="K100" s="177" t="s">
        <v>50</v>
      </c>
      <c r="L100" s="60" t="s">
        <v>426</v>
      </c>
      <c r="M100" s="171">
        <v>30.17</v>
      </c>
      <c r="N100" s="171">
        <v>95.9</v>
      </c>
      <c r="O100" s="205">
        <f t="shared" si="2"/>
        <v>65.73</v>
      </c>
      <c r="P100" s="61">
        <v>0</v>
      </c>
      <c r="Q100" s="177" t="s">
        <v>50</v>
      </c>
      <c r="R100" s="60" t="s">
        <v>427</v>
      </c>
      <c r="S100" s="66"/>
      <c r="T100" s="206" t="s">
        <v>102</v>
      </c>
      <c r="U100" s="207" t="s">
        <v>401</v>
      </c>
      <c r="V100" s="206" t="s">
        <v>395</v>
      </c>
      <c r="W100" s="67" t="s">
        <v>56</v>
      </c>
      <c r="X100" s="68">
        <v>21</v>
      </c>
      <c r="Y100" s="69" t="s">
        <v>57</v>
      </c>
      <c r="Z100" s="39">
        <v>93</v>
      </c>
      <c r="AA100" s="69" t="s">
        <v>57</v>
      </c>
      <c r="AB100" s="40"/>
      <c r="AC100" s="67"/>
      <c r="AD100" s="68"/>
      <c r="AE100" s="69" t="s">
        <v>57</v>
      </c>
      <c r="AF100" s="39"/>
      <c r="AG100" s="69" t="s">
        <v>57</v>
      </c>
      <c r="AH100" s="40"/>
      <c r="AI100" s="67"/>
      <c r="AJ100" s="68"/>
      <c r="AK100" s="69" t="s">
        <v>57</v>
      </c>
      <c r="AL100" s="39"/>
      <c r="AM100" s="69" t="s">
        <v>57</v>
      </c>
      <c r="AN100" s="40"/>
      <c r="AO100" s="179"/>
      <c r="AP100" s="60" t="s">
        <v>58</v>
      </c>
      <c r="AQ100" s="179"/>
      <c r="AR100" s="179" t="s">
        <v>68</v>
      </c>
      <c r="AS100" s="70" t="s">
        <v>60</v>
      </c>
      <c r="AT100" s="70"/>
      <c r="AU100" s="71"/>
    </row>
    <row r="101" spans="1:47" ht="54" x14ac:dyDescent="0.2">
      <c r="A101" s="58"/>
      <c r="B101" s="72"/>
      <c r="C101" s="202" t="s">
        <v>428</v>
      </c>
      <c r="D101" s="60" t="s">
        <v>429</v>
      </c>
      <c r="E101" s="60" t="s">
        <v>47</v>
      </c>
      <c r="F101" s="60" t="s">
        <v>48</v>
      </c>
      <c r="G101" s="171">
        <v>500</v>
      </c>
      <c r="H101" s="210">
        <v>500</v>
      </c>
      <c r="I101" s="171">
        <v>500</v>
      </c>
      <c r="J101" s="188" t="s">
        <v>49</v>
      </c>
      <c r="K101" s="177" t="s">
        <v>50</v>
      </c>
      <c r="L101" s="60" t="s">
        <v>430</v>
      </c>
      <c r="M101" s="171">
        <v>500</v>
      </c>
      <c r="N101" s="171">
        <v>500</v>
      </c>
      <c r="O101" s="205">
        <f t="shared" si="2"/>
        <v>0</v>
      </c>
      <c r="P101" s="61">
        <v>0</v>
      </c>
      <c r="Q101" s="177" t="s">
        <v>50</v>
      </c>
      <c r="R101" s="60" t="s">
        <v>431</v>
      </c>
      <c r="S101" s="66"/>
      <c r="T101" s="206" t="s">
        <v>432</v>
      </c>
      <c r="U101" s="207" t="s">
        <v>401</v>
      </c>
      <c r="V101" s="206" t="s">
        <v>395</v>
      </c>
      <c r="W101" s="67" t="s">
        <v>56</v>
      </c>
      <c r="X101" s="68">
        <v>21</v>
      </c>
      <c r="Y101" s="69" t="s">
        <v>57</v>
      </c>
      <c r="Z101" s="39">
        <v>94</v>
      </c>
      <c r="AA101" s="69" t="s">
        <v>57</v>
      </c>
      <c r="AB101" s="40"/>
      <c r="AC101" s="67"/>
      <c r="AD101" s="68"/>
      <c r="AE101" s="69" t="s">
        <v>57</v>
      </c>
      <c r="AF101" s="39"/>
      <c r="AG101" s="69" t="s">
        <v>57</v>
      </c>
      <c r="AH101" s="40"/>
      <c r="AI101" s="67"/>
      <c r="AJ101" s="68"/>
      <c r="AK101" s="69" t="s">
        <v>57</v>
      </c>
      <c r="AL101" s="39"/>
      <c r="AM101" s="69" t="s">
        <v>57</v>
      </c>
      <c r="AN101" s="40"/>
      <c r="AO101" s="179"/>
      <c r="AP101" s="60" t="s">
        <v>58</v>
      </c>
      <c r="AQ101" s="179"/>
      <c r="AR101" s="179" t="s">
        <v>59</v>
      </c>
      <c r="AS101" s="70"/>
      <c r="AT101" s="70" t="s">
        <v>60</v>
      </c>
      <c r="AU101" s="71"/>
    </row>
    <row r="102" spans="1:47" ht="54" x14ac:dyDescent="0.2">
      <c r="A102" s="58"/>
      <c r="B102" s="72"/>
      <c r="C102" s="202" t="s">
        <v>433</v>
      </c>
      <c r="D102" s="60" t="s">
        <v>434</v>
      </c>
      <c r="E102" s="60" t="s">
        <v>191</v>
      </c>
      <c r="F102" s="60" t="s">
        <v>48</v>
      </c>
      <c r="G102" s="171">
        <v>205.952</v>
      </c>
      <c r="H102" s="210">
        <v>205.952</v>
      </c>
      <c r="I102" s="171">
        <v>205.952</v>
      </c>
      <c r="J102" s="188" t="s">
        <v>49</v>
      </c>
      <c r="K102" s="177" t="s">
        <v>50</v>
      </c>
      <c r="L102" s="60" t="s">
        <v>410</v>
      </c>
      <c r="M102" s="171">
        <v>205.952</v>
      </c>
      <c r="N102" s="171">
        <v>205.952</v>
      </c>
      <c r="O102" s="205">
        <f t="shared" si="2"/>
        <v>0</v>
      </c>
      <c r="P102" s="61">
        <v>0</v>
      </c>
      <c r="Q102" s="177" t="s">
        <v>50</v>
      </c>
      <c r="R102" s="60" t="s">
        <v>435</v>
      </c>
      <c r="S102" s="66"/>
      <c r="T102" s="206" t="s">
        <v>432</v>
      </c>
      <c r="U102" s="207" t="s">
        <v>401</v>
      </c>
      <c r="V102" s="206" t="s">
        <v>395</v>
      </c>
      <c r="W102" s="67" t="s">
        <v>56</v>
      </c>
      <c r="X102" s="68">
        <v>21</v>
      </c>
      <c r="Y102" s="69" t="s">
        <v>57</v>
      </c>
      <c r="Z102" s="39">
        <v>95</v>
      </c>
      <c r="AA102" s="69" t="s">
        <v>57</v>
      </c>
      <c r="AB102" s="40"/>
      <c r="AC102" s="67"/>
      <c r="AD102" s="68"/>
      <c r="AE102" s="69" t="s">
        <v>57</v>
      </c>
      <c r="AF102" s="39"/>
      <c r="AG102" s="69" t="s">
        <v>57</v>
      </c>
      <c r="AH102" s="40"/>
      <c r="AI102" s="67"/>
      <c r="AJ102" s="68"/>
      <c r="AK102" s="69" t="s">
        <v>57</v>
      </c>
      <c r="AL102" s="39"/>
      <c r="AM102" s="69" t="s">
        <v>57</v>
      </c>
      <c r="AN102" s="40"/>
      <c r="AO102" s="179"/>
      <c r="AP102" s="60" t="s">
        <v>58</v>
      </c>
      <c r="AQ102" s="179"/>
      <c r="AR102" s="179" t="s">
        <v>99</v>
      </c>
      <c r="AS102" s="70"/>
      <c r="AT102" s="70" t="s">
        <v>60</v>
      </c>
      <c r="AU102" s="71"/>
    </row>
    <row r="103" spans="1:47" ht="54" x14ac:dyDescent="0.2">
      <c r="A103" s="58"/>
      <c r="B103" s="72"/>
      <c r="C103" s="202" t="s">
        <v>436</v>
      </c>
      <c r="D103" s="60" t="s">
        <v>437</v>
      </c>
      <c r="E103" s="60" t="s">
        <v>438</v>
      </c>
      <c r="F103" s="60" t="s">
        <v>48</v>
      </c>
      <c r="G103" s="171">
        <v>213.51599999999999</v>
      </c>
      <c r="H103" s="210">
        <v>213.51599999999999</v>
      </c>
      <c r="I103" s="171">
        <f>96.907+108.459</f>
        <v>205.36599999999999</v>
      </c>
      <c r="J103" s="188" t="s">
        <v>49</v>
      </c>
      <c r="K103" s="177" t="s">
        <v>50</v>
      </c>
      <c r="L103" s="60" t="s">
        <v>439</v>
      </c>
      <c r="M103" s="171">
        <v>213.51300000000001</v>
      </c>
      <c r="N103" s="171">
        <v>210.75399999999999</v>
      </c>
      <c r="O103" s="205">
        <f t="shared" si="2"/>
        <v>-2.7590000000000146</v>
      </c>
      <c r="P103" s="61">
        <v>0</v>
      </c>
      <c r="Q103" s="177" t="s">
        <v>50</v>
      </c>
      <c r="R103" s="60" t="s">
        <v>440</v>
      </c>
      <c r="S103" s="66"/>
      <c r="T103" s="206" t="s">
        <v>432</v>
      </c>
      <c r="U103" s="207" t="s">
        <v>401</v>
      </c>
      <c r="V103" s="206" t="s">
        <v>441</v>
      </c>
      <c r="W103" s="67" t="s">
        <v>56</v>
      </c>
      <c r="X103" s="68">
        <v>21</v>
      </c>
      <c r="Y103" s="69" t="s">
        <v>57</v>
      </c>
      <c r="Z103" s="39">
        <v>96</v>
      </c>
      <c r="AA103" s="69" t="s">
        <v>57</v>
      </c>
      <c r="AB103" s="40"/>
      <c r="AC103" s="67"/>
      <c r="AD103" s="68"/>
      <c r="AE103" s="69" t="s">
        <v>57</v>
      </c>
      <c r="AF103" s="39"/>
      <c r="AG103" s="69" t="s">
        <v>57</v>
      </c>
      <c r="AH103" s="40"/>
      <c r="AI103" s="67"/>
      <c r="AJ103" s="68"/>
      <c r="AK103" s="69" t="s">
        <v>57</v>
      </c>
      <c r="AL103" s="39"/>
      <c r="AM103" s="69" t="s">
        <v>57</v>
      </c>
      <c r="AN103" s="40"/>
      <c r="AO103" s="179"/>
      <c r="AP103" s="60" t="s">
        <v>58</v>
      </c>
      <c r="AQ103" s="179"/>
      <c r="AR103" s="179" t="s">
        <v>68</v>
      </c>
      <c r="AS103" s="70" t="s">
        <v>60</v>
      </c>
      <c r="AT103" s="70"/>
      <c r="AU103" s="71"/>
    </row>
    <row r="104" spans="1:47" ht="75.599999999999994" x14ac:dyDescent="0.2">
      <c r="A104" s="58"/>
      <c r="B104" s="72"/>
      <c r="C104" s="202" t="s">
        <v>442</v>
      </c>
      <c r="D104" s="60" t="s">
        <v>1689</v>
      </c>
      <c r="E104" s="60" t="s">
        <v>97</v>
      </c>
      <c r="F104" s="60" t="s">
        <v>143</v>
      </c>
      <c r="G104" s="171">
        <v>400</v>
      </c>
      <c r="H104" s="210">
        <v>400</v>
      </c>
      <c r="I104" s="171">
        <v>400</v>
      </c>
      <c r="J104" s="188" t="s">
        <v>49</v>
      </c>
      <c r="K104" s="177" t="s">
        <v>50</v>
      </c>
      <c r="L104" s="60" t="s">
        <v>443</v>
      </c>
      <c r="M104" s="171">
        <v>0</v>
      </c>
      <c r="N104" s="171">
        <v>200</v>
      </c>
      <c r="O104" s="205">
        <f t="shared" si="2"/>
        <v>200</v>
      </c>
      <c r="P104" s="61">
        <v>0</v>
      </c>
      <c r="Q104" s="177" t="s">
        <v>50</v>
      </c>
      <c r="R104" s="60" t="s">
        <v>444</v>
      </c>
      <c r="S104" s="66" t="s">
        <v>1585</v>
      </c>
      <c r="T104" s="206" t="s">
        <v>135</v>
      </c>
      <c r="U104" s="207" t="s">
        <v>401</v>
      </c>
      <c r="V104" s="206" t="s">
        <v>395</v>
      </c>
      <c r="W104" s="67" t="s">
        <v>56</v>
      </c>
      <c r="X104" s="68" t="s">
        <v>345</v>
      </c>
      <c r="Y104" s="69" t="s">
        <v>57</v>
      </c>
      <c r="Z104" s="39">
        <v>6</v>
      </c>
      <c r="AA104" s="69" t="s">
        <v>57</v>
      </c>
      <c r="AB104" s="40"/>
      <c r="AC104" s="67"/>
      <c r="AD104" s="68"/>
      <c r="AE104" s="69" t="s">
        <v>57</v>
      </c>
      <c r="AF104" s="39"/>
      <c r="AG104" s="69" t="s">
        <v>57</v>
      </c>
      <c r="AH104" s="40"/>
      <c r="AI104" s="67"/>
      <c r="AJ104" s="68"/>
      <c r="AK104" s="69" t="s">
        <v>57</v>
      </c>
      <c r="AL104" s="39"/>
      <c r="AM104" s="69" t="s">
        <v>57</v>
      </c>
      <c r="AN104" s="40"/>
      <c r="AO104" s="179"/>
      <c r="AP104" s="60" t="s">
        <v>58</v>
      </c>
      <c r="AQ104" s="179"/>
      <c r="AR104" s="179" t="s">
        <v>108</v>
      </c>
      <c r="AS104" s="70"/>
      <c r="AT104" s="70" t="s">
        <v>60</v>
      </c>
      <c r="AU104" s="71"/>
    </row>
    <row r="105" spans="1:47" s="50" customFormat="1" ht="21.6" customHeight="1" x14ac:dyDescent="0.2">
      <c r="A105" s="57"/>
      <c r="B105" s="281" t="s">
        <v>445</v>
      </c>
      <c r="C105" s="282"/>
      <c r="D105" s="282"/>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2"/>
      <c r="AP105" s="282"/>
      <c r="AQ105" s="282"/>
      <c r="AR105" s="282"/>
      <c r="AS105" s="282"/>
      <c r="AT105" s="282"/>
      <c r="AU105" s="283"/>
    </row>
    <row r="106" spans="1:47" ht="64.8" x14ac:dyDescent="0.2">
      <c r="A106" s="58"/>
      <c r="B106" s="72"/>
      <c r="C106" s="202" t="s">
        <v>446</v>
      </c>
      <c r="D106" s="60" t="s">
        <v>447</v>
      </c>
      <c r="E106" s="60" t="s">
        <v>448</v>
      </c>
      <c r="F106" s="60" t="s">
        <v>48</v>
      </c>
      <c r="G106" s="171">
        <v>119.998</v>
      </c>
      <c r="H106" s="171">
        <v>119.998</v>
      </c>
      <c r="I106" s="171">
        <v>126.22499999999999</v>
      </c>
      <c r="J106" s="188" t="s">
        <v>49</v>
      </c>
      <c r="K106" s="177" t="s">
        <v>50</v>
      </c>
      <c r="L106" s="60" t="s">
        <v>449</v>
      </c>
      <c r="M106" s="171">
        <v>118.845</v>
      </c>
      <c r="N106" s="171">
        <v>118.806</v>
      </c>
      <c r="O106" s="205">
        <f t="shared" ref="O106:O133" si="3">N106-M106</f>
        <v>-3.9000000000001478E-2</v>
      </c>
      <c r="P106" s="61">
        <v>0</v>
      </c>
      <c r="Q106" s="177" t="s">
        <v>50</v>
      </c>
      <c r="R106" s="60" t="s">
        <v>1549</v>
      </c>
      <c r="S106" s="66"/>
      <c r="T106" s="206" t="s">
        <v>450</v>
      </c>
      <c r="U106" s="207" t="s">
        <v>451</v>
      </c>
      <c r="V106" s="206" t="s">
        <v>452</v>
      </c>
      <c r="W106" s="67" t="s">
        <v>56</v>
      </c>
      <c r="X106" s="68">
        <v>21</v>
      </c>
      <c r="Y106" s="69" t="s">
        <v>57</v>
      </c>
      <c r="Z106" s="39">
        <v>100</v>
      </c>
      <c r="AA106" s="69" t="s">
        <v>57</v>
      </c>
      <c r="AB106" s="40"/>
      <c r="AC106" s="67"/>
      <c r="AD106" s="68"/>
      <c r="AE106" s="69" t="s">
        <v>57</v>
      </c>
      <c r="AF106" s="39"/>
      <c r="AG106" s="69" t="s">
        <v>57</v>
      </c>
      <c r="AH106" s="40"/>
      <c r="AI106" s="67"/>
      <c r="AJ106" s="68"/>
      <c r="AK106" s="69" t="s">
        <v>57</v>
      </c>
      <c r="AL106" s="39"/>
      <c r="AM106" s="69" t="s">
        <v>57</v>
      </c>
      <c r="AN106" s="40"/>
      <c r="AO106" s="179"/>
      <c r="AP106" s="60" t="s">
        <v>58</v>
      </c>
      <c r="AQ106" s="179"/>
      <c r="AR106" s="179" t="s">
        <v>59</v>
      </c>
      <c r="AS106" s="70" t="s">
        <v>60</v>
      </c>
      <c r="AT106" s="70"/>
      <c r="AU106" s="71"/>
    </row>
    <row r="107" spans="1:47" ht="54" x14ac:dyDescent="0.2">
      <c r="A107" s="58"/>
      <c r="B107" s="72"/>
      <c r="C107" s="202" t="s">
        <v>453</v>
      </c>
      <c r="D107" s="60" t="s">
        <v>454</v>
      </c>
      <c r="E107" s="60" t="s">
        <v>47</v>
      </c>
      <c r="F107" s="60" t="s">
        <v>48</v>
      </c>
      <c r="G107" s="171">
        <v>86.92</v>
      </c>
      <c r="H107" s="171">
        <v>86.92</v>
      </c>
      <c r="I107" s="171">
        <v>67.319999999999993</v>
      </c>
      <c r="J107" s="188" t="s">
        <v>49</v>
      </c>
      <c r="K107" s="177" t="s">
        <v>50</v>
      </c>
      <c r="L107" s="60" t="s">
        <v>455</v>
      </c>
      <c r="M107" s="171">
        <v>68.028999999999996</v>
      </c>
      <c r="N107" s="171">
        <v>69.067999999999998</v>
      </c>
      <c r="O107" s="205">
        <f t="shared" si="3"/>
        <v>1.0390000000000015</v>
      </c>
      <c r="P107" s="61">
        <v>0</v>
      </c>
      <c r="Q107" s="177" t="s">
        <v>50</v>
      </c>
      <c r="R107" s="60" t="s">
        <v>1550</v>
      </c>
      <c r="S107" s="66"/>
      <c r="T107" s="206" t="s">
        <v>450</v>
      </c>
      <c r="U107" s="207" t="s">
        <v>451</v>
      </c>
      <c r="V107" s="206" t="s">
        <v>452</v>
      </c>
      <c r="W107" s="67" t="s">
        <v>56</v>
      </c>
      <c r="X107" s="225">
        <v>21</v>
      </c>
      <c r="Y107" s="226" t="s">
        <v>57</v>
      </c>
      <c r="Z107" s="39">
        <v>101</v>
      </c>
      <c r="AA107" s="226" t="s">
        <v>57</v>
      </c>
      <c r="AB107" s="40"/>
      <c r="AC107" s="67"/>
      <c r="AD107" s="225"/>
      <c r="AE107" s="226" t="s">
        <v>57</v>
      </c>
      <c r="AF107" s="39"/>
      <c r="AG107" s="226" t="s">
        <v>57</v>
      </c>
      <c r="AH107" s="40"/>
      <c r="AI107" s="67"/>
      <c r="AJ107" s="225"/>
      <c r="AK107" s="226" t="s">
        <v>57</v>
      </c>
      <c r="AL107" s="39"/>
      <c r="AM107" s="226" t="s">
        <v>57</v>
      </c>
      <c r="AN107" s="40"/>
      <c r="AO107" s="60"/>
      <c r="AP107" s="60" t="s">
        <v>58</v>
      </c>
      <c r="AQ107" s="60"/>
      <c r="AR107" s="60" t="s">
        <v>99</v>
      </c>
      <c r="AS107" s="70" t="s">
        <v>60</v>
      </c>
      <c r="AT107" s="70"/>
      <c r="AU107" s="71"/>
    </row>
    <row r="108" spans="1:47" ht="43.2" x14ac:dyDescent="0.2">
      <c r="A108" s="58"/>
      <c r="B108" s="59"/>
      <c r="C108" s="202" t="s">
        <v>456</v>
      </c>
      <c r="D108" s="218" t="s">
        <v>457</v>
      </c>
      <c r="E108" s="218" t="s">
        <v>458</v>
      </c>
      <c r="F108" s="218" t="s">
        <v>48</v>
      </c>
      <c r="G108" s="227">
        <v>9.8140000000000001</v>
      </c>
      <c r="H108" s="227">
        <v>9.8140000000000001</v>
      </c>
      <c r="I108" s="227">
        <v>6.3540000000000001</v>
      </c>
      <c r="J108" s="212" t="s">
        <v>49</v>
      </c>
      <c r="K108" s="213" t="s">
        <v>50</v>
      </c>
      <c r="L108" s="218" t="s">
        <v>459</v>
      </c>
      <c r="M108" s="227">
        <v>9.8140000000000001</v>
      </c>
      <c r="N108" s="227">
        <v>9.8140000000000001</v>
      </c>
      <c r="O108" s="231">
        <f t="shared" si="3"/>
        <v>0</v>
      </c>
      <c r="P108" s="61">
        <v>0</v>
      </c>
      <c r="Q108" s="177" t="s">
        <v>50</v>
      </c>
      <c r="R108" s="232" t="s">
        <v>1551</v>
      </c>
      <c r="S108" s="233"/>
      <c r="T108" s="234" t="s">
        <v>450</v>
      </c>
      <c r="U108" s="214" t="s">
        <v>451</v>
      </c>
      <c r="V108" s="234" t="s">
        <v>452</v>
      </c>
      <c r="W108" s="67" t="s">
        <v>56</v>
      </c>
      <c r="X108" s="225">
        <v>21</v>
      </c>
      <c r="Y108" s="226" t="s">
        <v>57</v>
      </c>
      <c r="Z108" s="39">
        <v>102</v>
      </c>
      <c r="AA108" s="226" t="s">
        <v>57</v>
      </c>
      <c r="AB108" s="40"/>
      <c r="AC108" s="67"/>
      <c r="AD108" s="225"/>
      <c r="AE108" s="226" t="s">
        <v>57</v>
      </c>
      <c r="AF108" s="39"/>
      <c r="AG108" s="226" t="s">
        <v>57</v>
      </c>
      <c r="AH108" s="40"/>
      <c r="AI108" s="67"/>
      <c r="AJ108" s="225"/>
      <c r="AK108" s="226" t="s">
        <v>57</v>
      </c>
      <c r="AL108" s="39"/>
      <c r="AM108" s="226" t="s">
        <v>57</v>
      </c>
      <c r="AN108" s="40"/>
      <c r="AO108" s="60"/>
      <c r="AP108" s="60" t="s">
        <v>58</v>
      </c>
      <c r="AQ108" s="60"/>
      <c r="AR108" s="60" t="s">
        <v>158</v>
      </c>
      <c r="AS108" s="70" t="s">
        <v>60</v>
      </c>
      <c r="AT108" s="70"/>
      <c r="AU108" s="71"/>
    </row>
    <row r="109" spans="1:47" ht="32.4" x14ac:dyDescent="0.2">
      <c r="A109" s="58"/>
      <c r="B109" s="59"/>
      <c r="C109" s="202" t="s">
        <v>460</v>
      </c>
      <c r="D109" s="60" t="s">
        <v>461</v>
      </c>
      <c r="E109" s="60" t="s">
        <v>462</v>
      </c>
      <c r="F109" s="60" t="s">
        <v>48</v>
      </c>
      <c r="G109" s="171">
        <v>441.59300000000002</v>
      </c>
      <c r="H109" s="171">
        <v>441.59300000000002</v>
      </c>
      <c r="I109" s="171">
        <v>373.55200000000002</v>
      </c>
      <c r="J109" s="204" t="s">
        <v>1510</v>
      </c>
      <c r="K109" s="177" t="s">
        <v>50</v>
      </c>
      <c r="L109" s="60" t="s">
        <v>1511</v>
      </c>
      <c r="M109" s="171">
        <v>416.79300000000001</v>
      </c>
      <c r="N109" s="171">
        <v>401.25299999999999</v>
      </c>
      <c r="O109" s="205">
        <f t="shared" si="3"/>
        <v>-15.54000000000002</v>
      </c>
      <c r="P109" s="61">
        <v>0</v>
      </c>
      <c r="Q109" s="177" t="s">
        <v>50</v>
      </c>
      <c r="R109" s="60" t="s">
        <v>1552</v>
      </c>
      <c r="S109" s="224"/>
      <c r="T109" s="206" t="s">
        <v>450</v>
      </c>
      <c r="U109" s="207" t="s">
        <v>451</v>
      </c>
      <c r="V109" s="206" t="s">
        <v>452</v>
      </c>
      <c r="W109" s="67" t="s">
        <v>56</v>
      </c>
      <c r="X109" s="68">
        <v>21</v>
      </c>
      <c r="Y109" s="69" t="s">
        <v>57</v>
      </c>
      <c r="Z109" s="39">
        <v>105</v>
      </c>
      <c r="AA109" s="69" t="s">
        <v>57</v>
      </c>
      <c r="AB109" s="40"/>
      <c r="AC109" s="67"/>
      <c r="AD109" s="68"/>
      <c r="AE109" s="69" t="s">
        <v>57</v>
      </c>
      <c r="AF109" s="39"/>
      <c r="AG109" s="69" t="s">
        <v>57</v>
      </c>
      <c r="AH109" s="40"/>
      <c r="AI109" s="67"/>
      <c r="AJ109" s="68"/>
      <c r="AK109" s="69" t="s">
        <v>57</v>
      </c>
      <c r="AL109" s="39"/>
      <c r="AM109" s="69" t="s">
        <v>57</v>
      </c>
      <c r="AN109" s="40"/>
      <c r="AO109" s="179"/>
      <c r="AP109" s="179" t="s">
        <v>91</v>
      </c>
      <c r="AQ109" s="179" t="s">
        <v>103</v>
      </c>
      <c r="AR109" s="179" t="s">
        <v>93</v>
      </c>
      <c r="AS109" s="70" t="s">
        <v>60</v>
      </c>
      <c r="AT109" s="70"/>
      <c r="AU109" s="71"/>
    </row>
    <row r="110" spans="1:47" ht="64.8" x14ac:dyDescent="0.2">
      <c r="A110" s="58"/>
      <c r="B110" s="59"/>
      <c r="C110" s="202" t="s">
        <v>463</v>
      </c>
      <c r="D110" s="60" t="s">
        <v>464</v>
      </c>
      <c r="E110" s="60" t="s">
        <v>465</v>
      </c>
      <c r="F110" s="60" t="s">
        <v>373</v>
      </c>
      <c r="G110" s="171">
        <v>30.623000000000001</v>
      </c>
      <c r="H110" s="171">
        <v>30.623000000000001</v>
      </c>
      <c r="I110" s="171">
        <v>18.548999999999999</v>
      </c>
      <c r="J110" s="188" t="s">
        <v>49</v>
      </c>
      <c r="K110" s="177" t="s">
        <v>89</v>
      </c>
      <c r="L110" s="60" t="s">
        <v>466</v>
      </c>
      <c r="M110" s="171">
        <v>30.623000000000001</v>
      </c>
      <c r="N110" s="171">
        <v>27.561</v>
      </c>
      <c r="O110" s="205">
        <f t="shared" si="3"/>
        <v>-3.0620000000000012</v>
      </c>
      <c r="P110" s="237">
        <v>-3.0620000000000012</v>
      </c>
      <c r="Q110" s="177" t="s">
        <v>571</v>
      </c>
      <c r="R110" s="60" t="s">
        <v>1553</v>
      </c>
      <c r="S110" s="66"/>
      <c r="T110" s="206" t="s">
        <v>467</v>
      </c>
      <c r="U110" s="207" t="s">
        <v>468</v>
      </c>
      <c r="V110" s="206" t="s">
        <v>469</v>
      </c>
      <c r="W110" s="67" t="s">
        <v>56</v>
      </c>
      <c r="X110" s="68">
        <v>21</v>
      </c>
      <c r="Y110" s="69" t="s">
        <v>57</v>
      </c>
      <c r="Z110" s="39">
        <v>115</v>
      </c>
      <c r="AA110" s="69" t="s">
        <v>57</v>
      </c>
      <c r="AB110" s="40"/>
      <c r="AC110" s="67"/>
      <c r="AD110" s="68"/>
      <c r="AE110" s="69" t="s">
        <v>57</v>
      </c>
      <c r="AF110" s="39"/>
      <c r="AG110" s="69" t="s">
        <v>57</v>
      </c>
      <c r="AH110" s="40"/>
      <c r="AI110" s="67"/>
      <c r="AJ110" s="68"/>
      <c r="AK110" s="69" t="s">
        <v>57</v>
      </c>
      <c r="AL110" s="39"/>
      <c r="AM110" s="69" t="s">
        <v>57</v>
      </c>
      <c r="AN110" s="40"/>
      <c r="AO110" s="179"/>
      <c r="AP110" s="60" t="s">
        <v>58</v>
      </c>
      <c r="AQ110" s="179"/>
      <c r="AR110" s="179" t="s">
        <v>158</v>
      </c>
      <c r="AS110" s="70" t="s">
        <v>60</v>
      </c>
      <c r="AT110" s="70"/>
      <c r="AU110" s="71"/>
    </row>
    <row r="111" spans="1:47" ht="86.4" x14ac:dyDescent="0.2">
      <c r="A111" s="58"/>
      <c r="B111" s="59"/>
      <c r="C111" s="202" t="s">
        <v>470</v>
      </c>
      <c r="D111" s="60" t="s">
        <v>471</v>
      </c>
      <c r="E111" s="60" t="s">
        <v>472</v>
      </c>
      <c r="F111" s="60" t="s">
        <v>48</v>
      </c>
      <c r="G111" s="171">
        <v>42.784999999999997</v>
      </c>
      <c r="H111" s="171">
        <v>42.784999999999997</v>
      </c>
      <c r="I111" s="171">
        <v>32.505000000000003</v>
      </c>
      <c r="J111" s="188" t="s">
        <v>49</v>
      </c>
      <c r="K111" s="177" t="s">
        <v>89</v>
      </c>
      <c r="L111" s="60" t="s">
        <v>473</v>
      </c>
      <c r="M111" s="171">
        <v>41.165999999999997</v>
      </c>
      <c r="N111" s="171">
        <v>37.048999999999999</v>
      </c>
      <c r="O111" s="205">
        <f t="shared" si="3"/>
        <v>-4.1169999999999973</v>
      </c>
      <c r="P111" s="61">
        <v>0</v>
      </c>
      <c r="Q111" s="177" t="s">
        <v>422</v>
      </c>
      <c r="R111" s="60" t="s">
        <v>1554</v>
      </c>
      <c r="S111" s="66"/>
      <c r="T111" s="206" t="s">
        <v>450</v>
      </c>
      <c r="U111" s="207" t="s">
        <v>451</v>
      </c>
      <c r="V111" s="206" t="s">
        <v>452</v>
      </c>
      <c r="W111" s="67" t="s">
        <v>56</v>
      </c>
      <c r="X111" s="68">
        <v>21</v>
      </c>
      <c r="Y111" s="69" t="s">
        <v>57</v>
      </c>
      <c r="Z111" s="39">
        <v>116</v>
      </c>
      <c r="AA111" s="69" t="s">
        <v>57</v>
      </c>
      <c r="AB111" s="40"/>
      <c r="AC111" s="67"/>
      <c r="AD111" s="68"/>
      <c r="AE111" s="69" t="s">
        <v>57</v>
      </c>
      <c r="AF111" s="39"/>
      <c r="AG111" s="69" t="s">
        <v>57</v>
      </c>
      <c r="AH111" s="40"/>
      <c r="AI111" s="67"/>
      <c r="AJ111" s="68"/>
      <c r="AK111" s="69" t="s">
        <v>57</v>
      </c>
      <c r="AL111" s="39"/>
      <c r="AM111" s="69" t="s">
        <v>57</v>
      </c>
      <c r="AN111" s="40"/>
      <c r="AO111" s="179"/>
      <c r="AP111" s="60" t="s">
        <v>58</v>
      </c>
      <c r="AQ111" s="179"/>
      <c r="AR111" s="179" t="s">
        <v>59</v>
      </c>
      <c r="AS111" s="70" t="s">
        <v>60</v>
      </c>
      <c r="AT111" s="70"/>
      <c r="AU111" s="71"/>
    </row>
    <row r="112" spans="1:47" ht="248.4" x14ac:dyDescent="0.2">
      <c r="A112" s="58"/>
      <c r="B112" s="59"/>
      <c r="C112" s="202" t="s">
        <v>474</v>
      </c>
      <c r="D112" s="60" t="s">
        <v>475</v>
      </c>
      <c r="E112" s="60" t="s">
        <v>211</v>
      </c>
      <c r="F112" s="60" t="s">
        <v>476</v>
      </c>
      <c r="G112" s="171">
        <v>12.839</v>
      </c>
      <c r="H112" s="171">
        <v>12.839</v>
      </c>
      <c r="I112" s="171">
        <v>11.349</v>
      </c>
      <c r="J112" s="204" t="s">
        <v>477</v>
      </c>
      <c r="K112" s="177" t="s">
        <v>81</v>
      </c>
      <c r="L112" s="60" t="s">
        <v>478</v>
      </c>
      <c r="M112" s="171">
        <v>0</v>
      </c>
      <c r="N112" s="171">
        <v>0</v>
      </c>
      <c r="O112" s="205">
        <f t="shared" si="3"/>
        <v>0</v>
      </c>
      <c r="P112" s="61">
        <v>0</v>
      </c>
      <c r="Q112" s="177" t="s">
        <v>929</v>
      </c>
      <c r="R112" s="60" t="s">
        <v>1555</v>
      </c>
      <c r="S112" s="66"/>
      <c r="T112" s="206" t="s">
        <v>450</v>
      </c>
      <c r="U112" s="207" t="s">
        <v>451</v>
      </c>
      <c r="V112" s="206" t="s">
        <v>452</v>
      </c>
      <c r="W112" s="67" t="s">
        <v>56</v>
      </c>
      <c r="X112" s="68">
        <v>21</v>
      </c>
      <c r="Y112" s="69" t="s">
        <v>57</v>
      </c>
      <c r="Z112" s="39">
        <v>117</v>
      </c>
      <c r="AA112" s="69" t="s">
        <v>57</v>
      </c>
      <c r="AB112" s="40"/>
      <c r="AC112" s="67"/>
      <c r="AD112" s="68"/>
      <c r="AE112" s="69" t="s">
        <v>57</v>
      </c>
      <c r="AF112" s="39"/>
      <c r="AG112" s="69" t="s">
        <v>57</v>
      </c>
      <c r="AH112" s="40"/>
      <c r="AI112" s="67"/>
      <c r="AJ112" s="68"/>
      <c r="AK112" s="69" t="s">
        <v>57</v>
      </c>
      <c r="AL112" s="39"/>
      <c r="AM112" s="69" t="s">
        <v>57</v>
      </c>
      <c r="AN112" s="40"/>
      <c r="AO112" s="179"/>
      <c r="AP112" s="179" t="s">
        <v>91</v>
      </c>
      <c r="AQ112" s="179" t="s">
        <v>103</v>
      </c>
      <c r="AR112" s="179" t="s">
        <v>93</v>
      </c>
      <c r="AS112" s="70" t="s">
        <v>60</v>
      </c>
      <c r="AT112" s="70"/>
      <c r="AU112" s="71"/>
    </row>
    <row r="113" spans="1:47" ht="86.4" x14ac:dyDescent="0.2">
      <c r="A113" s="58"/>
      <c r="B113" s="59"/>
      <c r="C113" s="202" t="s">
        <v>479</v>
      </c>
      <c r="D113" s="60" t="s">
        <v>480</v>
      </c>
      <c r="E113" s="60" t="s">
        <v>197</v>
      </c>
      <c r="F113" s="60" t="s">
        <v>48</v>
      </c>
      <c r="G113" s="171">
        <v>123.39699999999999</v>
      </c>
      <c r="H113" s="171">
        <v>123.39699999999999</v>
      </c>
      <c r="I113" s="171">
        <v>119.962</v>
      </c>
      <c r="J113" s="188" t="s">
        <v>49</v>
      </c>
      <c r="K113" s="177" t="s">
        <v>50</v>
      </c>
      <c r="L113" s="60" t="s">
        <v>481</v>
      </c>
      <c r="M113" s="171">
        <v>123.30800000000001</v>
      </c>
      <c r="N113" s="171">
        <v>123.30800000000001</v>
      </c>
      <c r="O113" s="205">
        <f t="shared" si="3"/>
        <v>0</v>
      </c>
      <c r="P113" s="61">
        <v>0</v>
      </c>
      <c r="Q113" s="177" t="s">
        <v>50</v>
      </c>
      <c r="R113" s="60" t="s">
        <v>1556</v>
      </c>
      <c r="S113" s="66"/>
      <c r="T113" s="206" t="s">
        <v>450</v>
      </c>
      <c r="U113" s="207" t="s">
        <v>451</v>
      </c>
      <c r="V113" s="206" t="s">
        <v>452</v>
      </c>
      <c r="W113" s="67" t="s">
        <v>56</v>
      </c>
      <c r="X113" s="68">
        <v>21</v>
      </c>
      <c r="Y113" s="69" t="s">
        <v>57</v>
      </c>
      <c r="Z113" s="39">
        <v>124</v>
      </c>
      <c r="AA113" s="69" t="s">
        <v>57</v>
      </c>
      <c r="AB113" s="40"/>
      <c r="AC113" s="67"/>
      <c r="AD113" s="68"/>
      <c r="AE113" s="69" t="s">
        <v>57</v>
      </c>
      <c r="AF113" s="39"/>
      <c r="AG113" s="69" t="s">
        <v>57</v>
      </c>
      <c r="AH113" s="40"/>
      <c r="AI113" s="67"/>
      <c r="AJ113" s="68"/>
      <c r="AK113" s="69" t="s">
        <v>57</v>
      </c>
      <c r="AL113" s="39"/>
      <c r="AM113" s="69" t="s">
        <v>57</v>
      </c>
      <c r="AN113" s="40"/>
      <c r="AO113" s="179"/>
      <c r="AP113" s="60" t="s">
        <v>58</v>
      </c>
      <c r="AQ113" s="179"/>
      <c r="AR113" s="179" t="s">
        <v>68</v>
      </c>
      <c r="AS113" s="70" t="s">
        <v>60</v>
      </c>
      <c r="AT113" s="70"/>
      <c r="AU113" s="71"/>
    </row>
    <row r="114" spans="1:47" ht="54" x14ac:dyDescent="0.2">
      <c r="A114" s="58"/>
      <c r="B114" s="59"/>
      <c r="C114" s="202" t="s">
        <v>482</v>
      </c>
      <c r="D114" s="60" t="s">
        <v>483</v>
      </c>
      <c r="E114" s="60" t="s">
        <v>118</v>
      </c>
      <c r="F114" s="60" t="s">
        <v>48</v>
      </c>
      <c r="G114" s="171">
        <v>170.77</v>
      </c>
      <c r="H114" s="171">
        <v>170.77</v>
      </c>
      <c r="I114" s="171">
        <v>141.41499999999999</v>
      </c>
      <c r="J114" s="188" t="s">
        <v>49</v>
      </c>
      <c r="K114" s="177" t="s">
        <v>50</v>
      </c>
      <c r="L114" s="60" t="s">
        <v>455</v>
      </c>
      <c r="M114" s="171">
        <v>171.315</v>
      </c>
      <c r="N114" s="171">
        <v>191.315</v>
      </c>
      <c r="O114" s="205">
        <f t="shared" si="3"/>
        <v>20</v>
      </c>
      <c r="P114" s="61">
        <v>0</v>
      </c>
      <c r="Q114" s="177" t="s">
        <v>50</v>
      </c>
      <c r="R114" s="60" t="s">
        <v>1557</v>
      </c>
      <c r="S114" s="66"/>
      <c r="T114" s="206" t="s">
        <v>450</v>
      </c>
      <c r="U114" s="207" t="s">
        <v>451</v>
      </c>
      <c r="V114" s="206" t="s">
        <v>452</v>
      </c>
      <c r="W114" s="67" t="s">
        <v>56</v>
      </c>
      <c r="X114" s="68">
        <v>21</v>
      </c>
      <c r="Y114" s="69" t="s">
        <v>57</v>
      </c>
      <c r="Z114" s="39">
        <v>125</v>
      </c>
      <c r="AA114" s="69" t="s">
        <v>57</v>
      </c>
      <c r="AB114" s="40"/>
      <c r="AC114" s="67"/>
      <c r="AD114" s="68"/>
      <c r="AE114" s="69" t="s">
        <v>57</v>
      </c>
      <c r="AF114" s="39"/>
      <c r="AG114" s="69" t="s">
        <v>57</v>
      </c>
      <c r="AH114" s="40"/>
      <c r="AI114" s="67"/>
      <c r="AJ114" s="68"/>
      <c r="AK114" s="69" t="s">
        <v>57</v>
      </c>
      <c r="AL114" s="39"/>
      <c r="AM114" s="69" t="s">
        <v>57</v>
      </c>
      <c r="AN114" s="40"/>
      <c r="AO114" s="179"/>
      <c r="AP114" s="60" t="s">
        <v>58</v>
      </c>
      <c r="AQ114" s="179"/>
      <c r="AR114" s="179" t="s">
        <v>59</v>
      </c>
      <c r="AS114" s="70" t="s">
        <v>60</v>
      </c>
      <c r="AT114" s="70"/>
      <c r="AU114" s="71"/>
    </row>
    <row r="115" spans="1:47" ht="54" x14ac:dyDescent="0.2">
      <c r="A115" s="58"/>
      <c r="B115" s="59"/>
      <c r="C115" s="202" t="s">
        <v>484</v>
      </c>
      <c r="D115" s="60" t="s">
        <v>485</v>
      </c>
      <c r="E115" s="60" t="s">
        <v>197</v>
      </c>
      <c r="F115" s="60" t="s">
        <v>48</v>
      </c>
      <c r="G115" s="171">
        <v>67.254000000000005</v>
      </c>
      <c r="H115" s="171">
        <v>67.254000000000005</v>
      </c>
      <c r="I115" s="171">
        <v>68.772000000000006</v>
      </c>
      <c r="J115" s="188" t="s">
        <v>49</v>
      </c>
      <c r="K115" s="177" t="s">
        <v>50</v>
      </c>
      <c r="L115" s="60" t="s">
        <v>486</v>
      </c>
      <c r="M115" s="171">
        <v>67.254000000000005</v>
      </c>
      <c r="N115" s="171">
        <v>67.349999999999994</v>
      </c>
      <c r="O115" s="205">
        <f t="shared" si="3"/>
        <v>9.5999999999989427E-2</v>
      </c>
      <c r="P115" s="61">
        <v>0</v>
      </c>
      <c r="Q115" s="177" t="s">
        <v>50</v>
      </c>
      <c r="R115" s="60" t="s">
        <v>1558</v>
      </c>
      <c r="S115" s="66"/>
      <c r="T115" s="206" t="s">
        <v>450</v>
      </c>
      <c r="U115" s="207" t="s">
        <v>451</v>
      </c>
      <c r="V115" s="206" t="s">
        <v>452</v>
      </c>
      <c r="W115" s="67" t="s">
        <v>56</v>
      </c>
      <c r="X115" s="68">
        <v>21</v>
      </c>
      <c r="Y115" s="69" t="s">
        <v>57</v>
      </c>
      <c r="Z115" s="39">
        <v>127</v>
      </c>
      <c r="AA115" s="69" t="s">
        <v>57</v>
      </c>
      <c r="AB115" s="40"/>
      <c r="AC115" s="67"/>
      <c r="AD115" s="68"/>
      <c r="AE115" s="69" t="s">
        <v>57</v>
      </c>
      <c r="AF115" s="39"/>
      <c r="AG115" s="69" t="s">
        <v>57</v>
      </c>
      <c r="AH115" s="40"/>
      <c r="AI115" s="67"/>
      <c r="AJ115" s="68"/>
      <c r="AK115" s="69" t="s">
        <v>57</v>
      </c>
      <c r="AL115" s="39"/>
      <c r="AM115" s="69" t="s">
        <v>57</v>
      </c>
      <c r="AN115" s="40"/>
      <c r="AO115" s="179"/>
      <c r="AP115" s="60" t="s">
        <v>58</v>
      </c>
      <c r="AQ115" s="179"/>
      <c r="AR115" s="179" t="s">
        <v>59</v>
      </c>
      <c r="AS115" s="70" t="s">
        <v>60</v>
      </c>
      <c r="AT115" s="70"/>
      <c r="AU115" s="71"/>
    </row>
    <row r="116" spans="1:47" ht="54" x14ac:dyDescent="0.2">
      <c r="A116" s="58"/>
      <c r="B116" s="59"/>
      <c r="C116" s="202" t="s">
        <v>487</v>
      </c>
      <c r="D116" s="60" t="s">
        <v>488</v>
      </c>
      <c r="E116" s="60" t="s">
        <v>197</v>
      </c>
      <c r="F116" s="60" t="s">
        <v>48</v>
      </c>
      <c r="G116" s="171">
        <v>919.50800000000004</v>
      </c>
      <c r="H116" s="171">
        <v>919.50800000000004</v>
      </c>
      <c r="I116" s="171">
        <v>916.18</v>
      </c>
      <c r="J116" s="188" t="s">
        <v>49</v>
      </c>
      <c r="K116" s="177" t="s">
        <v>50</v>
      </c>
      <c r="L116" s="60" t="s">
        <v>455</v>
      </c>
      <c r="M116" s="171">
        <v>845.69100000000003</v>
      </c>
      <c r="N116" s="171">
        <v>631</v>
      </c>
      <c r="O116" s="205">
        <f t="shared" si="3"/>
        <v>-214.69100000000003</v>
      </c>
      <c r="P116" s="61">
        <v>0</v>
      </c>
      <c r="Q116" s="177" t="s">
        <v>50</v>
      </c>
      <c r="R116" s="60" t="s">
        <v>1559</v>
      </c>
      <c r="S116" s="66"/>
      <c r="T116" s="206" t="s">
        <v>450</v>
      </c>
      <c r="U116" s="207" t="s">
        <v>451</v>
      </c>
      <c r="V116" s="206" t="s">
        <v>452</v>
      </c>
      <c r="W116" s="67" t="s">
        <v>56</v>
      </c>
      <c r="X116" s="68">
        <v>21</v>
      </c>
      <c r="Y116" s="69" t="s">
        <v>57</v>
      </c>
      <c r="Z116" s="39">
        <v>131</v>
      </c>
      <c r="AA116" s="69" t="s">
        <v>57</v>
      </c>
      <c r="AB116" s="40"/>
      <c r="AC116" s="67"/>
      <c r="AD116" s="68"/>
      <c r="AE116" s="69" t="s">
        <v>57</v>
      </c>
      <c r="AF116" s="39"/>
      <c r="AG116" s="69" t="s">
        <v>57</v>
      </c>
      <c r="AH116" s="40"/>
      <c r="AI116" s="67"/>
      <c r="AJ116" s="68"/>
      <c r="AK116" s="69" t="s">
        <v>57</v>
      </c>
      <c r="AL116" s="39"/>
      <c r="AM116" s="69" t="s">
        <v>57</v>
      </c>
      <c r="AN116" s="40"/>
      <c r="AO116" s="179"/>
      <c r="AP116" s="60" t="s">
        <v>58</v>
      </c>
      <c r="AQ116" s="179"/>
      <c r="AR116" s="179" t="s">
        <v>68</v>
      </c>
      <c r="AS116" s="70" t="s">
        <v>60</v>
      </c>
      <c r="AT116" s="70"/>
      <c r="AU116" s="71"/>
    </row>
    <row r="117" spans="1:47" ht="32.4" x14ac:dyDescent="0.2">
      <c r="A117" s="58"/>
      <c r="B117" s="59"/>
      <c r="C117" s="202" t="s">
        <v>489</v>
      </c>
      <c r="D117" s="60" t="s">
        <v>490</v>
      </c>
      <c r="E117" s="60" t="s">
        <v>465</v>
      </c>
      <c r="F117" s="60" t="s">
        <v>476</v>
      </c>
      <c r="G117" s="171">
        <v>18.015000000000001</v>
      </c>
      <c r="H117" s="171">
        <v>18.015000000000001</v>
      </c>
      <c r="I117" s="171">
        <v>22.349</v>
      </c>
      <c r="J117" s="188" t="s">
        <v>49</v>
      </c>
      <c r="K117" s="177" t="s">
        <v>81</v>
      </c>
      <c r="L117" s="60" t="s">
        <v>491</v>
      </c>
      <c r="M117" s="171">
        <v>0</v>
      </c>
      <c r="N117" s="171">
        <v>0</v>
      </c>
      <c r="O117" s="205">
        <f t="shared" si="3"/>
        <v>0</v>
      </c>
      <c r="P117" s="61">
        <v>0</v>
      </c>
      <c r="Q117" s="177" t="s">
        <v>929</v>
      </c>
      <c r="R117" s="60" t="s">
        <v>1560</v>
      </c>
      <c r="S117" s="66"/>
      <c r="T117" s="206" t="s">
        <v>467</v>
      </c>
      <c r="U117" s="207" t="s">
        <v>468</v>
      </c>
      <c r="V117" s="206" t="s">
        <v>469</v>
      </c>
      <c r="W117" s="67" t="s">
        <v>56</v>
      </c>
      <c r="X117" s="68">
        <v>21</v>
      </c>
      <c r="Y117" s="69" t="s">
        <v>57</v>
      </c>
      <c r="Z117" s="39">
        <v>136</v>
      </c>
      <c r="AA117" s="69" t="s">
        <v>57</v>
      </c>
      <c r="AB117" s="40"/>
      <c r="AC117" s="67"/>
      <c r="AD117" s="68"/>
      <c r="AE117" s="69" t="s">
        <v>57</v>
      </c>
      <c r="AF117" s="39"/>
      <c r="AG117" s="69" t="s">
        <v>57</v>
      </c>
      <c r="AH117" s="40"/>
      <c r="AI117" s="67"/>
      <c r="AJ117" s="68"/>
      <c r="AK117" s="69" t="s">
        <v>57</v>
      </c>
      <c r="AL117" s="39"/>
      <c r="AM117" s="69" t="s">
        <v>57</v>
      </c>
      <c r="AN117" s="40"/>
      <c r="AO117" s="179"/>
      <c r="AP117" s="60" t="s">
        <v>58</v>
      </c>
      <c r="AQ117" s="179"/>
      <c r="AR117" s="179" t="s">
        <v>158</v>
      </c>
      <c r="AS117" s="70" t="s">
        <v>60</v>
      </c>
      <c r="AT117" s="70"/>
      <c r="AU117" s="71"/>
    </row>
    <row r="118" spans="1:47" ht="32.4" x14ac:dyDescent="0.2">
      <c r="A118" s="58"/>
      <c r="B118" s="59"/>
      <c r="C118" s="202" t="s">
        <v>492</v>
      </c>
      <c r="D118" s="60" t="s">
        <v>493</v>
      </c>
      <c r="E118" s="60" t="s">
        <v>149</v>
      </c>
      <c r="F118" s="60" t="s">
        <v>48</v>
      </c>
      <c r="G118" s="171">
        <v>38.017000000000003</v>
      </c>
      <c r="H118" s="171">
        <v>38.017000000000003</v>
      </c>
      <c r="I118" s="171">
        <v>32.448</v>
      </c>
      <c r="J118" s="188" t="s">
        <v>49</v>
      </c>
      <c r="K118" s="177" t="s">
        <v>89</v>
      </c>
      <c r="L118" s="60" t="s">
        <v>494</v>
      </c>
      <c r="M118" s="171">
        <v>38.017000000000003</v>
      </c>
      <c r="N118" s="171">
        <v>34.215000000000003</v>
      </c>
      <c r="O118" s="205">
        <f t="shared" si="3"/>
        <v>-3.8019999999999996</v>
      </c>
      <c r="P118" s="61">
        <v>0</v>
      </c>
      <c r="Q118" s="177" t="s">
        <v>422</v>
      </c>
      <c r="R118" s="60" t="s">
        <v>1561</v>
      </c>
      <c r="S118" s="66"/>
      <c r="T118" s="206" t="s">
        <v>450</v>
      </c>
      <c r="U118" s="207" t="s">
        <v>451</v>
      </c>
      <c r="V118" s="206" t="s">
        <v>495</v>
      </c>
      <c r="W118" s="67" t="s">
        <v>56</v>
      </c>
      <c r="X118" s="68">
        <v>21</v>
      </c>
      <c r="Y118" s="69" t="s">
        <v>57</v>
      </c>
      <c r="Z118" s="39">
        <v>137</v>
      </c>
      <c r="AA118" s="69" t="s">
        <v>57</v>
      </c>
      <c r="AB118" s="40"/>
      <c r="AC118" s="67"/>
      <c r="AD118" s="68"/>
      <c r="AE118" s="69" t="s">
        <v>57</v>
      </c>
      <c r="AF118" s="39"/>
      <c r="AG118" s="69" t="s">
        <v>57</v>
      </c>
      <c r="AH118" s="40"/>
      <c r="AI118" s="67"/>
      <c r="AJ118" s="68"/>
      <c r="AK118" s="69" t="s">
        <v>57</v>
      </c>
      <c r="AL118" s="39"/>
      <c r="AM118" s="69" t="s">
        <v>57</v>
      </c>
      <c r="AN118" s="40"/>
      <c r="AO118" s="179"/>
      <c r="AP118" s="60" t="s">
        <v>58</v>
      </c>
      <c r="AQ118" s="179"/>
      <c r="AR118" s="179" t="s">
        <v>158</v>
      </c>
      <c r="AS118" s="70" t="s">
        <v>60</v>
      </c>
      <c r="AT118" s="70"/>
      <c r="AU118" s="71"/>
    </row>
    <row r="119" spans="1:47" ht="54" x14ac:dyDescent="0.2">
      <c r="A119" s="58"/>
      <c r="B119" s="59"/>
      <c r="C119" s="202" t="s">
        <v>496</v>
      </c>
      <c r="D119" s="60" t="s">
        <v>497</v>
      </c>
      <c r="E119" s="60" t="s">
        <v>498</v>
      </c>
      <c r="F119" s="60" t="s">
        <v>48</v>
      </c>
      <c r="G119" s="171">
        <v>305.38200000000001</v>
      </c>
      <c r="H119" s="171">
        <v>305.38200000000001</v>
      </c>
      <c r="I119" s="171">
        <v>253.14</v>
      </c>
      <c r="J119" s="188" t="s">
        <v>49</v>
      </c>
      <c r="K119" s="177" t="s">
        <v>50</v>
      </c>
      <c r="L119" s="60" t="s">
        <v>455</v>
      </c>
      <c r="M119" s="171">
        <v>228.13300000000001</v>
      </c>
      <c r="N119" s="171">
        <v>208.18</v>
      </c>
      <c r="O119" s="205">
        <f t="shared" si="3"/>
        <v>-19.953000000000003</v>
      </c>
      <c r="P119" s="61">
        <v>0</v>
      </c>
      <c r="Q119" s="177" t="s">
        <v>50</v>
      </c>
      <c r="R119" s="60" t="s">
        <v>1562</v>
      </c>
      <c r="S119" s="66"/>
      <c r="T119" s="206" t="s">
        <v>450</v>
      </c>
      <c r="U119" s="207" t="s">
        <v>451</v>
      </c>
      <c r="V119" s="206" t="s">
        <v>452</v>
      </c>
      <c r="W119" s="67" t="s">
        <v>56</v>
      </c>
      <c r="X119" s="68">
        <v>21</v>
      </c>
      <c r="Y119" s="69" t="s">
        <v>57</v>
      </c>
      <c r="Z119" s="39">
        <v>138</v>
      </c>
      <c r="AA119" s="69" t="s">
        <v>57</v>
      </c>
      <c r="AB119" s="40"/>
      <c r="AC119" s="67"/>
      <c r="AD119" s="68"/>
      <c r="AE119" s="69" t="s">
        <v>57</v>
      </c>
      <c r="AF119" s="39"/>
      <c r="AG119" s="69" t="s">
        <v>57</v>
      </c>
      <c r="AH119" s="40"/>
      <c r="AI119" s="67"/>
      <c r="AJ119" s="68"/>
      <c r="AK119" s="69" t="s">
        <v>57</v>
      </c>
      <c r="AL119" s="39"/>
      <c r="AM119" s="69" t="s">
        <v>57</v>
      </c>
      <c r="AN119" s="40"/>
      <c r="AO119" s="179"/>
      <c r="AP119" s="60" t="s">
        <v>58</v>
      </c>
      <c r="AQ119" s="179"/>
      <c r="AR119" s="179" t="s">
        <v>99</v>
      </c>
      <c r="AS119" s="70" t="s">
        <v>60</v>
      </c>
      <c r="AT119" s="70" t="s">
        <v>60</v>
      </c>
      <c r="AU119" s="71"/>
    </row>
    <row r="120" spans="1:47" ht="54" x14ac:dyDescent="0.2">
      <c r="A120" s="58"/>
      <c r="B120" s="59"/>
      <c r="C120" s="202" t="s">
        <v>499</v>
      </c>
      <c r="D120" s="60" t="s">
        <v>500</v>
      </c>
      <c r="E120" s="60" t="s">
        <v>501</v>
      </c>
      <c r="F120" s="60" t="s">
        <v>48</v>
      </c>
      <c r="G120" s="171">
        <v>22.186</v>
      </c>
      <c r="H120" s="171">
        <v>22.186</v>
      </c>
      <c r="I120" s="171">
        <v>20.902000000000001</v>
      </c>
      <c r="J120" s="188" t="s">
        <v>126</v>
      </c>
      <c r="K120" s="177" t="s">
        <v>50</v>
      </c>
      <c r="L120" s="60" t="s">
        <v>455</v>
      </c>
      <c r="M120" s="171">
        <v>22.186</v>
      </c>
      <c r="N120" s="171">
        <v>22.186</v>
      </c>
      <c r="O120" s="205">
        <f t="shared" si="3"/>
        <v>0</v>
      </c>
      <c r="P120" s="61">
        <v>0</v>
      </c>
      <c r="Q120" s="177" t="s">
        <v>50</v>
      </c>
      <c r="R120" s="60" t="s">
        <v>1563</v>
      </c>
      <c r="S120" s="66"/>
      <c r="T120" s="206" t="s">
        <v>450</v>
      </c>
      <c r="U120" s="207" t="s">
        <v>451</v>
      </c>
      <c r="V120" s="206" t="s">
        <v>452</v>
      </c>
      <c r="W120" s="67" t="s">
        <v>56</v>
      </c>
      <c r="X120" s="68">
        <v>21</v>
      </c>
      <c r="Y120" s="69" t="s">
        <v>57</v>
      </c>
      <c r="Z120" s="39">
        <v>140</v>
      </c>
      <c r="AA120" s="69" t="s">
        <v>57</v>
      </c>
      <c r="AB120" s="40"/>
      <c r="AC120" s="67"/>
      <c r="AD120" s="68"/>
      <c r="AE120" s="69" t="s">
        <v>57</v>
      </c>
      <c r="AF120" s="39"/>
      <c r="AG120" s="69" t="s">
        <v>57</v>
      </c>
      <c r="AH120" s="40"/>
      <c r="AI120" s="67"/>
      <c r="AJ120" s="68"/>
      <c r="AK120" s="69" t="s">
        <v>57</v>
      </c>
      <c r="AL120" s="39"/>
      <c r="AM120" s="69" t="s">
        <v>57</v>
      </c>
      <c r="AN120" s="40"/>
      <c r="AO120" s="179"/>
      <c r="AP120" s="60" t="s">
        <v>58</v>
      </c>
      <c r="AQ120" s="179"/>
      <c r="AR120" s="179" t="s">
        <v>99</v>
      </c>
      <c r="AS120" s="70" t="s">
        <v>60</v>
      </c>
      <c r="AT120" s="70"/>
      <c r="AU120" s="71"/>
    </row>
    <row r="121" spans="1:47" ht="54" x14ac:dyDescent="0.2">
      <c r="A121" s="58"/>
      <c r="B121" s="59"/>
      <c r="C121" s="202" t="s">
        <v>502</v>
      </c>
      <c r="D121" s="60" t="s">
        <v>503</v>
      </c>
      <c r="E121" s="60" t="s">
        <v>504</v>
      </c>
      <c r="F121" s="60" t="s">
        <v>505</v>
      </c>
      <c r="G121" s="171">
        <v>28.975000000000001</v>
      </c>
      <c r="H121" s="171">
        <v>28.975000000000001</v>
      </c>
      <c r="I121" s="171">
        <v>27.97</v>
      </c>
      <c r="J121" s="188" t="s">
        <v>126</v>
      </c>
      <c r="K121" s="177" t="s">
        <v>50</v>
      </c>
      <c r="L121" s="60" t="s">
        <v>506</v>
      </c>
      <c r="M121" s="171">
        <v>28.975000000000001</v>
      </c>
      <c r="N121" s="171">
        <v>28.975000000000001</v>
      </c>
      <c r="O121" s="205">
        <f t="shared" si="3"/>
        <v>0</v>
      </c>
      <c r="P121" s="61">
        <v>0</v>
      </c>
      <c r="Q121" s="177" t="s">
        <v>50</v>
      </c>
      <c r="R121" s="60" t="s">
        <v>1564</v>
      </c>
      <c r="S121" s="66"/>
      <c r="T121" s="206" t="s">
        <v>467</v>
      </c>
      <c r="U121" s="207" t="s">
        <v>468</v>
      </c>
      <c r="V121" s="206" t="s">
        <v>469</v>
      </c>
      <c r="W121" s="67" t="s">
        <v>56</v>
      </c>
      <c r="X121" s="68">
        <v>21</v>
      </c>
      <c r="Y121" s="69" t="s">
        <v>57</v>
      </c>
      <c r="Z121" s="39">
        <v>141</v>
      </c>
      <c r="AA121" s="69" t="s">
        <v>57</v>
      </c>
      <c r="AB121" s="40"/>
      <c r="AC121" s="67"/>
      <c r="AD121" s="68"/>
      <c r="AE121" s="69" t="s">
        <v>57</v>
      </c>
      <c r="AF121" s="39"/>
      <c r="AG121" s="69" t="s">
        <v>57</v>
      </c>
      <c r="AH121" s="40"/>
      <c r="AI121" s="67"/>
      <c r="AJ121" s="68"/>
      <c r="AK121" s="69" t="s">
        <v>57</v>
      </c>
      <c r="AL121" s="39"/>
      <c r="AM121" s="69" t="s">
        <v>57</v>
      </c>
      <c r="AN121" s="40"/>
      <c r="AO121" s="179"/>
      <c r="AP121" s="60" t="s">
        <v>58</v>
      </c>
      <c r="AQ121" s="179"/>
      <c r="AR121" s="179" t="s">
        <v>158</v>
      </c>
      <c r="AS121" s="70" t="s">
        <v>60</v>
      </c>
      <c r="AT121" s="70" t="s">
        <v>60</v>
      </c>
      <c r="AU121" s="71"/>
    </row>
    <row r="122" spans="1:47" ht="54" x14ac:dyDescent="0.2">
      <c r="A122" s="58"/>
      <c r="B122" s="59"/>
      <c r="C122" s="202" t="s">
        <v>507</v>
      </c>
      <c r="D122" s="60" t="s">
        <v>508</v>
      </c>
      <c r="E122" s="60" t="s">
        <v>342</v>
      </c>
      <c r="F122" s="60" t="s">
        <v>509</v>
      </c>
      <c r="G122" s="171">
        <v>0</v>
      </c>
      <c r="H122" s="171">
        <v>0</v>
      </c>
      <c r="I122" s="171">
        <v>0</v>
      </c>
      <c r="J122" s="188" t="s">
        <v>126</v>
      </c>
      <c r="K122" s="177" t="s">
        <v>50</v>
      </c>
      <c r="L122" s="60" t="s">
        <v>510</v>
      </c>
      <c r="M122" s="171">
        <v>25</v>
      </c>
      <c r="N122" s="171">
        <v>25</v>
      </c>
      <c r="O122" s="205">
        <f t="shared" si="3"/>
        <v>0</v>
      </c>
      <c r="P122" s="61">
        <v>0</v>
      </c>
      <c r="Q122" s="177" t="s">
        <v>50</v>
      </c>
      <c r="R122" s="60" t="s">
        <v>1565</v>
      </c>
      <c r="S122" s="66"/>
      <c r="T122" s="206" t="s">
        <v>467</v>
      </c>
      <c r="U122" s="207" t="s">
        <v>468</v>
      </c>
      <c r="V122" s="206" t="s">
        <v>469</v>
      </c>
      <c r="W122" s="67" t="s">
        <v>56</v>
      </c>
      <c r="X122" s="68" t="s">
        <v>345</v>
      </c>
      <c r="Y122" s="69" t="s">
        <v>57</v>
      </c>
      <c r="Z122" s="39">
        <v>9</v>
      </c>
      <c r="AA122" s="69" t="s">
        <v>57</v>
      </c>
      <c r="AB122" s="40"/>
      <c r="AC122" s="67"/>
      <c r="AD122" s="68"/>
      <c r="AE122" s="69" t="s">
        <v>57</v>
      </c>
      <c r="AF122" s="39"/>
      <c r="AG122" s="69" t="s">
        <v>57</v>
      </c>
      <c r="AH122" s="40"/>
      <c r="AI122" s="67"/>
      <c r="AJ122" s="68"/>
      <c r="AK122" s="69" t="s">
        <v>57</v>
      </c>
      <c r="AL122" s="39"/>
      <c r="AM122" s="69" t="s">
        <v>57</v>
      </c>
      <c r="AN122" s="40"/>
      <c r="AO122" s="179"/>
      <c r="AP122" s="60" t="s">
        <v>58</v>
      </c>
      <c r="AQ122" s="179"/>
      <c r="AR122" s="179" t="s">
        <v>108</v>
      </c>
      <c r="AS122" s="70" t="s">
        <v>60</v>
      </c>
      <c r="AT122" s="70"/>
      <c r="AU122" s="71"/>
    </row>
    <row r="123" spans="1:47" ht="43.2" x14ac:dyDescent="0.2">
      <c r="A123" s="58"/>
      <c r="B123" s="59"/>
      <c r="C123" s="202" t="s">
        <v>511</v>
      </c>
      <c r="D123" s="60" t="s">
        <v>512</v>
      </c>
      <c r="E123" s="60" t="s">
        <v>342</v>
      </c>
      <c r="F123" s="60" t="s">
        <v>105</v>
      </c>
      <c r="G123" s="171">
        <v>0</v>
      </c>
      <c r="H123" s="171">
        <v>0</v>
      </c>
      <c r="I123" s="171">
        <v>0</v>
      </c>
      <c r="J123" s="188" t="s">
        <v>126</v>
      </c>
      <c r="K123" s="177" t="s">
        <v>50</v>
      </c>
      <c r="L123" s="60" t="s">
        <v>513</v>
      </c>
      <c r="M123" s="171">
        <v>138.65799999999999</v>
      </c>
      <c r="N123" s="171">
        <v>538.65800000000002</v>
      </c>
      <c r="O123" s="205">
        <f t="shared" ref="O123" si="4">N123-M123</f>
        <v>400</v>
      </c>
      <c r="P123" s="61">
        <v>0</v>
      </c>
      <c r="Q123" s="177" t="s">
        <v>50</v>
      </c>
      <c r="R123" s="60" t="s">
        <v>1566</v>
      </c>
      <c r="S123" s="66" t="s">
        <v>1577</v>
      </c>
      <c r="T123" s="206" t="s">
        <v>467</v>
      </c>
      <c r="U123" s="207" t="s">
        <v>468</v>
      </c>
      <c r="V123" s="206" t="s">
        <v>514</v>
      </c>
      <c r="W123" s="67" t="s">
        <v>56</v>
      </c>
      <c r="X123" s="68" t="s">
        <v>345</v>
      </c>
      <c r="Y123" s="69" t="s">
        <v>57</v>
      </c>
      <c r="Z123" s="39">
        <v>8</v>
      </c>
      <c r="AA123" s="69" t="s">
        <v>57</v>
      </c>
      <c r="AB123" s="40"/>
      <c r="AC123" s="67"/>
      <c r="AD123" s="68"/>
      <c r="AE123" s="69" t="s">
        <v>57</v>
      </c>
      <c r="AF123" s="39"/>
      <c r="AG123" s="69" t="s">
        <v>57</v>
      </c>
      <c r="AH123" s="40"/>
      <c r="AI123" s="67"/>
      <c r="AJ123" s="68"/>
      <c r="AK123" s="69" t="s">
        <v>57</v>
      </c>
      <c r="AL123" s="39"/>
      <c r="AM123" s="69" t="s">
        <v>57</v>
      </c>
      <c r="AN123" s="40"/>
      <c r="AO123" s="179"/>
      <c r="AP123" s="60" t="s">
        <v>58</v>
      </c>
      <c r="AQ123" s="179"/>
      <c r="AR123" s="179" t="s">
        <v>108</v>
      </c>
      <c r="AS123" s="70" t="s">
        <v>60</v>
      </c>
      <c r="AT123" s="70"/>
      <c r="AU123" s="71"/>
    </row>
    <row r="124" spans="1:47" ht="22.5" customHeight="1" x14ac:dyDescent="0.2">
      <c r="A124" s="58"/>
      <c r="B124" s="59"/>
      <c r="C124" s="284" t="s">
        <v>515</v>
      </c>
      <c r="D124" s="270" t="s">
        <v>516</v>
      </c>
      <c r="E124" s="270" t="s">
        <v>517</v>
      </c>
      <c r="F124" s="270" t="s">
        <v>48</v>
      </c>
      <c r="G124" s="171">
        <v>419.834</v>
      </c>
      <c r="H124" s="171">
        <v>330.83</v>
      </c>
      <c r="I124" s="171">
        <v>381.44499999999999</v>
      </c>
      <c r="J124" s="277" t="s">
        <v>1512</v>
      </c>
      <c r="K124" s="262" t="s">
        <v>50</v>
      </c>
      <c r="L124" s="267" t="s">
        <v>1511</v>
      </c>
      <c r="M124" s="171">
        <v>327.88499999999999</v>
      </c>
      <c r="N124" s="171">
        <v>357.88499999999999</v>
      </c>
      <c r="O124" s="205">
        <f t="shared" si="3"/>
        <v>30</v>
      </c>
      <c r="P124" s="61">
        <v>0</v>
      </c>
      <c r="Q124" s="262" t="s">
        <v>50</v>
      </c>
      <c r="R124" s="267" t="s">
        <v>1552</v>
      </c>
      <c r="S124" s="66"/>
      <c r="T124" s="206" t="s">
        <v>450</v>
      </c>
      <c r="U124" s="207" t="s">
        <v>451</v>
      </c>
      <c r="V124" s="206" t="s">
        <v>452</v>
      </c>
      <c r="W124" s="67" t="s">
        <v>56</v>
      </c>
      <c r="X124" s="68">
        <v>21</v>
      </c>
      <c r="Y124" s="69" t="s">
        <v>57</v>
      </c>
      <c r="Z124" s="39">
        <v>97</v>
      </c>
      <c r="AA124" s="69" t="s">
        <v>57</v>
      </c>
      <c r="AB124" s="40"/>
      <c r="AC124" s="67" t="s">
        <v>56</v>
      </c>
      <c r="AD124" s="68">
        <v>21</v>
      </c>
      <c r="AE124" s="69" t="s">
        <v>57</v>
      </c>
      <c r="AF124" s="39">
        <v>99</v>
      </c>
      <c r="AG124" s="69" t="s">
        <v>57</v>
      </c>
      <c r="AH124" s="40"/>
      <c r="AI124" s="67" t="s">
        <v>56</v>
      </c>
      <c r="AJ124" s="68">
        <v>21</v>
      </c>
      <c r="AK124" s="69" t="s">
        <v>57</v>
      </c>
      <c r="AL124" s="39">
        <v>287</v>
      </c>
      <c r="AM124" s="69" t="s">
        <v>57</v>
      </c>
      <c r="AN124" s="40"/>
      <c r="AO124" s="179"/>
      <c r="AP124" s="270" t="s">
        <v>91</v>
      </c>
      <c r="AQ124" s="270" t="s">
        <v>103</v>
      </c>
      <c r="AR124" s="270" t="s">
        <v>518</v>
      </c>
      <c r="AS124" s="70" t="s">
        <v>60</v>
      </c>
      <c r="AT124" s="70"/>
      <c r="AU124" s="71"/>
    </row>
    <row r="125" spans="1:47" ht="33.75" customHeight="1" x14ac:dyDescent="0.2">
      <c r="A125" s="58"/>
      <c r="B125" s="72"/>
      <c r="C125" s="286"/>
      <c r="D125" s="273"/>
      <c r="E125" s="273"/>
      <c r="F125" s="273"/>
      <c r="G125" s="171">
        <v>96.421999999999997</v>
      </c>
      <c r="H125" s="171">
        <v>96.421999999999997</v>
      </c>
      <c r="I125" s="171">
        <v>90.835999999999999</v>
      </c>
      <c r="J125" s="278"/>
      <c r="K125" s="264"/>
      <c r="L125" s="268"/>
      <c r="M125" s="171">
        <v>96.421999999999997</v>
      </c>
      <c r="N125" s="171">
        <v>96.382999999999996</v>
      </c>
      <c r="O125" s="205">
        <f t="shared" si="3"/>
        <v>-3.9000000000001478E-2</v>
      </c>
      <c r="P125" s="61">
        <v>0</v>
      </c>
      <c r="Q125" s="264"/>
      <c r="R125" s="268"/>
      <c r="S125" s="66"/>
      <c r="T125" s="206" t="s">
        <v>450</v>
      </c>
      <c r="U125" s="207" t="s">
        <v>451</v>
      </c>
      <c r="V125" s="206" t="s">
        <v>519</v>
      </c>
      <c r="W125" s="67" t="s">
        <v>56</v>
      </c>
      <c r="X125" s="68">
        <v>21</v>
      </c>
      <c r="Y125" s="69" t="s">
        <v>57</v>
      </c>
      <c r="Z125" s="39">
        <v>98</v>
      </c>
      <c r="AA125" s="69" t="s">
        <v>57</v>
      </c>
      <c r="AB125" s="40"/>
      <c r="AC125" s="67" t="s">
        <v>56</v>
      </c>
      <c r="AD125" s="68">
        <v>21</v>
      </c>
      <c r="AE125" s="69" t="s">
        <v>57</v>
      </c>
      <c r="AF125" s="39">
        <v>107</v>
      </c>
      <c r="AG125" s="69" t="s">
        <v>57</v>
      </c>
      <c r="AH125" s="40"/>
      <c r="AI125" s="67"/>
      <c r="AJ125" s="68"/>
      <c r="AK125" s="69" t="s">
        <v>57</v>
      </c>
      <c r="AL125" s="39"/>
      <c r="AM125" s="69" t="s">
        <v>57</v>
      </c>
      <c r="AN125" s="40"/>
      <c r="AO125" s="179"/>
      <c r="AP125" s="272"/>
      <c r="AQ125" s="272"/>
      <c r="AR125" s="272"/>
      <c r="AS125" s="70" t="s">
        <v>60</v>
      </c>
      <c r="AT125" s="70"/>
      <c r="AU125" s="71"/>
    </row>
    <row r="126" spans="1:47" ht="43.2" x14ac:dyDescent="0.2">
      <c r="A126" s="58"/>
      <c r="B126" s="72"/>
      <c r="C126" s="202" t="s">
        <v>1583</v>
      </c>
      <c r="D126" s="60" t="s">
        <v>520</v>
      </c>
      <c r="E126" s="60" t="s">
        <v>498</v>
      </c>
      <c r="F126" s="60" t="s">
        <v>48</v>
      </c>
      <c r="G126" s="171">
        <v>186.45099999999999</v>
      </c>
      <c r="H126" s="171">
        <v>275.45499999999998</v>
      </c>
      <c r="I126" s="171">
        <v>259.351</v>
      </c>
      <c r="J126" s="204" t="s">
        <v>1513</v>
      </c>
      <c r="K126" s="177" t="s">
        <v>50</v>
      </c>
      <c r="L126" s="60" t="s">
        <v>1514</v>
      </c>
      <c r="M126" s="171">
        <v>306.69799999999998</v>
      </c>
      <c r="N126" s="171">
        <v>306.69799999999998</v>
      </c>
      <c r="O126" s="205">
        <f t="shared" si="3"/>
        <v>0</v>
      </c>
      <c r="P126" s="61">
        <v>0</v>
      </c>
      <c r="Q126" s="177" t="s">
        <v>50</v>
      </c>
      <c r="R126" s="60" t="s">
        <v>1567</v>
      </c>
      <c r="S126" s="66"/>
      <c r="T126" s="206" t="s">
        <v>450</v>
      </c>
      <c r="U126" s="207" t="s">
        <v>451</v>
      </c>
      <c r="V126" s="206" t="s">
        <v>452</v>
      </c>
      <c r="W126" s="67" t="s">
        <v>56</v>
      </c>
      <c r="X126" s="68">
        <v>21</v>
      </c>
      <c r="Y126" s="69" t="s">
        <v>57</v>
      </c>
      <c r="Z126" s="39">
        <v>103</v>
      </c>
      <c r="AA126" s="69" t="s">
        <v>57</v>
      </c>
      <c r="AB126" s="40"/>
      <c r="AC126" s="67" t="s">
        <v>56</v>
      </c>
      <c r="AD126" s="68">
        <v>21</v>
      </c>
      <c r="AE126" s="69" t="s">
        <v>57</v>
      </c>
      <c r="AF126" s="39">
        <v>107</v>
      </c>
      <c r="AG126" s="69" t="s">
        <v>57</v>
      </c>
      <c r="AH126" s="40"/>
      <c r="AI126" s="67" t="s">
        <v>56</v>
      </c>
      <c r="AJ126" s="68">
        <v>21</v>
      </c>
      <c r="AK126" s="69" t="s">
        <v>57</v>
      </c>
      <c r="AL126" s="39">
        <v>113</v>
      </c>
      <c r="AM126" s="69" t="s">
        <v>57</v>
      </c>
      <c r="AN126" s="40"/>
      <c r="AO126" s="179" t="s">
        <v>521</v>
      </c>
      <c r="AP126" s="179" t="s">
        <v>91</v>
      </c>
      <c r="AQ126" s="179" t="s">
        <v>103</v>
      </c>
      <c r="AR126" s="179" t="s">
        <v>93</v>
      </c>
      <c r="AS126" s="70" t="s">
        <v>60</v>
      </c>
      <c r="AT126" s="70" t="s">
        <v>60</v>
      </c>
      <c r="AU126" s="71"/>
    </row>
    <row r="127" spans="1:47" ht="64.8" x14ac:dyDescent="0.2">
      <c r="A127" s="58"/>
      <c r="B127" s="72"/>
      <c r="C127" s="202" t="s">
        <v>522</v>
      </c>
      <c r="D127" s="60" t="s">
        <v>523</v>
      </c>
      <c r="E127" s="60" t="s">
        <v>524</v>
      </c>
      <c r="F127" s="60" t="s">
        <v>48</v>
      </c>
      <c r="G127" s="171">
        <v>43.131999999999998</v>
      </c>
      <c r="H127" s="171">
        <v>43.131999999999998</v>
      </c>
      <c r="I127" s="171">
        <v>40.582999999999998</v>
      </c>
      <c r="J127" s="188" t="s">
        <v>49</v>
      </c>
      <c r="K127" s="177" t="s">
        <v>50</v>
      </c>
      <c r="L127" s="60" t="s">
        <v>525</v>
      </c>
      <c r="M127" s="171">
        <v>50.673000000000002</v>
      </c>
      <c r="N127" s="171">
        <v>48.139000000000003</v>
      </c>
      <c r="O127" s="205">
        <f t="shared" si="3"/>
        <v>-2.5339999999999989</v>
      </c>
      <c r="P127" s="61">
        <v>0</v>
      </c>
      <c r="Q127" s="177" t="s">
        <v>50</v>
      </c>
      <c r="R127" s="60" t="s">
        <v>1568</v>
      </c>
      <c r="S127" s="66"/>
      <c r="T127" s="206" t="s">
        <v>450</v>
      </c>
      <c r="U127" s="207" t="s">
        <v>451</v>
      </c>
      <c r="V127" s="206" t="s">
        <v>452</v>
      </c>
      <c r="W127" s="67" t="s">
        <v>56</v>
      </c>
      <c r="X127" s="68">
        <v>21</v>
      </c>
      <c r="Y127" s="69" t="s">
        <v>57</v>
      </c>
      <c r="Z127" s="39">
        <v>104</v>
      </c>
      <c r="AA127" s="69" t="s">
        <v>57</v>
      </c>
      <c r="AB127" s="40"/>
      <c r="AC127" s="67" t="s">
        <v>56</v>
      </c>
      <c r="AD127" s="68">
        <v>21</v>
      </c>
      <c r="AE127" s="69" t="s">
        <v>57</v>
      </c>
      <c r="AF127" s="39">
        <v>114</v>
      </c>
      <c r="AG127" s="69" t="s">
        <v>57</v>
      </c>
      <c r="AH127" s="40"/>
      <c r="AI127" s="67"/>
      <c r="AJ127" s="68"/>
      <c r="AK127" s="69" t="s">
        <v>57</v>
      </c>
      <c r="AL127" s="39"/>
      <c r="AM127" s="69" t="s">
        <v>57</v>
      </c>
      <c r="AN127" s="40"/>
      <c r="AO127" s="179"/>
      <c r="AP127" s="60" t="s">
        <v>58</v>
      </c>
      <c r="AQ127" s="179"/>
      <c r="AR127" s="179" t="s">
        <v>99</v>
      </c>
      <c r="AS127" s="70" t="s">
        <v>60</v>
      </c>
      <c r="AT127" s="70"/>
      <c r="AU127" s="71"/>
    </row>
    <row r="128" spans="1:47" ht="58.5" customHeight="1" x14ac:dyDescent="0.2">
      <c r="A128" s="58"/>
      <c r="B128" s="72"/>
      <c r="C128" s="284" t="s">
        <v>526</v>
      </c>
      <c r="D128" s="270" t="s">
        <v>527</v>
      </c>
      <c r="E128" s="270" t="s">
        <v>528</v>
      </c>
      <c r="F128" s="262" t="s">
        <v>48</v>
      </c>
      <c r="G128" s="171">
        <v>511.79500000000002</v>
      </c>
      <c r="H128" s="171">
        <v>511.79500000000002</v>
      </c>
      <c r="I128" s="171">
        <v>504.68099999999998</v>
      </c>
      <c r="J128" s="277" t="s">
        <v>49</v>
      </c>
      <c r="K128" s="262" t="s">
        <v>50</v>
      </c>
      <c r="L128" s="267" t="s">
        <v>529</v>
      </c>
      <c r="M128" s="171">
        <v>504.488</v>
      </c>
      <c r="N128" s="171">
        <v>504.488</v>
      </c>
      <c r="O128" s="205">
        <f t="shared" si="3"/>
        <v>0</v>
      </c>
      <c r="P128" s="61">
        <v>0</v>
      </c>
      <c r="Q128" s="262" t="s">
        <v>50</v>
      </c>
      <c r="R128" s="267" t="s">
        <v>1569</v>
      </c>
      <c r="S128" s="66"/>
      <c r="T128" s="206" t="s">
        <v>450</v>
      </c>
      <c r="U128" s="207" t="s">
        <v>451</v>
      </c>
      <c r="V128" s="206" t="s">
        <v>452</v>
      </c>
      <c r="W128" s="67" t="s">
        <v>56</v>
      </c>
      <c r="X128" s="68">
        <v>21</v>
      </c>
      <c r="Y128" s="69" t="s">
        <v>57</v>
      </c>
      <c r="Z128" s="39">
        <v>108</v>
      </c>
      <c r="AA128" s="69" t="s">
        <v>57</v>
      </c>
      <c r="AB128" s="40"/>
      <c r="AC128" s="67" t="s">
        <v>56</v>
      </c>
      <c r="AD128" s="68">
        <v>21</v>
      </c>
      <c r="AE128" s="69" t="s">
        <v>57</v>
      </c>
      <c r="AF128" s="39">
        <v>110</v>
      </c>
      <c r="AG128" s="69" t="s">
        <v>57</v>
      </c>
      <c r="AH128" s="40"/>
      <c r="AI128" s="67" t="s">
        <v>56</v>
      </c>
      <c r="AJ128" s="68">
        <v>21</v>
      </c>
      <c r="AK128" s="69" t="s">
        <v>57</v>
      </c>
      <c r="AL128" s="39">
        <v>112</v>
      </c>
      <c r="AM128" s="69" t="s">
        <v>57</v>
      </c>
      <c r="AN128" s="40"/>
      <c r="AO128" s="179"/>
      <c r="AP128" s="270" t="s">
        <v>58</v>
      </c>
      <c r="AQ128" s="270"/>
      <c r="AR128" s="270" t="s">
        <v>68</v>
      </c>
      <c r="AS128" s="70" t="s">
        <v>60</v>
      </c>
      <c r="AT128" s="70"/>
      <c r="AU128" s="71"/>
    </row>
    <row r="129" spans="1:47" ht="58.5" customHeight="1" x14ac:dyDescent="0.2">
      <c r="A129" s="58"/>
      <c r="B129" s="72"/>
      <c r="C129" s="286"/>
      <c r="D129" s="273"/>
      <c r="E129" s="273"/>
      <c r="F129" s="264"/>
      <c r="G129" s="171">
        <v>0.94299999999999995</v>
      </c>
      <c r="H129" s="171">
        <v>0.94299999999999995</v>
      </c>
      <c r="I129" s="171">
        <v>0.33100000000000002</v>
      </c>
      <c r="J129" s="278"/>
      <c r="K129" s="264"/>
      <c r="L129" s="268"/>
      <c r="M129" s="171">
        <v>0.94299999999999995</v>
      </c>
      <c r="N129" s="171">
        <v>0.94299999999999995</v>
      </c>
      <c r="O129" s="205">
        <f t="shared" si="3"/>
        <v>0</v>
      </c>
      <c r="P129" s="61">
        <v>0</v>
      </c>
      <c r="Q129" s="264"/>
      <c r="R129" s="268"/>
      <c r="S129" s="66"/>
      <c r="T129" s="206" t="s">
        <v>450</v>
      </c>
      <c r="U129" s="207" t="s">
        <v>451</v>
      </c>
      <c r="V129" s="206" t="s">
        <v>530</v>
      </c>
      <c r="W129" s="67" t="s">
        <v>56</v>
      </c>
      <c r="X129" s="68">
        <v>21</v>
      </c>
      <c r="Y129" s="69" t="s">
        <v>57</v>
      </c>
      <c r="Z129" s="39">
        <v>109</v>
      </c>
      <c r="AA129" s="69" t="s">
        <v>57</v>
      </c>
      <c r="AB129" s="40"/>
      <c r="AC129" s="67" t="s">
        <v>56</v>
      </c>
      <c r="AD129" s="68">
        <v>21</v>
      </c>
      <c r="AE129" s="69" t="s">
        <v>57</v>
      </c>
      <c r="AF129" s="39">
        <v>111</v>
      </c>
      <c r="AG129" s="69" t="s">
        <v>57</v>
      </c>
      <c r="AH129" s="40"/>
      <c r="AI129" s="67"/>
      <c r="AJ129" s="68"/>
      <c r="AK129" s="69" t="s">
        <v>57</v>
      </c>
      <c r="AL129" s="39"/>
      <c r="AM129" s="69" t="s">
        <v>57</v>
      </c>
      <c r="AN129" s="40"/>
      <c r="AO129" s="179"/>
      <c r="AP129" s="272"/>
      <c r="AQ129" s="272"/>
      <c r="AR129" s="272"/>
      <c r="AS129" s="70" t="s">
        <v>60</v>
      </c>
      <c r="AT129" s="70"/>
      <c r="AU129" s="71"/>
    </row>
    <row r="130" spans="1:47" ht="114" customHeight="1" x14ac:dyDescent="0.2">
      <c r="A130" s="58"/>
      <c r="B130" s="72"/>
      <c r="C130" s="202" t="s">
        <v>531</v>
      </c>
      <c r="D130" s="60" t="s">
        <v>532</v>
      </c>
      <c r="E130" s="60" t="s">
        <v>501</v>
      </c>
      <c r="F130" s="60" t="s">
        <v>48</v>
      </c>
      <c r="G130" s="171">
        <v>78.063999999999993</v>
      </c>
      <c r="H130" s="171">
        <v>78.063999999999993</v>
      </c>
      <c r="I130" s="171">
        <v>52.984000000000002</v>
      </c>
      <c r="J130" s="188" t="s">
        <v>49</v>
      </c>
      <c r="K130" s="177" t="s">
        <v>89</v>
      </c>
      <c r="L130" s="60" t="s">
        <v>533</v>
      </c>
      <c r="M130" s="171">
        <v>83.906000000000006</v>
      </c>
      <c r="N130" s="171">
        <v>78.412000000000006</v>
      </c>
      <c r="O130" s="205">
        <f t="shared" si="3"/>
        <v>-5.4939999999999998</v>
      </c>
      <c r="P130" s="61">
        <v>0</v>
      </c>
      <c r="Q130" s="177" t="s">
        <v>422</v>
      </c>
      <c r="R130" s="60" t="s">
        <v>1570</v>
      </c>
      <c r="S130" s="66"/>
      <c r="T130" s="206" t="s">
        <v>450</v>
      </c>
      <c r="U130" s="207" t="s">
        <v>451</v>
      </c>
      <c r="V130" s="206" t="s">
        <v>452</v>
      </c>
      <c r="W130" s="67" t="s">
        <v>56</v>
      </c>
      <c r="X130" s="68">
        <v>21</v>
      </c>
      <c r="Y130" s="69" t="s">
        <v>57</v>
      </c>
      <c r="Z130" s="39">
        <v>111</v>
      </c>
      <c r="AA130" s="69" t="s">
        <v>57</v>
      </c>
      <c r="AB130" s="40"/>
      <c r="AC130" s="67" t="s">
        <v>56</v>
      </c>
      <c r="AD130" s="68">
        <v>21</v>
      </c>
      <c r="AE130" s="69" t="s">
        <v>57</v>
      </c>
      <c r="AF130" s="39">
        <v>118</v>
      </c>
      <c r="AG130" s="69" t="s">
        <v>57</v>
      </c>
      <c r="AH130" s="40"/>
      <c r="AI130" s="67"/>
      <c r="AJ130" s="68"/>
      <c r="AK130" s="69" t="s">
        <v>57</v>
      </c>
      <c r="AL130" s="39"/>
      <c r="AM130" s="69" t="s">
        <v>57</v>
      </c>
      <c r="AN130" s="40"/>
      <c r="AO130" s="179"/>
      <c r="AP130" s="60" t="s">
        <v>58</v>
      </c>
      <c r="AQ130" s="179"/>
      <c r="AR130" s="179" t="s">
        <v>68</v>
      </c>
      <c r="AS130" s="70" t="s">
        <v>60</v>
      </c>
      <c r="AT130" s="70"/>
      <c r="AU130" s="71"/>
    </row>
    <row r="131" spans="1:47" ht="71.099999999999994" customHeight="1" x14ac:dyDescent="0.2">
      <c r="A131" s="58"/>
      <c r="B131" s="72"/>
      <c r="C131" s="202" t="s">
        <v>534</v>
      </c>
      <c r="D131" s="60" t="s">
        <v>535</v>
      </c>
      <c r="E131" s="60" t="s">
        <v>118</v>
      </c>
      <c r="F131" s="60" t="s">
        <v>48</v>
      </c>
      <c r="G131" s="171">
        <v>316.887</v>
      </c>
      <c r="H131" s="171">
        <v>316.887</v>
      </c>
      <c r="I131" s="171">
        <v>293.00099999999998</v>
      </c>
      <c r="J131" s="188" t="s">
        <v>49</v>
      </c>
      <c r="K131" s="177" t="s">
        <v>50</v>
      </c>
      <c r="L131" s="60" t="s">
        <v>536</v>
      </c>
      <c r="M131" s="171">
        <v>250.767</v>
      </c>
      <c r="N131" s="171">
        <v>246.751</v>
      </c>
      <c r="O131" s="205">
        <f t="shared" si="3"/>
        <v>-4.0159999999999911</v>
      </c>
      <c r="P131" s="61">
        <v>0</v>
      </c>
      <c r="Q131" s="177" t="s">
        <v>50</v>
      </c>
      <c r="R131" s="60" t="s">
        <v>1571</v>
      </c>
      <c r="S131" s="66"/>
      <c r="T131" s="206" t="s">
        <v>450</v>
      </c>
      <c r="U131" s="207" t="s">
        <v>451</v>
      </c>
      <c r="V131" s="206" t="s">
        <v>452</v>
      </c>
      <c r="W131" s="67" t="s">
        <v>56</v>
      </c>
      <c r="X131" s="68">
        <v>21</v>
      </c>
      <c r="Y131" s="69" t="s">
        <v>57</v>
      </c>
      <c r="Z131" s="39">
        <v>120</v>
      </c>
      <c r="AA131" s="69" t="s">
        <v>57</v>
      </c>
      <c r="AB131" s="40"/>
      <c r="AC131" s="67" t="s">
        <v>56</v>
      </c>
      <c r="AD131" s="68">
        <v>21</v>
      </c>
      <c r="AE131" s="69" t="s">
        <v>57</v>
      </c>
      <c r="AF131" s="39">
        <v>121</v>
      </c>
      <c r="AG131" s="69" t="s">
        <v>57</v>
      </c>
      <c r="AH131" s="40"/>
      <c r="AI131" s="67" t="s">
        <v>56</v>
      </c>
      <c r="AJ131" s="68">
        <v>21</v>
      </c>
      <c r="AK131" s="69" t="s">
        <v>57</v>
      </c>
      <c r="AL131" s="39">
        <v>122</v>
      </c>
      <c r="AM131" s="69" t="s">
        <v>57</v>
      </c>
      <c r="AN131" s="40"/>
      <c r="AO131" s="179" t="s">
        <v>537</v>
      </c>
      <c r="AP131" s="60" t="s">
        <v>58</v>
      </c>
      <c r="AQ131" s="179"/>
      <c r="AR131" s="179" t="s">
        <v>68</v>
      </c>
      <c r="AS131" s="70" t="s">
        <v>60</v>
      </c>
      <c r="AT131" s="70"/>
      <c r="AU131" s="71"/>
    </row>
    <row r="132" spans="1:47" ht="64.8" x14ac:dyDescent="0.2">
      <c r="A132" s="58"/>
      <c r="B132" s="72"/>
      <c r="C132" s="202" t="s">
        <v>538</v>
      </c>
      <c r="D132" s="60" t="s">
        <v>539</v>
      </c>
      <c r="E132" s="60" t="s">
        <v>458</v>
      </c>
      <c r="F132" s="60" t="s">
        <v>48</v>
      </c>
      <c r="G132" s="171">
        <v>152.25899999999999</v>
      </c>
      <c r="H132" s="171">
        <v>152.25899999999999</v>
      </c>
      <c r="I132" s="171">
        <v>149.45099999999999</v>
      </c>
      <c r="J132" s="204" t="s">
        <v>1515</v>
      </c>
      <c r="K132" s="177" t="s">
        <v>50</v>
      </c>
      <c r="L132" s="60" t="s">
        <v>1516</v>
      </c>
      <c r="M132" s="171">
        <v>151.77000000000001</v>
      </c>
      <c r="N132" s="171">
        <v>151.77000000000001</v>
      </c>
      <c r="O132" s="205">
        <f t="shared" si="3"/>
        <v>0</v>
      </c>
      <c r="P132" s="61">
        <v>0</v>
      </c>
      <c r="Q132" s="177" t="s">
        <v>50</v>
      </c>
      <c r="R132" s="60" t="s">
        <v>1572</v>
      </c>
      <c r="S132" s="66"/>
      <c r="T132" s="206" t="s">
        <v>450</v>
      </c>
      <c r="U132" s="207" t="s">
        <v>451</v>
      </c>
      <c r="V132" s="206" t="s">
        <v>452</v>
      </c>
      <c r="W132" s="67" t="s">
        <v>56</v>
      </c>
      <c r="X132" s="68">
        <v>21</v>
      </c>
      <c r="Y132" s="69" t="s">
        <v>57</v>
      </c>
      <c r="Z132" s="39">
        <v>123</v>
      </c>
      <c r="AA132" s="69" t="s">
        <v>57</v>
      </c>
      <c r="AB132" s="40"/>
      <c r="AC132" s="67" t="s">
        <v>56</v>
      </c>
      <c r="AD132" s="68">
        <v>21</v>
      </c>
      <c r="AE132" s="69" t="s">
        <v>57</v>
      </c>
      <c r="AF132" s="39">
        <v>126</v>
      </c>
      <c r="AG132" s="69" t="s">
        <v>57</v>
      </c>
      <c r="AH132" s="40"/>
      <c r="AI132" s="67"/>
      <c r="AJ132" s="68"/>
      <c r="AK132" s="69" t="s">
        <v>57</v>
      </c>
      <c r="AL132" s="39"/>
      <c r="AM132" s="69" t="s">
        <v>57</v>
      </c>
      <c r="AN132" s="40"/>
      <c r="AO132" s="179"/>
      <c r="AP132" s="179" t="s">
        <v>91</v>
      </c>
      <c r="AQ132" s="179" t="s">
        <v>103</v>
      </c>
      <c r="AR132" s="179" t="s">
        <v>93</v>
      </c>
      <c r="AS132" s="70" t="s">
        <v>60</v>
      </c>
      <c r="AT132" s="70"/>
      <c r="AU132" s="71"/>
    </row>
    <row r="133" spans="1:47" ht="64.8" x14ac:dyDescent="0.2">
      <c r="A133" s="58"/>
      <c r="B133" s="72"/>
      <c r="C133" s="202" t="s">
        <v>540</v>
      </c>
      <c r="D133" s="60" t="s">
        <v>541</v>
      </c>
      <c r="E133" s="60" t="s">
        <v>118</v>
      </c>
      <c r="F133" s="60" t="s">
        <v>48</v>
      </c>
      <c r="G133" s="171">
        <v>200.595</v>
      </c>
      <c r="H133" s="171">
        <f>200.595+19.47</f>
        <v>220.065</v>
      </c>
      <c r="I133" s="171">
        <v>213.22300000000001</v>
      </c>
      <c r="J133" s="188" t="s">
        <v>49</v>
      </c>
      <c r="K133" s="177" t="s">
        <v>50</v>
      </c>
      <c r="L133" s="60" t="s">
        <v>542</v>
      </c>
      <c r="M133" s="171">
        <v>189.24299999999999</v>
      </c>
      <c r="N133" s="171">
        <v>194.51499999999999</v>
      </c>
      <c r="O133" s="205">
        <f t="shared" si="3"/>
        <v>5.2719999999999914</v>
      </c>
      <c r="P133" s="61">
        <v>0</v>
      </c>
      <c r="Q133" s="177" t="s">
        <v>50</v>
      </c>
      <c r="R133" s="60" t="s">
        <v>1573</v>
      </c>
      <c r="S133" s="66"/>
      <c r="T133" s="206" t="s">
        <v>450</v>
      </c>
      <c r="U133" s="207" t="s">
        <v>451</v>
      </c>
      <c r="V133" s="206" t="s">
        <v>452</v>
      </c>
      <c r="W133" s="67" t="s">
        <v>56</v>
      </c>
      <c r="X133" s="68">
        <v>21</v>
      </c>
      <c r="Y133" s="69" t="s">
        <v>57</v>
      </c>
      <c r="Z133" s="39">
        <v>128</v>
      </c>
      <c r="AA133" s="69" t="s">
        <v>57</v>
      </c>
      <c r="AB133" s="40"/>
      <c r="AC133" s="67" t="s">
        <v>56</v>
      </c>
      <c r="AD133" s="68">
        <v>21</v>
      </c>
      <c r="AE133" s="69" t="s">
        <v>57</v>
      </c>
      <c r="AF133" s="39">
        <v>133</v>
      </c>
      <c r="AG133" s="69" t="s">
        <v>57</v>
      </c>
      <c r="AH133" s="40"/>
      <c r="AI133" s="67" t="s">
        <v>56</v>
      </c>
      <c r="AJ133" s="68">
        <v>21</v>
      </c>
      <c r="AK133" s="69" t="s">
        <v>57</v>
      </c>
      <c r="AL133" s="39">
        <v>134</v>
      </c>
      <c r="AM133" s="69" t="s">
        <v>57</v>
      </c>
      <c r="AN133" s="40"/>
      <c r="AO133" s="179"/>
      <c r="AP133" s="60" t="s">
        <v>58</v>
      </c>
      <c r="AQ133" s="179"/>
      <c r="AR133" s="179" t="s">
        <v>543</v>
      </c>
      <c r="AS133" s="70" t="s">
        <v>60</v>
      </c>
      <c r="AT133" s="70" t="s">
        <v>60</v>
      </c>
      <c r="AU133" s="71"/>
    </row>
    <row r="134" spans="1:47" ht="54" x14ac:dyDescent="0.2">
      <c r="A134" s="58"/>
      <c r="B134" s="72"/>
      <c r="C134" s="202" t="s">
        <v>544</v>
      </c>
      <c r="D134" s="60" t="s">
        <v>545</v>
      </c>
      <c r="E134" s="60" t="s">
        <v>546</v>
      </c>
      <c r="F134" s="60" t="s">
        <v>48</v>
      </c>
      <c r="G134" s="171">
        <v>137.16</v>
      </c>
      <c r="H134" s="171">
        <v>137.16</v>
      </c>
      <c r="I134" s="171">
        <v>153.47200000000001</v>
      </c>
      <c r="J134" s="188" t="s">
        <v>49</v>
      </c>
      <c r="K134" s="177" t="s">
        <v>50</v>
      </c>
      <c r="L134" s="60" t="s">
        <v>455</v>
      </c>
      <c r="M134" s="171">
        <v>180.53100000000001</v>
      </c>
      <c r="N134" s="171">
        <v>300.786</v>
      </c>
      <c r="O134" s="205">
        <f t="shared" ref="O134:O206" si="5">N134-M134</f>
        <v>120.255</v>
      </c>
      <c r="P134" s="61">
        <v>0</v>
      </c>
      <c r="Q134" s="177" t="s">
        <v>50</v>
      </c>
      <c r="R134" s="60" t="s">
        <v>1549</v>
      </c>
      <c r="S134" s="66"/>
      <c r="T134" s="206" t="s">
        <v>450</v>
      </c>
      <c r="U134" s="207" t="s">
        <v>451</v>
      </c>
      <c r="V134" s="206" t="s">
        <v>495</v>
      </c>
      <c r="W134" s="67" t="s">
        <v>56</v>
      </c>
      <c r="X134" s="68">
        <v>21</v>
      </c>
      <c r="Y134" s="69" t="s">
        <v>57</v>
      </c>
      <c r="Z134" s="39">
        <v>129</v>
      </c>
      <c r="AA134" s="69" t="s">
        <v>57</v>
      </c>
      <c r="AB134" s="40"/>
      <c r="AC134" s="67" t="s">
        <v>56</v>
      </c>
      <c r="AD134" s="68">
        <v>21</v>
      </c>
      <c r="AE134" s="69" t="s">
        <v>57</v>
      </c>
      <c r="AF134" s="39">
        <v>130</v>
      </c>
      <c r="AG134" s="69" t="s">
        <v>57</v>
      </c>
      <c r="AH134" s="40"/>
      <c r="AI134" s="67"/>
      <c r="AJ134" s="68"/>
      <c r="AK134" s="69" t="s">
        <v>57</v>
      </c>
      <c r="AL134" s="39"/>
      <c r="AM134" s="69" t="s">
        <v>57</v>
      </c>
      <c r="AN134" s="40"/>
      <c r="AO134" s="179"/>
      <c r="AP134" s="60" t="s">
        <v>58</v>
      </c>
      <c r="AQ134" s="179"/>
      <c r="AR134" s="179" t="s">
        <v>376</v>
      </c>
      <c r="AS134" s="70" t="s">
        <v>60</v>
      </c>
      <c r="AT134" s="70" t="s">
        <v>60</v>
      </c>
      <c r="AU134" s="71"/>
    </row>
    <row r="135" spans="1:47" ht="32.85" customHeight="1" x14ac:dyDescent="0.2">
      <c r="A135" s="58"/>
      <c r="B135" s="72"/>
      <c r="C135" s="284" t="s">
        <v>547</v>
      </c>
      <c r="D135" s="270" t="s">
        <v>548</v>
      </c>
      <c r="E135" s="270" t="s">
        <v>197</v>
      </c>
      <c r="F135" s="270" t="s">
        <v>48</v>
      </c>
      <c r="G135" s="171">
        <v>3902.1</v>
      </c>
      <c r="H135" s="171">
        <v>7979.3760000000002</v>
      </c>
      <c r="I135" s="171">
        <v>5165.3559999999998</v>
      </c>
      <c r="J135" s="277" t="s">
        <v>49</v>
      </c>
      <c r="K135" s="262" t="s">
        <v>50</v>
      </c>
      <c r="L135" s="267" t="s">
        <v>455</v>
      </c>
      <c r="M135" s="171">
        <v>377.95800000000003</v>
      </c>
      <c r="N135" s="171">
        <v>2008.0219999999999</v>
      </c>
      <c r="O135" s="205">
        <f t="shared" si="5"/>
        <v>1630.0639999999999</v>
      </c>
      <c r="P135" s="265">
        <v>0</v>
      </c>
      <c r="Q135" s="262" t="s">
        <v>50</v>
      </c>
      <c r="R135" s="267" t="s">
        <v>1574</v>
      </c>
      <c r="S135" s="262" t="s">
        <v>1576</v>
      </c>
      <c r="T135" s="206" t="s">
        <v>450</v>
      </c>
      <c r="U135" s="207" t="s">
        <v>451</v>
      </c>
      <c r="V135" s="206" t="s">
        <v>495</v>
      </c>
      <c r="W135" s="67" t="s">
        <v>56</v>
      </c>
      <c r="X135" s="68">
        <v>21</v>
      </c>
      <c r="Y135" s="69" t="s">
        <v>57</v>
      </c>
      <c r="Z135" s="39">
        <v>132</v>
      </c>
      <c r="AA135" s="69" t="s">
        <v>57</v>
      </c>
      <c r="AB135" s="40"/>
      <c r="AC135" s="67"/>
      <c r="AD135" s="68"/>
      <c r="AE135" s="69" t="s">
        <v>57</v>
      </c>
      <c r="AF135" s="39"/>
      <c r="AG135" s="69" t="s">
        <v>57</v>
      </c>
      <c r="AH135" s="40"/>
      <c r="AI135" s="67"/>
      <c r="AJ135" s="68"/>
      <c r="AK135" s="69" t="s">
        <v>57</v>
      </c>
      <c r="AL135" s="39"/>
      <c r="AM135" s="69" t="s">
        <v>57</v>
      </c>
      <c r="AN135" s="40"/>
      <c r="AO135" s="179"/>
      <c r="AP135" s="270" t="s">
        <v>58</v>
      </c>
      <c r="AQ135" s="270"/>
      <c r="AR135" s="270" t="s">
        <v>549</v>
      </c>
      <c r="AS135" s="70" t="s">
        <v>60</v>
      </c>
      <c r="AT135" s="70" t="s">
        <v>60</v>
      </c>
      <c r="AU135" s="71"/>
    </row>
    <row r="136" spans="1:47" ht="33.75" customHeight="1" x14ac:dyDescent="0.2">
      <c r="A136" s="58"/>
      <c r="B136" s="72"/>
      <c r="C136" s="286"/>
      <c r="D136" s="273"/>
      <c r="E136" s="273"/>
      <c r="F136" s="273"/>
      <c r="G136" s="171">
        <v>212.54400000000001</v>
      </c>
      <c r="H136" s="171">
        <v>212.54400000000001</v>
      </c>
      <c r="I136" s="171">
        <v>165.27500000000001</v>
      </c>
      <c r="J136" s="278"/>
      <c r="K136" s="264"/>
      <c r="L136" s="268"/>
      <c r="M136" s="171">
        <v>237.602</v>
      </c>
      <c r="N136" s="171">
        <v>287.65199999999999</v>
      </c>
      <c r="O136" s="205">
        <f t="shared" si="5"/>
        <v>50.049999999999983</v>
      </c>
      <c r="P136" s="266"/>
      <c r="Q136" s="264"/>
      <c r="R136" s="268"/>
      <c r="S136" s="264"/>
      <c r="T136" s="206" t="s">
        <v>450</v>
      </c>
      <c r="U136" s="207" t="s">
        <v>451</v>
      </c>
      <c r="V136" s="206" t="s">
        <v>550</v>
      </c>
      <c r="W136" s="67" t="s">
        <v>56</v>
      </c>
      <c r="X136" s="68">
        <v>21</v>
      </c>
      <c r="Y136" s="69" t="s">
        <v>57</v>
      </c>
      <c r="Z136" s="39">
        <v>142</v>
      </c>
      <c r="AA136" s="69" t="s">
        <v>57</v>
      </c>
      <c r="AB136" s="40"/>
      <c r="AC136" s="67"/>
      <c r="AD136" s="68"/>
      <c r="AE136" s="69" t="s">
        <v>57</v>
      </c>
      <c r="AF136" s="39"/>
      <c r="AG136" s="69" t="s">
        <v>57</v>
      </c>
      <c r="AH136" s="40"/>
      <c r="AI136" s="67"/>
      <c r="AJ136" s="68"/>
      <c r="AK136" s="69" t="s">
        <v>57</v>
      </c>
      <c r="AL136" s="39"/>
      <c r="AM136" s="69" t="s">
        <v>57</v>
      </c>
      <c r="AN136" s="40"/>
      <c r="AO136" s="179"/>
      <c r="AP136" s="272"/>
      <c r="AQ136" s="272"/>
      <c r="AR136" s="272"/>
      <c r="AS136" s="70" t="s">
        <v>60</v>
      </c>
      <c r="AT136" s="70"/>
      <c r="AU136" s="71"/>
    </row>
    <row r="137" spans="1:47" ht="22.5" customHeight="1" x14ac:dyDescent="0.2">
      <c r="A137" s="58"/>
      <c r="B137" s="72"/>
      <c r="C137" s="284" t="s">
        <v>551</v>
      </c>
      <c r="D137" s="270" t="s">
        <v>552</v>
      </c>
      <c r="E137" s="270" t="s">
        <v>553</v>
      </c>
      <c r="F137" s="270" t="s">
        <v>48</v>
      </c>
      <c r="G137" s="171">
        <v>170.73400000000001</v>
      </c>
      <c r="H137" s="171">
        <v>170.73400000000001</v>
      </c>
      <c r="I137" s="171">
        <v>165.27</v>
      </c>
      <c r="J137" s="274" t="s">
        <v>1517</v>
      </c>
      <c r="K137" s="262" t="s">
        <v>50</v>
      </c>
      <c r="L137" s="267" t="s">
        <v>1511</v>
      </c>
      <c r="M137" s="171">
        <v>170.73400000000001</v>
      </c>
      <c r="N137" s="171">
        <v>170.73400000000001</v>
      </c>
      <c r="O137" s="205">
        <f t="shared" si="5"/>
        <v>0</v>
      </c>
      <c r="P137" s="265">
        <v>0</v>
      </c>
      <c r="Q137" s="262" t="s">
        <v>50</v>
      </c>
      <c r="R137" s="267" t="s">
        <v>1575</v>
      </c>
      <c r="S137" s="66"/>
      <c r="T137" s="206" t="s">
        <v>450</v>
      </c>
      <c r="U137" s="207" t="s">
        <v>451</v>
      </c>
      <c r="V137" s="206" t="s">
        <v>452</v>
      </c>
      <c r="W137" s="67" t="s">
        <v>56</v>
      </c>
      <c r="X137" s="68">
        <v>21</v>
      </c>
      <c r="Y137" s="69" t="s">
        <v>57</v>
      </c>
      <c r="Z137" s="39">
        <v>139</v>
      </c>
      <c r="AA137" s="69" t="s">
        <v>57</v>
      </c>
      <c r="AB137" s="40"/>
      <c r="AC137" s="67"/>
      <c r="AD137" s="68"/>
      <c r="AE137" s="69" t="s">
        <v>57</v>
      </c>
      <c r="AF137" s="39"/>
      <c r="AG137" s="69" t="s">
        <v>57</v>
      </c>
      <c r="AH137" s="40"/>
      <c r="AI137" s="67"/>
      <c r="AJ137" s="68"/>
      <c r="AK137" s="69" t="s">
        <v>57</v>
      </c>
      <c r="AL137" s="39"/>
      <c r="AM137" s="69" t="s">
        <v>57</v>
      </c>
      <c r="AN137" s="40"/>
      <c r="AO137" s="179"/>
      <c r="AP137" s="270" t="s">
        <v>91</v>
      </c>
      <c r="AQ137" s="270" t="s">
        <v>103</v>
      </c>
      <c r="AR137" s="270" t="s">
        <v>93</v>
      </c>
      <c r="AS137" s="70" t="s">
        <v>60</v>
      </c>
      <c r="AT137" s="70"/>
      <c r="AU137" s="71"/>
    </row>
    <row r="138" spans="1:47" ht="33.75" customHeight="1" x14ac:dyDescent="0.2">
      <c r="A138" s="58"/>
      <c r="B138" s="72"/>
      <c r="C138" s="286"/>
      <c r="D138" s="273"/>
      <c r="E138" s="273"/>
      <c r="F138" s="273"/>
      <c r="G138" s="171">
        <v>64.022999999999996</v>
      </c>
      <c r="H138" s="171">
        <v>64.022999999999996</v>
      </c>
      <c r="I138" s="171">
        <v>63.332000000000001</v>
      </c>
      <c r="J138" s="275"/>
      <c r="K138" s="264"/>
      <c r="L138" s="268"/>
      <c r="M138" s="171">
        <v>64.022999999999996</v>
      </c>
      <c r="N138" s="171">
        <v>64.022999999999996</v>
      </c>
      <c r="O138" s="205">
        <f t="shared" si="5"/>
        <v>0</v>
      </c>
      <c r="P138" s="266"/>
      <c r="Q138" s="264"/>
      <c r="R138" s="268"/>
      <c r="S138" s="66"/>
      <c r="T138" s="206" t="s">
        <v>450</v>
      </c>
      <c r="U138" s="207" t="s">
        <v>451</v>
      </c>
      <c r="V138" s="206" t="s">
        <v>519</v>
      </c>
      <c r="W138" s="67" t="s">
        <v>56</v>
      </c>
      <c r="X138" s="68">
        <v>21</v>
      </c>
      <c r="Y138" s="69" t="s">
        <v>57</v>
      </c>
      <c r="Z138" s="39">
        <v>288</v>
      </c>
      <c r="AA138" s="69" t="s">
        <v>57</v>
      </c>
      <c r="AB138" s="40"/>
      <c r="AC138" s="67"/>
      <c r="AD138" s="68"/>
      <c r="AE138" s="69" t="s">
        <v>57</v>
      </c>
      <c r="AF138" s="39"/>
      <c r="AG138" s="69" t="s">
        <v>57</v>
      </c>
      <c r="AH138" s="40"/>
      <c r="AI138" s="67"/>
      <c r="AJ138" s="68"/>
      <c r="AK138" s="69" t="s">
        <v>57</v>
      </c>
      <c r="AL138" s="39"/>
      <c r="AM138" s="69" t="s">
        <v>57</v>
      </c>
      <c r="AN138" s="40"/>
      <c r="AO138" s="179"/>
      <c r="AP138" s="272"/>
      <c r="AQ138" s="272"/>
      <c r="AR138" s="272"/>
      <c r="AS138" s="70" t="s">
        <v>60</v>
      </c>
      <c r="AT138" s="70"/>
      <c r="AU138" s="71"/>
    </row>
    <row r="139" spans="1:47" ht="86.4" x14ac:dyDescent="0.2">
      <c r="A139" s="240"/>
      <c r="B139" s="72"/>
      <c r="C139" s="202" t="s">
        <v>554</v>
      </c>
      <c r="D139" s="60" t="s">
        <v>555</v>
      </c>
      <c r="E139" s="60" t="s">
        <v>553</v>
      </c>
      <c r="F139" s="60" t="s">
        <v>556</v>
      </c>
      <c r="G139" s="171">
        <v>24.015000000000001</v>
      </c>
      <c r="H139" s="171">
        <v>24.015000000000001</v>
      </c>
      <c r="I139" s="171">
        <v>23.282</v>
      </c>
      <c r="J139" s="188" t="s">
        <v>1667</v>
      </c>
      <c r="K139" s="177" t="s">
        <v>50</v>
      </c>
      <c r="L139" s="60" t="s">
        <v>1668</v>
      </c>
      <c r="M139" s="171">
        <v>24.053999999999998</v>
      </c>
      <c r="N139" s="171">
        <v>160.13800000000001</v>
      </c>
      <c r="O139" s="205">
        <f t="shared" si="5"/>
        <v>136.084</v>
      </c>
      <c r="P139" s="61">
        <v>0</v>
      </c>
      <c r="Q139" s="177" t="s">
        <v>50</v>
      </c>
      <c r="R139" s="60" t="s">
        <v>57</v>
      </c>
      <c r="S139" s="66" t="s">
        <v>1579</v>
      </c>
      <c r="T139" s="206" t="s">
        <v>557</v>
      </c>
      <c r="U139" s="207" t="s">
        <v>558</v>
      </c>
      <c r="V139" s="207" t="s">
        <v>559</v>
      </c>
      <c r="W139" s="67" t="s">
        <v>560</v>
      </c>
      <c r="X139" s="68">
        <v>21</v>
      </c>
      <c r="Y139" s="69" t="s">
        <v>58</v>
      </c>
      <c r="Z139" s="39">
        <v>438</v>
      </c>
      <c r="AA139" s="69" t="s">
        <v>58</v>
      </c>
      <c r="AB139" s="40"/>
      <c r="AC139" s="67"/>
      <c r="AD139" s="68"/>
      <c r="AE139" s="69" t="s">
        <v>58</v>
      </c>
      <c r="AF139" s="39"/>
      <c r="AG139" s="69" t="s">
        <v>58</v>
      </c>
      <c r="AH139" s="40"/>
      <c r="AI139" s="67"/>
      <c r="AJ139" s="68"/>
      <c r="AK139" s="69" t="s">
        <v>58</v>
      </c>
      <c r="AL139" s="39"/>
      <c r="AM139" s="69" t="s">
        <v>58</v>
      </c>
      <c r="AN139" s="40"/>
      <c r="AO139" s="60"/>
      <c r="AP139" s="241"/>
      <c r="AQ139" s="241"/>
      <c r="AR139" s="241" t="s">
        <v>561</v>
      </c>
      <c r="AS139" s="70" t="s">
        <v>60</v>
      </c>
      <c r="AT139" s="70"/>
      <c r="AU139" s="70"/>
    </row>
    <row r="140" spans="1:47" ht="54" x14ac:dyDescent="0.2">
      <c r="A140" s="240"/>
      <c r="B140" s="72"/>
      <c r="C140" s="202" t="s">
        <v>562</v>
      </c>
      <c r="D140" s="60" t="s">
        <v>1666</v>
      </c>
      <c r="E140" s="60" t="s">
        <v>211</v>
      </c>
      <c r="F140" s="60" t="s">
        <v>556</v>
      </c>
      <c r="G140" s="171">
        <v>5.1180000000000003</v>
      </c>
      <c r="H140" s="171">
        <v>5.1180000000000003</v>
      </c>
      <c r="I140" s="242">
        <v>5.117</v>
      </c>
      <c r="J140" s="188" t="s">
        <v>1669</v>
      </c>
      <c r="K140" s="177" t="s">
        <v>50</v>
      </c>
      <c r="L140" s="60" t="s">
        <v>1668</v>
      </c>
      <c r="M140" s="171">
        <v>6.492</v>
      </c>
      <c r="N140" s="171">
        <v>6.492</v>
      </c>
      <c r="O140" s="205">
        <f t="shared" si="5"/>
        <v>0</v>
      </c>
      <c r="P140" s="61">
        <v>0</v>
      </c>
      <c r="Q140" s="177" t="s">
        <v>50</v>
      </c>
      <c r="R140" s="60" t="s">
        <v>57</v>
      </c>
      <c r="S140" s="66" t="s">
        <v>1578</v>
      </c>
      <c r="T140" s="206" t="s">
        <v>557</v>
      </c>
      <c r="U140" s="207" t="s">
        <v>451</v>
      </c>
      <c r="V140" s="207" t="s">
        <v>563</v>
      </c>
      <c r="W140" s="67" t="s">
        <v>560</v>
      </c>
      <c r="X140" s="68">
        <v>21</v>
      </c>
      <c r="Y140" s="69" t="s">
        <v>58</v>
      </c>
      <c r="Z140" s="39">
        <v>939</v>
      </c>
      <c r="AA140" s="69" t="s">
        <v>58</v>
      </c>
      <c r="AB140" s="40"/>
      <c r="AC140" s="67"/>
      <c r="AD140" s="68"/>
      <c r="AE140" s="69" t="s">
        <v>58</v>
      </c>
      <c r="AF140" s="39"/>
      <c r="AG140" s="69" t="s">
        <v>58</v>
      </c>
      <c r="AH140" s="40"/>
      <c r="AI140" s="67"/>
      <c r="AJ140" s="68"/>
      <c r="AK140" s="69" t="s">
        <v>58</v>
      </c>
      <c r="AL140" s="39"/>
      <c r="AM140" s="69" t="s">
        <v>58</v>
      </c>
      <c r="AN140" s="40"/>
      <c r="AO140" s="60"/>
      <c r="AP140" s="179" t="s">
        <v>91</v>
      </c>
      <c r="AQ140" s="241"/>
      <c r="AR140" s="241" t="s">
        <v>564</v>
      </c>
      <c r="AS140" s="70"/>
      <c r="AT140" s="70"/>
      <c r="AU140" s="70"/>
    </row>
    <row r="141" spans="1:47" s="50" customFormat="1" ht="21.6" customHeight="1" x14ac:dyDescent="0.2">
      <c r="A141" s="57"/>
      <c r="B141" s="281" t="s">
        <v>565</v>
      </c>
      <c r="C141" s="282"/>
      <c r="D141" s="282"/>
      <c r="E141" s="282"/>
      <c r="F141" s="282"/>
      <c r="G141" s="282"/>
      <c r="H141" s="282"/>
      <c r="I141" s="282"/>
      <c r="J141" s="282"/>
      <c r="K141" s="282"/>
      <c r="L141" s="282"/>
      <c r="M141" s="282"/>
      <c r="N141" s="282"/>
      <c r="O141" s="282"/>
      <c r="P141" s="282"/>
      <c r="Q141" s="282"/>
      <c r="R141" s="282"/>
      <c r="S141" s="282"/>
      <c r="T141" s="282"/>
      <c r="U141" s="282"/>
      <c r="V141" s="282"/>
      <c r="W141" s="282"/>
      <c r="X141" s="282"/>
      <c r="Y141" s="282"/>
      <c r="Z141" s="282"/>
      <c r="AA141" s="282"/>
      <c r="AB141" s="282"/>
      <c r="AC141" s="282"/>
      <c r="AD141" s="282"/>
      <c r="AE141" s="282"/>
      <c r="AF141" s="282"/>
      <c r="AG141" s="282"/>
      <c r="AH141" s="282"/>
      <c r="AI141" s="282"/>
      <c r="AJ141" s="282"/>
      <c r="AK141" s="282"/>
      <c r="AL141" s="282"/>
      <c r="AM141" s="282"/>
      <c r="AN141" s="282"/>
      <c r="AO141" s="282"/>
      <c r="AP141" s="282"/>
      <c r="AQ141" s="282"/>
      <c r="AR141" s="282"/>
      <c r="AS141" s="282"/>
      <c r="AT141" s="282"/>
      <c r="AU141" s="283"/>
    </row>
    <row r="142" spans="1:47" ht="409.35" customHeight="1" x14ac:dyDescent="0.2">
      <c r="A142" s="58"/>
      <c r="B142" s="72"/>
      <c r="C142" s="202" t="s">
        <v>566</v>
      </c>
      <c r="D142" s="60" t="s">
        <v>567</v>
      </c>
      <c r="E142" s="60" t="s">
        <v>438</v>
      </c>
      <c r="F142" s="60" t="s">
        <v>568</v>
      </c>
      <c r="G142" s="171">
        <v>264.221</v>
      </c>
      <c r="H142" s="203">
        <v>264.221</v>
      </c>
      <c r="I142" s="61">
        <v>246.05500000000001</v>
      </c>
      <c r="J142" s="204" t="s">
        <v>569</v>
      </c>
      <c r="K142" s="177" t="s">
        <v>89</v>
      </c>
      <c r="L142" s="60" t="s">
        <v>570</v>
      </c>
      <c r="M142" s="171">
        <v>267.76400000000001</v>
      </c>
      <c r="N142" s="171">
        <v>263.74700000000001</v>
      </c>
      <c r="O142" s="205">
        <f t="shared" si="5"/>
        <v>-4.0169999999999959</v>
      </c>
      <c r="P142" s="61">
        <v>-10</v>
      </c>
      <c r="Q142" s="177" t="s">
        <v>571</v>
      </c>
      <c r="R142" s="60" t="s">
        <v>572</v>
      </c>
      <c r="S142" s="66"/>
      <c r="T142" s="206" t="s">
        <v>73</v>
      </c>
      <c r="U142" s="207" t="s">
        <v>401</v>
      </c>
      <c r="V142" s="206" t="s">
        <v>573</v>
      </c>
      <c r="W142" s="67" t="s">
        <v>56</v>
      </c>
      <c r="X142" s="68">
        <v>21</v>
      </c>
      <c r="Y142" s="69" t="s">
        <v>57</v>
      </c>
      <c r="Z142" s="39">
        <v>143</v>
      </c>
      <c r="AA142" s="69" t="s">
        <v>57</v>
      </c>
      <c r="AB142" s="40"/>
      <c r="AC142" s="67"/>
      <c r="AD142" s="68"/>
      <c r="AE142" s="69" t="s">
        <v>57</v>
      </c>
      <c r="AF142" s="39"/>
      <c r="AG142" s="69" t="s">
        <v>57</v>
      </c>
      <c r="AH142" s="40"/>
      <c r="AI142" s="67"/>
      <c r="AJ142" s="68"/>
      <c r="AK142" s="69" t="s">
        <v>57</v>
      </c>
      <c r="AL142" s="39"/>
      <c r="AM142" s="69" t="s">
        <v>57</v>
      </c>
      <c r="AN142" s="40"/>
      <c r="AO142" s="179"/>
      <c r="AP142" s="179" t="s">
        <v>146</v>
      </c>
      <c r="AQ142" s="179" t="s">
        <v>103</v>
      </c>
      <c r="AR142" s="179" t="s">
        <v>93</v>
      </c>
      <c r="AS142" s="70" t="s">
        <v>60</v>
      </c>
      <c r="AT142" s="70"/>
      <c r="AU142" s="71"/>
    </row>
    <row r="143" spans="1:47" ht="86.4" x14ac:dyDescent="0.2">
      <c r="A143" s="58"/>
      <c r="B143" s="72"/>
      <c r="C143" s="202" t="s">
        <v>574</v>
      </c>
      <c r="D143" s="60" t="s">
        <v>575</v>
      </c>
      <c r="E143" s="60" t="s">
        <v>414</v>
      </c>
      <c r="F143" s="60" t="s">
        <v>48</v>
      </c>
      <c r="G143" s="171">
        <v>632.07299999999998</v>
      </c>
      <c r="H143" s="203">
        <v>662.1</v>
      </c>
      <c r="I143" s="61">
        <v>665.30499999999995</v>
      </c>
      <c r="J143" s="188" t="s">
        <v>49</v>
      </c>
      <c r="K143" s="177" t="s">
        <v>50</v>
      </c>
      <c r="L143" s="60" t="s">
        <v>576</v>
      </c>
      <c r="M143" s="171">
        <v>641.02499999999998</v>
      </c>
      <c r="N143" s="171">
        <v>706.43</v>
      </c>
      <c r="O143" s="205">
        <f t="shared" si="5"/>
        <v>65.404999999999973</v>
      </c>
      <c r="P143" s="61">
        <v>0</v>
      </c>
      <c r="Q143" s="177" t="s">
        <v>50</v>
      </c>
      <c r="R143" s="60" t="s">
        <v>577</v>
      </c>
      <c r="S143" s="66"/>
      <c r="T143" s="206" t="s">
        <v>73</v>
      </c>
      <c r="U143" s="207" t="s">
        <v>401</v>
      </c>
      <c r="V143" s="206" t="s">
        <v>573</v>
      </c>
      <c r="W143" s="67" t="s">
        <v>56</v>
      </c>
      <c r="X143" s="68">
        <v>21</v>
      </c>
      <c r="Y143" s="69" t="s">
        <v>57</v>
      </c>
      <c r="Z143" s="39">
        <v>144</v>
      </c>
      <c r="AA143" s="69" t="s">
        <v>57</v>
      </c>
      <c r="AB143" s="40"/>
      <c r="AC143" s="67" t="s">
        <v>56</v>
      </c>
      <c r="AD143" s="68">
        <v>21</v>
      </c>
      <c r="AE143" s="69" t="s">
        <v>57</v>
      </c>
      <c r="AF143" s="39">
        <v>145</v>
      </c>
      <c r="AG143" s="69" t="s">
        <v>57</v>
      </c>
      <c r="AH143" s="40"/>
      <c r="AI143" s="67" t="s">
        <v>56</v>
      </c>
      <c r="AJ143" s="68">
        <v>21</v>
      </c>
      <c r="AK143" s="69" t="s">
        <v>57</v>
      </c>
      <c r="AL143" s="39">
        <v>146</v>
      </c>
      <c r="AM143" s="69" t="s">
        <v>57</v>
      </c>
      <c r="AN143" s="40"/>
      <c r="AO143" s="179"/>
      <c r="AP143" s="60" t="s">
        <v>58</v>
      </c>
      <c r="AQ143" s="179"/>
      <c r="AR143" s="179" t="s">
        <v>68</v>
      </c>
      <c r="AS143" s="70" t="s">
        <v>60</v>
      </c>
      <c r="AT143" s="70"/>
      <c r="AU143" s="71"/>
    </row>
    <row r="144" spans="1:47" ht="54" x14ac:dyDescent="0.2">
      <c r="A144" s="58"/>
      <c r="B144" s="72"/>
      <c r="C144" s="202" t="s">
        <v>578</v>
      </c>
      <c r="D144" s="60" t="s">
        <v>579</v>
      </c>
      <c r="E144" s="60" t="s">
        <v>580</v>
      </c>
      <c r="F144" s="60" t="s">
        <v>48</v>
      </c>
      <c r="G144" s="171">
        <v>27.609000000000002</v>
      </c>
      <c r="H144" s="203">
        <v>27.609000000000002</v>
      </c>
      <c r="I144" s="61">
        <v>27.609000000000002</v>
      </c>
      <c r="J144" s="204" t="s">
        <v>581</v>
      </c>
      <c r="K144" s="177" t="s">
        <v>50</v>
      </c>
      <c r="L144" s="60" t="s">
        <v>582</v>
      </c>
      <c r="M144" s="171">
        <v>27.609000000000002</v>
      </c>
      <c r="N144" s="171">
        <v>27.609000000000002</v>
      </c>
      <c r="O144" s="205">
        <f t="shared" si="5"/>
        <v>0</v>
      </c>
      <c r="P144" s="61">
        <v>0</v>
      </c>
      <c r="Q144" s="177" t="s">
        <v>50</v>
      </c>
      <c r="R144" s="60" t="s">
        <v>583</v>
      </c>
      <c r="S144" s="66"/>
      <c r="T144" s="206" t="s">
        <v>73</v>
      </c>
      <c r="U144" s="207" t="s">
        <v>401</v>
      </c>
      <c r="V144" s="206" t="s">
        <v>573</v>
      </c>
      <c r="W144" s="67" t="s">
        <v>56</v>
      </c>
      <c r="X144" s="68">
        <v>21</v>
      </c>
      <c r="Y144" s="69" t="s">
        <v>57</v>
      </c>
      <c r="Z144" s="39">
        <v>147</v>
      </c>
      <c r="AA144" s="69" t="s">
        <v>57</v>
      </c>
      <c r="AB144" s="40"/>
      <c r="AC144" s="67"/>
      <c r="AD144" s="68"/>
      <c r="AE144" s="69" t="s">
        <v>57</v>
      </c>
      <c r="AF144" s="39"/>
      <c r="AG144" s="69" t="s">
        <v>57</v>
      </c>
      <c r="AH144" s="40"/>
      <c r="AI144" s="67"/>
      <c r="AJ144" s="68"/>
      <c r="AK144" s="69" t="s">
        <v>57</v>
      </c>
      <c r="AL144" s="39"/>
      <c r="AM144" s="69" t="s">
        <v>57</v>
      </c>
      <c r="AN144" s="40"/>
      <c r="AO144" s="179"/>
      <c r="AP144" s="60" t="s">
        <v>91</v>
      </c>
      <c r="AQ144" s="179" t="s">
        <v>584</v>
      </c>
      <c r="AR144" s="179" t="s">
        <v>68</v>
      </c>
      <c r="AS144" s="70"/>
      <c r="AT144" s="70" t="s">
        <v>60</v>
      </c>
      <c r="AU144" s="71"/>
    </row>
    <row r="145" spans="1:47" ht="54" x14ac:dyDescent="0.2">
      <c r="A145" s="58"/>
      <c r="B145" s="72"/>
      <c r="C145" s="202" t="s">
        <v>585</v>
      </c>
      <c r="D145" s="60" t="s">
        <v>586</v>
      </c>
      <c r="E145" s="60" t="s">
        <v>211</v>
      </c>
      <c r="F145" s="60" t="s">
        <v>48</v>
      </c>
      <c r="G145" s="171">
        <v>260</v>
      </c>
      <c r="H145" s="203">
        <v>260</v>
      </c>
      <c r="I145" s="61">
        <v>292.25799999999998</v>
      </c>
      <c r="J145" s="188" t="s">
        <v>49</v>
      </c>
      <c r="K145" s="177" t="s">
        <v>89</v>
      </c>
      <c r="L145" s="60" t="s">
        <v>587</v>
      </c>
      <c r="M145" s="171">
        <v>260</v>
      </c>
      <c r="N145" s="171">
        <v>226.57400000000001</v>
      </c>
      <c r="O145" s="205">
        <f t="shared" si="5"/>
        <v>-33.425999999999988</v>
      </c>
      <c r="P145" s="61">
        <v>0</v>
      </c>
      <c r="Q145" s="177" t="s">
        <v>417</v>
      </c>
      <c r="R145" s="60" t="s">
        <v>588</v>
      </c>
      <c r="S145" s="66"/>
      <c r="T145" s="206" t="s">
        <v>73</v>
      </c>
      <c r="U145" s="207" t="s">
        <v>401</v>
      </c>
      <c r="V145" s="206" t="s">
        <v>573</v>
      </c>
      <c r="W145" s="67" t="s">
        <v>56</v>
      </c>
      <c r="X145" s="68">
        <v>21</v>
      </c>
      <c r="Y145" s="69" t="s">
        <v>57</v>
      </c>
      <c r="Z145" s="39">
        <v>148</v>
      </c>
      <c r="AA145" s="69" t="s">
        <v>57</v>
      </c>
      <c r="AB145" s="40"/>
      <c r="AC145" s="67"/>
      <c r="AD145" s="68"/>
      <c r="AE145" s="69" t="s">
        <v>57</v>
      </c>
      <c r="AF145" s="39"/>
      <c r="AG145" s="69" t="s">
        <v>57</v>
      </c>
      <c r="AH145" s="40"/>
      <c r="AI145" s="67"/>
      <c r="AJ145" s="68"/>
      <c r="AK145" s="69" t="s">
        <v>57</v>
      </c>
      <c r="AL145" s="39"/>
      <c r="AM145" s="69" t="s">
        <v>57</v>
      </c>
      <c r="AN145" s="40"/>
      <c r="AO145" s="179"/>
      <c r="AP145" s="60" t="s">
        <v>58</v>
      </c>
      <c r="AQ145" s="179"/>
      <c r="AR145" s="179" t="s">
        <v>68</v>
      </c>
      <c r="AS145" s="70" t="s">
        <v>60</v>
      </c>
      <c r="AT145" s="70"/>
      <c r="AU145" s="71"/>
    </row>
    <row r="146" spans="1:47" ht="54" x14ac:dyDescent="0.2">
      <c r="A146" s="58"/>
      <c r="B146" s="72"/>
      <c r="C146" s="202" t="s">
        <v>589</v>
      </c>
      <c r="D146" s="60" t="s">
        <v>590</v>
      </c>
      <c r="E146" s="60" t="s">
        <v>197</v>
      </c>
      <c r="F146" s="60" t="s">
        <v>48</v>
      </c>
      <c r="G146" s="171">
        <v>256.41899999999998</v>
      </c>
      <c r="H146" s="203">
        <v>256.41899999999998</v>
      </c>
      <c r="I146" s="61">
        <v>229</v>
      </c>
      <c r="J146" s="188" t="s">
        <v>49</v>
      </c>
      <c r="K146" s="177" t="s">
        <v>89</v>
      </c>
      <c r="L146" s="60" t="s">
        <v>591</v>
      </c>
      <c r="M146" s="171">
        <v>206.41900000000001</v>
      </c>
      <c r="N146" s="171">
        <v>256.41899999999998</v>
      </c>
      <c r="O146" s="205">
        <f t="shared" si="5"/>
        <v>49.999999999999972</v>
      </c>
      <c r="P146" s="61">
        <v>0</v>
      </c>
      <c r="Q146" s="177" t="s">
        <v>417</v>
      </c>
      <c r="R146" s="60" t="s">
        <v>588</v>
      </c>
      <c r="S146" s="66"/>
      <c r="T146" s="206" t="s">
        <v>73</v>
      </c>
      <c r="U146" s="207" t="s">
        <v>401</v>
      </c>
      <c r="V146" s="206" t="s">
        <v>573</v>
      </c>
      <c r="W146" s="67" t="s">
        <v>56</v>
      </c>
      <c r="X146" s="68">
        <v>21</v>
      </c>
      <c r="Y146" s="69" t="s">
        <v>57</v>
      </c>
      <c r="Z146" s="39">
        <v>149</v>
      </c>
      <c r="AA146" s="69" t="s">
        <v>57</v>
      </c>
      <c r="AB146" s="40"/>
      <c r="AC146" s="67" t="s">
        <v>56</v>
      </c>
      <c r="AD146" s="68">
        <v>21</v>
      </c>
      <c r="AE146" s="69" t="s">
        <v>57</v>
      </c>
      <c r="AF146" s="39">
        <v>151</v>
      </c>
      <c r="AG146" s="69" t="s">
        <v>57</v>
      </c>
      <c r="AH146" s="40"/>
      <c r="AI146" s="67" t="s">
        <v>56</v>
      </c>
      <c r="AJ146" s="68">
        <v>21</v>
      </c>
      <c r="AK146" s="69" t="s">
        <v>57</v>
      </c>
      <c r="AL146" s="39">
        <v>152</v>
      </c>
      <c r="AM146" s="69" t="s">
        <v>57</v>
      </c>
      <c r="AN146" s="40"/>
      <c r="AO146" s="179" t="s">
        <v>592</v>
      </c>
      <c r="AP146" s="60" t="s">
        <v>58</v>
      </c>
      <c r="AQ146" s="179"/>
      <c r="AR146" s="179" t="s">
        <v>376</v>
      </c>
      <c r="AS146" s="70" t="s">
        <v>60</v>
      </c>
      <c r="AT146" s="70"/>
      <c r="AU146" s="71"/>
    </row>
    <row r="147" spans="1:47" ht="226.8" x14ac:dyDescent="0.2">
      <c r="A147" s="58"/>
      <c r="B147" s="72"/>
      <c r="C147" s="202" t="s">
        <v>593</v>
      </c>
      <c r="D147" s="60" t="s">
        <v>594</v>
      </c>
      <c r="E147" s="60" t="s">
        <v>197</v>
      </c>
      <c r="F147" s="60" t="s">
        <v>48</v>
      </c>
      <c r="G147" s="171">
        <v>126.88500000000001</v>
      </c>
      <c r="H147" s="203">
        <v>126.88500000000001</v>
      </c>
      <c r="I147" s="61">
        <v>121</v>
      </c>
      <c r="J147" s="204" t="s">
        <v>595</v>
      </c>
      <c r="K147" s="177" t="s">
        <v>89</v>
      </c>
      <c r="L147" s="60" t="s">
        <v>596</v>
      </c>
      <c r="M147" s="171">
        <v>151.89400000000001</v>
      </c>
      <c r="N147" s="171">
        <v>151.89400000000001</v>
      </c>
      <c r="O147" s="205">
        <f t="shared" si="5"/>
        <v>0</v>
      </c>
      <c r="P147" s="61">
        <v>0</v>
      </c>
      <c r="Q147" s="177" t="s">
        <v>422</v>
      </c>
      <c r="R147" s="60" t="s">
        <v>597</v>
      </c>
      <c r="S147" s="66"/>
      <c r="T147" s="206" t="s">
        <v>73</v>
      </c>
      <c r="U147" s="207" t="s">
        <v>401</v>
      </c>
      <c r="V147" s="206" t="s">
        <v>573</v>
      </c>
      <c r="W147" s="67" t="s">
        <v>56</v>
      </c>
      <c r="X147" s="68">
        <v>21</v>
      </c>
      <c r="Y147" s="69" t="s">
        <v>57</v>
      </c>
      <c r="Z147" s="39">
        <v>150</v>
      </c>
      <c r="AA147" s="69" t="s">
        <v>57</v>
      </c>
      <c r="AB147" s="40"/>
      <c r="AC147" s="67"/>
      <c r="AD147" s="68"/>
      <c r="AE147" s="69" t="s">
        <v>57</v>
      </c>
      <c r="AF147" s="39"/>
      <c r="AG147" s="69" t="s">
        <v>57</v>
      </c>
      <c r="AH147" s="40"/>
      <c r="AI147" s="67"/>
      <c r="AJ147" s="68"/>
      <c r="AK147" s="69" t="s">
        <v>57</v>
      </c>
      <c r="AL147" s="39"/>
      <c r="AM147" s="69" t="s">
        <v>57</v>
      </c>
      <c r="AN147" s="40"/>
      <c r="AO147" s="179"/>
      <c r="AP147" s="179" t="s">
        <v>91</v>
      </c>
      <c r="AQ147" s="179" t="s">
        <v>103</v>
      </c>
      <c r="AR147" s="179" t="s">
        <v>93</v>
      </c>
      <c r="AS147" s="70" t="s">
        <v>60</v>
      </c>
      <c r="AT147" s="70"/>
      <c r="AU147" s="71"/>
    </row>
    <row r="148" spans="1:47" ht="54" x14ac:dyDescent="0.2">
      <c r="A148" s="58"/>
      <c r="B148" s="72"/>
      <c r="C148" s="202" t="s">
        <v>598</v>
      </c>
      <c r="D148" s="60" t="s">
        <v>599</v>
      </c>
      <c r="E148" s="60" t="s">
        <v>137</v>
      </c>
      <c r="F148" s="60" t="s">
        <v>48</v>
      </c>
      <c r="G148" s="171">
        <v>13.914</v>
      </c>
      <c r="H148" s="203">
        <v>13.914</v>
      </c>
      <c r="I148" s="61">
        <v>13.112</v>
      </c>
      <c r="J148" s="188" t="s">
        <v>49</v>
      </c>
      <c r="K148" s="177" t="s">
        <v>50</v>
      </c>
      <c r="L148" s="60" t="s">
        <v>600</v>
      </c>
      <c r="M148" s="171">
        <v>13.914</v>
      </c>
      <c r="N148" s="171">
        <v>13.914</v>
      </c>
      <c r="O148" s="205">
        <f t="shared" si="5"/>
        <v>0</v>
      </c>
      <c r="P148" s="61">
        <v>0</v>
      </c>
      <c r="Q148" s="177" t="s">
        <v>50</v>
      </c>
      <c r="R148" s="60" t="s">
        <v>601</v>
      </c>
      <c r="S148" s="66"/>
      <c r="T148" s="206" t="s">
        <v>73</v>
      </c>
      <c r="U148" s="207" t="s">
        <v>401</v>
      </c>
      <c r="V148" s="206" t="s">
        <v>573</v>
      </c>
      <c r="W148" s="67" t="s">
        <v>56</v>
      </c>
      <c r="X148" s="68">
        <v>21</v>
      </c>
      <c r="Y148" s="69" t="s">
        <v>57</v>
      </c>
      <c r="Z148" s="39">
        <v>155</v>
      </c>
      <c r="AA148" s="69" t="s">
        <v>57</v>
      </c>
      <c r="AB148" s="40"/>
      <c r="AC148" s="67"/>
      <c r="AD148" s="68"/>
      <c r="AE148" s="69" t="s">
        <v>57</v>
      </c>
      <c r="AF148" s="39"/>
      <c r="AG148" s="69" t="s">
        <v>57</v>
      </c>
      <c r="AH148" s="40"/>
      <c r="AI148" s="67"/>
      <c r="AJ148" s="68"/>
      <c r="AK148" s="69" t="s">
        <v>57</v>
      </c>
      <c r="AL148" s="39"/>
      <c r="AM148" s="69" t="s">
        <v>57</v>
      </c>
      <c r="AN148" s="40"/>
      <c r="AO148" s="179"/>
      <c r="AP148" s="60" t="s">
        <v>58</v>
      </c>
      <c r="AQ148" s="179"/>
      <c r="AR148" s="179" t="s">
        <v>68</v>
      </c>
      <c r="AS148" s="70" t="s">
        <v>60</v>
      </c>
      <c r="AT148" s="70"/>
      <c r="AU148" s="71"/>
    </row>
    <row r="149" spans="1:47" ht="172.8" x14ac:dyDescent="0.2">
      <c r="A149" s="58"/>
      <c r="B149" s="72"/>
      <c r="C149" s="202" t="s">
        <v>602</v>
      </c>
      <c r="D149" s="60" t="s">
        <v>1676</v>
      </c>
      <c r="E149" s="60" t="s">
        <v>603</v>
      </c>
      <c r="F149" s="60" t="s">
        <v>48</v>
      </c>
      <c r="G149" s="171">
        <v>14464.556</v>
      </c>
      <c r="H149" s="203">
        <v>8338.2759999999998</v>
      </c>
      <c r="I149" s="61">
        <v>6346.44</v>
      </c>
      <c r="J149" s="204" t="s">
        <v>604</v>
      </c>
      <c r="K149" s="235" t="s">
        <v>89</v>
      </c>
      <c r="L149" s="60" t="s">
        <v>605</v>
      </c>
      <c r="M149" s="171">
        <v>200</v>
      </c>
      <c r="N149" s="171">
        <v>200</v>
      </c>
      <c r="O149" s="205">
        <f t="shared" si="5"/>
        <v>0</v>
      </c>
      <c r="P149" s="61">
        <v>0</v>
      </c>
      <c r="Q149" s="177" t="s">
        <v>50</v>
      </c>
      <c r="R149" s="60" t="s">
        <v>606</v>
      </c>
      <c r="S149" s="66"/>
      <c r="T149" s="206" t="s">
        <v>73</v>
      </c>
      <c r="U149" s="207" t="s">
        <v>401</v>
      </c>
      <c r="V149" s="206" t="s">
        <v>573</v>
      </c>
      <c r="W149" s="67" t="s">
        <v>56</v>
      </c>
      <c r="X149" s="68">
        <v>21</v>
      </c>
      <c r="Y149" s="69" t="s">
        <v>57</v>
      </c>
      <c r="Z149" s="39">
        <v>156</v>
      </c>
      <c r="AA149" s="69" t="s">
        <v>57</v>
      </c>
      <c r="AB149" s="40"/>
      <c r="AC149" s="67"/>
      <c r="AD149" s="68"/>
      <c r="AE149" s="69" t="s">
        <v>57</v>
      </c>
      <c r="AF149" s="39"/>
      <c r="AG149" s="69" t="s">
        <v>57</v>
      </c>
      <c r="AH149" s="40"/>
      <c r="AI149" s="67"/>
      <c r="AJ149" s="68"/>
      <c r="AK149" s="69" t="s">
        <v>57</v>
      </c>
      <c r="AL149" s="39"/>
      <c r="AM149" s="69" t="s">
        <v>57</v>
      </c>
      <c r="AN149" s="40"/>
      <c r="AO149" s="179"/>
      <c r="AP149" s="60" t="s">
        <v>91</v>
      </c>
      <c r="AQ149" s="179" t="s">
        <v>103</v>
      </c>
      <c r="AR149" s="179" t="s">
        <v>158</v>
      </c>
      <c r="AS149" s="70"/>
      <c r="AT149" s="70" t="s">
        <v>60</v>
      </c>
      <c r="AU149" s="71" t="s">
        <v>60</v>
      </c>
    </row>
    <row r="150" spans="1:47" ht="75.599999999999994" x14ac:dyDescent="0.2">
      <c r="A150" s="58"/>
      <c r="B150" s="72"/>
      <c r="C150" s="202" t="s">
        <v>607</v>
      </c>
      <c r="D150" s="60" t="s">
        <v>608</v>
      </c>
      <c r="E150" s="60" t="s">
        <v>501</v>
      </c>
      <c r="F150" s="60" t="s">
        <v>48</v>
      </c>
      <c r="G150" s="171">
        <v>1724.711</v>
      </c>
      <c r="H150" s="203">
        <v>3374.7109999999998</v>
      </c>
      <c r="I150" s="61">
        <v>3371.5079999999998</v>
      </c>
      <c r="J150" s="188" t="s">
        <v>49</v>
      </c>
      <c r="K150" s="177" t="s">
        <v>89</v>
      </c>
      <c r="L150" s="60" t="s">
        <v>609</v>
      </c>
      <c r="M150" s="171">
        <v>1636.1869999999999</v>
      </c>
      <c r="N150" s="171">
        <v>0</v>
      </c>
      <c r="O150" s="205">
        <f t="shared" si="5"/>
        <v>-1636.1869999999999</v>
      </c>
      <c r="P150" s="61">
        <v>0</v>
      </c>
      <c r="Q150" s="177" t="s">
        <v>422</v>
      </c>
      <c r="R150" s="60" t="s">
        <v>610</v>
      </c>
      <c r="S150" s="66" t="s">
        <v>611</v>
      </c>
      <c r="T150" s="206" t="s">
        <v>73</v>
      </c>
      <c r="U150" s="207" t="s">
        <v>401</v>
      </c>
      <c r="V150" s="206" t="s">
        <v>612</v>
      </c>
      <c r="W150" s="67" t="s">
        <v>56</v>
      </c>
      <c r="X150" s="68">
        <v>21</v>
      </c>
      <c r="Y150" s="69" t="s">
        <v>57</v>
      </c>
      <c r="Z150" s="39">
        <v>157</v>
      </c>
      <c r="AA150" s="69" t="s">
        <v>57</v>
      </c>
      <c r="AB150" s="40"/>
      <c r="AC150" s="67"/>
      <c r="AD150" s="68"/>
      <c r="AE150" s="69" t="s">
        <v>57</v>
      </c>
      <c r="AF150" s="39"/>
      <c r="AG150" s="69" t="s">
        <v>57</v>
      </c>
      <c r="AH150" s="40"/>
      <c r="AI150" s="67"/>
      <c r="AJ150" s="68"/>
      <c r="AK150" s="69" t="s">
        <v>57</v>
      </c>
      <c r="AL150" s="39"/>
      <c r="AM150" s="69" t="s">
        <v>57</v>
      </c>
      <c r="AN150" s="40"/>
      <c r="AO150" s="179"/>
      <c r="AP150" s="60" t="s">
        <v>58</v>
      </c>
      <c r="AQ150" s="179"/>
      <c r="AR150" s="179" t="s">
        <v>99</v>
      </c>
      <c r="AS150" s="70"/>
      <c r="AT150" s="70" t="s">
        <v>60</v>
      </c>
      <c r="AU150" s="71"/>
    </row>
    <row r="151" spans="1:47" ht="118.8" x14ac:dyDescent="0.2">
      <c r="A151" s="58"/>
      <c r="B151" s="72"/>
      <c r="C151" s="202" t="s">
        <v>613</v>
      </c>
      <c r="D151" s="60" t="s">
        <v>614</v>
      </c>
      <c r="E151" s="60" t="s">
        <v>553</v>
      </c>
      <c r="F151" s="60" t="s">
        <v>48</v>
      </c>
      <c r="G151" s="171">
        <v>80609.663</v>
      </c>
      <c r="H151" s="203">
        <v>79686.042000000001</v>
      </c>
      <c r="I151" s="61">
        <v>74894.028000000006</v>
      </c>
      <c r="J151" s="188" t="s">
        <v>49</v>
      </c>
      <c r="K151" s="177" t="s">
        <v>50</v>
      </c>
      <c r="L151" s="60" t="s">
        <v>615</v>
      </c>
      <c r="M151" s="171">
        <v>35968.186999999998</v>
      </c>
      <c r="N151" s="171">
        <v>0</v>
      </c>
      <c r="O151" s="205">
        <f t="shared" si="5"/>
        <v>-35968.186999999998</v>
      </c>
      <c r="P151" s="61">
        <v>0</v>
      </c>
      <c r="Q151" s="177" t="s">
        <v>50</v>
      </c>
      <c r="R151" s="60" t="s">
        <v>616</v>
      </c>
      <c r="S151" s="66" t="s">
        <v>617</v>
      </c>
      <c r="T151" s="206" t="s">
        <v>73</v>
      </c>
      <c r="U151" s="207" t="s">
        <v>401</v>
      </c>
      <c r="V151" s="206" t="s">
        <v>612</v>
      </c>
      <c r="W151" s="67" t="s">
        <v>56</v>
      </c>
      <c r="X151" s="68">
        <v>21</v>
      </c>
      <c r="Y151" s="69" t="s">
        <v>57</v>
      </c>
      <c r="Z151" s="39">
        <v>158</v>
      </c>
      <c r="AA151" s="69" t="s">
        <v>57</v>
      </c>
      <c r="AB151" s="40"/>
      <c r="AC151" s="67"/>
      <c r="AD151" s="68"/>
      <c r="AE151" s="69" t="s">
        <v>57</v>
      </c>
      <c r="AF151" s="39"/>
      <c r="AG151" s="69" t="s">
        <v>57</v>
      </c>
      <c r="AH151" s="40"/>
      <c r="AI151" s="67"/>
      <c r="AJ151" s="68"/>
      <c r="AK151" s="69" t="s">
        <v>57</v>
      </c>
      <c r="AL151" s="39"/>
      <c r="AM151" s="69" t="s">
        <v>57</v>
      </c>
      <c r="AN151" s="40"/>
      <c r="AO151" s="179"/>
      <c r="AP151" s="60" t="s">
        <v>58</v>
      </c>
      <c r="AQ151" s="179"/>
      <c r="AR151" s="179" t="s">
        <v>99</v>
      </c>
      <c r="AS151" s="70"/>
      <c r="AT151" s="70" t="s">
        <v>60</v>
      </c>
      <c r="AU151" s="71"/>
    </row>
    <row r="152" spans="1:47" ht="64.8" x14ac:dyDescent="0.2">
      <c r="A152" s="58"/>
      <c r="B152" s="72"/>
      <c r="C152" s="202" t="s">
        <v>618</v>
      </c>
      <c r="D152" s="60" t="s">
        <v>619</v>
      </c>
      <c r="E152" s="60" t="s">
        <v>63</v>
      </c>
      <c r="F152" s="60" t="s">
        <v>48</v>
      </c>
      <c r="G152" s="171">
        <v>2402.5569999999998</v>
      </c>
      <c r="H152" s="203">
        <v>4471.1989999999996</v>
      </c>
      <c r="I152" s="61">
        <v>4133.1341249999996</v>
      </c>
      <c r="J152" s="188" t="s">
        <v>49</v>
      </c>
      <c r="K152" s="177" t="s">
        <v>50</v>
      </c>
      <c r="L152" s="60" t="s">
        <v>600</v>
      </c>
      <c r="M152" s="171">
        <v>1033.201</v>
      </c>
      <c r="N152" s="171">
        <v>2803.201</v>
      </c>
      <c r="O152" s="205">
        <f t="shared" si="5"/>
        <v>1770</v>
      </c>
      <c r="P152" s="61">
        <v>0</v>
      </c>
      <c r="Q152" s="177" t="s">
        <v>50</v>
      </c>
      <c r="R152" s="60" t="s">
        <v>620</v>
      </c>
      <c r="S152" s="66"/>
      <c r="T152" s="206" t="s">
        <v>73</v>
      </c>
      <c r="U152" s="207" t="s">
        <v>401</v>
      </c>
      <c r="V152" s="206" t="s">
        <v>573</v>
      </c>
      <c r="W152" s="67" t="s">
        <v>56</v>
      </c>
      <c r="X152" s="68">
        <v>21</v>
      </c>
      <c r="Y152" s="69" t="s">
        <v>57</v>
      </c>
      <c r="Z152" s="39">
        <v>160</v>
      </c>
      <c r="AA152" s="69" t="s">
        <v>57</v>
      </c>
      <c r="AB152" s="40"/>
      <c r="AC152" s="67"/>
      <c r="AD152" s="68"/>
      <c r="AE152" s="69" t="s">
        <v>57</v>
      </c>
      <c r="AF152" s="39"/>
      <c r="AG152" s="69" t="s">
        <v>57</v>
      </c>
      <c r="AH152" s="40"/>
      <c r="AI152" s="67"/>
      <c r="AJ152" s="68"/>
      <c r="AK152" s="69" t="s">
        <v>57</v>
      </c>
      <c r="AL152" s="39"/>
      <c r="AM152" s="69" t="s">
        <v>57</v>
      </c>
      <c r="AN152" s="40"/>
      <c r="AO152" s="179"/>
      <c r="AP152" s="60" t="s">
        <v>58</v>
      </c>
      <c r="AQ152" s="179"/>
      <c r="AR152" s="179" t="s">
        <v>59</v>
      </c>
      <c r="AS152" s="70" t="s">
        <v>60</v>
      </c>
      <c r="AT152" s="70" t="s">
        <v>60</v>
      </c>
      <c r="AU152" s="71"/>
    </row>
    <row r="153" spans="1:47" ht="86.4" x14ac:dyDescent="0.2">
      <c r="A153" s="58"/>
      <c r="B153" s="72"/>
      <c r="C153" s="202" t="s">
        <v>621</v>
      </c>
      <c r="D153" s="60" t="s">
        <v>622</v>
      </c>
      <c r="E153" s="60" t="s">
        <v>623</v>
      </c>
      <c r="F153" s="60" t="s">
        <v>48</v>
      </c>
      <c r="G153" s="171">
        <v>212.304</v>
      </c>
      <c r="H153" s="203">
        <v>212.304</v>
      </c>
      <c r="I153" s="61">
        <v>188.97</v>
      </c>
      <c r="J153" s="188" t="s">
        <v>49</v>
      </c>
      <c r="K153" s="177" t="s">
        <v>89</v>
      </c>
      <c r="L153" s="60" t="s">
        <v>591</v>
      </c>
      <c r="M153" s="171">
        <v>199.584</v>
      </c>
      <c r="N153" s="171">
        <v>184.93700000000001</v>
      </c>
      <c r="O153" s="205">
        <f t="shared" si="5"/>
        <v>-14.646999999999991</v>
      </c>
      <c r="P153" s="61">
        <v>0</v>
      </c>
      <c r="Q153" s="177" t="s">
        <v>422</v>
      </c>
      <c r="R153" s="60" t="s">
        <v>624</v>
      </c>
      <c r="S153" s="66"/>
      <c r="T153" s="206" t="s">
        <v>73</v>
      </c>
      <c r="U153" s="207" t="s">
        <v>401</v>
      </c>
      <c r="V153" s="206" t="s">
        <v>573</v>
      </c>
      <c r="W153" s="67" t="s">
        <v>56</v>
      </c>
      <c r="X153" s="68">
        <v>21</v>
      </c>
      <c r="Y153" s="69" t="s">
        <v>57</v>
      </c>
      <c r="Z153" s="39">
        <v>162</v>
      </c>
      <c r="AA153" s="69" t="s">
        <v>57</v>
      </c>
      <c r="AB153" s="40"/>
      <c r="AC153" s="67" t="s">
        <v>56</v>
      </c>
      <c r="AD153" s="68">
        <v>21</v>
      </c>
      <c r="AE153" s="69" t="s">
        <v>57</v>
      </c>
      <c r="AF153" s="39">
        <v>163</v>
      </c>
      <c r="AG153" s="69" t="s">
        <v>57</v>
      </c>
      <c r="AH153" s="40"/>
      <c r="AI153" s="67" t="s">
        <v>56</v>
      </c>
      <c r="AJ153" s="68">
        <v>21</v>
      </c>
      <c r="AK153" s="69" t="s">
        <v>57</v>
      </c>
      <c r="AL153" s="39">
        <v>165</v>
      </c>
      <c r="AM153" s="69" t="s">
        <v>57</v>
      </c>
      <c r="AN153" s="40"/>
      <c r="AO153" s="179"/>
      <c r="AP153" s="60" t="s">
        <v>58</v>
      </c>
      <c r="AQ153" s="179"/>
      <c r="AR153" s="179" t="s">
        <v>59</v>
      </c>
      <c r="AS153" s="70" t="s">
        <v>60</v>
      </c>
      <c r="AT153" s="70"/>
      <c r="AU153" s="71"/>
    </row>
    <row r="154" spans="1:47" ht="86.4" x14ac:dyDescent="0.2">
      <c r="A154" s="58"/>
      <c r="B154" s="72"/>
      <c r="C154" s="202" t="s">
        <v>625</v>
      </c>
      <c r="D154" s="60" t="s">
        <v>626</v>
      </c>
      <c r="E154" s="60" t="s">
        <v>438</v>
      </c>
      <c r="F154" s="60" t="s">
        <v>627</v>
      </c>
      <c r="G154" s="171">
        <v>6020.41</v>
      </c>
      <c r="H154" s="203">
        <v>6100.41</v>
      </c>
      <c r="I154" s="61">
        <v>6048.8789999999999</v>
      </c>
      <c r="J154" s="188" t="s">
        <v>49</v>
      </c>
      <c r="K154" s="177" t="s">
        <v>50</v>
      </c>
      <c r="L154" s="60" t="s">
        <v>628</v>
      </c>
      <c r="M154" s="171">
        <v>2755.3389999999999</v>
      </c>
      <c r="N154" s="171">
        <v>0</v>
      </c>
      <c r="O154" s="205">
        <f t="shared" si="5"/>
        <v>-2755.3389999999999</v>
      </c>
      <c r="P154" s="61">
        <v>0</v>
      </c>
      <c r="Q154" s="177" t="s">
        <v>50</v>
      </c>
      <c r="R154" s="60" t="s">
        <v>629</v>
      </c>
      <c r="S154" s="66" t="s">
        <v>630</v>
      </c>
      <c r="T154" s="206" t="s">
        <v>73</v>
      </c>
      <c r="U154" s="207" t="s">
        <v>401</v>
      </c>
      <c r="V154" s="206" t="s">
        <v>573</v>
      </c>
      <c r="W154" s="67" t="s">
        <v>56</v>
      </c>
      <c r="X154" s="68">
        <v>21</v>
      </c>
      <c r="Y154" s="69" t="s">
        <v>57</v>
      </c>
      <c r="Z154" s="39">
        <v>166</v>
      </c>
      <c r="AA154" s="69" t="s">
        <v>57</v>
      </c>
      <c r="AB154" s="40"/>
      <c r="AC154" s="67" t="s">
        <v>56</v>
      </c>
      <c r="AD154" s="68">
        <v>21</v>
      </c>
      <c r="AE154" s="69" t="s">
        <v>57</v>
      </c>
      <c r="AF154" s="39">
        <v>167</v>
      </c>
      <c r="AG154" s="69" t="s">
        <v>57</v>
      </c>
      <c r="AH154" s="40"/>
      <c r="AI154" s="67"/>
      <c r="AJ154" s="68"/>
      <c r="AK154" s="69" t="s">
        <v>57</v>
      </c>
      <c r="AL154" s="39"/>
      <c r="AM154" s="69" t="s">
        <v>57</v>
      </c>
      <c r="AN154" s="40"/>
      <c r="AO154" s="179"/>
      <c r="AP154" s="60" t="s">
        <v>58</v>
      </c>
      <c r="AQ154" s="179"/>
      <c r="AR154" s="179" t="s">
        <v>59</v>
      </c>
      <c r="AS154" s="70" t="s">
        <v>60</v>
      </c>
      <c r="AT154" s="70"/>
      <c r="AU154" s="71"/>
    </row>
    <row r="155" spans="1:47" ht="54" x14ac:dyDescent="0.2">
      <c r="A155" s="58"/>
      <c r="B155" s="72"/>
      <c r="C155" s="202" t="s">
        <v>631</v>
      </c>
      <c r="D155" s="60" t="s">
        <v>632</v>
      </c>
      <c r="E155" s="60" t="s">
        <v>633</v>
      </c>
      <c r="F155" s="60" t="s">
        <v>568</v>
      </c>
      <c r="G155" s="171">
        <v>62.639000000000003</v>
      </c>
      <c r="H155" s="203">
        <v>62.639000000000003</v>
      </c>
      <c r="I155" s="61">
        <v>53.180999999999997</v>
      </c>
      <c r="J155" s="188" t="s">
        <v>49</v>
      </c>
      <c r="K155" s="177" t="s">
        <v>89</v>
      </c>
      <c r="L155" s="60" t="s">
        <v>634</v>
      </c>
      <c r="M155" s="171">
        <v>56.058999999999997</v>
      </c>
      <c r="N155" s="171">
        <v>50.591999999999999</v>
      </c>
      <c r="O155" s="205">
        <f t="shared" si="5"/>
        <v>-5.4669999999999987</v>
      </c>
      <c r="P155" s="61">
        <v>0</v>
      </c>
      <c r="Q155" s="177" t="s">
        <v>417</v>
      </c>
      <c r="R155" s="60" t="s">
        <v>635</v>
      </c>
      <c r="S155" s="66"/>
      <c r="T155" s="206" t="s">
        <v>73</v>
      </c>
      <c r="U155" s="207" t="s">
        <v>401</v>
      </c>
      <c r="V155" s="206" t="s">
        <v>573</v>
      </c>
      <c r="W155" s="67" t="s">
        <v>56</v>
      </c>
      <c r="X155" s="68">
        <v>21</v>
      </c>
      <c r="Y155" s="69" t="s">
        <v>57</v>
      </c>
      <c r="Z155" s="39">
        <v>168</v>
      </c>
      <c r="AA155" s="69" t="s">
        <v>57</v>
      </c>
      <c r="AB155" s="40"/>
      <c r="AC155" s="67" t="s">
        <v>56</v>
      </c>
      <c r="AD155" s="68">
        <v>21</v>
      </c>
      <c r="AE155" s="69" t="s">
        <v>57</v>
      </c>
      <c r="AF155" s="39">
        <v>171</v>
      </c>
      <c r="AG155" s="69" t="s">
        <v>57</v>
      </c>
      <c r="AH155" s="40"/>
      <c r="AI155" s="67"/>
      <c r="AJ155" s="68"/>
      <c r="AK155" s="69" t="s">
        <v>57</v>
      </c>
      <c r="AL155" s="39"/>
      <c r="AM155" s="69" t="s">
        <v>57</v>
      </c>
      <c r="AN155" s="40"/>
      <c r="AO155" s="179"/>
      <c r="AP155" s="60" t="s">
        <v>58</v>
      </c>
      <c r="AQ155" s="179"/>
      <c r="AR155" s="179" t="s">
        <v>68</v>
      </c>
      <c r="AS155" s="70" t="s">
        <v>60</v>
      </c>
      <c r="AT155" s="70"/>
      <c r="AU155" s="71"/>
    </row>
    <row r="156" spans="1:47" ht="21.6" customHeight="1" x14ac:dyDescent="0.2">
      <c r="A156" s="58"/>
      <c r="B156" s="72"/>
      <c r="C156" s="284" t="s">
        <v>636</v>
      </c>
      <c r="D156" s="270" t="s">
        <v>637</v>
      </c>
      <c r="E156" s="270" t="s">
        <v>47</v>
      </c>
      <c r="F156" s="270" t="s">
        <v>48</v>
      </c>
      <c r="G156" s="171">
        <v>267.12599999999998</v>
      </c>
      <c r="H156" s="428">
        <v>1184.3</v>
      </c>
      <c r="I156" s="428">
        <v>592.5</v>
      </c>
      <c r="J156" s="277" t="s">
        <v>49</v>
      </c>
      <c r="K156" s="262" t="s">
        <v>50</v>
      </c>
      <c r="L156" s="267" t="s">
        <v>638</v>
      </c>
      <c r="M156" s="171">
        <v>95.125</v>
      </c>
      <c r="N156" s="171">
        <v>184.77799999999999</v>
      </c>
      <c r="O156" s="205">
        <f t="shared" si="5"/>
        <v>89.652999999999992</v>
      </c>
      <c r="P156" s="61">
        <v>0</v>
      </c>
      <c r="Q156" s="262" t="s">
        <v>50</v>
      </c>
      <c r="R156" s="262" t="s">
        <v>639</v>
      </c>
      <c r="S156" s="66"/>
      <c r="T156" s="206" t="s">
        <v>73</v>
      </c>
      <c r="U156" s="207" t="s">
        <v>401</v>
      </c>
      <c r="V156" s="206" t="s">
        <v>573</v>
      </c>
      <c r="W156" s="67" t="s">
        <v>56</v>
      </c>
      <c r="X156" s="68">
        <v>21</v>
      </c>
      <c r="Y156" s="69" t="s">
        <v>57</v>
      </c>
      <c r="Z156" s="39">
        <v>169</v>
      </c>
      <c r="AA156" s="69" t="s">
        <v>57</v>
      </c>
      <c r="AB156" s="40"/>
      <c r="AC156" s="67"/>
      <c r="AD156" s="68"/>
      <c r="AE156" s="69" t="s">
        <v>57</v>
      </c>
      <c r="AF156" s="39"/>
      <c r="AG156" s="69" t="s">
        <v>57</v>
      </c>
      <c r="AH156" s="40"/>
      <c r="AI156" s="67"/>
      <c r="AJ156" s="68"/>
      <c r="AK156" s="69" t="s">
        <v>57</v>
      </c>
      <c r="AL156" s="39"/>
      <c r="AM156" s="69" t="s">
        <v>57</v>
      </c>
      <c r="AN156" s="40"/>
      <c r="AO156" s="179"/>
      <c r="AP156" s="270" t="s">
        <v>58</v>
      </c>
      <c r="AQ156" s="270"/>
      <c r="AR156" s="270" t="s">
        <v>68</v>
      </c>
      <c r="AS156" s="70" t="s">
        <v>60</v>
      </c>
      <c r="AT156" s="70"/>
      <c r="AU156" s="71"/>
    </row>
    <row r="157" spans="1:47" ht="21.6" customHeight="1" x14ac:dyDescent="0.2">
      <c r="A157" s="58"/>
      <c r="B157" s="72"/>
      <c r="C157" s="286"/>
      <c r="D157" s="273"/>
      <c r="E157" s="273"/>
      <c r="F157" s="273"/>
      <c r="G157" s="171">
        <v>7.2030000000000003</v>
      </c>
      <c r="H157" s="429"/>
      <c r="I157" s="429"/>
      <c r="J157" s="278"/>
      <c r="K157" s="264"/>
      <c r="L157" s="268"/>
      <c r="M157" s="171">
        <v>6.4829999999999997</v>
      </c>
      <c r="N157" s="174">
        <v>6.4829999999999997</v>
      </c>
      <c r="O157" s="205">
        <f t="shared" si="5"/>
        <v>0</v>
      </c>
      <c r="P157" s="61">
        <v>0</v>
      </c>
      <c r="Q157" s="264"/>
      <c r="R157" s="264"/>
      <c r="S157" s="66"/>
      <c r="T157" s="206" t="s">
        <v>73</v>
      </c>
      <c r="U157" s="207" t="s">
        <v>401</v>
      </c>
      <c r="V157" s="206" t="s">
        <v>640</v>
      </c>
      <c r="W157" s="67" t="s">
        <v>56</v>
      </c>
      <c r="X157" s="225">
        <v>21</v>
      </c>
      <c r="Y157" s="226" t="s">
        <v>57</v>
      </c>
      <c r="Z157" s="39">
        <v>173</v>
      </c>
      <c r="AA157" s="226" t="s">
        <v>57</v>
      </c>
      <c r="AB157" s="40"/>
      <c r="AC157" s="67"/>
      <c r="AD157" s="225"/>
      <c r="AE157" s="226" t="s">
        <v>57</v>
      </c>
      <c r="AF157" s="39"/>
      <c r="AG157" s="226" t="s">
        <v>57</v>
      </c>
      <c r="AH157" s="40"/>
      <c r="AI157" s="67"/>
      <c r="AJ157" s="225"/>
      <c r="AK157" s="226" t="s">
        <v>57</v>
      </c>
      <c r="AL157" s="39"/>
      <c r="AM157" s="226" t="s">
        <v>57</v>
      </c>
      <c r="AN157" s="40"/>
      <c r="AO157" s="60"/>
      <c r="AP157" s="272"/>
      <c r="AQ157" s="272"/>
      <c r="AR157" s="272"/>
      <c r="AS157" s="70" t="s">
        <v>60</v>
      </c>
      <c r="AT157" s="70"/>
      <c r="AU157" s="71"/>
    </row>
    <row r="158" spans="1:47" ht="21.6" customHeight="1" x14ac:dyDescent="0.2">
      <c r="A158" s="58"/>
      <c r="B158" s="59"/>
      <c r="C158" s="284" t="s">
        <v>641</v>
      </c>
      <c r="D158" s="270" t="s">
        <v>642</v>
      </c>
      <c r="E158" s="270" t="s">
        <v>643</v>
      </c>
      <c r="F158" s="270" t="s">
        <v>48</v>
      </c>
      <c r="G158" s="227">
        <v>142.94900000000001</v>
      </c>
      <c r="H158" s="428">
        <v>144.6</v>
      </c>
      <c r="I158" s="428">
        <v>136.054</v>
      </c>
      <c r="J158" s="277" t="s">
        <v>49</v>
      </c>
      <c r="K158" s="262" t="s">
        <v>50</v>
      </c>
      <c r="L158" s="267" t="s">
        <v>644</v>
      </c>
      <c r="M158" s="227">
        <v>141.304</v>
      </c>
      <c r="N158" s="171">
        <v>191.33799999999999</v>
      </c>
      <c r="O158" s="231">
        <f t="shared" si="5"/>
        <v>50.033999999999992</v>
      </c>
      <c r="P158" s="61">
        <v>0</v>
      </c>
      <c r="Q158" s="262" t="s">
        <v>50</v>
      </c>
      <c r="R158" s="262" t="s">
        <v>645</v>
      </c>
      <c r="S158" s="233"/>
      <c r="T158" s="234" t="s">
        <v>73</v>
      </c>
      <c r="U158" s="214" t="s">
        <v>401</v>
      </c>
      <c r="V158" s="234" t="s">
        <v>573</v>
      </c>
      <c r="W158" s="67" t="s">
        <v>56</v>
      </c>
      <c r="X158" s="225">
        <v>21</v>
      </c>
      <c r="Y158" s="226" t="s">
        <v>57</v>
      </c>
      <c r="Z158" s="39">
        <v>170</v>
      </c>
      <c r="AA158" s="226" t="s">
        <v>57</v>
      </c>
      <c r="AB158" s="40"/>
      <c r="AC158" s="67" t="s">
        <v>56</v>
      </c>
      <c r="AD158" s="225">
        <v>21</v>
      </c>
      <c r="AE158" s="226" t="s">
        <v>57</v>
      </c>
      <c r="AF158" s="39">
        <v>174</v>
      </c>
      <c r="AG158" s="226" t="s">
        <v>57</v>
      </c>
      <c r="AH158" s="40"/>
      <c r="AI158" s="67"/>
      <c r="AJ158" s="225"/>
      <c r="AK158" s="226" t="s">
        <v>57</v>
      </c>
      <c r="AL158" s="39"/>
      <c r="AM158" s="226" t="s">
        <v>57</v>
      </c>
      <c r="AN158" s="40"/>
      <c r="AO158" s="60"/>
      <c r="AP158" s="270" t="s">
        <v>58</v>
      </c>
      <c r="AQ158" s="270"/>
      <c r="AR158" s="270" t="s">
        <v>68</v>
      </c>
      <c r="AS158" s="70" t="s">
        <v>60</v>
      </c>
      <c r="AT158" s="70"/>
      <c r="AU158" s="71"/>
    </row>
    <row r="159" spans="1:47" ht="21.6" customHeight="1" x14ac:dyDescent="0.2">
      <c r="A159" s="58"/>
      <c r="B159" s="59"/>
      <c r="C159" s="286"/>
      <c r="D159" s="273"/>
      <c r="E159" s="273"/>
      <c r="F159" s="273"/>
      <c r="G159" s="171">
        <v>1.651</v>
      </c>
      <c r="H159" s="429"/>
      <c r="I159" s="429"/>
      <c r="J159" s="278"/>
      <c r="K159" s="264"/>
      <c r="L159" s="268"/>
      <c r="M159" s="171">
        <v>1.651</v>
      </c>
      <c r="N159" s="174">
        <v>3.8519999999999999</v>
      </c>
      <c r="O159" s="205">
        <f t="shared" si="5"/>
        <v>2.2009999999999996</v>
      </c>
      <c r="P159" s="61">
        <v>0</v>
      </c>
      <c r="Q159" s="264"/>
      <c r="R159" s="264"/>
      <c r="S159" s="224"/>
      <c r="T159" s="206" t="s">
        <v>73</v>
      </c>
      <c r="U159" s="207" t="s">
        <v>401</v>
      </c>
      <c r="V159" s="206" t="s">
        <v>640</v>
      </c>
      <c r="W159" s="67" t="s">
        <v>56</v>
      </c>
      <c r="X159" s="68">
        <v>21</v>
      </c>
      <c r="Y159" s="69" t="s">
        <v>57</v>
      </c>
      <c r="Z159" s="39">
        <v>172</v>
      </c>
      <c r="AA159" s="69" t="s">
        <v>57</v>
      </c>
      <c r="AB159" s="40"/>
      <c r="AC159" s="67"/>
      <c r="AD159" s="68"/>
      <c r="AE159" s="69" t="s">
        <v>57</v>
      </c>
      <c r="AF159" s="39"/>
      <c r="AG159" s="69" t="s">
        <v>57</v>
      </c>
      <c r="AH159" s="40"/>
      <c r="AI159" s="67"/>
      <c r="AJ159" s="68"/>
      <c r="AK159" s="69" t="s">
        <v>57</v>
      </c>
      <c r="AL159" s="39"/>
      <c r="AM159" s="69" t="s">
        <v>57</v>
      </c>
      <c r="AN159" s="40"/>
      <c r="AO159" s="179"/>
      <c r="AP159" s="272"/>
      <c r="AQ159" s="272"/>
      <c r="AR159" s="272"/>
      <c r="AS159" s="70" t="s">
        <v>60</v>
      </c>
      <c r="AT159" s="70"/>
      <c r="AU159" s="71"/>
    </row>
    <row r="160" spans="1:47" ht="248.4" x14ac:dyDescent="0.2">
      <c r="A160" s="58"/>
      <c r="B160" s="59"/>
      <c r="C160" s="202" t="s">
        <v>646</v>
      </c>
      <c r="D160" s="60" t="s">
        <v>647</v>
      </c>
      <c r="E160" s="60" t="s">
        <v>648</v>
      </c>
      <c r="F160" s="60" t="s">
        <v>48</v>
      </c>
      <c r="G160" s="171">
        <v>1309.752</v>
      </c>
      <c r="H160" s="203">
        <v>1989.694</v>
      </c>
      <c r="I160" s="61">
        <v>1988.0377249999999</v>
      </c>
      <c r="J160" s="204" t="s">
        <v>649</v>
      </c>
      <c r="K160" s="177" t="s">
        <v>89</v>
      </c>
      <c r="L160" s="60" t="s">
        <v>650</v>
      </c>
      <c r="M160" s="171">
        <v>500.84300000000002</v>
      </c>
      <c r="N160" s="171">
        <v>2584.1039999999998</v>
      </c>
      <c r="O160" s="205">
        <f t="shared" si="5"/>
        <v>2083.261</v>
      </c>
      <c r="P160" s="61">
        <v>0</v>
      </c>
      <c r="Q160" s="177" t="s">
        <v>50</v>
      </c>
      <c r="R160" s="60" t="s">
        <v>651</v>
      </c>
      <c r="S160" s="66"/>
      <c r="T160" s="206" t="s">
        <v>73</v>
      </c>
      <c r="U160" s="207" t="s">
        <v>401</v>
      </c>
      <c r="V160" s="206" t="s">
        <v>573</v>
      </c>
      <c r="W160" s="67" t="s">
        <v>56</v>
      </c>
      <c r="X160" s="68">
        <v>21</v>
      </c>
      <c r="Y160" s="69" t="s">
        <v>57</v>
      </c>
      <c r="Z160" s="39">
        <v>175</v>
      </c>
      <c r="AA160" s="69" t="s">
        <v>57</v>
      </c>
      <c r="AB160" s="40"/>
      <c r="AC160" s="67"/>
      <c r="AD160" s="68"/>
      <c r="AE160" s="69" t="s">
        <v>57</v>
      </c>
      <c r="AF160" s="39"/>
      <c r="AG160" s="69" t="s">
        <v>57</v>
      </c>
      <c r="AH160" s="40"/>
      <c r="AI160" s="67"/>
      <c r="AJ160" s="68"/>
      <c r="AK160" s="69" t="s">
        <v>57</v>
      </c>
      <c r="AL160" s="39"/>
      <c r="AM160" s="69" t="s">
        <v>57</v>
      </c>
      <c r="AN160" s="40"/>
      <c r="AO160" s="179"/>
      <c r="AP160" s="179" t="s">
        <v>91</v>
      </c>
      <c r="AQ160" s="179" t="s">
        <v>103</v>
      </c>
      <c r="AR160" s="179" t="s">
        <v>93</v>
      </c>
      <c r="AS160" s="70"/>
      <c r="AT160" s="70" t="s">
        <v>60</v>
      </c>
      <c r="AU160" s="71"/>
    </row>
    <row r="161" spans="1:47" ht="129.6" x14ac:dyDescent="0.2">
      <c r="A161" s="58"/>
      <c r="B161" s="59"/>
      <c r="C161" s="202" t="s">
        <v>652</v>
      </c>
      <c r="D161" s="60" t="s">
        <v>653</v>
      </c>
      <c r="E161" s="60" t="s">
        <v>654</v>
      </c>
      <c r="F161" s="60" t="s">
        <v>48</v>
      </c>
      <c r="G161" s="171">
        <v>67.974999999999994</v>
      </c>
      <c r="H161" s="203">
        <v>67.974999999999994</v>
      </c>
      <c r="I161" s="61">
        <v>72.921000000000006</v>
      </c>
      <c r="J161" s="188" t="s">
        <v>49</v>
      </c>
      <c r="K161" s="177" t="s">
        <v>50</v>
      </c>
      <c r="L161" s="60" t="s">
        <v>655</v>
      </c>
      <c r="M161" s="171">
        <v>67.974999999999994</v>
      </c>
      <c r="N161" s="171">
        <v>67.974999999999994</v>
      </c>
      <c r="O161" s="205">
        <f t="shared" si="5"/>
        <v>0</v>
      </c>
      <c r="P161" s="61">
        <v>0</v>
      </c>
      <c r="Q161" s="177" t="s">
        <v>50</v>
      </c>
      <c r="R161" s="60" t="s">
        <v>656</v>
      </c>
      <c r="S161" s="66"/>
      <c r="T161" s="206" t="s">
        <v>73</v>
      </c>
      <c r="U161" s="207" t="s">
        <v>401</v>
      </c>
      <c r="V161" s="206" t="s">
        <v>573</v>
      </c>
      <c r="W161" s="67" t="s">
        <v>56</v>
      </c>
      <c r="X161" s="68">
        <v>21</v>
      </c>
      <c r="Y161" s="69" t="s">
        <v>57</v>
      </c>
      <c r="Z161" s="39">
        <v>177</v>
      </c>
      <c r="AA161" s="69" t="s">
        <v>57</v>
      </c>
      <c r="AB161" s="40"/>
      <c r="AC161" s="67"/>
      <c r="AD161" s="68"/>
      <c r="AE161" s="69" t="s">
        <v>57</v>
      </c>
      <c r="AF161" s="39"/>
      <c r="AG161" s="69" t="s">
        <v>57</v>
      </c>
      <c r="AH161" s="40"/>
      <c r="AI161" s="67"/>
      <c r="AJ161" s="68"/>
      <c r="AK161" s="69" t="s">
        <v>57</v>
      </c>
      <c r="AL161" s="39"/>
      <c r="AM161" s="69" t="s">
        <v>57</v>
      </c>
      <c r="AN161" s="40"/>
      <c r="AO161" s="179"/>
      <c r="AP161" s="60" t="s">
        <v>58</v>
      </c>
      <c r="AQ161" s="179"/>
      <c r="AR161" s="179" t="s">
        <v>68</v>
      </c>
      <c r="AS161" s="70" t="s">
        <v>60</v>
      </c>
      <c r="AT161" s="70"/>
      <c r="AU161" s="71"/>
    </row>
    <row r="162" spans="1:47" ht="54" x14ac:dyDescent="0.2">
      <c r="A162" s="58"/>
      <c r="B162" s="59"/>
      <c r="C162" s="202" t="s">
        <v>657</v>
      </c>
      <c r="D162" s="60" t="s">
        <v>658</v>
      </c>
      <c r="E162" s="60" t="s">
        <v>504</v>
      </c>
      <c r="F162" s="60" t="s">
        <v>124</v>
      </c>
      <c r="G162" s="171">
        <v>31.763999999999999</v>
      </c>
      <c r="H162" s="203">
        <v>31.763999999999999</v>
      </c>
      <c r="I162" s="61">
        <v>32.588999999999999</v>
      </c>
      <c r="J162" s="188" t="s">
        <v>49</v>
      </c>
      <c r="K162" s="177" t="s">
        <v>50</v>
      </c>
      <c r="L162" s="60" t="s">
        <v>659</v>
      </c>
      <c r="M162" s="171">
        <v>37.764000000000003</v>
      </c>
      <c r="N162" s="171">
        <v>52.764000000000003</v>
      </c>
      <c r="O162" s="205">
        <f t="shared" si="5"/>
        <v>15</v>
      </c>
      <c r="P162" s="61">
        <v>0</v>
      </c>
      <c r="Q162" s="177" t="s">
        <v>50</v>
      </c>
      <c r="R162" s="60" t="s">
        <v>660</v>
      </c>
      <c r="S162" s="66"/>
      <c r="T162" s="206" t="s">
        <v>73</v>
      </c>
      <c r="U162" s="207" t="s">
        <v>468</v>
      </c>
      <c r="V162" s="206" t="s">
        <v>573</v>
      </c>
      <c r="W162" s="67" t="s">
        <v>56</v>
      </c>
      <c r="X162" s="68">
        <v>21</v>
      </c>
      <c r="Y162" s="69" t="s">
        <v>57</v>
      </c>
      <c r="Z162" s="39">
        <v>179</v>
      </c>
      <c r="AA162" s="69" t="s">
        <v>57</v>
      </c>
      <c r="AB162" s="40"/>
      <c r="AC162" s="67"/>
      <c r="AD162" s="68"/>
      <c r="AE162" s="69" t="s">
        <v>57</v>
      </c>
      <c r="AF162" s="39"/>
      <c r="AG162" s="69" t="s">
        <v>57</v>
      </c>
      <c r="AH162" s="40"/>
      <c r="AI162" s="67"/>
      <c r="AJ162" s="68"/>
      <c r="AK162" s="69" t="s">
        <v>57</v>
      </c>
      <c r="AL162" s="39"/>
      <c r="AM162" s="69" t="s">
        <v>57</v>
      </c>
      <c r="AN162" s="40"/>
      <c r="AO162" s="179"/>
      <c r="AP162" s="60" t="s">
        <v>58</v>
      </c>
      <c r="AQ162" s="179"/>
      <c r="AR162" s="179" t="s">
        <v>99</v>
      </c>
      <c r="AS162" s="70" t="s">
        <v>60</v>
      </c>
      <c r="AT162" s="70"/>
      <c r="AU162" s="71"/>
    </row>
    <row r="163" spans="1:47" ht="21.6" x14ac:dyDescent="0.2">
      <c r="A163" s="58"/>
      <c r="B163" s="59"/>
      <c r="C163" s="202" t="s">
        <v>661</v>
      </c>
      <c r="D163" s="60" t="s">
        <v>662</v>
      </c>
      <c r="E163" s="60" t="s">
        <v>663</v>
      </c>
      <c r="F163" s="60" t="s">
        <v>131</v>
      </c>
      <c r="G163" s="171">
        <v>37.008000000000003</v>
      </c>
      <c r="H163" s="203">
        <v>37.008000000000003</v>
      </c>
      <c r="I163" s="61">
        <v>30.8</v>
      </c>
      <c r="J163" s="188" t="s">
        <v>49</v>
      </c>
      <c r="K163" s="177" t="s">
        <v>81</v>
      </c>
      <c r="L163" s="60" t="s">
        <v>664</v>
      </c>
      <c r="M163" s="171">
        <v>0</v>
      </c>
      <c r="N163" s="171">
        <v>0</v>
      </c>
      <c r="O163" s="205">
        <f t="shared" si="5"/>
        <v>0</v>
      </c>
      <c r="P163" s="61">
        <v>0</v>
      </c>
      <c r="Q163" s="177" t="s">
        <v>929</v>
      </c>
      <c r="R163" s="238" t="s">
        <v>665</v>
      </c>
      <c r="S163" s="66"/>
      <c r="T163" s="206" t="s">
        <v>161</v>
      </c>
      <c r="U163" s="207" t="s">
        <v>666</v>
      </c>
      <c r="V163" s="206" t="s">
        <v>573</v>
      </c>
      <c r="W163" s="67" t="s">
        <v>56</v>
      </c>
      <c r="X163" s="68">
        <v>21</v>
      </c>
      <c r="Y163" s="69" t="s">
        <v>57</v>
      </c>
      <c r="Z163" s="39">
        <v>180</v>
      </c>
      <c r="AA163" s="69" t="s">
        <v>57</v>
      </c>
      <c r="AB163" s="40"/>
      <c r="AC163" s="67"/>
      <c r="AD163" s="68"/>
      <c r="AE163" s="69" t="s">
        <v>57</v>
      </c>
      <c r="AF163" s="39"/>
      <c r="AG163" s="69" t="s">
        <v>57</v>
      </c>
      <c r="AH163" s="40"/>
      <c r="AI163" s="67"/>
      <c r="AJ163" s="68"/>
      <c r="AK163" s="69" t="s">
        <v>57</v>
      </c>
      <c r="AL163" s="39"/>
      <c r="AM163" s="69" t="s">
        <v>57</v>
      </c>
      <c r="AN163" s="40"/>
      <c r="AO163" s="179"/>
      <c r="AP163" s="60" t="s">
        <v>58</v>
      </c>
      <c r="AQ163" s="179"/>
      <c r="AR163" s="179" t="s">
        <v>99</v>
      </c>
      <c r="AS163" s="70" t="s">
        <v>60</v>
      </c>
      <c r="AT163" s="70" t="s">
        <v>60</v>
      </c>
      <c r="AU163" s="71"/>
    </row>
    <row r="164" spans="1:47" ht="54" x14ac:dyDescent="0.2">
      <c r="A164" s="58"/>
      <c r="B164" s="59"/>
      <c r="C164" s="202" t="s">
        <v>667</v>
      </c>
      <c r="D164" s="60" t="s">
        <v>668</v>
      </c>
      <c r="E164" s="60" t="s">
        <v>663</v>
      </c>
      <c r="F164" s="60" t="s">
        <v>260</v>
      </c>
      <c r="G164" s="171">
        <v>87.072000000000003</v>
      </c>
      <c r="H164" s="203">
        <v>87.02</v>
      </c>
      <c r="I164" s="61">
        <v>85.49</v>
      </c>
      <c r="J164" s="188" t="s">
        <v>49</v>
      </c>
      <c r="K164" s="177" t="s">
        <v>50</v>
      </c>
      <c r="L164" s="239" t="s">
        <v>669</v>
      </c>
      <c r="M164" s="171">
        <v>83.072000000000003</v>
      </c>
      <c r="N164" s="171">
        <v>141.43</v>
      </c>
      <c r="O164" s="205">
        <f t="shared" si="5"/>
        <v>58.358000000000004</v>
      </c>
      <c r="P164" s="61">
        <v>0</v>
      </c>
      <c r="Q164" s="177" t="s">
        <v>50</v>
      </c>
      <c r="R164" s="60" t="s">
        <v>670</v>
      </c>
      <c r="S164" s="66" t="s">
        <v>671</v>
      </c>
      <c r="T164" s="206" t="s">
        <v>161</v>
      </c>
      <c r="U164" s="207" t="s">
        <v>666</v>
      </c>
      <c r="V164" s="206" t="s">
        <v>573</v>
      </c>
      <c r="W164" s="67" t="s">
        <v>56</v>
      </c>
      <c r="X164" s="68">
        <v>21</v>
      </c>
      <c r="Y164" s="69" t="s">
        <v>57</v>
      </c>
      <c r="Z164" s="39">
        <v>164</v>
      </c>
      <c r="AA164" s="69" t="s">
        <v>57</v>
      </c>
      <c r="AB164" s="40"/>
      <c r="AC164" s="67" t="s">
        <v>56</v>
      </c>
      <c r="AD164" s="68">
        <v>21</v>
      </c>
      <c r="AE164" s="69" t="s">
        <v>57</v>
      </c>
      <c r="AF164" s="39">
        <v>181</v>
      </c>
      <c r="AG164" s="69" t="s">
        <v>57</v>
      </c>
      <c r="AH164" s="40"/>
      <c r="AI164" s="67"/>
      <c r="AJ164" s="68"/>
      <c r="AK164" s="69" t="s">
        <v>57</v>
      </c>
      <c r="AL164" s="39"/>
      <c r="AM164" s="69" t="s">
        <v>57</v>
      </c>
      <c r="AN164" s="40"/>
      <c r="AO164" s="179"/>
      <c r="AP164" s="60" t="s">
        <v>58</v>
      </c>
      <c r="AQ164" s="179"/>
      <c r="AR164" s="179" t="s">
        <v>99</v>
      </c>
      <c r="AS164" s="70" t="s">
        <v>60</v>
      </c>
      <c r="AT164" s="70" t="s">
        <v>60</v>
      </c>
      <c r="AU164" s="71"/>
    </row>
    <row r="165" spans="1:47" s="50" customFormat="1" ht="21.6" customHeight="1" x14ac:dyDescent="0.2">
      <c r="A165" s="57"/>
      <c r="B165" s="281" t="s">
        <v>672</v>
      </c>
      <c r="C165" s="282"/>
      <c r="D165" s="282"/>
      <c r="E165" s="282"/>
      <c r="F165" s="282"/>
      <c r="G165" s="282"/>
      <c r="H165" s="282"/>
      <c r="I165" s="282"/>
      <c r="J165" s="282"/>
      <c r="K165" s="282"/>
      <c r="L165" s="282"/>
      <c r="M165" s="282"/>
      <c r="N165" s="282"/>
      <c r="O165" s="282"/>
      <c r="P165" s="282"/>
      <c r="Q165" s="282"/>
      <c r="R165" s="282"/>
      <c r="S165" s="282"/>
      <c r="T165" s="282"/>
      <c r="U165" s="282"/>
      <c r="V165" s="282"/>
      <c r="W165" s="282"/>
      <c r="X165" s="282"/>
      <c r="Y165" s="282"/>
      <c r="Z165" s="282"/>
      <c r="AA165" s="282"/>
      <c r="AB165" s="282"/>
      <c r="AC165" s="282"/>
      <c r="AD165" s="282"/>
      <c r="AE165" s="282"/>
      <c r="AF165" s="282"/>
      <c r="AG165" s="282"/>
      <c r="AH165" s="282"/>
      <c r="AI165" s="282"/>
      <c r="AJ165" s="282"/>
      <c r="AK165" s="282"/>
      <c r="AL165" s="282"/>
      <c r="AM165" s="282"/>
      <c r="AN165" s="282"/>
      <c r="AO165" s="282"/>
      <c r="AP165" s="282"/>
      <c r="AQ165" s="282"/>
      <c r="AR165" s="282"/>
      <c r="AS165" s="282"/>
      <c r="AT165" s="282"/>
      <c r="AU165" s="283"/>
    </row>
    <row r="166" spans="1:47" ht="75.599999999999994" x14ac:dyDescent="0.2">
      <c r="A166" s="58"/>
      <c r="B166" s="72"/>
      <c r="C166" s="202" t="s">
        <v>673</v>
      </c>
      <c r="D166" s="60" t="s">
        <v>1686</v>
      </c>
      <c r="E166" s="60" t="s">
        <v>384</v>
      </c>
      <c r="F166" s="60" t="s">
        <v>48</v>
      </c>
      <c r="G166" s="171">
        <v>122.947</v>
      </c>
      <c r="H166" s="210">
        <v>136.15199999999999</v>
      </c>
      <c r="I166" s="171">
        <v>138.381</v>
      </c>
      <c r="J166" s="188" t="s">
        <v>49</v>
      </c>
      <c r="K166" s="177" t="s">
        <v>50</v>
      </c>
      <c r="L166" s="60" t="s">
        <v>674</v>
      </c>
      <c r="M166" s="171">
        <v>103.77</v>
      </c>
      <c r="N166" s="171">
        <v>118.77</v>
      </c>
      <c r="O166" s="205">
        <f>N166-M166</f>
        <v>15</v>
      </c>
      <c r="P166" s="61">
        <v>0</v>
      </c>
      <c r="Q166" s="177" t="s">
        <v>50</v>
      </c>
      <c r="R166" s="60" t="s">
        <v>1463</v>
      </c>
      <c r="S166" s="66"/>
      <c r="T166" s="206" t="s">
        <v>675</v>
      </c>
      <c r="U166" s="207" t="s">
        <v>401</v>
      </c>
      <c r="V166" s="206" t="s">
        <v>676</v>
      </c>
      <c r="W166" s="67" t="s">
        <v>56</v>
      </c>
      <c r="X166" s="68">
        <v>21</v>
      </c>
      <c r="Y166" s="69" t="s">
        <v>57</v>
      </c>
      <c r="Z166" s="39">
        <v>188</v>
      </c>
      <c r="AA166" s="69" t="s">
        <v>57</v>
      </c>
      <c r="AB166" s="40"/>
      <c r="AC166" s="67" t="s">
        <v>56</v>
      </c>
      <c r="AD166" s="68">
        <v>21</v>
      </c>
      <c r="AE166" s="69" t="s">
        <v>57</v>
      </c>
      <c r="AF166" s="39">
        <v>238</v>
      </c>
      <c r="AG166" s="69" t="s">
        <v>57</v>
      </c>
      <c r="AH166" s="40"/>
      <c r="AI166" s="67" t="s">
        <v>56</v>
      </c>
      <c r="AJ166" s="68">
        <v>21</v>
      </c>
      <c r="AK166" s="69" t="s">
        <v>57</v>
      </c>
      <c r="AL166" s="39">
        <v>242</v>
      </c>
      <c r="AM166" s="69" t="s">
        <v>57</v>
      </c>
      <c r="AN166" s="40"/>
      <c r="AO166" s="179"/>
      <c r="AP166" s="60" t="s">
        <v>58</v>
      </c>
      <c r="AQ166" s="179"/>
      <c r="AR166" s="179" t="s">
        <v>99</v>
      </c>
      <c r="AS166" s="70" t="s">
        <v>60</v>
      </c>
      <c r="AT166" s="70"/>
      <c r="AU166" s="71"/>
    </row>
    <row r="167" spans="1:47" ht="59.85" customHeight="1" x14ac:dyDescent="0.2">
      <c r="A167" s="58"/>
      <c r="B167" s="72"/>
      <c r="C167" s="284" t="s">
        <v>677</v>
      </c>
      <c r="D167" s="270" t="s">
        <v>678</v>
      </c>
      <c r="E167" s="270" t="s">
        <v>679</v>
      </c>
      <c r="F167" s="270" t="s">
        <v>48</v>
      </c>
      <c r="G167" s="171">
        <v>476.89100000000002</v>
      </c>
      <c r="H167" s="210">
        <v>476.89100000000002</v>
      </c>
      <c r="I167" s="171">
        <v>464.72300000000001</v>
      </c>
      <c r="J167" s="274" t="s">
        <v>680</v>
      </c>
      <c r="K167" s="262" t="s">
        <v>50</v>
      </c>
      <c r="L167" s="267" t="s">
        <v>681</v>
      </c>
      <c r="M167" s="171">
        <v>487.04899999999998</v>
      </c>
      <c r="N167" s="171">
        <v>487.04899999999998</v>
      </c>
      <c r="O167" s="205">
        <f>N167-M167</f>
        <v>0</v>
      </c>
      <c r="P167" s="61">
        <v>0</v>
      </c>
      <c r="Q167" s="262" t="s">
        <v>50</v>
      </c>
      <c r="R167" s="267" t="s">
        <v>1491</v>
      </c>
      <c r="S167" s="66"/>
      <c r="T167" s="206" t="s">
        <v>675</v>
      </c>
      <c r="U167" s="207" t="s">
        <v>401</v>
      </c>
      <c r="V167" s="206" t="s">
        <v>676</v>
      </c>
      <c r="W167" s="67" t="s">
        <v>56</v>
      </c>
      <c r="X167" s="68">
        <v>21</v>
      </c>
      <c r="Y167" s="69" t="s">
        <v>57</v>
      </c>
      <c r="Z167" s="39">
        <v>183</v>
      </c>
      <c r="AA167" s="69" t="s">
        <v>57</v>
      </c>
      <c r="AB167" s="40"/>
      <c r="AC167" s="67" t="s">
        <v>56</v>
      </c>
      <c r="AD167" s="68">
        <v>21</v>
      </c>
      <c r="AE167" s="69" t="s">
        <v>57</v>
      </c>
      <c r="AF167" s="39">
        <v>184</v>
      </c>
      <c r="AG167" s="69" t="s">
        <v>57</v>
      </c>
      <c r="AH167" s="40"/>
      <c r="AI167" s="67" t="s">
        <v>56</v>
      </c>
      <c r="AJ167" s="68">
        <v>21</v>
      </c>
      <c r="AK167" s="69" t="s">
        <v>57</v>
      </c>
      <c r="AL167" s="39">
        <v>185</v>
      </c>
      <c r="AM167" s="69" t="s">
        <v>57</v>
      </c>
      <c r="AN167" s="40"/>
      <c r="AO167" s="179" t="s">
        <v>682</v>
      </c>
      <c r="AP167" s="270" t="s">
        <v>91</v>
      </c>
      <c r="AQ167" s="270" t="s">
        <v>103</v>
      </c>
      <c r="AR167" s="270" t="s">
        <v>93</v>
      </c>
      <c r="AS167" s="70" t="s">
        <v>60</v>
      </c>
      <c r="AT167" s="70"/>
      <c r="AU167" s="71"/>
    </row>
    <row r="168" spans="1:47" ht="59.85" customHeight="1" x14ac:dyDescent="0.2">
      <c r="A168" s="58"/>
      <c r="B168" s="72"/>
      <c r="C168" s="286"/>
      <c r="D168" s="273"/>
      <c r="E168" s="273"/>
      <c r="F168" s="273"/>
      <c r="G168" s="171">
        <v>6</v>
      </c>
      <c r="H168" s="210">
        <v>6</v>
      </c>
      <c r="I168" s="171">
        <v>5.726</v>
      </c>
      <c r="J168" s="275"/>
      <c r="K168" s="264"/>
      <c r="L168" s="268"/>
      <c r="M168" s="171">
        <v>6</v>
      </c>
      <c r="N168" s="171">
        <v>6</v>
      </c>
      <c r="O168" s="205">
        <f t="shared" ref="O168" si="6">N168-M168</f>
        <v>0</v>
      </c>
      <c r="P168" s="61">
        <v>0</v>
      </c>
      <c r="Q168" s="264"/>
      <c r="R168" s="268"/>
      <c r="S168" s="66"/>
      <c r="T168" s="206" t="s">
        <v>675</v>
      </c>
      <c r="U168" s="207" t="s">
        <v>401</v>
      </c>
      <c r="V168" s="206" t="s">
        <v>683</v>
      </c>
      <c r="W168" s="67" t="s">
        <v>56</v>
      </c>
      <c r="X168" s="68">
        <v>21</v>
      </c>
      <c r="Y168" s="69" t="s">
        <v>57</v>
      </c>
      <c r="Z168" s="39">
        <v>183</v>
      </c>
      <c r="AA168" s="69" t="s">
        <v>57</v>
      </c>
      <c r="AB168" s="40"/>
      <c r="AC168" s="67"/>
      <c r="AD168" s="68"/>
      <c r="AE168" s="69" t="s">
        <v>57</v>
      </c>
      <c r="AF168" s="39"/>
      <c r="AG168" s="69" t="s">
        <v>57</v>
      </c>
      <c r="AH168" s="40"/>
      <c r="AI168" s="67"/>
      <c r="AJ168" s="68"/>
      <c r="AK168" s="69" t="s">
        <v>57</v>
      </c>
      <c r="AL168" s="39"/>
      <c r="AM168" s="69" t="s">
        <v>57</v>
      </c>
      <c r="AN168" s="40"/>
      <c r="AO168" s="179"/>
      <c r="AP168" s="272"/>
      <c r="AQ168" s="272"/>
      <c r="AR168" s="272"/>
      <c r="AS168" s="70"/>
      <c r="AT168" s="70"/>
      <c r="AU168" s="71"/>
    </row>
    <row r="169" spans="1:47" ht="63.6" customHeight="1" x14ac:dyDescent="0.2">
      <c r="A169" s="58"/>
      <c r="B169" s="72"/>
      <c r="C169" s="202" t="s">
        <v>684</v>
      </c>
      <c r="D169" s="60" t="s">
        <v>685</v>
      </c>
      <c r="E169" s="60" t="s">
        <v>686</v>
      </c>
      <c r="F169" s="60" t="s">
        <v>48</v>
      </c>
      <c r="G169" s="171">
        <v>133.11099999999999</v>
      </c>
      <c r="H169" s="210">
        <v>149.28100000000001</v>
      </c>
      <c r="I169" s="171">
        <v>133.57</v>
      </c>
      <c r="J169" s="188" t="s">
        <v>49</v>
      </c>
      <c r="K169" s="177" t="s">
        <v>50</v>
      </c>
      <c r="L169" s="60" t="s">
        <v>687</v>
      </c>
      <c r="M169" s="171">
        <v>124.58799999999999</v>
      </c>
      <c r="N169" s="171">
        <v>124.58799999999999</v>
      </c>
      <c r="O169" s="205">
        <f>N169-M169</f>
        <v>0</v>
      </c>
      <c r="P169" s="61">
        <v>0</v>
      </c>
      <c r="Q169" s="177" t="s">
        <v>50</v>
      </c>
      <c r="R169" s="60" t="s">
        <v>1464</v>
      </c>
      <c r="S169" s="66"/>
      <c r="T169" s="206" t="s">
        <v>675</v>
      </c>
      <c r="U169" s="207" t="s">
        <v>401</v>
      </c>
      <c r="V169" s="206" t="s">
        <v>676</v>
      </c>
      <c r="W169" s="67" t="s">
        <v>56</v>
      </c>
      <c r="X169" s="68">
        <v>21</v>
      </c>
      <c r="Y169" s="69" t="s">
        <v>57</v>
      </c>
      <c r="Z169" s="39">
        <v>189</v>
      </c>
      <c r="AA169" s="69" t="s">
        <v>57</v>
      </c>
      <c r="AB169" s="40"/>
      <c r="AC169" s="67" t="s">
        <v>56</v>
      </c>
      <c r="AD169" s="68">
        <v>21</v>
      </c>
      <c r="AE169" s="69" t="s">
        <v>57</v>
      </c>
      <c r="AF169" s="39">
        <v>190</v>
      </c>
      <c r="AG169" s="69" t="s">
        <v>57</v>
      </c>
      <c r="AH169" s="40"/>
      <c r="AI169" s="67" t="s">
        <v>56</v>
      </c>
      <c r="AJ169" s="68">
        <v>21</v>
      </c>
      <c r="AK169" s="69" t="s">
        <v>57</v>
      </c>
      <c r="AL169" s="39">
        <v>195</v>
      </c>
      <c r="AM169" s="69" t="s">
        <v>57</v>
      </c>
      <c r="AN169" s="40"/>
      <c r="AO169" s="179" t="s">
        <v>688</v>
      </c>
      <c r="AP169" s="60" t="s">
        <v>58</v>
      </c>
      <c r="AQ169" s="179"/>
      <c r="AR169" s="179" t="s">
        <v>549</v>
      </c>
      <c r="AS169" s="70" t="s">
        <v>60</v>
      </c>
      <c r="AT169" s="70"/>
      <c r="AU169" s="71"/>
    </row>
    <row r="170" spans="1:47" ht="135.6" customHeight="1" x14ac:dyDescent="0.2">
      <c r="A170" s="58"/>
      <c r="B170" s="59"/>
      <c r="C170" s="202" t="s">
        <v>689</v>
      </c>
      <c r="D170" s="60" t="s">
        <v>690</v>
      </c>
      <c r="E170" s="60" t="s">
        <v>691</v>
      </c>
      <c r="F170" s="60" t="s">
        <v>48</v>
      </c>
      <c r="G170" s="171">
        <v>429.22800000000001</v>
      </c>
      <c r="H170" s="210">
        <v>429.22800000000001</v>
      </c>
      <c r="I170" s="171">
        <v>429.22699999999998</v>
      </c>
      <c r="J170" s="204" t="s">
        <v>692</v>
      </c>
      <c r="K170" s="177" t="s">
        <v>50</v>
      </c>
      <c r="L170" s="60" t="s">
        <v>693</v>
      </c>
      <c r="M170" s="171">
        <v>497.52600000000001</v>
      </c>
      <c r="N170" s="171">
        <v>598.54100000000005</v>
      </c>
      <c r="O170" s="205">
        <f t="shared" ref="O170:O202" si="7">N170-M170</f>
        <v>101.01500000000004</v>
      </c>
      <c r="P170" s="61">
        <v>0</v>
      </c>
      <c r="Q170" s="177" t="s">
        <v>50</v>
      </c>
      <c r="R170" s="60" t="s">
        <v>1465</v>
      </c>
      <c r="S170" s="66" t="s">
        <v>1466</v>
      </c>
      <c r="T170" s="206" t="s">
        <v>675</v>
      </c>
      <c r="U170" s="207" t="s">
        <v>401</v>
      </c>
      <c r="V170" s="206" t="s">
        <v>676</v>
      </c>
      <c r="W170" s="67" t="s">
        <v>56</v>
      </c>
      <c r="X170" s="68">
        <v>21</v>
      </c>
      <c r="Y170" s="69" t="s">
        <v>57</v>
      </c>
      <c r="Z170" s="39">
        <v>182</v>
      </c>
      <c r="AA170" s="69" t="s">
        <v>57</v>
      </c>
      <c r="AB170" s="40"/>
      <c r="AC170" s="67"/>
      <c r="AD170" s="68"/>
      <c r="AE170" s="69" t="s">
        <v>57</v>
      </c>
      <c r="AF170" s="39"/>
      <c r="AG170" s="69" t="s">
        <v>57</v>
      </c>
      <c r="AH170" s="40"/>
      <c r="AI170" s="67"/>
      <c r="AJ170" s="68"/>
      <c r="AK170" s="69" t="s">
        <v>57</v>
      </c>
      <c r="AL170" s="39"/>
      <c r="AM170" s="69" t="s">
        <v>57</v>
      </c>
      <c r="AN170" s="40"/>
      <c r="AO170" s="179"/>
      <c r="AP170" s="179" t="s">
        <v>91</v>
      </c>
      <c r="AQ170" s="179" t="s">
        <v>103</v>
      </c>
      <c r="AR170" s="179" t="s">
        <v>93</v>
      </c>
      <c r="AS170" s="70"/>
      <c r="AT170" s="70" t="s">
        <v>60</v>
      </c>
      <c r="AU170" s="71"/>
    </row>
    <row r="171" spans="1:47" ht="150" customHeight="1" x14ac:dyDescent="0.2">
      <c r="A171" s="58"/>
      <c r="B171" s="72"/>
      <c r="C171" s="284" t="s">
        <v>694</v>
      </c>
      <c r="D171" s="270" t="s">
        <v>695</v>
      </c>
      <c r="E171" s="270" t="s">
        <v>696</v>
      </c>
      <c r="F171" s="270" t="s">
        <v>48</v>
      </c>
      <c r="G171" s="171">
        <v>853.45399999999995</v>
      </c>
      <c r="H171" s="210">
        <v>940.91099999999994</v>
      </c>
      <c r="I171" s="171">
        <v>274.95699999999999</v>
      </c>
      <c r="J171" s="274" t="s">
        <v>697</v>
      </c>
      <c r="K171" s="262" t="s">
        <v>89</v>
      </c>
      <c r="L171" s="267" t="s">
        <v>1687</v>
      </c>
      <c r="M171" s="171">
        <v>815.65700000000004</v>
      </c>
      <c r="N171" s="171">
        <v>850.28899999999999</v>
      </c>
      <c r="O171" s="205">
        <f>N171-M171</f>
        <v>34.631999999999948</v>
      </c>
      <c r="P171" s="61">
        <v>0</v>
      </c>
      <c r="Q171" s="262" t="s">
        <v>417</v>
      </c>
      <c r="R171" s="267" t="s">
        <v>1581</v>
      </c>
      <c r="S171" s="66"/>
      <c r="T171" s="206" t="s">
        <v>675</v>
      </c>
      <c r="U171" s="207" t="s">
        <v>401</v>
      </c>
      <c r="V171" s="206" t="s">
        <v>676</v>
      </c>
      <c r="W171" s="67" t="s">
        <v>56</v>
      </c>
      <c r="X171" s="68">
        <v>21</v>
      </c>
      <c r="Y171" s="69" t="s">
        <v>57</v>
      </c>
      <c r="Z171" s="39">
        <v>201</v>
      </c>
      <c r="AA171" s="69" t="s">
        <v>57</v>
      </c>
      <c r="AB171" s="40"/>
      <c r="AC171" s="67" t="s">
        <v>56</v>
      </c>
      <c r="AD171" s="68">
        <v>21</v>
      </c>
      <c r="AE171" s="69" t="s">
        <v>57</v>
      </c>
      <c r="AF171" s="39">
        <v>203</v>
      </c>
      <c r="AG171" s="69" t="s">
        <v>57</v>
      </c>
      <c r="AH171" s="40"/>
      <c r="AI171" s="67" t="s">
        <v>56</v>
      </c>
      <c r="AJ171" s="68">
        <v>21</v>
      </c>
      <c r="AK171" s="69" t="s">
        <v>57</v>
      </c>
      <c r="AL171" s="39">
        <v>204</v>
      </c>
      <c r="AM171" s="69" t="s">
        <v>57</v>
      </c>
      <c r="AN171" s="40"/>
      <c r="AO171" s="179" t="s">
        <v>698</v>
      </c>
      <c r="AP171" s="270" t="s">
        <v>91</v>
      </c>
      <c r="AQ171" s="270" t="s">
        <v>103</v>
      </c>
      <c r="AR171" s="270" t="s">
        <v>518</v>
      </c>
      <c r="AS171" s="70" t="s">
        <v>60</v>
      </c>
      <c r="AT171" s="70" t="s">
        <v>60</v>
      </c>
      <c r="AU171" s="71"/>
    </row>
    <row r="172" spans="1:47" ht="150" customHeight="1" x14ac:dyDescent="0.2">
      <c r="A172" s="58"/>
      <c r="B172" s="72"/>
      <c r="C172" s="286"/>
      <c r="D172" s="273"/>
      <c r="E172" s="273"/>
      <c r="F172" s="273"/>
      <c r="G172" s="171">
        <v>305.59399999999999</v>
      </c>
      <c r="H172" s="210">
        <v>305.59399999999999</v>
      </c>
      <c r="I172" s="171">
        <v>280.11799999999999</v>
      </c>
      <c r="J172" s="275"/>
      <c r="K172" s="264"/>
      <c r="L172" s="268"/>
      <c r="M172" s="171">
        <v>300.44299999999998</v>
      </c>
      <c r="N172" s="171">
        <v>300.44299999999998</v>
      </c>
      <c r="O172" s="205">
        <f>N172-M172</f>
        <v>0</v>
      </c>
      <c r="P172" s="61">
        <v>0</v>
      </c>
      <c r="Q172" s="264"/>
      <c r="R172" s="268"/>
      <c r="S172" s="66"/>
      <c r="T172" s="206" t="s">
        <v>675</v>
      </c>
      <c r="U172" s="207" t="s">
        <v>401</v>
      </c>
      <c r="V172" s="206" t="s">
        <v>699</v>
      </c>
      <c r="W172" s="67" t="s">
        <v>56</v>
      </c>
      <c r="X172" s="68">
        <v>21</v>
      </c>
      <c r="Y172" s="69" t="s">
        <v>57</v>
      </c>
      <c r="Z172" s="39">
        <v>202</v>
      </c>
      <c r="AA172" s="69" t="s">
        <v>57</v>
      </c>
      <c r="AB172" s="40"/>
      <c r="AC172" s="67" t="s">
        <v>56</v>
      </c>
      <c r="AD172" s="68">
        <v>21</v>
      </c>
      <c r="AE172" s="69" t="s">
        <v>57</v>
      </c>
      <c r="AF172" s="39">
        <v>212</v>
      </c>
      <c r="AG172" s="69" t="s">
        <v>57</v>
      </c>
      <c r="AH172" s="40"/>
      <c r="AI172" s="67" t="s">
        <v>56</v>
      </c>
      <c r="AJ172" s="68">
        <v>21</v>
      </c>
      <c r="AK172" s="69" t="s">
        <v>57</v>
      </c>
      <c r="AL172" s="39">
        <v>213</v>
      </c>
      <c r="AM172" s="69" t="s">
        <v>57</v>
      </c>
      <c r="AN172" s="40"/>
      <c r="AO172" s="179"/>
      <c r="AP172" s="272"/>
      <c r="AQ172" s="272"/>
      <c r="AR172" s="272"/>
      <c r="AS172" s="70" t="s">
        <v>60</v>
      </c>
      <c r="AT172" s="70"/>
      <c r="AU172" s="71"/>
    </row>
    <row r="173" spans="1:47" ht="85.5" customHeight="1" x14ac:dyDescent="0.2">
      <c r="A173" s="58"/>
      <c r="B173" s="72"/>
      <c r="C173" s="202" t="s">
        <v>700</v>
      </c>
      <c r="D173" s="60" t="s">
        <v>701</v>
      </c>
      <c r="E173" s="60" t="s">
        <v>702</v>
      </c>
      <c r="F173" s="60" t="s">
        <v>48</v>
      </c>
      <c r="G173" s="171">
        <v>81.853999999999999</v>
      </c>
      <c r="H173" s="210">
        <v>61.832000000000001</v>
      </c>
      <c r="I173" s="171">
        <v>60.511000000000003</v>
      </c>
      <c r="J173" s="188" t="s">
        <v>49</v>
      </c>
      <c r="K173" s="177" t="s">
        <v>89</v>
      </c>
      <c r="L173" s="60" t="s">
        <v>703</v>
      </c>
      <c r="M173" s="171">
        <v>101.318</v>
      </c>
      <c r="N173" s="171">
        <v>91.186000000000007</v>
      </c>
      <c r="O173" s="205">
        <f>N173-M173</f>
        <v>-10.131999999999991</v>
      </c>
      <c r="P173" s="61">
        <v>0</v>
      </c>
      <c r="Q173" s="177" t="s">
        <v>417</v>
      </c>
      <c r="R173" s="60" t="s">
        <v>1467</v>
      </c>
      <c r="S173" s="66"/>
      <c r="T173" s="206" t="s">
        <v>675</v>
      </c>
      <c r="U173" s="207" t="s">
        <v>401</v>
      </c>
      <c r="V173" s="206" t="s">
        <v>676</v>
      </c>
      <c r="W173" s="67" t="s">
        <v>56</v>
      </c>
      <c r="X173" s="68">
        <v>21</v>
      </c>
      <c r="Y173" s="69" t="s">
        <v>57</v>
      </c>
      <c r="Z173" s="39">
        <v>191</v>
      </c>
      <c r="AA173" s="69" t="s">
        <v>57</v>
      </c>
      <c r="AB173" s="40"/>
      <c r="AC173" s="67" t="s">
        <v>56</v>
      </c>
      <c r="AD173" s="68">
        <v>21</v>
      </c>
      <c r="AE173" s="69" t="s">
        <v>57</v>
      </c>
      <c r="AF173" s="39">
        <v>197</v>
      </c>
      <c r="AG173" s="69" t="s">
        <v>57</v>
      </c>
      <c r="AH173" s="40"/>
      <c r="AI173" s="67" t="s">
        <v>56</v>
      </c>
      <c r="AJ173" s="68">
        <v>21</v>
      </c>
      <c r="AK173" s="69" t="s">
        <v>57</v>
      </c>
      <c r="AL173" s="39">
        <v>237</v>
      </c>
      <c r="AM173" s="69" t="s">
        <v>57</v>
      </c>
      <c r="AN173" s="40"/>
      <c r="AO173" s="179"/>
      <c r="AP173" s="60" t="s">
        <v>58</v>
      </c>
      <c r="AQ173" s="179"/>
      <c r="AR173" s="179" t="s">
        <v>704</v>
      </c>
      <c r="AS173" s="70" t="s">
        <v>60</v>
      </c>
      <c r="AT173" s="70"/>
      <c r="AU173" s="71"/>
    </row>
    <row r="174" spans="1:47" ht="31.35" customHeight="1" x14ac:dyDescent="0.2">
      <c r="A174" s="58"/>
      <c r="B174" s="72"/>
      <c r="C174" s="284" t="s">
        <v>705</v>
      </c>
      <c r="D174" s="270" t="s">
        <v>706</v>
      </c>
      <c r="E174" s="270" t="s">
        <v>707</v>
      </c>
      <c r="F174" s="270" t="s">
        <v>105</v>
      </c>
      <c r="G174" s="171">
        <v>284.09199999999998</v>
      </c>
      <c r="H174" s="203">
        <v>284092</v>
      </c>
      <c r="I174" s="61">
        <v>256663</v>
      </c>
      <c r="J174" s="277" t="s">
        <v>49</v>
      </c>
      <c r="K174" s="262" t="s">
        <v>89</v>
      </c>
      <c r="L174" s="267" t="s">
        <v>708</v>
      </c>
      <c r="M174" s="171">
        <v>271.798</v>
      </c>
      <c r="N174" s="171">
        <v>274.10300000000001</v>
      </c>
      <c r="O174" s="205">
        <f t="shared" ref="O174:O176" si="8">N174-M174</f>
        <v>2.3050000000000068</v>
      </c>
      <c r="P174" s="61">
        <v>0</v>
      </c>
      <c r="Q174" s="262" t="s">
        <v>422</v>
      </c>
      <c r="R174" s="267" t="s">
        <v>1468</v>
      </c>
      <c r="S174" s="262" t="s">
        <v>1469</v>
      </c>
      <c r="T174" s="206" t="s">
        <v>675</v>
      </c>
      <c r="U174" s="207" t="s">
        <v>401</v>
      </c>
      <c r="V174" s="206" t="s">
        <v>676</v>
      </c>
      <c r="W174" s="67" t="s">
        <v>56</v>
      </c>
      <c r="X174" s="68">
        <v>21</v>
      </c>
      <c r="Y174" s="69" t="s">
        <v>57</v>
      </c>
      <c r="Z174" s="39">
        <v>205</v>
      </c>
      <c r="AA174" s="69" t="s">
        <v>57</v>
      </c>
      <c r="AB174" s="40"/>
      <c r="AC174" s="67" t="s">
        <v>56</v>
      </c>
      <c r="AD174" s="68">
        <v>21</v>
      </c>
      <c r="AE174" s="69" t="s">
        <v>57</v>
      </c>
      <c r="AF174" s="39">
        <v>217</v>
      </c>
      <c r="AG174" s="69" t="s">
        <v>57</v>
      </c>
      <c r="AH174" s="40"/>
      <c r="AI174" s="67"/>
      <c r="AJ174" s="68"/>
      <c r="AK174" s="69" t="s">
        <v>57</v>
      </c>
      <c r="AL174" s="39"/>
      <c r="AM174" s="69" t="s">
        <v>57</v>
      </c>
      <c r="AN174" s="40"/>
      <c r="AO174" s="179"/>
      <c r="AP174" s="270" t="s">
        <v>58</v>
      </c>
      <c r="AQ174" s="270"/>
      <c r="AR174" s="270" t="s">
        <v>709</v>
      </c>
      <c r="AS174" s="70" t="s">
        <v>60</v>
      </c>
      <c r="AT174" s="70"/>
      <c r="AU174" s="71"/>
    </row>
    <row r="175" spans="1:47" ht="31.35" customHeight="1" x14ac:dyDescent="0.2">
      <c r="A175" s="58"/>
      <c r="B175" s="72"/>
      <c r="C175" s="285"/>
      <c r="D175" s="289"/>
      <c r="E175" s="289"/>
      <c r="F175" s="289"/>
      <c r="G175" s="171">
        <v>974.74400000000003</v>
      </c>
      <c r="H175" s="203">
        <v>69257</v>
      </c>
      <c r="I175" s="61">
        <v>82794</v>
      </c>
      <c r="J175" s="279"/>
      <c r="K175" s="263"/>
      <c r="L175" s="269"/>
      <c r="M175" s="171">
        <v>313.24400000000003</v>
      </c>
      <c r="N175" s="171">
        <v>563.54499999999996</v>
      </c>
      <c r="O175" s="205">
        <f t="shared" si="8"/>
        <v>250.30099999999993</v>
      </c>
      <c r="P175" s="61">
        <v>0</v>
      </c>
      <c r="Q175" s="263"/>
      <c r="R175" s="269"/>
      <c r="S175" s="263"/>
      <c r="T175" s="206" t="s">
        <v>675</v>
      </c>
      <c r="U175" s="207" t="s">
        <v>401</v>
      </c>
      <c r="V175" s="206" t="s">
        <v>683</v>
      </c>
      <c r="W175" s="67" t="s">
        <v>56</v>
      </c>
      <c r="X175" s="68">
        <v>21</v>
      </c>
      <c r="Y175" s="69" t="s">
        <v>57</v>
      </c>
      <c r="Z175" s="39">
        <v>209</v>
      </c>
      <c r="AA175" s="69" t="s">
        <v>57</v>
      </c>
      <c r="AB175" s="40"/>
      <c r="AC175" s="67" t="s">
        <v>56</v>
      </c>
      <c r="AD175" s="68">
        <v>21</v>
      </c>
      <c r="AE175" s="69" t="s">
        <v>57</v>
      </c>
      <c r="AF175" s="39">
        <v>210</v>
      </c>
      <c r="AG175" s="69" t="s">
        <v>57</v>
      </c>
      <c r="AH175" s="40"/>
      <c r="AI175" s="67" t="s">
        <v>56</v>
      </c>
      <c r="AJ175" s="68">
        <v>21</v>
      </c>
      <c r="AK175" s="69" t="s">
        <v>58</v>
      </c>
      <c r="AL175" s="39">
        <v>222</v>
      </c>
      <c r="AM175" s="69" t="s">
        <v>57</v>
      </c>
      <c r="AN175" s="40"/>
      <c r="AO175" s="179"/>
      <c r="AP175" s="289"/>
      <c r="AQ175" s="289"/>
      <c r="AR175" s="289"/>
      <c r="AS175" s="70"/>
      <c r="AT175" s="70"/>
      <c r="AU175" s="71"/>
    </row>
    <row r="176" spans="1:47" ht="30" customHeight="1" x14ac:dyDescent="0.2">
      <c r="A176" s="58"/>
      <c r="B176" s="72"/>
      <c r="C176" s="286"/>
      <c r="D176" s="273"/>
      <c r="E176" s="273"/>
      <c r="F176" s="273"/>
      <c r="G176" s="171">
        <v>432.85399999999998</v>
      </c>
      <c r="H176" s="203">
        <v>432854</v>
      </c>
      <c r="I176" s="61">
        <v>498095</v>
      </c>
      <c r="J176" s="278"/>
      <c r="K176" s="264"/>
      <c r="L176" s="268"/>
      <c r="M176" s="171">
        <v>430.27199999999999</v>
      </c>
      <c r="N176" s="171">
        <v>700.62300000000005</v>
      </c>
      <c r="O176" s="205">
        <f t="shared" si="8"/>
        <v>270.35100000000006</v>
      </c>
      <c r="P176" s="61">
        <v>0</v>
      </c>
      <c r="Q176" s="264"/>
      <c r="R176" s="268"/>
      <c r="S176" s="264"/>
      <c r="T176" s="206" t="s">
        <v>675</v>
      </c>
      <c r="U176" s="207" t="s">
        <v>401</v>
      </c>
      <c r="V176" s="206" t="s">
        <v>699</v>
      </c>
      <c r="W176" s="67" t="s">
        <v>56</v>
      </c>
      <c r="X176" s="68">
        <v>21</v>
      </c>
      <c r="Y176" s="69" t="s">
        <v>58</v>
      </c>
      <c r="Z176" s="39">
        <v>202</v>
      </c>
      <c r="AA176" s="69"/>
      <c r="AB176" s="40"/>
      <c r="AC176" s="67" t="s">
        <v>56</v>
      </c>
      <c r="AD176" s="68">
        <v>21</v>
      </c>
      <c r="AE176" s="69" t="s">
        <v>58</v>
      </c>
      <c r="AF176" s="39">
        <v>222</v>
      </c>
      <c r="AG176" s="69" t="s">
        <v>57</v>
      </c>
      <c r="AH176" s="40"/>
      <c r="AI176" s="67" t="s">
        <v>56</v>
      </c>
      <c r="AJ176" s="68">
        <v>21</v>
      </c>
      <c r="AK176" s="69" t="s">
        <v>58</v>
      </c>
      <c r="AL176" s="39">
        <v>226</v>
      </c>
      <c r="AM176" s="69" t="s">
        <v>57</v>
      </c>
      <c r="AN176" s="40"/>
      <c r="AO176" s="179"/>
      <c r="AP176" s="273"/>
      <c r="AQ176" s="273"/>
      <c r="AR176" s="273"/>
      <c r="AS176" s="70"/>
      <c r="AT176" s="70"/>
      <c r="AU176" s="71"/>
    </row>
    <row r="177" spans="1:47" ht="98.25" customHeight="1" x14ac:dyDescent="0.2">
      <c r="A177" s="58"/>
      <c r="B177" s="59"/>
      <c r="C177" s="202" t="s">
        <v>710</v>
      </c>
      <c r="D177" s="60" t="s">
        <v>711</v>
      </c>
      <c r="E177" s="60" t="s">
        <v>712</v>
      </c>
      <c r="F177" s="60" t="s">
        <v>48</v>
      </c>
      <c r="G177" s="171">
        <v>31.651</v>
      </c>
      <c r="H177" s="210">
        <v>31.651</v>
      </c>
      <c r="I177" s="171">
        <v>16.338000000000001</v>
      </c>
      <c r="J177" s="188" t="s">
        <v>49</v>
      </c>
      <c r="K177" s="177" t="s">
        <v>89</v>
      </c>
      <c r="L177" s="60" t="s">
        <v>713</v>
      </c>
      <c r="M177" s="171">
        <v>31.651</v>
      </c>
      <c r="N177" s="171">
        <v>28.486000000000001</v>
      </c>
      <c r="O177" s="205">
        <f>N177-M177</f>
        <v>-3.1649999999999991</v>
      </c>
      <c r="P177" s="61">
        <v>0</v>
      </c>
      <c r="Q177" s="177" t="s">
        <v>417</v>
      </c>
      <c r="R177" s="60" t="s">
        <v>1470</v>
      </c>
      <c r="S177" s="66"/>
      <c r="T177" s="206" t="s">
        <v>675</v>
      </c>
      <c r="U177" s="207" t="s">
        <v>401</v>
      </c>
      <c r="V177" s="206" t="s">
        <v>676</v>
      </c>
      <c r="W177" s="67" t="s">
        <v>56</v>
      </c>
      <c r="X177" s="68">
        <v>21</v>
      </c>
      <c r="Y177" s="69" t="s">
        <v>57</v>
      </c>
      <c r="Z177" s="39">
        <v>193</v>
      </c>
      <c r="AA177" s="69" t="s">
        <v>57</v>
      </c>
      <c r="AB177" s="40"/>
      <c r="AC177" s="67"/>
      <c r="AD177" s="68"/>
      <c r="AE177" s="69" t="s">
        <v>57</v>
      </c>
      <c r="AF177" s="39"/>
      <c r="AG177" s="69" t="s">
        <v>57</v>
      </c>
      <c r="AH177" s="40"/>
      <c r="AI177" s="67"/>
      <c r="AJ177" s="68"/>
      <c r="AK177" s="69" t="s">
        <v>57</v>
      </c>
      <c r="AL177" s="39"/>
      <c r="AM177" s="69" t="s">
        <v>57</v>
      </c>
      <c r="AN177" s="40"/>
      <c r="AO177" s="179"/>
      <c r="AP177" s="60" t="s">
        <v>58</v>
      </c>
      <c r="AQ177" s="179"/>
      <c r="AR177" s="179" t="s">
        <v>59</v>
      </c>
      <c r="AS177" s="70" t="s">
        <v>60</v>
      </c>
      <c r="AT177" s="70"/>
      <c r="AU177" s="71"/>
    </row>
    <row r="178" spans="1:47" ht="35.85" customHeight="1" x14ac:dyDescent="0.2">
      <c r="A178" s="58"/>
      <c r="B178" s="72"/>
      <c r="C178" s="284" t="s">
        <v>714</v>
      </c>
      <c r="D178" s="270" t="s">
        <v>715</v>
      </c>
      <c r="E178" s="270" t="s">
        <v>716</v>
      </c>
      <c r="F178" s="270" t="s">
        <v>48</v>
      </c>
      <c r="G178" s="171">
        <v>338.22500000000002</v>
      </c>
      <c r="H178" s="210">
        <v>328.22500000000002</v>
      </c>
      <c r="I178" s="171">
        <v>294.32100000000003</v>
      </c>
      <c r="J178" s="277" t="s">
        <v>49</v>
      </c>
      <c r="K178" s="262" t="s">
        <v>50</v>
      </c>
      <c r="L178" s="267" t="s">
        <v>717</v>
      </c>
      <c r="M178" s="171">
        <v>265.80399999999997</v>
      </c>
      <c r="N178" s="171">
        <v>418.52</v>
      </c>
      <c r="O178" s="205">
        <f>N178-M178</f>
        <v>152.71600000000001</v>
      </c>
      <c r="P178" s="61">
        <v>0</v>
      </c>
      <c r="Q178" s="262" t="s">
        <v>50</v>
      </c>
      <c r="R178" s="267" t="s">
        <v>1471</v>
      </c>
      <c r="S178" s="262" t="s">
        <v>1472</v>
      </c>
      <c r="T178" s="206" t="s">
        <v>675</v>
      </c>
      <c r="U178" s="207" t="s">
        <v>401</v>
      </c>
      <c r="V178" s="206" t="s">
        <v>676</v>
      </c>
      <c r="W178" s="67" t="s">
        <v>56</v>
      </c>
      <c r="X178" s="68">
        <v>21</v>
      </c>
      <c r="Y178" s="69" t="s">
        <v>57</v>
      </c>
      <c r="Z178" s="39">
        <v>199</v>
      </c>
      <c r="AA178" s="69" t="s">
        <v>57</v>
      </c>
      <c r="AB178" s="40"/>
      <c r="AC178" s="67" t="s">
        <v>56</v>
      </c>
      <c r="AD178" s="68">
        <v>21</v>
      </c>
      <c r="AE178" s="69" t="s">
        <v>57</v>
      </c>
      <c r="AF178" s="39">
        <v>200</v>
      </c>
      <c r="AG178" s="69" t="s">
        <v>57</v>
      </c>
      <c r="AH178" s="40"/>
      <c r="AI178" s="67" t="s">
        <v>56</v>
      </c>
      <c r="AJ178" s="68">
        <v>21</v>
      </c>
      <c r="AK178" s="69" t="s">
        <v>57</v>
      </c>
      <c r="AL178" s="39">
        <v>217</v>
      </c>
      <c r="AM178" s="69" t="s">
        <v>57</v>
      </c>
      <c r="AN178" s="40"/>
      <c r="AO178" s="179" t="s">
        <v>718</v>
      </c>
      <c r="AP178" s="270" t="s">
        <v>58</v>
      </c>
      <c r="AQ178" s="270"/>
      <c r="AR178" s="270" t="s">
        <v>108</v>
      </c>
      <c r="AS178" s="70" t="s">
        <v>60</v>
      </c>
      <c r="AT178" s="70" t="s">
        <v>60</v>
      </c>
      <c r="AU178" s="71"/>
    </row>
    <row r="179" spans="1:47" ht="21.6" customHeight="1" x14ac:dyDescent="0.2">
      <c r="A179" s="58"/>
      <c r="B179" s="72"/>
      <c r="C179" s="286"/>
      <c r="D179" s="273"/>
      <c r="E179" s="273"/>
      <c r="F179" s="273"/>
      <c r="G179" s="171">
        <v>25.146999999999998</v>
      </c>
      <c r="H179" s="210">
        <v>22.398</v>
      </c>
      <c r="I179" s="171">
        <v>20.206</v>
      </c>
      <c r="J179" s="278"/>
      <c r="K179" s="264"/>
      <c r="L179" s="268"/>
      <c r="M179" s="171">
        <v>0</v>
      </c>
      <c r="N179" s="171">
        <v>0</v>
      </c>
      <c r="O179" s="205">
        <f>N179-M179</f>
        <v>0</v>
      </c>
      <c r="P179" s="61">
        <v>0</v>
      </c>
      <c r="Q179" s="264"/>
      <c r="R179" s="268"/>
      <c r="S179" s="264"/>
      <c r="T179" s="206" t="s">
        <v>675</v>
      </c>
      <c r="U179" s="207" t="s">
        <v>401</v>
      </c>
      <c r="V179" s="206" t="s">
        <v>683</v>
      </c>
      <c r="W179" s="67" t="s">
        <v>56</v>
      </c>
      <c r="X179" s="68">
        <v>21</v>
      </c>
      <c r="Y179" s="69" t="s">
        <v>57</v>
      </c>
      <c r="Z179" s="39">
        <v>211</v>
      </c>
      <c r="AA179" s="69" t="s">
        <v>57</v>
      </c>
      <c r="AB179" s="40"/>
      <c r="AC179" s="67"/>
      <c r="AD179" s="68"/>
      <c r="AE179" s="69" t="s">
        <v>57</v>
      </c>
      <c r="AF179" s="39"/>
      <c r="AG179" s="69" t="s">
        <v>57</v>
      </c>
      <c r="AH179" s="40"/>
      <c r="AI179" s="67"/>
      <c r="AJ179" s="68"/>
      <c r="AK179" s="69" t="s">
        <v>57</v>
      </c>
      <c r="AL179" s="39"/>
      <c r="AM179" s="69" t="s">
        <v>57</v>
      </c>
      <c r="AN179" s="40"/>
      <c r="AO179" s="179"/>
      <c r="AP179" s="272"/>
      <c r="AQ179" s="272"/>
      <c r="AR179" s="272"/>
      <c r="AS179" s="70"/>
      <c r="AT179" s="70" t="s">
        <v>60</v>
      </c>
      <c r="AU179" s="71"/>
    </row>
    <row r="180" spans="1:47" ht="45.6" customHeight="1" x14ac:dyDescent="0.2">
      <c r="A180" s="58"/>
      <c r="B180" s="59"/>
      <c r="C180" s="202" t="s">
        <v>719</v>
      </c>
      <c r="D180" s="60" t="s">
        <v>720</v>
      </c>
      <c r="E180" s="60" t="s">
        <v>721</v>
      </c>
      <c r="F180" s="60" t="s">
        <v>48</v>
      </c>
      <c r="G180" s="171">
        <v>13.685</v>
      </c>
      <c r="H180" s="210">
        <v>13.685</v>
      </c>
      <c r="I180" s="171">
        <v>12.225</v>
      </c>
      <c r="J180" s="188" t="s">
        <v>49</v>
      </c>
      <c r="K180" s="177" t="s">
        <v>89</v>
      </c>
      <c r="L180" s="60" t="s">
        <v>722</v>
      </c>
      <c r="M180" s="171">
        <v>13.685</v>
      </c>
      <c r="N180" s="171">
        <v>12.317</v>
      </c>
      <c r="O180" s="205">
        <f t="shared" ref="O180" si="9">N180-M180</f>
        <v>-1.3680000000000003</v>
      </c>
      <c r="P180" s="61">
        <v>-1</v>
      </c>
      <c r="Q180" s="177" t="s">
        <v>571</v>
      </c>
      <c r="R180" s="60" t="s">
        <v>1473</v>
      </c>
      <c r="S180" s="66"/>
      <c r="T180" s="206" t="s">
        <v>675</v>
      </c>
      <c r="U180" s="207" t="s">
        <v>401</v>
      </c>
      <c r="V180" s="206" t="s">
        <v>676</v>
      </c>
      <c r="W180" s="67" t="s">
        <v>56</v>
      </c>
      <c r="X180" s="68">
        <v>21</v>
      </c>
      <c r="Y180" s="69" t="s">
        <v>57</v>
      </c>
      <c r="Z180" s="39">
        <v>187</v>
      </c>
      <c r="AA180" s="69" t="s">
        <v>57</v>
      </c>
      <c r="AB180" s="40"/>
      <c r="AC180" s="67"/>
      <c r="AD180" s="68"/>
      <c r="AE180" s="69" t="s">
        <v>57</v>
      </c>
      <c r="AF180" s="39"/>
      <c r="AG180" s="69" t="s">
        <v>57</v>
      </c>
      <c r="AH180" s="40"/>
      <c r="AI180" s="67"/>
      <c r="AJ180" s="68"/>
      <c r="AK180" s="69" t="s">
        <v>57</v>
      </c>
      <c r="AL180" s="39"/>
      <c r="AM180" s="69" t="s">
        <v>57</v>
      </c>
      <c r="AN180" s="40"/>
      <c r="AO180" s="179"/>
      <c r="AP180" s="60" t="s">
        <v>58</v>
      </c>
      <c r="AQ180" s="179"/>
      <c r="AR180" s="179" t="s">
        <v>99</v>
      </c>
      <c r="AS180" s="70" t="s">
        <v>60</v>
      </c>
      <c r="AT180" s="70"/>
      <c r="AU180" s="71"/>
    </row>
    <row r="181" spans="1:47" ht="29.1" customHeight="1" x14ac:dyDescent="0.2">
      <c r="A181" s="58"/>
      <c r="B181" s="72"/>
      <c r="C181" s="284" t="s">
        <v>723</v>
      </c>
      <c r="D181" s="270" t="s">
        <v>724</v>
      </c>
      <c r="E181" s="270" t="s">
        <v>725</v>
      </c>
      <c r="F181" s="270" t="s">
        <v>48</v>
      </c>
      <c r="G181" s="171">
        <v>476.93599999999998</v>
      </c>
      <c r="H181" s="210">
        <v>490.50599999999997</v>
      </c>
      <c r="I181" s="171">
        <v>467.05900000000003</v>
      </c>
      <c r="J181" s="277" t="s">
        <v>49</v>
      </c>
      <c r="K181" s="262" t="s">
        <v>50</v>
      </c>
      <c r="L181" s="267" t="s">
        <v>726</v>
      </c>
      <c r="M181" s="171">
        <v>457.12700000000001</v>
      </c>
      <c r="N181" s="171">
        <v>457.12700000000001</v>
      </c>
      <c r="O181" s="205">
        <f>N181-M181</f>
        <v>0</v>
      </c>
      <c r="P181" s="61">
        <v>0</v>
      </c>
      <c r="Q181" s="262" t="s">
        <v>50</v>
      </c>
      <c r="R181" s="267" t="s">
        <v>1474</v>
      </c>
      <c r="S181" s="66"/>
      <c r="T181" s="206" t="s">
        <v>675</v>
      </c>
      <c r="U181" s="207" t="s">
        <v>401</v>
      </c>
      <c r="V181" s="206" t="s">
        <v>676</v>
      </c>
      <c r="W181" s="67" t="s">
        <v>56</v>
      </c>
      <c r="X181" s="68">
        <v>21</v>
      </c>
      <c r="Y181" s="69" t="s">
        <v>57</v>
      </c>
      <c r="Z181" s="39">
        <v>215</v>
      </c>
      <c r="AA181" s="69" t="s">
        <v>57</v>
      </c>
      <c r="AB181" s="40"/>
      <c r="AC181" s="67" t="s">
        <v>56</v>
      </c>
      <c r="AD181" s="68">
        <v>21</v>
      </c>
      <c r="AE181" s="69" t="s">
        <v>57</v>
      </c>
      <c r="AF181" s="39">
        <v>217</v>
      </c>
      <c r="AG181" s="69" t="s">
        <v>57</v>
      </c>
      <c r="AH181" s="40"/>
      <c r="AI181" s="67"/>
      <c r="AJ181" s="68"/>
      <c r="AK181" s="69" t="s">
        <v>57</v>
      </c>
      <c r="AL181" s="39"/>
      <c r="AM181" s="69" t="s">
        <v>57</v>
      </c>
      <c r="AN181" s="40"/>
      <c r="AO181" s="179"/>
      <c r="AP181" s="270" t="s">
        <v>58</v>
      </c>
      <c r="AQ181" s="270"/>
      <c r="AR181" s="270" t="s">
        <v>727</v>
      </c>
      <c r="AS181" s="70" t="s">
        <v>60</v>
      </c>
      <c r="AT181" s="70"/>
      <c r="AU181" s="71"/>
    </row>
    <row r="182" spans="1:47" ht="21.6" customHeight="1" x14ac:dyDescent="0.2">
      <c r="A182" s="58"/>
      <c r="B182" s="72"/>
      <c r="C182" s="286"/>
      <c r="D182" s="272"/>
      <c r="E182" s="272"/>
      <c r="F182" s="272"/>
      <c r="G182" s="171">
        <v>245.15700000000001</v>
      </c>
      <c r="H182" s="210">
        <v>245.15700000000001</v>
      </c>
      <c r="I182" s="171">
        <v>242.05799999999999</v>
      </c>
      <c r="J182" s="278"/>
      <c r="K182" s="264"/>
      <c r="L182" s="268"/>
      <c r="M182" s="171">
        <v>245.15700000000001</v>
      </c>
      <c r="N182" s="171">
        <v>245.15700000000001</v>
      </c>
      <c r="O182" s="205">
        <f t="shared" ref="O182:O187" si="10">N182-M182</f>
        <v>0</v>
      </c>
      <c r="P182" s="61">
        <v>0</v>
      </c>
      <c r="Q182" s="264"/>
      <c r="R182" s="268"/>
      <c r="S182" s="66"/>
      <c r="T182" s="206" t="s">
        <v>675</v>
      </c>
      <c r="U182" s="207" t="s">
        <v>401</v>
      </c>
      <c r="V182" s="206" t="s">
        <v>699</v>
      </c>
      <c r="W182" s="67" t="s">
        <v>56</v>
      </c>
      <c r="X182" s="68">
        <v>21</v>
      </c>
      <c r="Y182" s="69" t="s">
        <v>57</v>
      </c>
      <c r="Z182" s="39">
        <v>223</v>
      </c>
      <c r="AA182" s="69" t="s">
        <v>57</v>
      </c>
      <c r="AB182" s="40"/>
      <c r="AC182" s="67"/>
      <c r="AD182" s="68"/>
      <c r="AE182" s="69" t="s">
        <v>57</v>
      </c>
      <c r="AF182" s="39"/>
      <c r="AG182" s="69" t="s">
        <v>57</v>
      </c>
      <c r="AH182" s="40"/>
      <c r="AI182" s="67"/>
      <c r="AJ182" s="68"/>
      <c r="AK182" s="69" t="s">
        <v>57</v>
      </c>
      <c r="AL182" s="39"/>
      <c r="AM182" s="69" t="s">
        <v>57</v>
      </c>
      <c r="AN182" s="40"/>
      <c r="AO182" s="179"/>
      <c r="AP182" s="272"/>
      <c r="AQ182" s="272"/>
      <c r="AR182" s="272"/>
      <c r="AS182" s="70" t="s">
        <v>60</v>
      </c>
      <c r="AT182" s="70"/>
      <c r="AU182" s="71"/>
    </row>
    <row r="183" spans="1:47" ht="194.4" x14ac:dyDescent="0.2">
      <c r="A183" s="58"/>
      <c r="B183" s="59"/>
      <c r="C183" s="202" t="s">
        <v>728</v>
      </c>
      <c r="D183" s="60" t="s">
        <v>729</v>
      </c>
      <c r="E183" s="60" t="s">
        <v>546</v>
      </c>
      <c r="F183" s="60" t="s">
        <v>48</v>
      </c>
      <c r="G183" s="171">
        <v>47.456000000000003</v>
      </c>
      <c r="H183" s="210">
        <v>47.456000000000003</v>
      </c>
      <c r="I183" s="171">
        <v>39.177</v>
      </c>
      <c r="J183" s="204" t="s">
        <v>730</v>
      </c>
      <c r="K183" s="177" t="s">
        <v>89</v>
      </c>
      <c r="L183" s="60" t="s">
        <v>731</v>
      </c>
      <c r="M183" s="171">
        <v>42.71</v>
      </c>
      <c r="N183" s="171">
        <v>38.439</v>
      </c>
      <c r="O183" s="205">
        <f t="shared" si="10"/>
        <v>-4.2710000000000008</v>
      </c>
      <c r="P183" s="61">
        <v>0</v>
      </c>
      <c r="Q183" s="177" t="s">
        <v>417</v>
      </c>
      <c r="R183" s="60" t="s">
        <v>1582</v>
      </c>
      <c r="S183" s="66"/>
      <c r="T183" s="206" t="s">
        <v>675</v>
      </c>
      <c r="U183" s="207" t="s">
        <v>401</v>
      </c>
      <c r="V183" s="206" t="s">
        <v>676</v>
      </c>
      <c r="W183" s="67" t="s">
        <v>56</v>
      </c>
      <c r="X183" s="68">
        <v>21</v>
      </c>
      <c r="Y183" s="69" t="s">
        <v>57</v>
      </c>
      <c r="Z183" s="39">
        <v>214</v>
      </c>
      <c r="AA183" s="69" t="s">
        <v>57</v>
      </c>
      <c r="AB183" s="40"/>
      <c r="AC183" s="67"/>
      <c r="AD183" s="68"/>
      <c r="AE183" s="69" t="s">
        <v>57</v>
      </c>
      <c r="AF183" s="39"/>
      <c r="AG183" s="69" t="s">
        <v>57</v>
      </c>
      <c r="AH183" s="40"/>
      <c r="AI183" s="67"/>
      <c r="AJ183" s="68"/>
      <c r="AK183" s="69" t="s">
        <v>57</v>
      </c>
      <c r="AL183" s="39"/>
      <c r="AM183" s="69" t="s">
        <v>57</v>
      </c>
      <c r="AN183" s="40"/>
      <c r="AO183" s="179"/>
      <c r="AP183" s="179" t="s">
        <v>91</v>
      </c>
      <c r="AQ183" s="179" t="s">
        <v>103</v>
      </c>
      <c r="AR183" s="179" t="s">
        <v>93</v>
      </c>
      <c r="AS183" s="70" t="s">
        <v>60</v>
      </c>
      <c r="AT183" s="70"/>
      <c r="AU183" s="71"/>
    </row>
    <row r="184" spans="1:47" ht="50.1" customHeight="1" x14ac:dyDescent="0.2">
      <c r="A184" s="58"/>
      <c r="B184" s="72"/>
      <c r="C184" s="284" t="s">
        <v>732</v>
      </c>
      <c r="D184" s="270" t="s">
        <v>733</v>
      </c>
      <c r="E184" s="270" t="s">
        <v>734</v>
      </c>
      <c r="F184" s="270" t="s">
        <v>48</v>
      </c>
      <c r="G184" s="171">
        <v>672.93399999999997</v>
      </c>
      <c r="H184" s="210">
        <v>685.43399999999997</v>
      </c>
      <c r="I184" s="171">
        <v>648.18600000000004</v>
      </c>
      <c r="J184" s="274" t="s">
        <v>735</v>
      </c>
      <c r="K184" s="262" t="s">
        <v>50</v>
      </c>
      <c r="L184" s="267" t="s">
        <v>736</v>
      </c>
      <c r="M184" s="171">
        <v>648.46600000000001</v>
      </c>
      <c r="N184" s="171">
        <v>656.40099999999995</v>
      </c>
      <c r="O184" s="205">
        <f t="shared" si="10"/>
        <v>7.9349999999999454</v>
      </c>
      <c r="P184" s="61">
        <v>0</v>
      </c>
      <c r="Q184" s="262" t="s">
        <v>50</v>
      </c>
      <c r="R184" s="267" t="s">
        <v>1475</v>
      </c>
      <c r="S184" s="66"/>
      <c r="T184" s="206" t="s">
        <v>675</v>
      </c>
      <c r="U184" s="207" t="s">
        <v>401</v>
      </c>
      <c r="V184" s="206" t="s">
        <v>676</v>
      </c>
      <c r="W184" s="67" t="s">
        <v>56</v>
      </c>
      <c r="X184" s="68">
        <v>21</v>
      </c>
      <c r="Y184" s="69" t="s">
        <v>57</v>
      </c>
      <c r="Z184" s="39">
        <v>208</v>
      </c>
      <c r="AA184" s="69" t="s">
        <v>57</v>
      </c>
      <c r="AB184" s="40"/>
      <c r="AC184" s="67" t="s">
        <v>56</v>
      </c>
      <c r="AD184" s="68">
        <v>21</v>
      </c>
      <c r="AE184" s="69" t="s">
        <v>57</v>
      </c>
      <c r="AF184" s="39">
        <v>216</v>
      </c>
      <c r="AG184" s="69" t="s">
        <v>57</v>
      </c>
      <c r="AH184" s="40"/>
      <c r="AI184" s="67"/>
      <c r="AJ184" s="68"/>
      <c r="AK184" s="69" t="s">
        <v>57</v>
      </c>
      <c r="AL184" s="39"/>
      <c r="AM184" s="69" t="s">
        <v>57</v>
      </c>
      <c r="AN184" s="40"/>
      <c r="AO184" s="179"/>
      <c r="AP184" s="270" t="s">
        <v>91</v>
      </c>
      <c r="AQ184" s="270" t="s">
        <v>103</v>
      </c>
      <c r="AR184" s="270" t="s">
        <v>518</v>
      </c>
      <c r="AS184" s="70" t="s">
        <v>60</v>
      </c>
      <c r="AT184" s="70"/>
      <c r="AU184" s="71"/>
    </row>
    <row r="185" spans="1:47" ht="50.1" customHeight="1" x14ac:dyDescent="0.2">
      <c r="A185" s="58"/>
      <c r="B185" s="72"/>
      <c r="C185" s="286"/>
      <c r="D185" s="272"/>
      <c r="E185" s="272"/>
      <c r="F185" s="272"/>
      <c r="G185" s="171">
        <v>35.439</v>
      </c>
      <c r="H185" s="210">
        <v>35.439</v>
      </c>
      <c r="I185" s="171">
        <v>36.04</v>
      </c>
      <c r="J185" s="275"/>
      <c r="K185" s="264"/>
      <c r="L185" s="268"/>
      <c r="M185" s="171">
        <v>31.177</v>
      </c>
      <c r="N185" s="171">
        <v>31.177</v>
      </c>
      <c r="O185" s="205">
        <f t="shared" si="10"/>
        <v>0</v>
      </c>
      <c r="P185" s="61">
        <v>0</v>
      </c>
      <c r="Q185" s="264"/>
      <c r="R185" s="268"/>
      <c r="S185" s="66"/>
      <c r="T185" s="206" t="s">
        <v>675</v>
      </c>
      <c r="U185" s="207" t="s">
        <v>401</v>
      </c>
      <c r="V185" s="206" t="s">
        <v>737</v>
      </c>
      <c r="W185" s="67" t="s">
        <v>56</v>
      </c>
      <c r="X185" s="68">
        <v>21</v>
      </c>
      <c r="Y185" s="69" t="s">
        <v>57</v>
      </c>
      <c r="Z185" s="39">
        <v>224</v>
      </c>
      <c r="AA185" s="69" t="s">
        <v>57</v>
      </c>
      <c r="AB185" s="40"/>
      <c r="AC185" s="67"/>
      <c r="AD185" s="68"/>
      <c r="AE185" s="69" t="s">
        <v>57</v>
      </c>
      <c r="AF185" s="39"/>
      <c r="AG185" s="69" t="s">
        <v>57</v>
      </c>
      <c r="AH185" s="40"/>
      <c r="AI185" s="67"/>
      <c r="AJ185" s="68"/>
      <c r="AK185" s="69" t="s">
        <v>57</v>
      </c>
      <c r="AL185" s="39"/>
      <c r="AM185" s="69" t="s">
        <v>57</v>
      </c>
      <c r="AN185" s="40"/>
      <c r="AO185" s="179"/>
      <c r="AP185" s="272"/>
      <c r="AQ185" s="272"/>
      <c r="AR185" s="272"/>
      <c r="AS185" s="70" t="s">
        <v>60</v>
      </c>
      <c r="AT185" s="70"/>
      <c r="AU185" s="71"/>
    </row>
    <row r="186" spans="1:47" ht="86.4" x14ac:dyDescent="0.2">
      <c r="A186" s="58"/>
      <c r="B186" s="72"/>
      <c r="C186" s="202" t="s">
        <v>738</v>
      </c>
      <c r="D186" s="60" t="s">
        <v>1688</v>
      </c>
      <c r="E186" s="60" t="s">
        <v>739</v>
      </c>
      <c r="F186" s="60" t="s">
        <v>48</v>
      </c>
      <c r="G186" s="171">
        <v>204.52099999999999</v>
      </c>
      <c r="H186" s="210">
        <v>204.52099999999999</v>
      </c>
      <c r="I186" s="171">
        <v>184.422</v>
      </c>
      <c r="J186" s="188" t="s">
        <v>49</v>
      </c>
      <c r="K186" s="177" t="s">
        <v>50</v>
      </c>
      <c r="L186" s="60" t="s">
        <v>740</v>
      </c>
      <c r="M186" s="171">
        <v>159.16999999999999</v>
      </c>
      <c r="N186" s="171">
        <v>159.16999999999999</v>
      </c>
      <c r="O186" s="205">
        <f t="shared" si="10"/>
        <v>0</v>
      </c>
      <c r="P186" s="61">
        <v>0</v>
      </c>
      <c r="Q186" s="177" t="s">
        <v>50</v>
      </c>
      <c r="R186" s="60" t="s">
        <v>1476</v>
      </c>
      <c r="S186" s="66"/>
      <c r="T186" s="206" t="s">
        <v>675</v>
      </c>
      <c r="U186" s="207" t="s">
        <v>401</v>
      </c>
      <c r="V186" s="206" t="s">
        <v>676</v>
      </c>
      <c r="W186" s="67" t="s">
        <v>56</v>
      </c>
      <c r="X186" s="68">
        <v>21</v>
      </c>
      <c r="Y186" s="69" t="s">
        <v>57</v>
      </c>
      <c r="Z186" s="39">
        <v>208</v>
      </c>
      <c r="AA186" s="69" t="s">
        <v>57</v>
      </c>
      <c r="AB186" s="40"/>
      <c r="AC186" s="67" t="s">
        <v>56</v>
      </c>
      <c r="AD186" s="68">
        <v>21</v>
      </c>
      <c r="AE186" s="69" t="s">
        <v>57</v>
      </c>
      <c r="AF186" s="39">
        <v>219</v>
      </c>
      <c r="AG186" s="69" t="s">
        <v>57</v>
      </c>
      <c r="AH186" s="40"/>
      <c r="AI186" s="67" t="s">
        <v>56</v>
      </c>
      <c r="AJ186" s="68">
        <v>21</v>
      </c>
      <c r="AK186" s="69" t="s">
        <v>57</v>
      </c>
      <c r="AL186" s="39">
        <v>244</v>
      </c>
      <c r="AM186" s="69" t="s">
        <v>57</v>
      </c>
      <c r="AN186" s="40"/>
      <c r="AO186" s="179"/>
      <c r="AP186" s="60" t="s">
        <v>58</v>
      </c>
      <c r="AQ186" s="179"/>
      <c r="AR186" s="179" t="s">
        <v>549</v>
      </c>
      <c r="AS186" s="70" t="s">
        <v>60</v>
      </c>
      <c r="AT186" s="70"/>
      <c r="AU186" s="71"/>
    </row>
    <row r="187" spans="1:47" ht="65.099999999999994" customHeight="1" x14ac:dyDescent="0.2">
      <c r="A187" s="58"/>
      <c r="B187" s="59"/>
      <c r="C187" s="202" t="s">
        <v>741</v>
      </c>
      <c r="D187" s="60" t="s">
        <v>742</v>
      </c>
      <c r="E187" s="60" t="s">
        <v>63</v>
      </c>
      <c r="F187" s="60" t="s">
        <v>48</v>
      </c>
      <c r="G187" s="171">
        <v>2500</v>
      </c>
      <c r="H187" s="210">
        <v>2500</v>
      </c>
      <c r="I187" s="171">
        <v>1839.635</v>
      </c>
      <c r="J187" s="188" t="s">
        <v>49</v>
      </c>
      <c r="K187" s="177" t="s">
        <v>50</v>
      </c>
      <c r="L187" s="60" t="s">
        <v>743</v>
      </c>
      <c r="M187" s="171">
        <v>200</v>
      </c>
      <c r="N187" s="171">
        <v>2500</v>
      </c>
      <c r="O187" s="205">
        <f t="shared" si="10"/>
        <v>2300</v>
      </c>
      <c r="P187" s="61">
        <v>0</v>
      </c>
      <c r="Q187" s="177" t="s">
        <v>50</v>
      </c>
      <c r="R187" s="60" t="s">
        <v>1477</v>
      </c>
      <c r="S187" s="66" t="s">
        <v>1478</v>
      </c>
      <c r="T187" s="206" t="s">
        <v>675</v>
      </c>
      <c r="U187" s="207" t="s">
        <v>401</v>
      </c>
      <c r="V187" s="206" t="s">
        <v>676</v>
      </c>
      <c r="W187" s="67" t="s">
        <v>56</v>
      </c>
      <c r="X187" s="68">
        <v>21</v>
      </c>
      <c r="Y187" s="69" t="s">
        <v>57</v>
      </c>
      <c r="Z187" s="39">
        <v>221</v>
      </c>
      <c r="AA187" s="69" t="s">
        <v>57</v>
      </c>
      <c r="AB187" s="40"/>
      <c r="AC187" s="67"/>
      <c r="AD187" s="68"/>
      <c r="AE187" s="69" t="s">
        <v>57</v>
      </c>
      <c r="AF187" s="39"/>
      <c r="AG187" s="69" t="s">
        <v>57</v>
      </c>
      <c r="AH187" s="40"/>
      <c r="AI187" s="67"/>
      <c r="AJ187" s="68"/>
      <c r="AK187" s="69" t="s">
        <v>57</v>
      </c>
      <c r="AL187" s="39"/>
      <c r="AM187" s="69" t="s">
        <v>57</v>
      </c>
      <c r="AN187" s="40"/>
      <c r="AO187" s="179"/>
      <c r="AP187" s="60" t="s">
        <v>58</v>
      </c>
      <c r="AQ187" s="179"/>
      <c r="AR187" s="179" t="s">
        <v>68</v>
      </c>
      <c r="AS187" s="70"/>
      <c r="AT187" s="70" t="s">
        <v>60</v>
      </c>
      <c r="AU187" s="71"/>
    </row>
    <row r="188" spans="1:47" ht="90.75" customHeight="1" x14ac:dyDescent="0.2">
      <c r="A188" s="58"/>
      <c r="B188" s="59"/>
      <c r="C188" s="202" t="s">
        <v>744</v>
      </c>
      <c r="D188" s="60" t="s">
        <v>745</v>
      </c>
      <c r="E188" s="60" t="s">
        <v>712</v>
      </c>
      <c r="F188" s="60" t="s">
        <v>48</v>
      </c>
      <c r="G188" s="171">
        <v>32</v>
      </c>
      <c r="H188" s="210">
        <v>32</v>
      </c>
      <c r="I188" s="171">
        <v>28.684000000000001</v>
      </c>
      <c r="J188" s="188" t="s">
        <v>49</v>
      </c>
      <c r="K188" s="177" t="s">
        <v>89</v>
      </c>
      <c r="L188" s="60" t="s">
        <v>703</v>
      </c>
      <c r="M188" s="171">
        <v>32</v>
      </c>
      <c r="N188" s="171">
        <v>32</v>
      </c>
      <c r="O188" s="205">
        <f t="shared" si="7"/>
        <v>0</v>
      </c>
      <c r="P188" s="61">
        <v>0</v>
      </c>
      <c r="Q188" s="177" t="s">
        <v>417</v>
      </c>
      <c r="R188" s="60" t="s">
        <v>1479</v>
      </c>
      <c r="S188" s="66"/>
      <c r="T188" s="206" t="s">
        <v>675</v>
      </c>
      <c r="U188" s="207" t="s">
        <v>401</v>
      </c>
      <c r="V188" s="206" t="s">
        <v>676</v>
      </c>
      <c r="W188" s="67" t="s">
        <v>56</v>
      </c>
      <c r="X188" s="68">
        <v>21</v>
      </c>
      <c r="Y188" s="69" t="s">
        <v>57</v>
      </c>
      <c r="Z188" s="39">
        <v>194</v>
      </c>
      <c r="AA188" s="69" t="s">
        <v>57</v>
      </c>
      <c r="AB188" s="40"/>
      <c r="AC188" s="67"/>
      <c r="AD188" s="68"/>
      <c r="AE188" s="69" t="s">
        <v>57</v>
      </c>
      <c r="AF188" s="39"/>
      <c r="AG188" s="69" t="s">
        <v>57</v>
      </c>
      <c r="AH188" s="40"/>
      <c r="AI188" s="67"/>
      <c r="AJ188" s="68"/>
      <c r="AK188" s="69" t="s">
        <v>57</v>
      </c>
      <c r="AL188" s="39"/>
      <c r="AM188" s="69" t="s">
        <v>57</v>
      </c>
      <c r="AN188" s="40"/>
      <c r="AO188" s="179"/>
      <c r="AP188" s="60" t="s">
        <v>58</v>
      </c>
      <c r="AQ188" s="179"/>
      <c r="AR188" s="179" t="s">
        <v>59</v>
      </c>
      <c r="AS188" s="70" t="s">
        <v>60</v>
      </c>
      <c r="AT188" s="70"/>
      <c r="AU188" s="71"/>
    </row>
    <row r="189" spans="1:47" ht="30" customHeight="1" x14ac:dyDescent="0.2">
      <c r="A189" s="58"/>
      <c r="B189" s="72"/>
      <c r="C189" s="284" t="s">
        <v>746</v>
      </c>
      <c r="D189" s="270" t="s">
        <v>747</v>
      </c>
      <c r="E189" s="270" t="s">
        <v>654</v>
      </c>
      <c r="F189" s="270" t="s">
        <v>48</v>
      </c>
      <c r="G189" s="171">
        <v>460.80399999999997</v>
      </c>
      <c r="H189" s="210">
        <v>215.804</v>
      </c>
      <c r="I189" s="171">
        <v>196.483</v>
      </c>
      <c r="J189" s="277" t="s">
        <v>49</v>
      </c>
      <c r="K189" s="262" t="s">
        <v>50</v>
      </c>
      <c r="L189" s="267" t="s">
        <v>748</v>
      </c>
      <c r="M189" s="171">
        <v>304.91699999999997</v>
      </c>
      <c r="N189" s="171">
        <v>569.91700000000003</v>
      </c>
      <c r="O189" s="205">
        <f>N189-M189</f>
        <v>265.00000000000006</v>
      </c>
      <c r="P189" s="61">
        <v>0</v>
      </c>
      <c r="Q189" s="262" t="s">
        <v>50</v>
      </c>
      <c r="R189" s="267" t="s">
        <v>1480</v>
      </c>
      <c r="S189" s="262" t="s">
        <v>1481</v>
      </c>
      <c r="T189" s="206" t="s">
        <v>675</v>
      </c>
      <c r="U189" s="207" t="s">
        <v>401</v>
      </c>
      <c r="V189" s="206" t="s">
        <v>676</v>
      </c>
      <c r="W189" s="67" t="s">
        <v>56</v>
      </c>
      <c r="X189" s="68">
        <v>21</v>
      </c>
      <c r="Y189" s="69" t="s">
        <v>57</v>
      </c>
      <c r="Z189" s="39">
        <v>218</v>
      </c>
      <c r="AA189" s="69" t="s">
        <v>57</v>
      </c>
      <c r="AB189" s="40"/>
      <c r="AC189" s="67"/>
      <c r="AD189" s="68"/>
      <c r="AE189" s="69" t="s">
        <v>57</v>
      </c>
      <c r="AF189" s="39"/>
      <c r="AG189" s="69" t="s">
        <v>57</v>
      </c>
      <c r="AH189" s="40"/>
      <c r="AI189" s="67"/>
      <c r="AJ189" s="68"/>
      <c r="AK189" s="69" t="s">
        <v>57</v>
      </c>
      <c r="AL189" s="39"/>
      <c r="AM189" s="69" t="s">
        <v>57</v>
      </c>
      <c r="AN189" s="40"/>
      <c r="AO189" s="179"/>
      <c r="AP189" s="270" t="s">
        <v>58</v>
      </c>
      <c r="AQ189" s="270"/>
      <c r="AR189" s="270" t="s">
        <v>549</v>
      </c>
      <c r="AS189" s="70" t="s">
        <v>60</v>
      </c>
      <c r="AT189" s="70"/>
      <c r="AU189" s="71"/>
    </row>
    <row r="190" spans="1:47" ht="36" customHeight="1" x14ac:dyDescent="0.2">
      <c r="A190" s="58"/>
      <c r="B190" s="72"/>
      <c r="C190" s="286"/>
      <c r="D190" s="272"/>
      <c r="E190" s="272"/>
      <c r="F190" s="272"/>
      <c r="G190" s="171">
        <v>342.88099999999997</v>
      </c>
      <c r="H190" s="210">
        <v>342.88099999999997</v>
      </c>
      <c r="I190" s="171">
        <v>246.91</v>
      </c>
      <c r="J190" s="278"/>
      <c r="K190" s="264"/>
      <c r="L190" s="268"/>
      <c r="M190" s="171">
        <v>340.64499999999998</v>
      </c>
      <c r="N190" s="171">
        <v>329.178</v>
      </c>
      <c r="O190" s="205">
        <f>N190-M190</f>
        <v>-11.466999999999985</v>
      </c>
      <c r="P190" s="61">
        <v>0</v>
      </c>
      <c r="Q190" s="264"/>
      <c r="R190" s="268"/>
      <c r="S190" s="264"/>
      <c r="T190" s="206" t="s">
        <v>675</v>
      </c>
      <c r="U190" s="207" t="s">
        <v>401</v>
      </c>
      <c r="V190" s="206" t="s">
        <v>737</v>
      </c>
      <c r="W190" s="67" t="s">
        <v>56</v>
      </c>
      <c r="X190" s="68">
        <v>21</v>
      </c>
      <c r="Y190" s="69" t="s">
        <v>57</v>
      </c>
      <c r="Z190" s="39">
        <v>225</v>
      </c>
      <c r="AA190" s="69" t="s">
        <v>57</v>
      </c>
      <c r="AB190" s="40"/>
      <c r="AC190" s="67" t="s">
        <v>56</v>
      </c>
      <c r="AD190" s="68">
        <v>21</v>
      </c>
      <c r="AE190" s="69" t="s">
        <v>57</v>
      </c>
      <c r="AF190" s="39">
        <v>226</v>
      </c>
      <c r="AG190" s="69" t="s">
        <v>57</v>
      </c>
      <c r="AH190" s="40"/>
      <c r="AI190" s="67"/>
      <c r="AJ190" s="68"/>
      <c r="AK190" s="69" t="s">
        <v>57</v>
      </c>
      <c r="AL190" s="39"/>
      <c r="AM190" s="69" t="s">
        <v>57</v>
      </c>
      <c r="AN190" s="40"/>
      <c r="AO190" s="179"/>
      <c r="AP190" s="272"/>
      <c r="AQ190" s="272"/>
      <c r="AR190" s="272"/>
      <c r="AS190" s="70" t="s">
        <v>60</v>
      </c>
      <c r="AT190" s="70"/>
      <c r="AU190" s="71"/>
    </row>
    <row r="191" spans="1:47" ht="46.5" customHeight="1" x14ac:dyDescent="0.2">
      <c r="A191" s="58"/>
      <c r="B191" s="59"/>
      <c r="C191" s="202" t="s">
        <v>749</v>
      </c>
      <c r="D191" s="60" t="s">
        <v>750</v>
      </c>
      <c r="E191" s="60" t="s">
        <v>191</v>
      </c>
      <c r="F191" s="60" t="s">
        <v>48</v>
      </c>
      <c r="G191" s="171">
        <v>15.861000000000001</v>
      </c>
      <c r="H191" s="210">
        <v>15.861000000000001</v>
      </c>
      <c r="I191" s="171">
        <v>11.013</v>
      </c>
      <c r="J191" s="188" t="s">
        <v>49</v>
      </c>
      <c r="K191" s="177" t="s">
        <v>89</v>
      </c>
      <c r="L191" s="60" t="s">
        <v>751</v>
      </c>
      <c r="M191" s="171">
        <v>13.861000000000001</v>
      </c>
      <c r="N191" s="171">
        <v>13.861000000000001</v>
      </c>
      <c r="O191" s="205">
        <f t="shared" si="7"/>
        <v>0</v>
      </c>
      <c r="P191" s="61">
        <v>-1</v>
      </c>
      <c r="Q191" s="177" t="s">
        <v>571</v>
      </c>
      <c r="R191" s="60" t="s">
        <v>1482</v>
      </c>
      <c r="S191" s="66"/>
      <c r="T191" s="206" t="s">
        <v>675</v>
      </c>
      <c r="U191" s="207" t="s">
        <v>401</v>
      </c>
      <c r="V191" s="206" t="s">
        <v>676</v>
      </c>
      <c r="W191" s="67" t="s">
        <v>56</v>
      </c>
      <c r="X191" s="68">
        <v>21</v>
      </c>
      <c r="Y191" s="69" t="s">
        <v>57</v>
      </c>
      <c r="Z191" s="39">
        <v>220</v>
      </c>
      <c r="AA191" s="69" t="s">
        <v>57</v>
      </c>
      <c r="AB191" s="40"/>
      <c r="AC191" s="67"/>
      <c r="AD191" s="68"/>
      <c r="AE191" s="69" t="s">
        <v>57</v>
      </c>
      <c r="AF191" s="39"/>
      <c r="AG191" s="69" t="s">
        <v>57</v>
      </c>
      <c r="AH191" s="40"/>
      <c r="AI191" s="67"/>
      <c r="AJ191" s="68"/>
      <c r="AK191" s="69" t="s">
        <v>57</v>
      </c>
      <c r="AL191" s="39"/>
      <c r="AM191" s="69" t="s">
        <v>57</v>
      </c>
      <c r="AN191" s="40"/>
      <c r="AO191" s="179"/>
      <c r="AP191" s="60" t="s">
        <v>58</v>
      </c>
      <c r="AQ191" s="179"/>
      <c r="AR191" s="179" t="s">
        <v>99</v>
      </c>
      <c r="AS191" s="70" t="s">
        <v>60</v>
      </c>
      <c r="AT191" s="70"/>
      <c r="AU191" s="71"/>
    </row>
    <row r="192" spans="1:47" ht="50.1" customHeight="1" x14ac:dyDescent="0.2">
      <c r="A192" s="58"/>
      <c r="B192" s="72"/>
      <c r="C192" s="284" t="s">
        <v>752</v>
      </c>
      <c r="D192" s="270" t="s">
        <v>753</v>
      </c>
      <c r="E192" s="270" t="s">
        <v>754</v>
      </c>
      <c r="F192" s="270" t="s">
        <v>48</v>
      </c>
      <c r="G192" s="171">
        <v>396.67599999999999</v>
      </c>
      <c r="H192" s="210">
        <v>488.67599999999999</v>
      </c>
      <c r="I192" s="171">
        <v>375.471</v>
      </c>
      <c r="J192" s="274" t="s">
        <v>755</v>
      </c>
      <c r="K192" s="262" t="s">
        <v>50</v>
      </c>
      <c r="L192" s="430" t="s">
        <v>756</v>
      </c>
      <c r="M192" s="171">
        <v>365.83600000000001</v>
      </c>
      <c r="N192" s="171">
        <v>365.83600000000001</v>
      </c>
      <c r="O192" s="205">
        <f t="shared" si="7"/>
        <v>0</v>
      </c>
      <c r="P192" s="61">
        <v>0</v>
      </c>
      <c r="Q192" s="262" t="s">
        <v>50</v>
      </c>
      <c r="R192" s="267" t="s">
        <v>1483</v>
      </c>
      <c r="S192" s="66"/>
      <c r="T192" s="206" t="s">
        <v>675</v>
      </c>
      <c r="U192" s="207" t="s">
        <v>401</v>
      </c>
      <c r="V192" s="206" t="s">
        <v>676</v>
      </c>
      <c r="W192" s="67" t="s">
        <v>56</v>
      </c>
      <c r="X192" s="68">
        <v>21</v>
      </c>
      <c r="Y192" s="69" t="s">
        <v>57</v>
      </c>
      <c r="Z192" s="39">
        <v>229</v>
      </c>
      <c r="AA192" s="69" t="s">
        <v>57</v>
      </c>
      <c r="AB192" s="40"/>
      <c r="AC192" s="67" t="s">
        <v>56</v>
      </c>
      <c r="AD192" s="68">
        <v>21</v>
      </c>
      <c r="AE192" s="69" t="s">
        <v>57</v>
      </c>
      <c r="AF192" s="39">
        <v>230</v>
      </c>
      <c r="AG192" s="69" t="s">
        <v>57</v>
      </c>
      <c r="AH192" s="40"/>
      <c r="AI192" s="67" t="s">
        <v>56</v>
      </c>
      <c r="AJ192" s="68">
        <v>21</v>
      </c>
      <c r="AK192" s="69" t="s">
        <v>57</v>
      </c>
      <c r="AL192" s="39">
        <v>239</v>
      </c>
      <c r="AM192" s="69" t="s">
        <v>57</v>
      </c>
      <c r="AN192" s="40"/>
      <c r="AO192" s="179"/>
      <c r="AP192" s="270" t="s">
        <v>91</v>
      </c>
      <c r="AQ192" s="270" t="s">
        <v>103</v>
      </c>
      <c r="AR192" s="270" t="s">
        <v>99</v>
      </c>
      <c r="AS192" s="70" t="s">
        <v>60</v>
      </c>
      <c r="AT192" s="70" t="s">
        <v>60</v>
      </c>
      <c r="AU192" s="71"/>
    </row>
    <row r="193" spans="1:47" ht="50.1" customHeight="1" x14ac:dyDescent="0.2">
      <c r="A193" s="58"/>
      <c r="B193" s="72"/>
      <c r="C193" s="286"/>
      <c r="D193" s="272"/>
      <c r="E193" s="272"/>
      <c r="F193" s="272"/>
      <c r="G193" s="171">
        <v>4.2869999999999999</v>
      </c>
      <c r="H193" s="210">
        <v>4.2779999999999996</v>
      </c>
      <c r="I193" s="171">
        <v>3.593</v>
      </c>
      <c r="J193" s="275"/>
      <c r="K193" s="264"/>
      <c r="L193" s="431"/>
      <c r="M193" s="171">
        <v>4.2869999999999999</v>
      </c>
      <c r="N193" s="171">
        <v>4.2869999999999999</v>
      </c>
      <c r="O193" s="205">
        <f t="shared" si="7"/>
        <v>0</v>
      </c>
      <c r="P193" s="61">
        <v>0</v>
      </c>
      <c r="Q193" s="264"/>
      <c r="R193" s="268"/>
      <c r="S193" s="66"/>
      <c r="T193" s="206" t="s">
        <v>675</v>
      </c>
      <c r="U193" s="207" t="s">
        <v>401</v>
      </c>
      <c r="V193" s="206" t="s">
        <v>699</v>
      </c>
      <c r="W193" s="67" t="s">
        <v>56</v>
      </c>
      <c r="X193" s="68">
        <v>21</v>
      </c>
      <c r="Y193" s="69" t="s">
        <v>57</v>
      </c>
      <c r="Z193" s="39">
        <v>229</v>
      </c>
      <c r="AA193" s="69" t="s">
        <v>57</v>
      </c>
      <c r="AB193" s="40"/>
      <c r="AC193" s="67"/>
      <c r="AD193" s="68"/>
      <c r="AE193" s="69" t="s">
        <v>57</v>
      </c>
      <c r="AF193" s="39"/>
      <c r="AG193" s="69" t="s">
        <v>57</v>
      </c>
      <c r="AH193" s="40"/>
      <c r="AI193" s="67"/>
      <c r="AJ193" s="68"/>
      <c r="AK193" s="69" t="s">
        <v>57</v>
      </c>
      <c r="AL193" s="39"/>
      <c r="AM193" s="69" t="s">
        <v>57</v>
      </c>
      <c r="AN193" s="40"/>
      <c r="AO193" s="179"/>
      <c r="AP193" s="272"/>
      <c r="AQ193" s="272"/>
      <c r="AR193" s="272"/>
      <c r="AS193" s="70" t="s">
        <v>60</v>
      </c>
      <c r="AT193" s="70"/>
      <c r="AU193" s="71"/>
    </row>
    <row r="194" spans="1:47" ht="54.75" customHeight="1" x14ac:dyDescent="0.2">
      <c r="A194" s="58"/>
      <c r="B194" s="72"/>
      <c r="C194" s="284" t="s">
        <v>757</v>
      </c>
      <c r="D194" s="270" t="s">
        <v>758</v>
      </c>
      <c r="E194" s="270" t="s">
        <v>654</v>
      </c>
      <c r="F194" s="270" t="s">
        <v>48</v>
      </c>
      <c r="G194" s="171">
        <v>1637.7370000000001</v>
      </c>
      <c r="H194" s="210">
        <v>637.73699999999997</v>
      </c>
      <c r="I194" s="171">
        <v>556.45799999999997</v>
      </c>
      <c r="J194" s="277" t="s">
        <v>49</v>
      </c>
      <c r="K194" s="262" t="s">
        <v>89</v>
      </c>
      <c r="L194" s="267" t="s">
        <v>759</v>
      </c>
      <c r="M194" s="171">
        <v>602.92999999999995</v>
      </c>
      <c r="N194" s="171">
        <v>1857.8009999999999</v>
      </c>
      <c r="O194" s="205">
        <f t="shared" si="7"/>
        <v>1254.8710000000001</v>
      </c>
      <c r="P194" s="61">
        <v>0</v>
      </c>
      <c r="Q194" s="262" t="s">
        <v>417</v>
      </c>
      <c r="R194" s="267" t="s">
        <v>1484</v>
      </c>
      <c r="S194" s="262" t="s">
        <v>1485</v>
      </c>
      <c r="T194" s="206" t="s">
        <v>675</v>
      </c>
      <c r="U194" s="207" t="s">
        <v>401</v>
      </c>
      <c r="V194" s="206" t="s">
        <v>676</v>
      </c>
      <c r="W194" s="67" t="s">
        <v>56</v>
      </c>
      <c r="X194" s="68">
        <v>21</v>
      </c>
      <c r="Y194" s="69" t="s">
        <v>57</v>
      </c>
      <c r="Z194" s="39">
        <v>205</v>
      </c>
      <c r="AA194" s="69" t="s">
        <v>57</v>
      </c>
      <c r="AB194" s="40"/>
      <c r="AC194" s="67" t="s">
        <v>56</v>
      </c>
      <c r="AD194" s="68">
        <v>21</v>
      </c>
      <c r="AE194" s="69" t="s">
        <v>57</v>
      </c>
      <c r="AF194" s="39">
        <v>206</v>
      </c>
      <c r="AG194" s="69" t="s">
        <v>57</v>
      </c>
      <c r="AH194" s="40"/>
      <c r="AI194" s="67" t="s">
        <v>56</v>
      </c>
      <c r="AJ194" s="68">
        <v>21</v>
      </c>
      <c r="AK194" s="69" t="s">
        <v>57</v>
      </c>
      <c r="AL194" s="39">
        <v>231</v>
      </c>
      <c r="AM194" s="69" t="s">
        <v>57</v>
      </c>
      <c r="AN194" s="40"/>
      <c r="AO194" s="179" t="s">
        <v>760</v>
      </c>
      <c r="AP194" s="270" t="s">
        <v>58</v>
      </c>
      <c r="AQ194" s="270"/>
      <c r="AR194" s="270" t="s">
        <v>158</v>
      </c>
      <c r="AS194" s="70" t="s">
        <v>60</v>
      </c>
      <c r="AT194" s="70" t="s">
        <v>60</v>
      </c>
      <c r="AU194" s="71"/>
    </row>
    <row r="195" spans="1:47" ht="41.1" customHeight="1" x14ac:dyDescent="0.2">
      <c r="A195" s="58"/>
      <c r="B195" s="72"/>
      <c r="C195" s="286"/>
      <c r="D195" s="272"/>
      <c r="E195" s="272"/>
      <c r="F195" s="272"/>
      <c r="G195" s="171">
        <v>8.8209999999999997</v>
      </c>
      <c r="H195" s="210">
        <v>8.8209999999999997</v>
      </c>
      <c r="I195" s="171">
        <v>7.3319999999999999</v>
      </c>
      <c r="J195" s="278"/>
      <c r="K195" s="264"/>
      <c r="L195" s="268"/>
      <c r="M195" s="171">
        <v>8.65</v>
      </c>
      <c r="N195" s="171">
        <v>8.65</v>
      </c>
      <c r="O195" s="205">
        <f t="shared" si="7"/>
        <v>0</v>
      </c>
      <c r="P195" s="61">
        <v>0</v>
      </c>
      <c r="Q195" s="264"/>
      <c r="R195" s="268"/>
      <c r="S195" s="264"/>
      <c r="T195" s="206" t="s">
        <v>675</v>
      </c>
      <c r="U195" s="207" t="s">
        <v>401</v>
      </c>
      <c r="V195" s="206" t="s">
        <v>699</v>
      </c>
      <c r="W195" s="67" t="s">
        <v>56</v>
      </c>
      <c r="X195" s="68">
        <v>21</v>
      </c>
      <c r="Y195" s="69" t="s">
        <v>57</v>
      </c>
      <c r="Z195" s="39">
        <v>234</v>
      </c>
      <c r="AA195" s="69" t="s">
        <v>57</v>
      </c>
      <c r="AB195" s="40"/>
      <c r="AC195" s="67"/>
      <c r="AD195" s="68"/>
      <c r="AE195" s="69" t="s">
        <v>57</v>
      </c>
      <c r="AF195" s="39"/>
      <c r="AG195" s="69" t="s">
        <v>57</v>
      </c>
      <c r="AH195" s="40"/>
      <c r="AI195" s="67"/>
      <c r="AJ195" s="68"/>
      <c r="AK195" s="69" t="s">
        <v>57</v>
      </c>
      <c r="AL195" s="39"/>
      <c r="AM195" s="69" t="s">
        <v>57</v>
      </c>
      <c r="AN195" s="40"/>
      <c r="AO195" s="179"/>
      <c r="AP195" s="272"/>
      <c r="AQ195" s="272"/>
      <c r="AR195" s="272"/>
      <c r="AS195" s="70" t="s">
        <v>60</v>
      </c>
      <c r="AT195" s="70"/>
      <c r="AU195" s="71"/>
    </row>
    <row r="196" spans="1:47" ht="50.1" customHeight="1" x14ac:dyDescent="0.2">
      <c r="A196" s="58"/>
      <c r="B196" s="59"/>
      <c r="C196" s="287" t="s">
        <v>761</v>
      </c>
      <c r="D196" s="270" t="s">
        <v>762</v>
      </c>
      <c r="E196" s="270" t="s">
        <v>763</v>
      </c>
      <c r="F196" s="270" t="s">
        <v>48</v>
      </c>
      <c r="G196" s="171">
        <v>11152.25</v>
      </c>
      <c r="H196" s="210">
        <v>11676.66</v>
      </c>
      <c r="I196" s="171">
        <v>10831.529</v>
      </c>
      <c r="J196" s="274" t="s">
        <v>764</v>
      </c>
      <c r="K196" s="262" t="s">
        <v>50</v>
      </c>
      <c r="L196" s="267" t="s">
        <v>765</v>
      </c>
      <c r="M196" s="171">
        <v>7208.6049999999996</v>
      </c>
      <c r="N196" s="171">
        <v>7581.8519999999999</v>
      </c>
      <c r="O196" s="205">
        <f t="shared" si="7"/>
        <v>373.2470000000003</v>
      </c>
      <c r="P196" s="61">
        <v>0</v>
      </c>
      <c r="Q196" s="262" t="s">
        <v>50</v>
      </c>
      <c r="R196" s="267" t="s">
        <v>1486</v>
      </c>
      <c r="S196" s="262" t="s">
        <v>1487</v>
      </c>
      <c r="T196" s="206" t="s">
        <v>675</v>
      </c>
      <c r="U196" s="207" t="s">
        <v>401</v>
      </c>
      <c r="V196" s="206" t="s">
        <v>766</v>
      </c>
      <c r="W196" s="67" t="s">
        <v>56</v>
      </c>
      <c r="X196" s="68">
        <v>21</v>
      </c>
      <c r="Y196" s="69" t="s">
        <v>57</v>
      </c>
      <c r="Z196" s="39">
        <v>233</v>
      </c>
      <c r="AA196" s="69" t="s">
        <v>57</v>
      </c>
      <c r="AB196" s="40"/>
      <c r="AC196" s="67"/>
      <c r="AD196" s="68"/>
      <c r="AE196" s="69" t="s">
        <v>57</v>
      </c>
      <c r="AF196" s="39"/>
      <c r="AG196" s="69" t="s">
        <v>57</v>
      </c>
      <c r="AH196" s="40"/>
      <c r="AI196" s="67"/>
      <c r="AJ196" s="68"/>
      <c r="AK196" s="69" t="s">
        <v>57</v>
      </c>
      <c r="AL196" s="39"/>
      <c r="AM196" s="69" t="s">
        <v>57</v>
      </c>
      <c r="AN196" s="40"/>
      <c r="AO196" s="179"/>
      <c r="AP196" s="270" t="s">
        <v>91</v>
      </c>
      <c r="AQ196" s="270" t="s">
        <v>103</v>
      </c>
      <c r="AR196" s="270" t="s">
        <v>93</v>
      </c>
      <c r="AS196" s="70" t="s">
        <v>60</v>
      </c>
      <c r="AT196" s="70" t="s">
        <v>60</v>
      </c>
      <c r="AU196" s="71"/>
    </row>
    <row r="197" spans="1:47" ht="50.1" customHeight="1" x14ac:dyDescent="0.2">
      <c r="A197" s="58"/>
      <c r="B197" s="59"/>
      <c r="C197" s="288"/>
      <c r="D197" s="289"/>
      <c r="E197" s="289"/>
      <c r="F197" s="289"/>
      <c r="G197" s="171">
        <v>1028.4739999999999</v>
      </c>
      <c r="H197" s="210">
        <v>1127.674</v>
      </c>
      <c r="I197" s="171">
        <v>971.36800000000005</v>
      </c>
      <c r="J197" s="280"/>
      <c r="K197" s="263"/>
      <c r="L197" s="269"/>
      <c r="M197" s="171">
        <v>209.30699999999999</v>
      </c>
      <c r="N197" s="171">
        <v>1242.1990000000001</v>
      </c>
      <c r="O197" s="205">
        <f t="shared" si="7"/>
        <v>1032.8920000000001</v>
      </c>
      <c r="P197" s="61">
        <v>0</v>
      </c>
      <c r="Q197" s="263"/>
      <c r="R197" s="269"/>
      <c r="S197" s="263"/>
      <c r="T197" s="206" t="s">
        <v>675</v>
      </c>
      <c r="U197" s="207" t="s">
        <v>401</v>
      </c>
      <c r="V197" s="206" t="s">
        <v>683</v>
      </c>
      <c r="W197" s="67"/>
      <c r="X197" s="68"/>
      <c r="Y197" s="69" t="s">
        <v>57</v>
      </c>
      <c r="Z197" s="39"/>
      <c r="AA197" s="69" t="s">
        <v>57</v>
      </c>
      <c r="AB197" s="40"/>
      <c r="AC197" s="67"/>
      <c r="AD197" s="68"/>
      <c r="AE197" s="69" t="s">
        <v>57</v>
      </c>
      <c r="AF197" s="39"/>
      <c r="AG197" s="69" t="s">
        <v>57</v>
      </c>
      <c r="AH197" s="40"/>
      <c r="AI197" s="67"/>
      <c r="AJ197" s="68"/>
      <c r="AK197" s="69" t="s">
        <v>57</v>
      </c>
      <c r="AL197" s="39"/>
      <c r="AM197" s="69" t="s">
        <v>57</v>
      </c>
      <c r="AN197" s="40"/>
      <c r="AO197" s="179"/>
      <c r="AP197" s="271"/>
      <c r="AQ197" s="271"/>
      <c r="AR197" s="271"/>
      <c r="AS197" s="70" t="s">
        <v>60</v>
      </c>
      <c r="AT197" s="70" t="s">
        <v>60</v>
      </c>
      <c r="AU197" s="71"/>
    </row>
    <row r="198" spans="1:47" ht="50.1" customHeight="1" x14ac:dyDescent="0.2">
      <c r="A198" s="58"/>
      <c r="B198" s="72"/>
      <c r="C198" s="276"/>
      <c r="D198" s="273"/>
      <c r="E198" s="273"/>
      <c r="F198" s="273"/>
      <c r="G198" s="171">
        <v>270.26799999999997</v>
      </c>
      <c r="H198" s="210">
        <v>264.80599999999998</v>
      </c>
      <c r="I198" s="171">
        <v>211.23699999999999</v>
      </c>
      <c r="J198" s="275"/>
      <c r="K198" s="264"/>
      <c r="L198" s="268"/>
      <c r="M198" s="171">
        <v>270.26799999999997</v>
      </c>
      <c r="N198" s="171">
        <v>270.26799999999997</v>
      </c>
      <c r="O198" s="205">
        <f t="shared" si="7"/>
        <v>0</v>
      </c>
      <c r="P198" s="61">
        <v>0</v>
      </c>
      <c r="Q198" s="264"/>
      <c r="R198" s="268"/>
      <c r="S198" s="264"/>
      <c r="T198" s="206" t="s">
        <v>675</v>
      </c>
      <c r="U198" s="207" t="s">
        <v>401</v>
      </c>
      <c r="V198" s="206" t="s">
        <v>676</v>
      </c>
      <c r="W198" s="67"/>
      <c r="X198" s="68"/>
      <c r="Y198" s="69" t="s">
        <v>57</v>
      </c>
      <c r="Z198" s="39"/>
      <c r="AA198" s="69" t="s">
        <v>57</v>
      </c>
      <c r="AB198" s="40"/>
      <c r="AC198" s="67"/>
      <c r="AD198" s="68"/>
      <c r="AE198" s="69" t="s">
        <v>57</v>
      </c>
      <c r="AF198" s="39"/>
      <c r="AG198" s="69" t="s">
        <v>57</v>
      </c>
      <c r="AH198" s="40"/>
      <c r="AI198" s="67"/>
      <c r="AJ198" s="68"/>
      <c r="AK198" s="69" t="s">
        <v>57</v>
      </c>
      <c r="AL198" s="39"/>
      <c r="AM198" s="69" t="s">
        <v>57</v>
      </c>
      <c r="AN198" s="40"/>
      <c r="AO198" s="179"/>
      <c r="AP198" s="272"/>
      <c r="AQ198" s="272"/>
      <c r="AR198" s="272"/>
      <c r="AS198" s="70" t="s">
        <v>60</v>
      </c>
      <c r="AT198" s="70"/>
      <c r="AU198" s="71"/>
    </row>
    <row r="199" spans="1:47" ht="194.4" x14ac:dyDescent="0.2">
      <c r="A199" s="58"/>
      <c r="B199" s="59"/>
      <c r="C199" s="202" t="s">
        <v>767</v>
      </c>
      <c r="D199" s="60" t="s">
        <v>768</v>
      </c>
      <c r="E199" s="60" t="s">
        <v>211</v>
      </c>
      <c r="F199" s="60" t="s">
        <v>48</v>
      </c>
      <c r="G199" s="171">
        <v>25.236999999999998</v>
      </c>
      <c r="H199" s="210">
        <v>25.236999999999998</v>
      </c>
      <c r="I199" s="171">
        <v>22.922999999999998</v>
      </c>
      <c r="J199" s="204" t="s">
        <v>769</v>
      </c>
      <c r="K199" s="177" t="s">
        <v>50</v>
      </c>
      <c r="L199" s="60" t="s">
        <v>770</v>
      </c>
      <c r="M199" s="171">
        <v>30</v>
      </c>
      <c r="N199" s="171">
        <v>30</v>
      </c>
      <c r="O199" s="205">
        <f t="shared" si="7"/>
        <v>0</v>
      </c>
      <c r="P199" s="61">
        <v>0</v>
      </c>
      <c r="Q199" s="177" t="s">
        <v>50</v>
      </c>
      <c r="R199" s="60" t="s">
        <v>1488</v>
      </c>
      <c r="S199" s="66"/>
      <c r="T199" s="206" t="s">
        <v>675</v>
      </c>
      <c r="U199" s="207" t="s">
        <v>401</v>
      </c>
      <c r="V199" s="206" t="s">
        <v>676</v>
      </c>
      <c r="W199" s="67" t="s">
        <v>56</v>
      </c>
      <c r="X199" s="68">
        <v>21</v>
      </c>
      <c r="Y199" s="69" t="s">
        <v>57</v>
      </c>
      <c r="Z199" s="39">
        <v>232</v>
      </c>
      <c r="AA199" s="69" t="s">
        <v>57</v>
      </c>
      <c r="AB199" s="40"/>
      <c r="AC199" s="67"/>
      <c r="AD199" s="68"/>
      <c r="AE199" s="69" t="s">
        <v>57</v>
      </c>
      <c r="AF199" s="39"/>
      <c r="AG199" s="69" t="s">
        <v>57</v>
      </c>
      <c r="AH199" s="40"/>
      <c r="AI199" s="67"/>
      <c r="AJ199" s="68"/>
      <c r="AK199" s="69" t="s">
        <v>57</v>
      </c>
      <c r="AL199" s="39"/>
      <c r="AM199" s="69" t="s">
        <v>57</v>
      </c>
      <c r="AN199" s="40"/>
      <c r="AO199" s="179"/>
      <c r="AP199" s="179" t="s">
        <v>91</v>
      </c>
      <c r="AQ199" s="179" t="s">
        <v>103</v>
      </c>
      <c r="AR199" s="179" t="s">
        <v>93</v>
      </c>
      <c r="AS199" s="70" t="s">
        <v>60</v>
      </c>
      <c r="AT199" s="70"/>
      <c r="AU199" s="71"/>
    </row>
    <row r="200" spans="1:47" ht="40.5" customHeight="1" x14ac:dyDescent="0.2">
      <c r="A200" s="58"/>
      <c r="B200" s="72"/>
      <c r="C200" s="202" t="s">
        <v>771</v>
      </c>
      <c r="D200" s="60" t="s">
        <v>772</v>
      </c>
      <c r="E200" s="60" t="s">
        <v>504</v>
      </c>
      <c r="F200" s="60" t="s">
        <v>48</v>
      </c>
      <c r="G200" s="171">
        <v>172</v>
      </c>
      <c r="H200" s="210">
        <v>190</v>
      </c>
      <c r="I200" s="171">
        <v>123.7</v>
      </c>
      <c r="J200" s="188" t="s">
        <v>49</v>
      </c>
      <c r="K200" s="177" t="s">
        <v>50</v>
      </c>
      <c r="L200" s="60" t="s">
        <v>773</v>
      </c>
      <c r="M200" s="171">
        <v>120</v>
      </c>
      <c r="N200" s="171">
        <v>120</v>
      </c>
      <c r="O200" s="205">
        <f t="shared" si="7"/>
        <v>0</v>
      </c>
      <c r="P200" s="61">
        <v>0</v>
      </c>
      <c r="Q200" s="177" t="s">
        <v>422</v>
      </c>
      <c r="R200" s="60" t="s">
        <v>1489</v>
      </c>
      <c r="S200" s="66"/>
      <c r="T200" s="206" t="s">
        <v>774</v>
      </c>
      <c r="U200" s="207" t="s">
        <v>775</v>
      </c>
      <c r="V200" s="206" t="s">
        <v>676</v>
      </c>
      <c r="W200" s="67" t="s">
        <v>56</v>
      </c>
      <c r="X200" s="68">
        <v>21</v>
      </c>
      <c r="Y200" s="69" t="s">
        <v>57</v>
      </c>
      <c r="Z200" s="39">
        <v>235</v>
      </c>
      <c r="AA200" s="69" t="s">
        <v>57</v>
      </c>
      <c r="AB200" s="40"/>
      <c r="AC200" s="67"/>
      <c r="AD200" s="68"/>
      <c r="AE200" s="69" t="s">
        <v>57</v>
      </c>
      <c r="AF200" s="39"/>
      <c r="AG200" s="69" t="s">
        <v>57</v>
      </c>
      <c r="AH200" s="40"/>
      <c r="AI200" s="67"/>
      <c r="AJ200" s="68"/>
      <c r="AK200" s="69" t="s">
        <v>57</v>
      </c>
      <c r="AL200" s="39"/>
      <c r="AM200" s="69" t="s">
        <v>57</v>
      </c>
      <c r="AN200" s="40"/>
      <c r="AO200" s="179"/>
      <c r="AP200" s="60" t="s">
        <v>58</v>
      </c>
      <c r="AQ200" s="179"/>
      <c r="AR200" s="179" t="s">
        <v>158</v>
      </c>
      <c r="AS200" s="70" t="s">
        <v>60</v>
      </c>
      <c r="AT200" s="70"/>
      <c r="AU200" s="71"/>
    </row>
    <row r="201" spans="1:47" ht="43.2" x14ac:dyDescent="0.2">
      <c r="A201" s="58"/>
      <c r="B201" s="72"/>
      <c r="C201" s="202" t="s">
        <v>776</v>
      </c>
      <c r="D201" s="60" t="s">
        <v>777</v>
      </c>
      <c r="E201" s="60" t="s">
        <v>504</v>
      </c>
      <c r="F201" s="60" t="s">
        <v>476</v>
      </c>
      <c r="G201" s="171">
        <v>0</v>
      </c>
      <c r="H201" s="210">
        <v>402.67</v>
      </c>
      <c r="I201" s="171">
        <v>349.99799999999999</v>
      </c>
      <c r="J201" s="188" t="s">
        <v>49</v>
      </c>
      <c r="K201" s="177" t="s">
        <v>81</v>
      </c>
      <c r="L201" s="60" t="s">
        <v>778</v>
      </c>
      <c r="M201" s="171">
        <v>0</v>
      </c>
      <c r="N201" s="171">
        <v>0</v>
      </c>
      <c r="O201" s="205">
        <f t="shared" si="7"/>
        <v>0</v>
      </c>
      <c r="P201" s="61">
        <v>0</v>
      </c>
      <c r="Q201" s="177" t="s">
        <v>929</v>
      </c>
      <c r="R201" s="60" t="s">
        <v>1490</v>
      </c>
      <c r="S201" s="66"/>
      <c r="T201" s="206" t="s">
        <v>774</v>
      </c>
      <c r="U201" s="207" t="s">
        <v>775</v>
      </c>
      <c r="V201" s="206" t="s">
        <v>676</v>
      </c>
      <c r="W201" s="67" t="s">
        <v>56</v>
      </c>
      <c r="X201" s="68">
        <v>21</v>
      </c>
      <c r="Y201" s="69" t="s">
        <v>57</v>
      </c>
      <c r="Z201" s="39">
        <v>241</v>
      </c>
      <c r="AA201" s="69" t="s">
        <v>57</v>
      </c>
      <c r="AB201" s="40"/>
      <c r="AC201" s="67"/>
      <c r="AD201" s="68"/>
      <c r="AE201" s="69" t="s">
        <v>57</v>
      </c>
      <c r="AF201" s="39"/>
      <c r="AG201" s="69" t="s">
        <v>57</v>
      </c>
      <c r="AH201" s="40"/>
      <c r="AI201" s="67"/>
      <c r="AJ201" s="68"/>
      <c r="AK201" s="69" t="s">
        <v>57</v>
      </c>
      <c r="AL201" s="39"/>
      <c r="AM201" s="69" t="s">
        <v>57</v>
      </c>
      <c r="AN201" s="40"/>
      <c r="AO201" s="179"/>
      <c r="AP201" s="60" t="s">
        <v>58</v>
      </c>
      <c r="AQ201" s="179"/>
      <c r="AR201" s="179" t="s">
        <v>158</v>
      </c>
      <c r="AS201" s="70" t="s">
        <v>60</v>
      </c>
      <c r="AT201" s="70" t="s">
        <v>60</v>
      </c>
      <c r="AU201" s="71"/>
    </row>
    <row r="202" spans="1:47" ht="162" x14ac:dyDescent="0.2">
      <c r="A202" s="58"/>
      <c r="B202" s="72"/>
      <c r="C202" s="202" t="s">
        <v>779</v>
      </c>
      <c r="D202" s="60" t="s">
        <v>780</v>
      </c>
      <c r="E202" s="60" t="s">
        <v>663</v>
      </c>
      <c r="F202" s="60" t="s">
        <v>476</v>
      </c>
      <c r="G202" s="171">
        <v>0</v>
      </c>
      <c r="H202" s="210">
        <v>799.33299999999997</v>
      </c>
      <c r="I202" s="171">
        <v>708.54600000000005</v>
      </c>
      <c r="J202" s="204" t="s">
        <v>781</v>
      </c>
      <c r="K202" s="177" t="s">
        <v>81</v>
      </c>
      <c r="L202" s="60" t="s">
        <v>1685</v>
      </c>
      <c r="M202" s="171">
        <v>0</v>
      </c>
      <c r="N202" s="171">
        <v>0</v>
      </c>
      <c r="O202" s="205">
        <f t="shared" si="7"/>
        <v>0</v>
      </c>
      <c r="P202" s="61">
        <v>0</v>
      </c>
      <c r="Q202" s="177" t="s">
        <v>929</v>
      </c>
      <c r="R202" s="60" t="s">
        <v>1490</v>
      </c>
      <c r="S202" s="66"/>
      <c r="T202" s="206" t="s">
        <v>675</v>
      </c>
      <c r="U202" s="207" t="s">
        <v>401</v>
      </c>
      <c r="V202" s="206" t="s">
        <v>676</v>
      </c>
      <c r="W202" s="67" t="s">
        <v>56</v>
      </c>
      <c r="X202" s="68">
        <v>21</v>
      </c>
      <c r="Y202" s="69" t="s">
        <v>57</v>
      </c>
      <c r="Z202" s="39">
        <v>245</v>
      </c>
      <c r="AA202" s="69" t="s">
        <v>57</v>
      </c>
      <c r="AB202" s="40"/>
      <c r="AC202" s="67"/>
      <c r="AD202" s="68"/>
      <c r="AE202" s="69" t="s">
        <v>57</v>
      </c>
      <c r="AF202" s="39"/>
      <c r="AG202" s="69" t="s">
        <v>57</v>
      </c>
      <c r="AH202" s="40"/>
      <c r="AI202" s="67"/>
      <c r="AJ202" s="68"/>
      <c r="AK202" s="69" t="s">
        <v>57</v>
      </c>
      <c r="AL202" s="39"/>
      <c r="AM202" s="69" t="s">
        <v>57</v>
      </c>
      <c r="AN202" s="40"/>
      <c r="AO202" s="179"/>
      <c r="AP202" s="179" t="s">
        <v>91</v>
      </c>
      <c r="AQ202" s="179" t="s">
        <v>282</v>
      </c>
      <c r="AR202" s="179" t="s">
        <v>108</v>
      </c>
      <c r="AS202" s="70" t="s">
        <v>60</v>
      </c>
      <c r="AT202" s="70" t="s">
        <v>60</v>
      </c>
      <c r="AU202" s="71"/>
    </row>
    <row r="203" spans="1:47" s="50" customFormat="1" x14ac:dyDescent="0.2">
      <c r="A203" s="57"/>
      <c r="B203" s="281" t="s">
        <v>782</v>
      </c>
      <c r="C203" s="282"/>
      <c r="D203" s="282"/>
      <c r="E203" s="282"/>
      <c r="F203" s="282"/>
      <c r="G203" s="282"/>
      <c r="H203" s="282"/>
      <c r="I203" s="282"/>
      <c r="J203" s="282"/>
      <c r="K203" s="282"/>
      <c r="L203" s="282"/>
      <c r="M203" s="282"/>
      <c r="N203" s="282"/>
      <c r="O203" s="282"/>
      <c r="P203" s="282"/>
      <c r="Q203" s="282"/>
      <c r="R203" s="282"/>
      <c r="S203" s="282"/>
      <c r="T203" s="282"/>
      <c r="U203" s="282"/>
      <c r="V203" s="282"/>
      <c r="W203" s="282"/>
      <c r="X203" s="282"/>
      <c r="Y203" s="282"/>
      <c r="Z203" s="282"/>
      <c r="AA203" s="282"/>
      <c r="AB203" s="282"/>
      <c r="AC203" s="282"/>
      <c r="AD203" s="282"/>
      <c r="AE203" s="282"/>
      <c r="AF203" s="282"/>
      <c r="AG203" s="282"/>
      <c r="AH203" s="282"/>
      <c r="AI203" s="282"/>
      <c r="AJ203" s="282"/>
      <c r="AK203" s="282"/>
      <c r="AL203" s="282"/>
      <c r="AM203" s="282"/>
      <c r="AN203" s="282"/>
      <c r="AO203" s="282"/>
      <c r="AP203" s="282"/>
      <c r="AQ203" s="282"/>
      <c r="AR203" s="282"/>
      <c r="AS203" s="282"/>
      <c r="AT203" s="282"/>
      <c r="AU203" s="283"/>
    </row>
    <row r="204" spans="1:47" ht="54" x14ac:dyDescent="0.2">
      <c r="A204" s="58"/>
      <c r="B204" s="72"/>
      <c r="C204" s="202" t="s">
        <v>783</v>
      </c>
      <c r="D204" s="60" t="s">
        <v>784</v>
      </c>
      <c r="E204" s="60" t="s">
        <v>137</v>
      </c>
      <c r="F204" s="60" t="s">
        <v>48</v>
      </c>
      <c r="G204" s="171">
        <v>233.529</v>
      </c>
      <c r="H204" s="210">
        <v>233.529</v>
      </c>
      <c r="I204" s="61">
        <v>213285</v>
      </c>
      <c r="J204" s="188" t="s">
        <v>49</v>
      </c>
      <c r="K204" s="177" t="s">
        <v>50</v>
      </c>
      <c r="L204" s="60" t="s">
        <v>785</v>
      </c>
      <c r="M204" s="171">
        <v>226.542</v>
      </c>
      <c r="N204" s="171">
        <v>224.285</v>
      </c>
      <c r="O204" s="205">
        <f t="shared" si="5"/>
        <v>-2.257000000000005</v>
      </c>
      <c r="P204" s="215">
        <v>0</v>
      </c>
      <c r="Q204" s="177" t="s">
        <v>50</v>
      </c>
      <c r="R204" s="66" t="s">
        <v>1521</v>
      </c>
      <c r="S204" s="66"/>
      <c r="T204" s="206" t="s">
        <v>786</v>
      </c>
      <c r="U204" s="207" t="s">
        <v>401</v>
      </c>
      <c r="V204" s="206" t="s">
        <v>787</v>
      </c>
      <c r="W204" s="67" t="s">
        <v>56</v>
      </c>
      <c r="X204" s="68">
        <v>21</v>
      </c>
      <c r="Y204" s="69" t="s">
        <v>57</v>
      </c>
      <c r="Z204" s="39">
        <v>247</v>
      </c>
      <c r="AA204" s="69" t="s">
        <v>57</v>
      </c>
      <c r="AB204" s="40"/>
      <c r="AC204" s="67"/>
      <c r="AD204" s="68"/>
      <c r="AE204" s="69" t="s">
        <v>57</v>
      </c>
      <c r="AF204" s="39"/>
      <c r="AG204" s="69" t="s">
        <v>57</v>
      </c>
      <c r="AH204" s="40"/>
      <c r="AI204" s="67"/>
      <c r="AJ204" s="68"/>
      <c r="AK204" s="69" t="s">
        <v>57</v>
      </c>
      <c r="AL204" s="39"/>
      <c r="AM204" s="69" t="s">
        <v>57</v>
      </c>
      <c r="AN204" s="40"/>
      <c r="AO204" s="179"/>
      <c r="AP204" s="60" t="s">
        <v>58</v>
      </c>
      <c r="AQ204" s="179"/>
      <c r="AR204" s="179" t="s">
        <v>99</v>
      </c>
      <c r="AS204" s="70" t="s">
        <v>60</v>
      </c>
      <c r="AT204" s="70"/>
      <c r="AU204" s="71"/>
    </row>
    <row r="205" spans="1:47" ht="48" customHeight="1" x14ac:dyDescent="0.2">
      <c r="A205" s="58"/>
      <c r="B205" s="72"/>
      <c r="C205" s="202" t="s">
        <v>788</v>
      </c>
      <c r="D205" s="60" t="s">
        <v>789</v>
      </c>
      <c r="E205" s="60" t="s">
        <v>790</v>
      </c>
      <c r="F205" s="60" t="s">
        <v>48</v>
      </c>
      <c r="G205" s="171">
        <v>1379.51</v>
      </c>
      <c r="H205" s="210">
        <v>498.63099999999997</v>
      </c>
      <c r="I205" s="171">
        <v>338.48200000000003</v>
      </c>
      <c r="J205" s="204" t="s">
        <v>791</v>
      </c>
      <c r="K205" s="177" t="s">
        <v>50</v>
      </c>
      <c r="L205" s="60" t="s">
        <v>792</v>
      </c>
      <c r="M205" s="171">
        <v>499.79599999999999</v>
      </c>
      <c r="N205" s="171">
        <v>507.31099999999998</v>
      </c>
      <c r="O205" s="205">
        <f t="shared" si="5"/>
        <v>7.5149999999999864</v>
      </c>
      <c r="P205" s="215">
        <v>0</v>
      </c>
      <c r="Q205" s="177" t="s">
        <v>50</v>
      </c>
      <c r="R205" s="66" t="s">
        <v>1522</v>
      </c>
      <c r="S205" s="66"/>
      <c r="T205" s="206" t="s">
        <v>786</v>
      </c>
      <c r="U205" s="207" t="s">
        <v>401</v>
      </c>
      <c r="V205" s="206" t="s">
        <v>787</v>
      </c>
      <c r="W205" s="67" t="s">
        <v>56</v>
      </c>
      <c r="X205" s="68">
        <v>21</v>
      </c>
      <c r="Y205" s="69" t="s">
        <v>57</v>
      </c>
      <c r="Z205" s="39">
        <v>254</v>
      </c>
      <c r="AA205" s="69" t="s">
        <v>57</v>
      </c>
      <c r="AB205" s="40"/>
      <c r="AC205" s="67"/>
      <c r="AD205" s="68"/>
      <c r="AE205" s="69" t="s">
        <v>57</v>
      </c>
      <c r="AF205" s="39"/>
      <c r="AG205" s="69" t="s">
        <v>57</v>
      </c>
      <c r="AH205" s="40"/>
      <c r="AI205" s="67"/>
      <c r="AJ205" s="68"/>
      <c r="AK205" s="69" t="s">
        <v>57</v>
      </c>
      <c r="AL205" s="39"/>
      <c r="AM205" s="69" t="s">
        <v>57</v>
      </c>
      <c r="AN205" s="40"/>
      <c r="AO205" s="179"/>
      <c r="AP205" s="179" t="s">
        <v>91</v>
      </c>
      <c r="AQ205" s="179" t="s">
        <v>103</v>
      </c>
      <c r="AR205" s="179" t="s">
        <v>93</v>
      </c>
      <c r="AS205" s="70" t="s">
        <v>60</v>
      </c>
      <c r="AT205" s="70"/>
      <c r="AU205" s="71"/>
    </row>
    <row r="206" spans="1:47" ht="33.6" customHeight="1" x14ac:dyDescent="0.2">
      <c r="A206" s="58"/>
      <c r="B206" s="72"/>
      <c r="C206" s="284" t="s">
        <v>793</v>
      </c>
      <c r="D206" s="270" t="s">
        <v>1682</v>
      </c>
      <c r="E206" s="270" t="s">
        <v>603</v>
      </c>
      <c r="F206" s="270" t="s">
        <v>48</v>
      </c>
      <c r="G206" s="171">
        <v>84.33</v>
      </c>
      <c r="H206" s="210">
        <v>84.33</v>
      </c>
      <c r="I206" s="171">
        <v>78.376999999999995</v>
      </c>
      <c r="J206" s="274" t="s">
        <v>794</v>
      </c>
      <c r="K206" s="262" t="s">
        <v>50</v>
      </c>
      <c r="L206" s="267" t="s">
        <v>795</v>
      </c>
      <c r="M206" s="171">
        <v>84.33</v>
      </c>
      <c r="N206" s="171">
        <v>84.555000000000007</v>
      </c>
      <c r="O206" s="205">
        <f t="shared" si="5"/>
        <v>0.22500000000000853</v>
      </c>
      <c r="P206" s="215">
        <v>0</v>
      </c>
      <c r="Q206" s="177" t="s">
        <v>50</v>
      </c>
      <c r="R206" s="270" t="s">
        <v>1519</v>
      </c>
      <c r="S206" s="66"/>
      <c r="T206" s="206" t="s">
        <v>786</v>
      </c>
      <c r="U206" s="207" t="s">
        <v>401</v>
      </c>
      <c r="V206" s="206" t="s">
        <v>787</v>
      </c>
      <c r="W206" s="67" t="s">
        <v>56</v>
      </c>
      <c r="X206" s="68">
        <v>21</v>
      </c>
      <c r="Y206" s="69" t="s">
        <v>57</v>
      </c>
      <c r="Z206" s="39">
        <v>246</v>
      </c>
      <c r="AA206" s="69" t="s">
        <v>57</v>
      </c>
      <c r="AB206" s="40"/>
      <c r="AC206" s="67"/>
      <c r="AD206" s="68"/>
      <c r="AE206" s="69"/>
      <c r="AF206" s="39"/>
      <c r="AG206" s="69"/>
      <c r="AH206" s="40"/>
      <c r="AI206" s="67"/>
      <c r="AJ206" s="68"/>
      <c r="AK206" s="69"/>
      <c r="AL206" s="39"/>
      <c r="AM206" s="69"/>
      <c r="AN206" s="40"/>
      <c r="AO206" s="179"/>
      <c r="AP206" s="270" t="s">
        <v>91</v>
      </c>
      <c r="AQ206" s="270" t="s">
        <v>103</v>
      </c>
      <c r="AR206" s="270" t="s">
        <v>518</v>
      </c>
      <c r="AS206" s="70" t="s">
        <v>60</v>
      </c>
      <c r="AT206" s="70"/>
      <c r="AU206" s="71"/>
    </row>
    <row r="207" spans="1:47" ht="32.85" customHeight="1" x14ac:dyDescent="0.2">
      <c r="A207" s="58"/>
      <c r="B207" s="72"/>
      <c r="C207" s="286"/>
      <c r="D207" s="272"/>
      <c r="E207" s="272"/>
      <c r="F207" s="272"/>
      <c r="G207" s="171">
        <v>689.50400000000002</v>
      </c>
      <c r="H207" s="210">
        <v>689.50400000000002</v>
      </c>
      <c r="I207" s="61">
        <v>602566</v>
      </c>
      <c r="J207" s="275"/>
      <c r="K207" s="264"/>
      <c r="L207" s="268"/>
      <c r="M207" s="171">
        <v>636.86500000000001</v>
      </c>
      <c r="N207" s="171">
        <v>662.26900000000001</v>
      </c>
      <c r="O207" s="205">
        <f t="shared" ref="O207:O256" si="11">N207-M207</f>
        <v>25.403999999999996</v>
      </c>
      <c r="P207" s="215">
        <v>0</v>
      </c>
      <c r="Q207" s="177" t="s">
        <v>50</v>
      </c>
      <c r="R207" s="272"/>
      <c r="S207" s="66"/>
      <c r="T207" s="206" t="s">
        <v>786</v>
      </c>
      <c r="U207" s="207" t="s">
        <v>401</v>
      </c>
      <c r="V207" s="206" t="s">
        <v>796</v>
      </c>
      <c r="W207" s="67" t="s">
        <v>56</v>
      </c>
      <c r="X207" s="68">
        <v>21</v>
      </c>
      <c r="Y207" s="69" t="s">
        <v>57</v>
      </c>
      <c r="Z207" s="39">
        <v>264</v>
      </c>
      <c r="AA207" s="69" t="s">
        <v>57</v>
      </c>
      <c r="AB207" s="40"/>
      <c r="AC207" s="67" t="s">
        <v>56</v>
      </c>
      <c r="AD207" s="68">
        <v>21</v>
      </c>
      <c r="AE207" s="69" t="s">
        <v>57</v>
      </c>
      <c r="AF207" s="39">
        <v>292</v>
      </c>
      <c r="AG207" s="69" t="s">
        <v>57</v>
      </c>
      <c r="AH207" s="40"/>
      <c r="AI207" s="67" t="s">
        <v>56</v>
      </c>
      <c r="AJ207" s="68">
        <v>21</v>
      </c>
      <c r="AK207" s="69" t="s">
        <v>57</v>
      </c>
      <c r="AL207" s="39">
        <v>293</v>
      </c>
      <c r="AM207" s="69" t="s">
        <v>57</v>
      </c>
      <c r="AN207" s="40"/>
      <c r="AO207" s="179" t="s">
        <v>797</v>
      </c>
      <c r="AP207" s="272"/>
      <c r="AQ207" s="272"/>
      <c r="AR207" s="272"/>
      <c r="AS207" s="70" t="s">
        <v>60</v>
      </c>
      <c r="AT207" s="70"/>
      <c r="AU207" s="71"/>
    </row>
    <row r="208" spans="1:47" ht="57" customHeight="1" x14ac:dyDescent="0.2">
      <c r="A208" s="58"/>
      <c r="B208" s="72"/>
      <c r="C208" s="202" t="s">
        <v>798</v>
      </c>
      <c r="D208" s="60" t="s">
        <v>1683</v>
      </c>
      <c r="E208" s="60" t="s">
        <v>191</v>
      </c>
      <c r="F208" s="60" t="s">
        <v>48</v>
      </c>
      <c r="G208" s="171">
        <v>549.70900000000006</v>
      </c>
      <c r="H208" s="210">
        <v>549.70899999999995</v>
      </c>
      <c r="I208" s="171">
        <v>542.73199999999997</v>
      </c>
      <c r="J208" s="188" t="s">
        <v>49</v>
      </c>
      <c r="K208" s="177" t="s">
        <v>50</v>
      </c>
      <c r="L208" s="60" t="s">
        <v>799</v>
      </c>
      <c r="M208" s="171">
        <v>549.471</v>
      </c>
      <c r="N208" s="171">
        <v>593.471</v>
      </c>
      <c r="O208" s="205">
        <f t="shared" si="11"/>
        <v>44</v>
      </c>
      <c r="P208" s="215">
        <v>0</v>
      </c>
      <c r="Q208" s="177" t="s">
        <v>50</v>
      </c>
      <c r="R208" s="66" t="s">
        <v>1520</v>
      </c>
      <c r="S208" s="66"/>
      <c r="T208" s="206" t="s">
        <v>786</v>
      </c>
      <c r="U208" s="207" t="s">
        <v>401</v>
      </c>
      <c r="V208" s="206" t="s">
        <v>787</v>
      </c>
      <c r="W208" s="67" t="s">
        <v>56</v>
      </c>
      <c r="X208" s="225">
        <v>21</v>
      </c>
      <c r="Y208" s="226" t="s">
        <v>57</v>
      </c>
      <c r="Z208" s="39">
        <v>248</v>
      </c>
      <c r="AA208" s="226" t="s">
        <v>57</v>
      </c>
      <c r="AB208" s="40"/>
      <c r="AC208" s="67" t="s">
        <v>56</v>
      </c>
      <c r="AD208" s="68">
        <v>21</v>
      </c>
      <c r="AE208" s="226" t="s">
        <v>57</v>
      </c>
      <c r="AF208" s="39">
        <v>249</v>
      </c>
      <c r="AG208" s="226" t="s">
        <v>57</v>
      </c>
      <c r="AH208" s="40"/>
      <c r="AI208" s="67"/>
      <c r="AJ208" s="225"/>
      <c r="AK208" s="226" t="s">
        <v>57</v>
      </c>
      <c r="AL208" s="39"/>
      <c r="AM208" s="226" t="s">
        <v>57</v>
      </c>
      <c r="AN208" s="40"/>
      <c r="AO208" s="60"/>
      <c r="AP208" s="60" t="s">
        <v>58</v>
      </c>
      <c r="AQ208" s="60"/>
      <c r="AR208" s="60" t="s">
        <v>158</v>
      </c>
      <c r="AS208" s="70" t="s">
        <v>60</v>
      </c>
      <c r="AT208" s="70"/>
      <c r="AU208" s="71"/>
    </row>
    <row r="209" spans="1:47" ht="102" customHeight="1" x14ac:dyDescent="0.2">
      <c r="A209" s="58"/>
      <c r="B209" s="59"/>
      <c r="C209" s="202" t="s">
        <v>800</v>
      </c>
      <c r="D209" s="218" t="s">
        <v>1684</v>
      </c>
      <c r="E209" s="218" t="s">
        <v>47</v>
      </c>
      <c r="F209" s="218" t="s">
        <v>48</v>
      </c>
      <c r="G209" s="227">
        <v>718.55799999999999</v>
      </c>
      <c r="H209" s="228">
        <v>687.31799999999998</v>
      </c>
      <c r="I209" s="229">
        <v>639235</v>
      </c>
      <c r="J209" s="230" t="s">
        <v>801</v>
      </c>
      <c r="K209" s="213" t="s">
        <v>50</v>
      </c>
      <c r="L209" s="218" t="s">
        <v>802</v>
      </c>
      <c r="M209" s="227">
        <v>730.79500000000007</v>
      </c>
      <c r="N209" s="227">
        <v>755.245</v>
      </c>
      <c r="O209" s="231">
        <f t="shared" si="11"/>
        <v>24.449999999999932</v>
      </c>
      <c r="P209" s="215">
        <v>0</v>
      </c>
      <c r="Q209" s="177" t="s">
        <v>50</v>
      </c>
      <c r="R209" s="232" t="s">
        <v>1523</v>
      </c>
      <c r="S209" s="233"/>
      <c r="T209" s="234" t="s">
        <v>786</v>
      </c>
      <c r="U209" s="214" t="s">
        <v>401</v>
      </c>
      <c r="V209" s="234" t="s">
        <v>787</v>
      </c>
      <c r="W209" s="67" t="s">
        <v>56</v>
      </c>
      <c r="X209" s="225">
        <v>21</v>
      </c>
      <c r="Y209" s="226" t="s">
        <v>57</v>
      </c>
      <c r="Z209" s="39">
        <v>250</v>
      </c>
      <c r="AA209" s="226" t="s">
        <v>57</v>
      </c>
      <c r="AB209" s="40"/>
      <c r="AC209" s="67" t="s">
        <v>56</v>
      </c>
      <c r="AD209" s="68">
        <v>21</v>
      </c>
      <c r="AE209" s="226" t="s">
        <v>57</v>
      </c>
      <c r="AF209" s="39">
        <v>251</v>
      </c>
      <c r="AG209" s="226" t="s">
        <v>57</v>
      </c>
      <c r="AH209" s="40"/>
      <c r="AI209" s="67" t="s">
        <v>56</v>
      </c>
      <c r="AJ209" s="68">
        <v>21</v>
      </c>
      <c r="AK209" s="226" t="s">
        <v>57</v>
      </c>
      <c r="AL209" s="39">
        <v>252</v>
      </c>
      <c r="AM209" s="226" t="s">
        <v>57</v>
      </c>
      <c r="AN209" s="40"/>
      <c r="AO209" s="60" t="s">
        <v>803</v>
      </c>
      <c r="AP209" s="60" t="s">
        <v>91</v>
      </c>
      <c r="AQ209" s="60" t="s">
        <v>103</v>
      </c>
      <c r="AR209" s="60" t="s">
        <v>158</v>
      </c>
      <c r="AS209" s="70" t="s">
        <v>60</v>
      </c>
      <c r="AT209" s="70" t="s">
        <v>60</v>
      </c>
      <c r="AU209" s="71"/>
    </row>
    <row r="210" spans="1:47" s="50" customFormat="1" ht="21.6" customHeight="1" x14ac:dyDescent="0.2">
      <c r="A210" s="57"/>
      <c r="B210" s="281" t="s">
        <v>804</v>
      </c>
      <c r="C210" s="282"/>
      <c r="D210" s="282"/>
      <c r="E210" s="282"/>
      <c r="F210" s="282"/>
      <c r="G210" s="282"/>
      <c r="H210" s="282"/>
      <c r="I210" s="282"/>
      <c r="J210" s="282"/>
      <c r="K210" s="282"/>
      <c r="L210" s="282"/>
      <c r="M210" s="282"/>
      <c r="N210" s="282"/>
      <c r="O210" s="282"/>
      <c r="P210" s="282"/>
      <c r="Q210" s="282"/>
      <c r="R210" s="282"/>
      <c r="S210" s="282"/>
      <c r="T210" s="282"/>
      <c r="U210" s="282"/>
      <c r="V210" s="282"/>
      <c r="W210" s="282"/>
      <c r="X210" s="282"/>
      <c r="Y210" s="282"/>
      <c r="Z210" s="282"/>
      <c r="AA210" s="282"/>
      <c r="AB210" s="282"/>
      <c r="AC210" s="282"/>
      <c r="AD210" s="282"/>
      <c r="AE210" s="282"/>
      <c r="AF210" s="282"/>
      <c r="AG210" s="282"/>
      <c r="AH210" s="282"/>
      <c r="AI210" s="282"/>
      <c r="AJ210" s="282"/>
      <c r="AK210" s="282"/>
      <c r="AL210" s="282"/>
      <c r="AM210" s="282"/>
      <c r="AN210" s="282"/>
      <c r="AO210" s="282"/>
      <c r="AP210" s="282"/>
      <c r="AQ210" s="282"/>
      <c r="AR210" s="282"/>
      <c r="AS210" s="282"/>
      <c r="AT210" s="282"/>
      <c r="AU210" s="283"/>
    </row>
    <row r="211" spans="1:47" ht="86.1" customHeight="1" x14ac:dyDescent="0.2">
      <c r="A211" s="58"/>
      <c r="B211" s="59"/>
      <c r="C211" s="202" t="s">
        <v>805</v>
      </c>
      <c r="D211" s="60" t="s">
        <v>806</v>
      </c>
      <c r="E211" s="60" t="s">
        <v>807</v>
      </c>
      <c r="F211" s="60" t="s">
        <v>48</v>
      </c>
      <c r="G211" s="171">
        <v>193.77500000000001</v>
      </c>
      <c r="H211" s="210">
        <v>193.77500000000001</v>
      </c>
      <c r="I211" s="171">
        <v>149.346</v>
      </c>
      <c r="J211" s="188" t="s">
        <v>49</v>
      </c>
      <c r="K211" s="177" t="s">
        <v>89</v>
      </c>
      <c r="L211" s="60" t="s">
        <v>808</v>
      </c>
      <c r="M211" s="171">
        <v>188.61600000000001</v>
      </c>
      <c r="N211" s="171">
        <v>188.61600000000001</v>
      </c>
      <c r="O211" s="205">
        <f t="shared" si="11"/>
        <v>0</v>
      </c>
      <c r="P211" s="215">
        <v>0</v>
      </c>
      <c r="Q211" s="177" t="s">
        <v>50</v>
      </c>
      <c r="R211" s="60" t="s">
        <v>1524</v>
      </c>
      <c r="S211" s="224"/>
      <c r="T211" s="206" t="s">
        <v>809</v>
      </c>
      <c r="U211" s="207" t="s">
        <v>810</v>
      </c>
      <c r="V211" s="206" t="s">
        <v>811</v>
      </c>
      <c r="W211" s="67" t="s">
        <v>56</v>
      </c>
      <c r="X211" s="68">
        <v>21</v>
      </c>
      <c r="Y211" s="69" t="s">
        <v>57</v>
      </c>
      <c r="Z211" s="39">
        <v>256</v>
      </c>
      <c r="AA211" s="69" t="s">
        <v>57</v>
      </c>
      <c r="AB211" s="40"/>
      <c r="AC211" s="67"/>
      <c r="AD211" s="68"/>
      <c r="AE211" s="69" t="s">
        <v>57</v>
      </c>
      <c r="AF211" s="39"/>
      <c r="AG211" s="69" t="s">
        <v>57</v>
      </c>
      <c r="AH211" s="40"/>
      <c r="AI211" s="67"/>
      <c r="AJ211" s="68"/>
      <c r="AK211" s="69" t="s">
        <v>57</v>
      </c>
      <c r="AL211" s="39"/>
      <c r="AM211" s="69" t="s">
        <v>57</v>
      </c>
      <c r="AN211" s="40"/>
      <c r="AO211" s="179"/>
      <c r="AP211" s="60" t="s">
        <v>58</v>
      </c>
      <c r="AQ211" s="179"/>
      <c r="AR211" s="179" t="s">
        <v>158</v>
      </c>
      <c r="AS211" s="70" t="s">
        <v>60</v>
      </c>
      <c r="AT211" s="70"/>
      <c r="AU211" s="71"/>
    </row>
    <row r="212" spans="1:47" ht="64.349999999999994" customHeight="1" x14ac:dyDescent="0.2">
      <c r="A212" s="58"/>
      <c r="B212" s="59"/>
      <c r="C212" s="202" t="s">
        <v>812</v>
      </c>
      <c r="D212" s="60" t="s">
        <v>813</v>
      </c>
      <c r="E212" s="60" t="s">
        <v>211</v>
      </c>
      <c r="F212" s="60" t="s">
        <v>48</v>
      </c>
      <c r="G212" s="171">
        <v>729.31</v>
      </c>
      <c r="H212" s="210">
        <v>729.31</v>
      </c>
      <c r="I212" s="171">
        <v>625.52499999999998</v>
      </c>
      <c r="J212" s="204" t="s">
        <v>814</v>
      </c>
      <c r="K212" s="177" t="s">
        <v>50</v>
      </c>
      <c r="L212" s="60" t="s">
        <v>815</v>
      </c>
      <c r="M212" s="171">
        <v>749.93499999999995</v>
      </c>
      <c r="N212" s="171">
        <v>848.48</v>
      </c>
      <c r="O212" s="205">
        <f t="shared" si="11"/>
        <v>98.545000000000073</v>
      </c>
      <c r="P212" s="215">
        <v>0</v>
      </c>
      <c r="Q212" s="177" t="s">
        <v>50</v>
      </c>
      <c r="R212" s="60" t="s">
        <v>1525</v>
      </c>
      <c r="S212" s="66"/>
      <c r="T212" s="206" t="s">
        <v>809</v>
      </c>
      <c r="U212" s="207" t="s">
        <v>810</v>
      </c>
      <c r="V212" s="206" t="s">
        <v>811</v>
      </c>
      <c r="W212" s="67" t="s">
        <v>56</v>
      </c>
      <c r="X212" s="68">
        <v>21</v>
      </c>
      <c r="Y212" s="69" t="s">
        <v>57</v>
      </c>
      <c r="Z212" s="39">
        <v>263</v>
      </c>
      <c r="AA212" s="69" t="s">
        <v>57</v>
      </c>
      <c r="AB212" s="40"/>
      <c r="AC212" s="67"/>
      <c r="AD212" s="68"/>
      <c r="AE212" s="69" t="s">
        <v>57</v>
      </c>
      <c r="AF212" s="39"/>
      <c r="AG212" s="69" t="s">
        <v>57</v>
      </c>
      <c r="AH212" s="40"/>
      <c r="AI212" s="67"/>
      <c r="AJ212" s="68"/>
      <c r="AK212" s="69" t="s">
        <v>57</v>
      </c>
      <c r="AL212" s="39"/>
      <c r="AM212" s="69" t="s">
        <v>57</v>
      </c>
      <c r="AN212" s="40"/>
      <c r="AO212" s="179"/>
      <c r="AP212" s="179" t="s">
        <v>91</v>
      </c>
      <c r="AQ212" s="179" t="s">
        <v>103</v>
      </c>
      <c r="AR212" s="179" t="s">
        <v>93</v>
      </c>
      <c r="AS212" s="70" t="s">
        <v>60</v>
      </c>
      <c r="AT212" s="70" t="s">
        <v>60</v>
      </c>
      <c r="AU212" s="71"/>
    </row>
    <row r="213" spans="1:47" ht="41.1" customHeight="1" x14ac:dyDescent="0.2">
      <c r="A213" s="58"/>
      <c r="B213" s="59"/>
      <c r="C213" s="284" t="s">
        <v>816</v>
      </c>
      <c r="D213" s="270" t="s">
        <v>1679</v>
      </c>
      <c r="E213" s="270" t="s">
        <v>817</v>
      </c>
      <c r="F213" s="270" t="s">
        <v>48</v>
      </c>
      <c r="G213" s="171">
        <v>1295.5709999999999</v>
      </c>
      <c r="H213" s="171">
        <v>1295.5709999999999</v>
      </c>
      <c r="I213" s="171">
        <v>1278.164</v>
      </c>
      <c r="J213" s="274" t="s">
        <v>818</v>
      </c>
      <c r="K213" s="262" t="s">
        <v>50</v>
      </c>
      <c r="L213" s="270" t="s">
        <v>819</v>
      </c>
      <c r="M213" s="171">
        <v>1281.4280000000001</v>
      </c>
      <c r="N213" s="171">
        <v>1263.0719999999999</v>
      </c>
      <c r="O213" s="205">
        <f t="shared" si="11"/>
        <v>-18.356000000000222</v>
      </c>
      <c r="P213" s="215">
        <v>0</v>
      </c>
      <c r="Q213" s="262" t="s">
        <v>50</v>
      </c>
      <c r="R213" s="270" t="s">
        <v>1526</v>
      </c>
      <c r="S213" s="66"/>
      <c r="T213" s="206" t="s">
        <v>786</v>
      </c>
      <c r="U213" s="207" t="s">
        <v>401</v>
      </c>
      <c r="V213" s="206" t="s">
        <v>811</v>
      </c>
      <c r="W213" s="67" t="s">
        <v>56</v>
      </c>
      <c r="X213" s="68">
        <v>21</v>
      </c>
      <c r="Y213" s="69" t="s">
        <v>57</v>
      </c>
      <c r="Z213" s="39">
        <v>255</v>
      </c>
      <c r="AA213" s="69" t="s">
        <v>57</v>
      </c>
      <c r="AB213" s="40"/>
      <c r="AC213" s="67" t="s">
        <v>56</v>
      </c>
      <c r="AD213" s="68">
        <v>21</v>
      </c>
      <c r="AE213" s="69" t="s">
        <v>57</v>
      </c>
      <c r="AF213" s="39">
        <v>257</v>
      </c>
      <c r="AG213" s="69" t="s">
        <v>57</v>
      </c>
      <c r="AH213" s="40"/>
      <c r="AI213" s="67" t="s">
        <v>56</v>
      </c>
      <c r="AJ213" s="68">
        <v>21</v>
      </c>
      <c r="AK213" s="69" t="s">
        <v>57</v>
      </c>
      <c r="AL213" s="39">
        <v>258</v>
      </c>
      <c r="AM213" s="69" t="s">
        <v>57</v>
      </c>
      <c r="AN213" s="40"/>
      <c r="AO213" s="60" t="s">
        <v>820</v>
      </c>
      <c r="AP213" s="270" t="s">
        <v>91</v>
      </c>
      <c r="AQ213" s="270" t="s">
        <v>103</v>
      </c>
      <c r="AR213" s="270" t="s">
        <v>821</v>
      </c>
      <c r="AS213" s="70" t="s">
        <v>60</v>
      </c>
      <c r="AT213" s="70" t="s">
        <v>60</v>
      </c>
      <c r="AU213" s="71"/>
    </row>
    <row r="214" spans="1:47" ht="32.4" x14ac:dyDescent="0.2">
      <c r="A214" s="58"/>
      <c r="B214" s="59"/>
      <c r="C214" s="286"/>
      <c r="D214" s="272"/>
      <c r="E214" s="272"/>
      <c r="F214" s="272"/>
      <c r="G214" s="171">
        <v>6767</v>
      </c>
      <c r="H214" s="171">
        <v>6767</v>
      </c>
      <c r="I214" s="171">
        <v>6767</v>
      </c>
      <c r="J214" s="275"/>
      <c r="K214" s="264"/>
      <c r="L214" s="273"/>
      <c r="M214" s="171">
        <v>6497</v>
      </c>
      <c r="N214" s="171">
        <v>6241</v>
      </c>
      <c r="O214" s="205">
        <f t="shared" si="11"/>
        <v>-256</v>
      </c>
      <c r="P214" s="215">
        <v>0</v>
      </c>
      <c r="Q214" s="276"/>
      <c r="R214" s="272"/>
      <c r="S214" s="66"/>
      <c r="T214" s="206" t="s">
        <v>786</v>
      </c>
      <c r="U214" s="207" t="s">
        <v>401</v>
      </c>
      <c r="V214" s="206" t="s">
        <v>822</v>
      </c>
      <c r="W214" s="67" t="s">
        <v>56</v>
      </c>
      <c r="X214" s="68">
        <v>21</v>
      </c>
      <c r="Y214" s="69" t="s">
        <v>57</v>
      </c>
      <c r="Z214" s="39">
        <v>261</v>
      </c>
      <c r="AA214" s="69" t="s">
        <v>57</v>
      </c>
      <c r="AB214" s="40"/>
      <c r="AC214" s="67"/>
      <c r="AD214" s="68"/>
      <c r="AE214" s="69"/>
      <c r="AF214" s="39"/>
      <c r="AG214" s="69"/>
      <c r="AH214" s="40"/>
      <c r="AI214" s="67"/>
      <c r="AJ214" s="68"/>
      <c r="AK214" s="69"/>
      <c r="AL214" s="39"/>
      <c r="AM214" s="69"/>
      <c r="AN214" s="40"/>
      <c r="AO214" s="179"/>
      <c r="AP214" s="272"/>
      <c r="AQ214" s="272"/>
      <c r="AR214" s="272"/>
      <c r="AS214" s="70"/>
      <c r="AT214" s="70" t="s">
        <v>60</v>
      </c>
      <c r="AU214" s="71"/>
    </row>
    <row r="215" spans="1:47" ht="86.4" x14ac:dyDescent="0.2">
      <c r="A215" s="58"/>
      <c r="B215" s="59"/>
      <c r="C215" s="202" t="s">
        <v>823</v>
      </c>
      <c r="D215" s="60" t="s">
        <v>1680</v>
      </c>
      <c r="E215" s="60" t="s">
        <v>824</v>
      </c>
      <c r="F215" s="60" t="s">
        <v>48</v>
      </c>
      <c r="G215" s="171">
        <v>76.171999999999997</v>
      </c>
      <c r="H215" s="210">
        <v>76.171999999999997</v>
      </c>
      <c r="I215" s="171">
        <v>58.673999999999999</v>
      </c>
      <c r="J215" s="204" t="s">
        <v>825</v>
      </c>
      <c r="K215" s="177" t="s">
        <v>89</v>
      </c>
      <c r="L215" s="60" t="s">
        <v>826</v>
      </c>
      <c r="M215" s="171">
        <v>76.171999999999997</v>
      </c>
      <c r="N215" s="171">
        <v>72.13</v>
      </c>
      <c r="O215" s="205">
        <f t="shared" si="11"/>
        <v>-4.0420000000000016</v>
      </c>
      <c r="P215" s="215">
        <v>0</v>
      </c>
      <c r="Q215" s="177" t="s">
        <v>50</v>
      </c>
      <c r="R215" s="66" t="s">
        <v>1527</v>
      </c>
      <c r="S215" s="66"/>
      <c r="T215" s="206" t="s">
        <v>786</v>
      </c>
      <c r="U215" s="207" t="s">
        <v>401</v>
      </c>
      <c r="V215" s="206" t="s">
        <v>796</v>
      </c>
      <c r="W215" s="67" t="s">
        <v>56</v>
      </c>
      <c r="X215" s="68">
        <v>21</v>
      </c>
      <c r="Y215" s="69" t="s">
        <v>57</v>
      </c>
      <c r="Z215" s="39">
        <v>297</v>
      </c>
      <c r="AA215" s="69" t="s">
        <v>57</v>
      </c>
      <c r="AB215" s="40"/>
      <c r="AC215" s="67" t="s">
        <v>56</v>
      </c>
      <c r="AD215" s="68">
        <v>21</v>
      </c>
      <c r="AE215" s="69" t="s">
        <v>57</v>
      </c>
      <c r="AF215" s="39">
        <v>298</v>
      </c>
      <c r="AG215" s="69" t="s">
        <v>57</v>
      </c>
      <c r="AH215" s="40"/>
      <c r="AI215" s="67"/>
      <c r="AJ215" s="68"/>
      <c r="AK215" s="69" t="s">
        <v>57</v>
      </c>
      <c r="AL215" s="39"/>
      <c r="AM215" s="69" t="s">
        <v>57</v>
      </c>
      <c r="AN215" s="40"/>
      <c r="AO215" s="179"/>
      <c r="AP215" s="60" t="s">
        <v>91</v>
      </c>
      <c r="AQ215" s="179" t="s">
        <v>103</v>
      </c>
      <c r="AR215" s="179" t="s">
        <v>827</v>
      </c>
      <c r="AS215" s="70" t="s">
        <v>60</v>
      </c>
      <c r="AT215" s="70" t="s">
        <v>60</v>
      </c>
      <c r="AU215" s="71"/>
    </row>
    <row r="216" spans="1:47" ht="39.6" customHeight="1" x14ac:dyDescent="0.2">
      <c r="A216" s="58"/>
      <c r="B216" s="59"/>
      <c r="C216" s="284" t="s">
        <v>828</v>
      </c>
      <c r="D216" s="270" t="s">
        <v>1681</v>
      </c>
      <c r="E216" s="270" t="s">
        <v>829</v>
      </c>
      <c r="F216" s="270" t="s">
        <v>48</v>
      </c>
      <c r="G216" s="171">
        <v>11555.147999999999</v>
      </c>
      <c r="H216" s="210">
        <v>11516.28</v>
      </c>
      <c r="I216" s="171">
        <v>10784.281000000001</v>
      </c>
      <c r="J216" s="274" t="s">
        <v>830</v>
      </c>
      <c r="K216" s="262" t="s">
        <v>50</v>
      </c>
      <c r="L216" s="270" t="s">
        <v>831</v>
      </c>
      <c r="M216" s="171">
        <v>11504.116</v>
      </c>
      <c r="N216" s="171">
        <v>11350.397000000001</v>
      </c>
      <c r="O216" s="205">
        <f t="shared" si="11"/>
        <v>-153.71899999999914</v>
      </c>
      <c r="P216" s="265">
        <v>0</v>
      </c>
      <c r="Q216" s="262" t="s">
        <v>50</v>
      </c>
      <c r="R216" s="267" t="s">
        <v>1528</v>
      </c>
      <c r="S216" s="66"/>
      <c r="T216" s="206" t="s">
        <v>786</v>
      </c>
      <c r="U216" s="207" t="s">
        <v>401</v>
      </c>
      <c r="V216" s="206" t="s">
        <v>811</v>
      </c>
      <c r="W216" s="67" t="s">
        <v>56</v>
      </c>
      <c r="X216" s="68">
        <v>21</v>
      </c>
      <c r="Y216" s="69" t="s">
        <v>57</v>
      </c>
      <c r="Z216" s="39">
        <v>262</v>
      </c>
      <c r="AA216" s="69" t="s">
        <v>57</v>
      </c>
      <c r="AB216" s="40"/>
      <c r="AC216" s="67" t="s">
        <v>56</v>
      </c>
      <c r="AD216" s="68">
        <v>21</v>
      </c>
      <c r="AE216" s="69" t="s">
        <v>57</v>
      </c>
      <c r="AF216" s="39">
        <v>265</v>
      </c>
      <c r="AG216" s="69" t="s">
        <v>57</v>
      </c>
      <c r="AH216" s="40"/>
      <c r="AI216" s="67"/>
      <c r="AJ216" s="68"/>
      <c r="AK216" s="69" t="s">
        <v>57</v>
      </c>
      <c r="AL216" s="39"/>
      <c r="AM216" s="69" t="s">
        <v>57</v>
      </c>
      <c r="AN216" s="40"/>
      <c r="AO216" s="179"/>
      <c r="AP216" s="270" t="s">
        <v>91</v>
      </c>
      <c r="AQ216" s="270" t="s">
        <v>103</v>
      </c>
      <c r="AR216" s="270" t="s">
        <v>99</v>
      </c>
      <c r="AS216" s="70" t="s">
        <v>60</v>
      </c>
      <c r="AT216" s="70" t="s">
        <v>60</v>
      </c>
      <c r="AU216" s="71"/>
    </row>
    <row r="217" spans="1:47" ht="32.4" x14ac:dyDescent="0.2">
      <c r="A217" s="58"/>
      <c r="B217" s="59"/>
      <c r="C217" s="286"/>
      <c r="D217" s="272"/>
      <c r="E217" s="272"/>
      <c r="F217" s="272"/>
      <c r="G217" s="171">
        <v>41.21</v>
      </c>
      <c r="H217" s="210">
        <v>41.21</v>
      </c>
      <c r="I217" s="171">
        <v>30.777999999999999</v>
      </c>
      <c r="J217" s="275"/>
      <c r="K217" s="264"/>
      <c r="L217" s="273"/>
      <c r="M217" s="171">
        <v>41.21</v>
      </c>
      <c r="N217" s="171">
        <v>41.433999999999997</v>
      </c>
      <c r="O217" s="205">
        <f t="shared" si="11"/>
        <v>0.22399999999999665</v>
      </c>
      <c r="P217" s="266"/>
      <c r="Q217" s="264"/>
      <c r="R217" s="268"/>
      <c r="S217" s="66"/>
      <c r="T217" s="206" t="s">
        <v>786</v>
      </c>
      <c r="U217" s="207" t="s">
        <v>401</v>
      </c>
      <c r="V217" s="206" t="s">
        <v>796</v>
      </c>
      <c r="W217" s="67" t="s">
        <v>56</v>
      </c>
      <c r="X217" s="68">
        <v>21</v>
      </c>
      <c r="Y217" s="69" t="s">
        <v>57</v>
      </c>
      <c r="Z217" s="39">
        <v>295</v>
      </c>
      <c r="AA217" s="69" t="s">
        <v>57</v>
      </c>
      <c r="AB217" s="40"/>
      <c r="AC217" s="67"/>
      <c r="AD217" s="68"/>
      <c r="AE217" s="69" t="s">
        <v>57</v>
      </c>
      <c r="AF217" s="39"/>
      <c r="AG217" s="69" t="s">
        <v>57</v>
      </c>
      <c r="AH217" s="40"/>
      <c r="AI217" s="67"/>
      <c r="AJ217" s="68"/>
      <c r="AK217" s="69" t="s">
        <v>57</v>
      </c>
      <c r="AL217" s="39"/>
      <c r="AM217" s="69" t="s">
        <v>57</v>
      </c>
      <c r="AN217" s="40"/>
      <c r="AO217" s="179"/>
      <c r="AP217" s="272"/>
      <c r="AQ217" s="272"/>
      <c r="AR217" s="272"/>
      <c r="AS217" s="70" t="s">
        <v>60</v>
      </c>
      <c r="AT217" s="70"/>
      <c r="AU217" s="71"/>
    </row>
    <row r="218" spans="1:47" s="50" customFormat="1" ht="21.6" customHeight="1" x14ac:dyDescent="0.2">
      <c r="A218" s="57"/>
      <c r="B218" s="281" t="s">
        <v>832</v>
      </c>
      <c r="C218" s="282"/>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282"/>
      <c r="Z218" s="282"/>
      <c r="AA218" s="282"/>
      <c r="AB218" s="282"/>
      <c r="AC218" s="282"/>
      <c r="AD218" s="282"/>
      <c r="AE218" s="282"/>
      <c r="AF218" s="282"/>
      <c r="AG218" s="282"/>
      <c r="AH218" s="282"/>
      <c r="AI218" s="282"/>
      <c r="AJ218" s="282"/>
      <c r="AK218" s="282"/>
      <c r="AL218" s="282"/>
      <c r="AM218" s="282"/>
      <c r="AN218" s="282"/>
      <c r="AO218" s="282"/>
      <c r="AP218" s="282"/>
      <c r="AQ218" s="282"/>
      <c r="AR218" s="282"/>
      <c r="AS218" s="282"/>
      <c r="AT218" s="282"/>
      <c r="AU218" s="283"/>
    </row>
    <row r="219" spans="1:47" ht="54" x14ac:dyDescent="0.2">
      <c r="A219" s="58"/>
      <c r="B219" s="59"/>
      <c r="C219" s="202" t="s">
        <v>833</v>
      </c>
      <c r="D219" s="60" t="s">
        <v>1591</v>
      </c>
      <c r="E219" s="60" t="s">
        <v>498</v>
      </c>
      <c r="F219" s="60" t="s">
        <v>48</v>
      </c>
      <c r="G219" s="171">
        <v>31.545000000000002</v>
      </c>
      <c r="H219" s="203">
        <v>31.545000000000002</v>
      </c>
      <c r="I219" s="61">
        <v>28.849</v>
      </c>
      <c r="J219" s="188" t="s">
        <v>49</v>
      </c>
      <c r="K219" s="177" t="s">
        <v>50</v>
      </c>
      <c r="L219" s="60" t="s">
        <v>834</v>
      </c>
      <c r="M219" s="171">
        <v>28.222999999999999</v>
      </c>
      <c r="N219" s="171">
        <v>28.222999999999999</v>
      </c>
      <c r="O219" s="205">
        <f t="shared" ref="O219:O221" si="12">N219-M219</f>
        <v>0</v>
      </c>
      <c r="P219" s="215">
        <v>0</v>
      </c>
      <c r="Q219" s="177" t="s">
        <v>50</v>
      </c>
      <c r="R219" s="60" t="s">
        <v>1596</v>
      </c>
      <c r="S219" s="66"/>
      <c r="T219" s="206" t="s">
        <v>835</v>
      </c>
      <c r="U219" s="207" t="s">
        <v>810</v>
      </c>
      <c r="V219" s="206" t="s">
        <v>836</v>
      </c>
      <c r="W219" s="67" t="s">
        <v>56</v>
      </c>
      <c r="X219" s="68">
        <v>21</v>
      </c>
      <c r="Y219" s="69" t="s">
        <v>57</v>
      </c>
      <c r="Z219" s="39">
        <v>266</v>
      </c>
      <c r="AA219" s="69" t="s">
        <v>57</v>
      </c>
      <c r="AB219" s="40"/>
      <c r="AC219" s="67"/>
      <c r="AD219" s="68"/>
      <c r="AE219" s="69" t="s">
        <v>57</v>
      </c>
      <c r="AF219" s="39"/>
      <c r="AG219" s="69" t="s">
        <v>57</v>
      </c>
      <c r="AH219" s="40"/>
      <c r="AI219" s="67"/>
      <c r="AJ219" s="68"/>
      <c r="AK219" s="69" t="s">
        <v>57</v>
      </c>
      <c r="AL219" s="39"/>
      <c r="AM219" s="69" t="s">
        <v>57</v>
      </c>
      <c r="AN219" s="40"/>
      <c r="AO219" s="179"/>
      <c r="AP219" s="60" t="s">
        <v>58</v>
      </c>
      <c r="AQ219" s="179"/>
      <c r="AR219" s="179" t="s">
        <v>158</v>
      </c>
      <c r="AS219" s="70" t="s">
        <v>60</v>
      </c>
      <c r="AT219" s="70"/>
      <c r="AU219" s="71"/>
    </row>
    <row r="220" spans="1:47" ht="64.8" x14ac:dyDescent="0.2">
      <c r="A220" s="58"/>
      <c r="B220" s="59"/>
      <c r="C220" s="202" t="s">
        <v>837</v>
      </c>
      <c r="D220" s="60" t="s">
        <v>1592</v>
      </c>
      <c r="E220" s="60" t="s">
        <v>498</v>
      </c>
      <c r="F220" s="60" t="s">
        <v>48</v>
      </c>
      <c r="G220" s="171">
        <v>132.227</v>
      </c>
      <c r="H220" s="203">
        <v>132.227</v>
      </c>
      <c r="I220" s="61">
        <v>109.425</v>
      </c>
      <c r="J220" s="188" t="s">
        <v>49</v>
      </c>
      <c r="K220" s="177" t="s">
        <v>50</v>
      </c>
      <c r="L220" s="60" t="s">
        <v>838</v>
      </c>
      <c r="M220" s="171">
        <v>98.988</v>
      </c>
      <c r="N220" s="171">
        <v>99.103999999999999</v>
      </c>
      <c r="O220" s="205">
        <f t="shared" si="12"/>
        <v>0.11599999999999966</v>
      </c>
      <c r="P220" s="215">
        <v>0</v>
      </c>
      <c r="Q220" s="177" t="s">
        <v>50</v>
      </c>
      <c r="R220" s="60" t="s">
        <v>1597</v>
      </c>
      <c r="S220" s="66"/>
      <c r="T220" s="206" t="s">
        <v>835</v>
      </c>
      <c r="U220" s="207" t="s">
        <v>810</v>
      </c>
      <c r="V220" s="206" t="s">
        <v>836</v>
      </c>
      <c r="W220" s="67" t="s">
        <v>56</v>
      </c>
      <c r="X220" s="68">
        <v>21</v>
      </c>
      <c r="Y220" s="69" t="s">
        <v>57</v>
      </c>
      <c r="Z220" s="39">
        <v>270</v>
      </c>
      <c r="AA220" s="69" t="s">
        <v>57</v>
      </c>
      <c r="AB220" s="40"/>
      <c r="AC220" s="67"/>
      <c r="AD220" s="68"/>
      <c r="AE220" s="69" t="s">
        <v>57</v>
      </c>
      <c r="AF220" s="39"/>
      <c r="AG220" s="69" t="s">
        <v>57</v>
      </c>
      <c r="AH220" s="40"/>
      <c r="AI220" s="67"/>
      <c r="AJ220" s="68"/>
      <c r="AK220" s="69" t="s">
        <v>57</v>
      </c>
      <c r="AL220" s="39"/>
      <c r="AM220" s="69" t="s">
        <v>57</v>
      </c>
      <c r="AN220" s="40"/>
      <c r="AO220" s="179"/>
      <c r="AP220" s="60" t="s">
        <v>58</v>
      </c>
      <c r="AQ220" s="179"/>
      <c r="AR220" s="179" t="s">
        <v>99</v>
      </c>
      <c r="AS220" s="70" t="s">
        <v>60</v>
      </c>
      <c r="AT220" s="70" t="s">
        <v>60</v>
      </c>
      <c r="AU220" s="71"/>
    </row>
    <row r="221" spans="1:47" ht="66" customHeight="1" x14ac:dyDescent="0.2">
      <c r="A221" s="58"/>
      <c r="B221" s="59"/>
      <c r="C221" s="202" t="s">
        <v>839</v>
      </c>
      <c r="D221" s="60" t="s">
        <v>840</v>
      </c>
      <c r="E221" s="60" t="s">
        <v>211</v>
      </c>
      <c r="F221" s="60" t="s">
        <v>48</v>
      </c>
      <c r="G221" s="171">
        <v>75.721999999999994</v>
      </c>
      <c r="H221" s="203">
        <v>75.721999999999994</v>
      </c>
      <c r="I221" s="61">
        <v>73.373000000000005</v>
      </c>
      <c r="J221" s="188" t="s">
        <v>126</v>
      </c>
      <c r="K221" s="177" t="s">
        <v>50</v>
      </c>
      <c r="L221" s="60" t="s">
        <v>841</v>
      </c>
      <c r="M221" s="171">
        <v>74.388000000000005</v>
      </c>
      <c r="N221" s="171">
        <v>71.412000000000006</v>
      </c>
      <c r="O221" s="205">
        <f t="shared" si="12"/>
        <v>-2.9759999999999991</v>
      </c>
      <c r="P221" s="215">
        <v>0</v>
      </c>
      <c r="Q221" s="177" t="s">
        <v>50</v>
      </c>
      <c r="R221" s="60" t="s">
        <v>842</v>
      </c>
      <c r="S221" s="66"/>
      <c r="T221" s="206" t="s">
        <v>843</v>
      </c>
      <c r="U221" s="207" t="s">
        <v>844</v>
      </c>
      <c r="V221" s="206" t="s">
        <v>845</v>
      </c>
      <c r="W221" s="67" t="s">
        <v>56</v>
      </c>
      <c r="X221" s="68">
        <v>21</v>
      </c>
      <c r="Y221" s="69" t="s">
        <v>57</v>
      </c>
      <c r="Z221" s="39">
        <v>289</v>
      </c>
      <c r="AA221" s="69" t="s">
        <v>57</v>
      </c>
      <c r="AB221" s="40"/>
      <c r="AC221" s="67"/>
      <c r="AD221" s="68"/>
      <c r="AE221" s="69" t="s">
        <v>57</v>
      </c>
      <c r="AF221" s="39"/>
      <c r="AG221" s="69" t="s">
        <v>57</v>
      </c>
      <c r="AH221" s="40"/>
      <c r="AI221" s="67"/>
      <c r="AJ221" s="68"/>
      <c r="AK221" s="69" t="s">
        <v>57</v>
      </c>
      <c r="AL221" s="39"/>
      <c r="AM221" s="69" t="s">
        <v>57</v>
      </c>
      <c r="AN221" s="40"/>
      <c r="AO221" s="179"/>
      <c r="AP221" s="60" t="s">
        <v>58</v>
      </c>
      <c r="AQ221" s="179"/>
      <c r="AR221" s="179" t="s">
        <v>59</v>
      </c>
      <c r="AS221" s="70" t="s">
        <v>60</v>
      </c>
      <c r="AT221" s="70"/>
      <c r="AU221" s="71"/>
    </row>
    <row r="222" spans="1:47" ht="80.849999999999994" customHeight="1" x14ac:dyDescent="0.2">
      <c r="A222" s="58"/>
      <c r="B222" s="59"/>
      <c r="C222" s="202" t="s">
        <v>846</v>
      </c>
      <c r="D222" s="60" t="s">
        <v>847</v>
      </c>
      <c r="E222" s="60" t="s">
        <v>118</v>
      </c>
      <c r="F222" s="60" t="s">
        <v>105</v>
      </c>
      <c r="G222" s="171">
        <v>130.614</v>
      </c>
      <c r="H222" s="210">
        <v>130.614</v>
      </c>
      <c r="I222" s="171">
        <v>92.438999999999993</v>
      </c>
      <c r="J222" s="188" t="s">
        <v>49</v>
      </c>
      <c r="K222" s="177" t="s">
        <v>89</v>
      </c>
      <c r="L222" s="60" t="s">
        <v>848</v>
      </c>
      <c r="M222" s="171">
        <v>130.614</v>
      </c>
      <c r="N222" s="171">
        <v>124.271</v>
      </c>
      <c r="O222" s="205">
        <f t="shared" si="11"/>
        <v>-6.3430000000000035</v>
      </c>
      <c r="P222" s="216">
        <v>-6.343</v>
      </c>
      <c r="Q222" s="177" t="s">
        <v>571</v>
      </c>
      <c r="R222" s="60" t="s">
        <v>1529</v>
      </c>
      <c r="S222" s="66"/>
      <c r="T222" s="206" t="s">
        <v>849</v>
      </c>
      <c r="U222" s="207" t="s">
        <v>844</v>
      </c>
      <c r="V222" s="206" t="s">
        <v>850</v>
      </c>
      <c r="W222" s="67" t="s">
        <v>56</v>
      </c>
      <c r="X222" s="68">
        <v>21</v>
      </c>
      <c r="Y222" s="69" t="s">
        <v>57</v>
      </c>
      <c r="Z222" s="39">
        <v>291</v>
      </c>
      <c r="AA222" s="69" t="s">
        <v>57</v>
      </c>
      <c r="AB222" s="40"/>
      <c r="AC222" s="67"/>
      <c r="AD222" s="68"/>
      <c r="AE222" s="69" t="s">
        <v>57</v>
      </c>
      <c r="AF222" s="39"/>
      <c r="AG222" s="69" t="s">
        <v>57</v>
      </c>
      <c r="AH222" s="40"/>
      <c r="AI222" s="67"/>
      <c r="AJ222" s="68"/>
      <c r="AK222" s="69" t="s">
        <v>57</v>
      </c>
      <c r="AL222" s="39"/>
      <c r="AM222" s="69" t="s">
        <v>57</v>
      </c>
      <c r="AN222" s="40"/>
      <c r="AO222" s="179"/>
      <c r="AP222" s="60" t="s">
        <v>58</v>
      </c>
      <c r="AQ222" s="179"/>
      <c r="AR222" s="179" t="s">
        <v>99</v>
      </c>
      <c r="AS222" s="70" t="s">
        <v>60</v>
      </c>
      <c r="AT222" s="70"/>
      <c r="AU222" s="71"/>
    </row>
    <row r="223" spans="1:47" ht="77.849999999999994" customHeight="1" x14ac:dyDescent="0.2">
      <c r="A223" s="58"/>
      <c r="B223" s="59"/>
      <c r="C223" s="202" t="s">
        <v>851</v>
      </c>
      <c r="D223" s="60" t="s">
        <v>852</v>
      </c>
      <c r="E223" s="60" t="s">
        <v>458</v>
      </c>
      <c r="F223" s="60" t="s">
        <v>48</v>
      </c>
      <c r="G223" s="171">
        <v>457.12799999999999</v>
      </c>
      <c r="H223" s="210">
        <v>801.64599999999996</v>
      </c>
      <c r="I223" s="171">
        <v>703.76900000000001</v>
      </c>
      <c r="J223" s="188" t="s">
        <v>49</v>
      </c>
      <c r="K223" s="177" t="s">
        <v>50</v>
      </c>
      <c r="L223" s="60" t="s">
        <v>853</v>
      </c>
      <c r="M223" s="171">
        <v>471.88400000000001</v>
      </c>
      <c r="N223" s="171">
        <v>467.48399999999998</v>
      </c>
      <c r="O223" s="205">
        <f t="shared" si="11"/>
        <v>-4.4000000000000341</v>
      </c>
      <c r="P223" s="215">
        <v>0</v>
      </c>
      <c r="Q223" s="177" t="s">
        <v>50</v>
      </c>
      <c r="R223" s="60" t="s">
        <v>1530</v>
      </c>
      <c r="S223" s="66"/>
      <c r="T223" s="206" t="s">
        <v>849</v>
      </c>
      <c r="U223" s="207" t="s">
        <v>844</v>
      </c>
      <c r="V223" s="206" t="s">
        <v>854</v>
      </c>
      <c r="W223" s="67" t="s">
        <v>56</v>
      </c>
      <c r="X223" s="68">
        <v>21</v>
      </c>
      <c r="Y223" s="69" t="s">
        <v>57</v>
      </c>
      <c r="Z223" s="39">
        <v>296</v>
      </c>
      <c r="AA223" s="69" t="s">
        <v>57</v>
      </c>
      <c r="AB223" s="40"/>
      <c r="AC223" s="67"/>
      <c r="AD223" s="68"/>
      <c r="AE223" s="69" t="s">
        <v>57</v>
      </c>
      <c r="AF223" s="39"/>
      <c r="AG223" s="69" t="s">
        <v>57</v>
      </c>
      <c r="AH223" s="40"/>
      <c r="AI223" s="67"/>
      <c r="AJ223" s="68"/>
      <c r="AK223" s="69" t="s">
        <v>57</v>
      </c>
      <c r="AL223" s="39"/>
      <c r="AM223" s="69" t="s">
        <v>57</v>
      </c>
      <c r="AN223" s="40"/>
      <c r="AO223" s="179"/>
      <c r="AP223" s="60" t="s">
        <v>58</v>
      </c>
      <c r="AQ223" s="179"/>
      <c r="AR223" s="179" t="s">
        <v>99</v>
      </c>
      <c r="AS223" s="70" t="s">
        <v>60</v>
      </c>
      <c r="AT223" s="70"/>
      <c r="AU223" s="71"/>
    </row>
    <row r="224" spans="1:47" ht="54.75" customHeight="1" x14ac:dyDescent="0.2">
      <c r="A224" s="58"/>
      <c r="B224" s="59"/>
      <c r="C224" s="202" t="s">
        <v>855</v>
      </c>
      <c r="D224" s="60" t="s">
        <v>856</v>
      </c>
      <c r="E224" s="60" t="s">
        <v>71</v>
      </c>
      <c r="F224" s="60" t="s">
        <v>48</v>
      </c>
      <c r="G224" s="171">
        <v>121.916</v>
      </c>
      <c r="H224" s="210">
        <v>396.916</v>
      </c>
      <c r="I224" s="171">
        <v>366.71300000000002</v>
      </c>
      <c r="J224" s="188" t="s">
        <v>126</v>
      </c>
      <c r="K224" s="177" t="s">
        <v>50</v>
      </c>
      <c r="L224" s="60" t="s">
        <v>857</v>
      </c>
      <c r="M224" s="171">
        <v>230.09200000000001</v>
      </c>
      <c r="N224" s="171">
        <v>150.05500000000001</v>
      </c>
      <c r="O224" s="205">
        <f t="shared" si="11"/>
        <v>-80.037000000000006</v>
      </c>
      <c r="P224" s="215">
        <v>0</v>
      </c>
      <c r="Q224" s="177" t="s">
        <v>50</v>
      </c>
      <c r="R224" s="60" t="s">
        <v>1531</v>
      </c>
      <c r="S224" s="66"/>
      <c r="T224" s="206" t="s">
        <v>849</v>
      </c>
      <c r="U224" s="207" t="s">
        <v>844</v>
      </c>
      <c r="V224" s="206" t="s">
        <v>850</v>
      </c>
      <c r="W224" s="67" t="s">
        <v>56</v>
      </c>
      <c r="X224" s="68">
        <v>21</v>
      </c>
      <c r="Y224" s="69" t="s">
        <v>57</v>
      </c>
      <c r="Z224" s="39">
        <v>299</v>
      </c>
      <c r="AA224" s="69" t="s">
        <v>57</v>
      </c>
      <c r="AB224" s="40"/>
      <c r="AC224" s="67"/>
      <c r="AD224" s="68"/>
      <c r="AE224" s="69" t="s">
        <v>57</v>
      </c>
      <c r="AF224" s="39"/>
      <c r="AG224" s="69" t="s">
        <v>57</v>
      </c>
      <c r="AH224" s="40"/>
      <c r="AI224" s="67"/>
      <c r="AJ224" s="68"/>
      <c r="AK224" s="69" t="s">
        <v>57</v>
      </c>
      <c r="AL224" s="39"/>
      <c r="AM224" s="69" t="s">
        <v>57</v>
      </c>
      <c r="AN224" s="40"/>
      <c r="AO224" s="179"/>
      <c r="AP224" s="60" t="s">
        <v>58</v>
      </c>
      <c r="AQ224" s="179"/>
      <c r="AR224" s="179" t="s">
        <v>99</v>
      </c>
      <c r="AS224" s="70" t="s">
        <v>60</v>
      </c>
      <c r="AT224" s="70"/>
      <c r="AU224" s="71"/>
    </row>
    <row r="225" spans="1:47" ht="72" customHeight="1" x14ac:dyDescent="0.2">
      <c r="A225" s="58"/>
      <c r="B225" s="59"/>
      <c r="C225" s="202" t="s">
        <v>858</v>
      </c>
      <c r="D225" s="60" t="s">
        <v>859</v>
      </c>
      <c r="E225" s="60" t="s">
        <v>211</v>
      </c>
      <c r="F225" s="60" t="s">
        <v>48</v>
      </c>
      <c r="G225" s="171">
        <v>58.936</v>
      </c>
      <c r="H225" s="210">
        <v>58.936</v>
      </c>
      <c r="I225" s="171">
        <v>52.067999999999998</v>
      </c>
      <c r="J225" s="188" t="s">
        <v>49</v>
      </c>
      <c r="K225" s="177" t="s">
        <v>50</v>
      </c>
      <c r="L225" s="60" t="s">
        <v>860</v>
      </c>
      <c r="M225" s="171">
        <v>58.936</v>
      </c>
      <c r="N225" s="171">
        <v>71.042000000000002</v>
      </c>
      <c r="O225" s="205">
        <f t="shared" si="11"/>
        <v>12.106000000000002</v>
      </c>
      <c r="P225" s="61">
        <v>0</v>
      </c>
      <c r="Q225" s="177" t="s">
        <v>50</v>
      </c>
      <c r="R225" s="60" t="s">
        <v>861</v>
      </c>
      <c r="S225" s="66"/>
      <c r="T225" s="206" t="s">
        <v>862</v>
      </c>
      <c r="U225" s="207" t="s">
        <v>844</v>
      </c>
      <c r="V225" s="206" t="s">
        <v>796</v>
      </c>
      <c r="W225" s="67" t="s">
        <v>56</v>
      </c>
      <c r="X225" s="68">
        <v>21</v>
      </c>
      <c r="Y225" s="69" t="s">
        <v>57</v>
      </c>
      <c r="Z225" s="39">
        <v>300</v>
      </c>
      <c r="AA225" s="69" t="s">
        <v>57</v>
      </c>
      <c r="AB225" s="40"/>
      <c r="AC225" s="67"/>
      <c r="AD225" s="68"/>
      <c r="AE225" s="69" t="s">
        <v>57</v>
      </c>
      <c r="AF225" s="39"/>
      <c r="AG225" s="69" t="s">
        <v>57</v>
      </c>
      <c r="AH225" s="40"/>
      <c r="AI225" s="67"/>
      <c r="AJ225" s="68"/>
      <c r="AK225" s="69" t="s">
        <v>57</v>
      </c>
      <c r="AL225" s="39"/>
      <c r="AM225" s="69" t="s">
        <v>57</v>
      </c>
      <c r="AN225" s="40"/>
      <c r="AO225" s="179"/>
      <c r="AP225" s="60" t="s">
        <v>58</v>
      </c>
      <c r="AQ225" s="179"/>
      <c r="AR225" s="179" t="s">
        <v>99</v>
      </c>
      <c r="AS225" s="70" t="s">
        <v>60</v>
      </c>
      <c r="AT225" s="70"/>
      <c r="AU225" s="71"/>
    </row>
    <row r="226" spans="1:47" ht="71.849999999999994" customHeight="1" x14ac:dyDescent="0.2">
      <c r="A226" s="58"/>
      <c r="B226" s="72"/>
      <c r="C226" s="202" t="s">
        <v>863</v>
      </c>
      <c r="D226" s="60" t="s">
        <v>864</v>
      </c>
      <c r="E226" s="60" t="s">
        <v>211</v>
      </c>
      <c r="F226" s="60" t="s">
        <v>48</v>
      </c>
      <c r="G226" s="171">
        <v>205</v>
      </c>
      <c r="H226" s="210">
        <v>205</v>
      </c>
      <c r="I226" s="171">
        <v>203.077</v>
      </c>
      <c r="J226" s="188" t="s">
        <v>49</v>
      </c>
      <c r="K226" s="177" t="s">
        <v>50</v>
      </c>
      <c r="L226" s="60" t="s">
        <v>865</v>
      </c>
      <c r="M226" s="171">
        <v>205</v>
      </c>
      <c r="N226" s="171">
        <v>255</v>
      </c>
      <c r="O226" s="205">
        <f t="shared" si="11"/>
        <v>50</v>
      </c>
      <c r="P226" s="215">
        <v>0</v>
      </c>
      <c r="Q226" s="177" t="s">
        <v>50</v>
      </c>
      <c r="R226" s="60" t="s">
        <v>866</v>
      </c>
      <c r="S226" s="66"/>
      <c r="T226" s="206" t="s">
        <v>867</v>
      </c>
      <c r="U226" s="207" t="s">
        <v>844</v>
      </c>
      <c r="V226" s="206" t="s">
        <v>796</v>
      </c>
      <c r="W226" s="67" t="s">
        <v>56</v>
      </c>
      <c r="X226" s="68">
        <v>21</v>
      </c>
      <c r="Y226" s="69" t="s">
        <v>57</v>
      </c>
      <c r="Z226" s="39">
        <v>301</v>
      </c>
      <c r="AA226" s="69" t="s">
        <v>57</v>
      </c>
      <c r="AB226" s="40"/>
      <c r="AC226" s="67"/>
      <c r="AD226" s="68"/>
      <c r="AE226" s="69" t="s">
        <v>57</v>
      </c>
      <c r="AF226" s="39"/>
      <c r="AG226" s="69" t="s">
        <v>57</v>
      </c>
      <c r="AH226" s="40"/>
      <c r="AI226" s="67"/>
      <c r="AJ226" s="68"/>
      <c r="AK226" s="69" t="s">
        <v>57</v>
      </c>
      <c r="AL226" s="39"/>
      <c r="AM226" s="69" t="s">
        <v>57</v>
      </c>
      <c r="AN226" s="40"/>
      <c r="AO226" s="179"/>
      <c r="AP226" s="60" t="s">
        <v>58</v>
      </c>
      <c r="AQ226" s="179"/>
      <c r="AR226" s="179" t="s">
        <v>59</v>
      </c>
      <c r="AS226" s="70" t="s">
        <v>60</v>
      </c>
      <c r="AT226" s="70"/>
      <c r="AU226" s="71"/>
    </row>
    <row r="227" spans="1:47" ht="89.1" customHeight="1" x14ac:dyDescent="0.2">
      <c r="A227" s="58"/>
      <c r="B227" s="72"/>
      <c r="C227" s="202" t="s">
        <v>868</v>
      </c>
      <c r="D227" s="60" t="s">
        <v>869</v>
      </c>
      <c r="E227" s="60" t="s">
        <v>398</v>
      </c>
      <c r="F227" s="60" t="s">
        <v>48</v>
      </c>
      <c r="G227" s="171">
        <v>163.80500000000001</v>
      </c>
      <c r="H227" s="203">
        <v>163.80500000000001</v>
      </c>
      <c r="I227" s="61">
        <v>146.048</v>
      </c>
      <c r="J227" s="188" t="s">
        <v>126</v>
      </c>
      <c r="K227" s="177" t="s">
        <v>50</v>
      </c>
      <c r="L227" s="60" t="s">
        <v>870</v>
      </c>
      <c r="M227" s="171">
        <v>175.46299999999999</v>
      </c>
      <c r="N227" s="171">
        <v>175.46299999999999</v>
      </c>
      <c r="O227" s="205">
        <f t="shared" si="11"/>
        <v>0</v>
      </c>
      <c r="P227" s="61">
        <v>0</v>
      </c>
      <c r="Q227" s="177" t="s">
        <v>50</v>
      </c>
      <c r="R227" s="60" t="s">
        <v>871</v>
      </c>
      <c r="S227" s="66"/>
      <c r="T227" s="206" t="s">
        <v>872</v>
      </c>
      <c r="U227" s="207" t="s">
        <v>844</v>
      </c>
      <c r="V227" s="206" t="s">
        <v>873</v>
      </c>
      <c r="W227" s="67" t="s">
        <v>56</v>
      </c>
      <c r="X227" s="68">
        <v>21</v>
      </c>
      <c r="Y227" s="69" t="s">
        <v>57</v>
      </c>
      <c r="Z227" s="39">
        <v>302</v>
      </c>
      <c r="AA227" s="69" t="s">
        <v>57</v>
      </c>
      <c r="AB227" s="40"/>
      <c r="AC227" s="67"/>
      <c r="AD227" s="68"/>
      <c r="AE227" s="69" t="s">
        <v>57</v>
      </c>
      <c r="AF227" s="39"/>
      <c r="AG227" s="69" t="s">
        <v>57</v>
      </c>
      <c r="AH227" s="40"/>
      <c r="AI227" s="67"/>
      <c r="AJ227" s="68"/>
      <c r="AK227" s="69" t="s">
        <v>57</v>
      </c>
      <c r="AL227" s="39"/>
      <c r="AM227" s="69" t="s">
        <v>57</v>
      </c>
      <c r="AN227" s="40"/>
      <c r="AO227" s="179"/>
      <c r="AP227" s="60" t="s">
        <v>58</v>
      </c>
      <c r="AQ227" s="179"/>
      <c r="AR227" s="179" t="s">
        <v>68</v>
      </c>
      <c r="AS227" s="70" t="s">
        <v>60</v>
      </c>
      <c r="AT227" s="70"/>
      <c r="AU227" s="71"/>
    </row>
    <row r="228" spans="1:47" ht="76.5" customHeight="1" x14ac:dyDescent="0.2">
      <c r="A228" s="58"/>
      <c r="B228" s="72"/>
      <c r="C228" s="202" t="s">
        <v>874</v>
      </c>
      <c r="D228" s="60" t="s">
        <v>875</v>
      </c>
      <c r="E228" s="60" t="s">
        <v>643</v>
      </c>
      <c r="F228" s="60" t="s">
        <v>48</v>
      </c>
      <c r="G228" s="171">
        <v>96.263999999999996</v>
      </c>
      <c r="H228" s="203">
        <v>96.263999999999996</v>
      </c>
      <c r="I228" s="61">
        <v>88.673000000000002</v>
      </c>
      <c r="J228" s="188" t="s">
        <v>126</v>
      </c>
      <c r="K228" s="177" t="s">
        <v>50</v>
      </c>
      <c r="L228" s="60" t="s">
        <v>876</v>
      </c>
      <c r="M228" s="171">
        <v>82.831000000000003</v>
      </c>
      <c r="N228" s="217">
        <v>90.423000000000002</v>
      </c>
      <c r="O228" s="205">
        <f t="shared" si="11"/>
        <v>7.5919999999999987</v>
      </c>
      <c r="P228" s="215">
        <v>0</v>
      </c>
      <c r="Q228" s="177" t="s">
        <v>50</v>
      </c>
      <c r="R228" s="60" t="s">
        <v>877</v>
      </c>
      <c r="S228" s="66"/>
      <c r="T228" s="206" t="s">
        <v>872</v>
      </c>
      <c r="U228" s="207" t="s">
        <v>844</v>
      </c>
      <c r="V228" s="206" t="s">
        <v>878</v>
      </c>
      <c r="W228" s="67" t="s">
        <v>56</v>
      </c>
      <c r="X228" s="68">
        <v>21</v>
      </c>
      <c r="Y228" s="69" t="s">
        <v>57</v>
      </c>
      <c r="Z228" s="39">
        <v>303</v>
      </c>
      <c r="AA228" s="69" t="s">
        <v>57</v>
      </c>
      <c r="AB228" s="40"/>
      <c r="AC228" s="67"/>
      <c r="AD228" s="68"/>
      <c r="AE228" s="69" t="s">
        <v>57</v>
      </c>
      <c r="AF228" s="39"/>
      <c r="AG228" s="69" t="s">
        <v>57</v>
      </c>
      <c r="AH228" s="40"/>
      <c r="AI228" s="67"/>
      <c r="AJ228" s="68"/>
      <c r="AK228" s="69" t="s">
        <v>57</v>
      </c>
      <c r="AL228" s="39"/>
      <c r="AM228" s="69" t="s">
        <v>57</v>
      </c>
      <c r="AN228" s="40"/>
      <c r="AO228" s="179"/>
      <c r="AP228" s="60" t="s">
        <v>58</v>
      </c>
      <c r="AQ228" s="179"/>
      <c r="AR228" s="179" t="s">
        <v>68</v>
      </c>
      <c r="AS228" s="70" t="s">
        <v>60</v>
      </c>
      <c r="AT228" s="70"/>
      <c r="AU228" s="71"/>
    </row>
    <row r="229" spans="1:47" ht="126.75" customHeight="1" x14ac:dyDescent="0.2">
      <c r="A229" s="58"/>
      <c r="B229" s="72"/>
      <c r="C229" s="202" t="s">
        <v>879</v>
      </c>
      <c r="D229" s="60" t="s">
        <v>880</v>
      </c>
      <c r="E229" s="60" t="s">
        <v>829</v>
      </c>
      <c r="F229" s="60" t="s">
        <v>48</v>
      </c>
      <c r="G229" s="171">
        <v>101.539</v>
      </c>
      <c r="H229" s="203">
        <v>101.539</v>
      </c>
      <c r="I229" s="61">
        <v>80.343999999999994</v>
      </c>
      <c r="J229" s="204" t="s">
        <v>881</v>
      </c>
      <c r="K229" s="177" t="s">
        <v>50</v>
      </c>
      <c r="L229" s="60" t="s">
        <v>882</v>
      </c>
      <c r="M229" s="171">
        <v>101.539</v>
      </c>
      <c r="N229" s="171">
        <v>101.20399999999999</v>
      </c>
      <c r="O229" s="205">
        <f t="shared" si="11"/>
        <v>-0.33500000000000796</v>
      </c>
      <c r="P229" s="61">
        <v>0</v>
      </c>
      <c r="Q229" s="177" t="s">
        <v>50</v>
      </c>
      <c r="R229" s="60" t="s">
        <v>883</v>
      </c>
      <c r="S229" s="66"/>
      <c r="T229" s="206" t="s">
        <v>884</v>
      </c>
      <c r="U229" s="207" t="s">
        <v>844</v>
      </c>
      <c r="V229" s="206" t="s">
        <v>885</v>
      </c>
      <c r="W229" s="67" t="s">
        <v>56</v>
      </c>
      <c r="X229" s="68">
        <v>21</v>
      </c>
      <c r="Y229" s="69" t="s">
        <v>57</v>
      </c>
      <c r="Z229" s="39">
        <v>304</v>
      </c>
      <c r="AA229" s="69" t="s">
        <v>57</v>
      </c>
      <c r="AB229" s="40"/>
      <c r="AC229" s="67"/>
      <c r="AD229" s="68"/>
      <c r="AE229" s="69" t="s">
        <v>57</v>
      </c>
      <c r="AF229" s="39"/>
      <c r="AG229" s="69" t="s">
        <v>57</v>
      </c>
      <c r="AH229" s="40"/>
      <c r="AI229" s="67"/>
      <c r="AJ229" s="68"/>
      <c r="AK229" s="69" t="s">
        <v>57</v>
      </c>
      <c r="AL229" s="39"/>
      <c r="AM229" s="69" t="s">
        <v>57</v>
      </c>
      <c r="AN229" s="40"/>
      <c r="AO229" s="179"/>
      <c r="AP229" s="179" t="s">
        <v>91</v>
      </c>
      <c r="AQ229" s="179" t="s">
        <v>103</v>
      </c>
      <c r="AR229" s="179" t="s">
        <v>93</v>
      </c>
      <c r="AS229" s="70" t="s">
        <v>60</v>
      </c>
      <c r="AT229" s="70"/>
      <c r="AU229" s="71"/>
    </row>
    <row r="230" spans="1:47" ht="44.85" customHeight="1" x14ac:dyDescent="0.2">
      <c r="A230" s="58"/>
      <c r="B230" s="72"/>
      <c r="C230" s="202" t="s">
        <v>886</v>
      </c>
      <c r="D230" s="60" t="s">
        <v>887</v>
      </c>
      <c r="E230" s="60" t="s">
        <v>414</v>
      </c>
      <c r="F230" s="60" t="s">
        <v>48</v>
      </c>
      <c r="G230" s="171">
        <v>5.101</v>
      </c>
      <c r="H230" s="203">
        <v>5.101</v>
      </c>
      <c r="I230" s="61">
        <v>4.95</v>
      </c>
      <c r="J230" s="188" t="s">
        <v>49</v>
      </c>
      <c r="K230" s="177" t="s">
        <v>50</v>
      </c>
      <c r="L230" s="60" t="s">
        <v>888</v>
      </c>
      <c r="M230" s="171">
        <v>5.101</v>
      </c>
      <c r="N230" s="171">
        <v>5.1139999999999999</v>
      </c>
      <c r="O230" s="205">
        <f t="shared" si="11"/>
        <v>1.2999999999999901E-2</v>
      </c>
      <c r="P230" s="215">
        <v>0</v>
      </c>
      <c r="Q230" s="177" t="s">
        <v>50</v>
      </c>
      <c r="R230" s="60" t="s">
        <v>889</v>
      </c>
      <c r="S230" s="66"/>
      <c r="T230" s="206" t="s">
        <v>872</v>
      </c>
      <c r="U230" s="207" t="s">
        <v>844</v>
      </c>
      <c r="V230" s="206" t="s">
        <v>878</v>
      </c>
      <c r="W230" s="67" t="s">
        <v>56</v>
      </c>
      <c r="X230" s="68">
        <v>21</v>
      </c>
      <c r="Y230" s="69" t="s">
        <v>57</v>
      </c>
      <c r="Z230" s="39">
        <v>305</v>
      </c>
      <c r="AA230" s="69" t="s">
        <v>57</v>
      </c>
      <c r="AB230" s="40"/>
      <c r="AC230" s="67"/>
      <c r="AD230" s="68"/>
      <c r="AE230" s="69" t="s">
        <v>57</v>
      </c>
      <c r="AF230" s="39"/>
      <c r="AG230" s="69" t="s">
        <v>57</v>
      </c>
      <c r="AH230" s="40"/>
      <c r="AI230" s="67"/>
      <c r="AJ230" s="68"/>
      <c r="AK230" s="69" t="s">
        <v>57</v>
      </c>
      <c r="AL230" s="39"/>
      <c r="AM230" s="69" t="s">
        <v>57</v>
      </c>
      <c r="AN230" s="40"/>
      <c r="AO230" s="179"/>
      <c r="AP230" s="60" t="s">
        <v>58</v>
      </c>
      <c r="AQ230" s="179"/>
      <c r="AR230" s="179" t="s">
        <v>59</v>
      </c>
      <c r="AS230" s="70" t="s">
        <v>60</v>
      </c>
      <c r="AT230" s="70"/>
      <c r="AU230" s="71"/>
    </row>
    <row r="231" spans="1:47" ht="50.1" customHeight="1" x14ac:dyDescent="0.2">
      <c r="A231" s="58"/>
      <c r="B231" s="72"/>
      <c r="C231" s="202" t="s">
        <v>890</v>
      </c>
      <c r="D231" s="60" t="s">
        <v>891</v>
      </c>
      <c r="E231" s="60" t="s">
        <v>164</v>
      </c>
      <c r="F231" s="60" t="s">
        <v>892</v>
      </c>
      <c r="G231" s="171">
        <v>25.312000000000001</v>
      </c>
      <c r="H231" s="203">
        <v>25.312000000000001</v>
      </c>
      <c r="I231" s="61">
        <v>12.888999999999999</v>
      </c>
      <c r="J231" s="188" t="s">
        <v>126</v>
      </c>
      <c r="K231" s="177" t="s">
        <v>50</v>
      </c>
      <c r="L231" s="60" t="s">
        <v>893</v>
      </c>
      <c r="M231" s="171">
        <v>21.87</v>
      </c>
      <c r="N231" s="171">
        <v>21.867999999999999</v>
      </c>
      <c r="O231" s="205">
        <f t="shared" si="11"/>
        <v>-2.0000000000024443E-3</v>
      </c>
      <c r="P231" s="61">
        <v>0</v>
      </c>
      <c r="Q231" s="177" t="s">
        <v>50</v>
      </c>
      <c r="R231" s="60" t="s">
        <v>894</v>
      </c>
      <c r="S231" s="66"/>
      <c r="T231" s="206" t="s">
        <v>872</v>
      </c>
      <c r="U231" s="207" t="s">
        <v>844</v>
      </c>
      <c r="V231" s="206" t="s">
        <v>895</v>
      </c>
      <c r="W231" s="67" t="s">
        <v>56</v>
      </c>
      <c r="X231" s="68">
        <v>21</v>
      </c>
      <c r="Y231" s="69" t="s">
        <v>57</v>
      </c>
      <c r="Z231" s="39">
        <v>306</v>
      </c>
      <c r="AA231" s="69" t="s">
        <v>57</v>
      </c>
      <c r="AB231" s="40"/>
      <c r="AC231" s="67"/>
      <c r="AD231" s="68"/>
      <c r="AE231" s="69" t="s">
        <v>57</v>
      </c>
      <c r="AF231" s="39"/>
      <c r="AG231" s="69" t="s">
        <v>57</v>
      </c>
      <c r="AH231" s="40"/>
      <c r="AI231" s="67"/>
      <c r="AJ231" s="68"/>
      <c r="AK231" s="69" t="s">
        <v>57</v>
      </c>
      <c r="AL231" s="39"/>
      <c r="AM231" s="69" t="s">
        <v>57</v>
      </c>
      <c r="AN231" s="40"/>
      <c r="AO231" s="179"/>
      <c r="AP231" s="60" t="s">
        <v>58</v>
      </c>
      <c r="AQ231" s="179"/>
      <c r="AR231" s="179" t="s">
        <v>158</v>
      </c>
      <c r="AS231" s="70" t="s">
        <v>60</v>
      </c>
      <c r="AT231" s="70"/>
      <c r="AU231" s="71"/>
    </row>
    <row r="232" spans="1:47" ht="53.1" customHeight="1" x14ac:dyDescent="0.2">
      <c r="A232" s="58"/>
      <c r="B232" s="72"/>
      <c r="C232" s="202" t="s">
        <v>896</v>
      </c>
      <c r="D232" s="60" t="s">
        <v>897</v>
      </c>
      <c r="E232" s="60" t="s">
        <v>663</v>
      </c>
      <c r="F232" s="60" t="s">
        <v>124</v>
      </c>
      <c r="G232" s="171">
        <v>33</v>
      </c>
      <c r="H232" s="203">
        <v>33</v>
      </c>
      <c r="I232" s="61">
        <v>33</v>
      </c>
      <c r="J232" s="188" t="s">
        <v>126</v>
      </c>
      <c r="K232" s="177" t="s">
        <v>50</v>
      </c>
      <c r="L232" s="60" t="s">
        <v>898</v>
      </c>
      <c r="M232" s="171">
        <v>33</v>
      </c>
      <c r="N232" s="171">
        <v>33</v>
      </c>
      <c r="O232" s="205">
        <f t="shared" si="11"/>
        <v>0</v>
      </c>
      <c r="P232" s="215">
        <v>0</v>
      </c>
      <c r="Q232" s="177" t="s">
        <v>50</v>
      </c>
      <c r="R232" s="60" t="s">
        <v>899</v>
      </c>
      <c r="S232" s="66"/>
      <c r="T232" s="206" t="s">
        <v>900</v>
      </c>
      <c r="U232" s="207" t="s">
        <v>558</v>
      </c>
      <c r="V232" s="206" t="s">
        <v>796</v>
      </c>
      <c r="W232" s="67" t="s">
        <v>56</v>
      </c>
      <c r="X232" s="68">
        <v>21</v>
      </c>
      <c r="Y232" s="69" t="s">
        <v>57</v>
      </c>
      <c r="Z232" s="39">
        <v>307</v>
      </c>
      <c r="AA232" s="69" t="s">
        <v>57</v>
      </c>
      <c r="AB232" s="40"/>
      <c r="AC232" s="67"/>
      <c r="AD232" s="68"/>
      <c r="AE232" s="69" t="s">
        <v>57</v>
      </c>
      <c r="AF232" s="39"/>
      <c r="AG232" s="69" t="s">
        <v>57</v>
      </c>
      <c r="AH232" s="40"/>
      <c r="AI232" s="67"/>
      <c r="AJ232" s="68"/>
      <c r="AK232" s="69" t="s">
        <v>57</v>
      </c>
      <c r="AL232" s="39"/>
      <c r="AM232" s="69" t="s">
        <v>57</v>
      </c>
      <c r="AN232" s="40"/>
      <c r="AO232" s="179"/>
      <c r="AP232" s="60" t="s">
        <v>58</v>
      </c>
      <c r="AQ232" s="179"/>
      <c r="AR232" s="179" t="s">
        <v>99</v>
      </c>
      <c r="AS232" s="70" t="s">
        <v>60</v>
      </c>
      <c r="AT232" s="70"/>
      <c r="AU232" s="71"/>
    </row>
    <row r="233" spans="1:47" ht="50.1" customHeight="1" x14ac:dyDescent="0.2">
      <c r="A233" s="58"/>
      <c r="B233" s="72"/>
      <c r="C233" s="202" t="s">
        <v>901</v>
      </c>
      <c r="D233" s="60" t="s">
        <v>902</v>
      </c>
      <c r="E233" s="60" t="s">
        <v>663</v>
      </c>
      <c r="F233" s="60" t="s">
        <v>892</v>
      </c>
      <c r="G233" s="171">
        <v>100</v>
      </c>
      <c r="H233" s="61">
        <v>100</v>
      </c>
      <c r="I233" s="61">
        <v>88.6</v>
      </c>
      <c r="J233" s="188" t="s">
        <v>126</v>
      </c>
      <c r="K233" s="177" t="s">
        <v>50</v>
      </c>
      <c r="L233" s="60" t="s">
        <v>903</v>
      </c>
      <c r="M233" s="171">
        <v>100</v>
      </c>
      <c r="N233" s="171">
        <v>200.02600000000001</v>
      </c>
      <c r="O233" s="205">
        <f t="shared" si="11"/>
        <v>100.02600000000001</v>
      </c>
      <c r="P233" s="61">
        <v>0</v>
      </c>
      <c r="Q233" s="177" t="s">
        <v>50</v>
      </c>
      <c r="R233" s="60" t="s">
        <v>904</v>
      </c>
      <c r="S233" s="66" t="s">
        <v>1590</v>
      </c>
      <c r="T233" s="206" t="s">
        <v>900</v>
      </c>
      <c r="U233" s="207" t="s">
        <v>558</v>
      </c>
      <c r="V233" s="206" t="s">
        <v>796</v>
      </c>
      <c r="W233" s="67" t="s">
        <v>56</v>
      </c>
      <c r="X233" s="68">
        <v>21</v>
      </c>
      <c r="Y233" s="69" t="s">
        <v>57</v>
      </c>
      <c r="Z233" s="39">
        <v>308</v>
      </c>
      <c r="AA233" s="69" t="s">
        <v>57</v>
      </c>
      <c r="AB233" s="40"/>
      <c r="AC233" s="67"/>
      <c r="AD233" s="68"/>
      <c r="AE233" s="69" t="s">
        <v>57</v>
      </c>
      <c r="AF233" s="39"/>
      <c r="AG233" s="69" t="s">
        <v>57</v>
      </c>
      <c r="AH233" s="40"/>
      <c r="AI233" s="67"/>
      <c r="AJ233" s="68"/>
      <c r="AK233" s="69" t="s">
        <v>57</v>
      </c>
      <c r="AL233" s="39"/>
      <c r="AM233" s="69" t="s">
        <v>57</v>
      </c>
      <c r="AN233" s="40"/>
      <c r="AO233" s="179"/>
      <c r="AP233" s="60" t="s">
        <v>58</v>
      </c>
      <c r="AQ233" s="179"/>
      <c r="AR233" s="179" t="s">
        <v>99</v>
      </c>
      <c r="AS233" s="70" t="s">
        <v>60</v>
      </c>
      <c r="AT233" s="70" t="s">
        <v>60</v>
      </c>
      <c r="AU233" s="71"/>
    </row>
    <row r="234" spans="1:47" ht="59.1" customHeight="1" x14ac:dyDescent="0.2">
      <c r="A234" s="58"/>
      <c r="B234" s="72"/>
      <c r="C234" s="202" t="s">
        <v>905</v>
      </c>
      <c r="D234" s="60" t="s">
        <v>1593</v>
      </c>
      <c r="E234" s="60" t="s">
        <v>438</v>
      </c>
      <c r="F234" s="60" t="s">
        <v>48</v>
      </c>
      <c r="G234" s="171">
        <v>77.885999999999996</v>
      </c>
      <c r="H234" s="203">
        <v>77.885999999999996</v>
      </c>
      <c r="I234" s="61">
        <v>66.430000000000007</v>
      </c>
      <c r="J234" s="188" t="s">
        <v>126</v>
      </c>
      <c r="K234" s="177" t="s">
        <v>50</v>
      </c>
      <c r="L234" s="60" t="s">
        <v>906</v>
      </c>
      <c r="M234" s="171">
        <v>70.263000000000005</v>
      </c>
      <c r="N234" s="171">
        <v>70.462000000000003</v>
      </c>
      <c r="O234" s="205">
        <f t="shared" si="11"/>
        <v>0.19899999999999807</v>
      </c>
      <c r="P234" s="215">
        <v>0</v>
      </c>
      <c r="Q234" s="177" t="s">
        <v>50</v>
      </c>
      <c r="R234" s="60" t="s">
        <v>1598</v>
      </c>
      <c r="S234" s="66"/>
      <c r="T234" s="206" t="s">
        <v>835</v>
      </c>
      <c r="U234" s="207" t="s">
        <v>810</v>
      </c>
      <c r="V234" s="206" t="s">
        <v>836</v>
      </c>
      <c r="W234" s="67" t="s">
        <v>56</v>
      </c>
      <c r="X234" s="68">
        <v>21</v>
      </c>
      <c r="Y234" s="69" t="s">
        <v>57</v>
      </c>
      <c r="Z234" s="39">
        <v>266</v>
      </c>
      <c r="AA234" s="69" t="s">
        <v>57</v>
      </c>
      <c r="AB234" s="40"/>
      <c r="AC234" s="67" t="s">
        <v>56</v>
      </c>
      <c r="AD234" s="68">
        <v>21</v>
      </c>
      <c r="AE234" s="69" t="s">
        <v>57</v>
      </c>
      <c r="AF234" s="39">
        <v>267</v>
      </c>
      <c r="AG234" s="69" t="s">
        <v>57</v>
      </c>
      <c r="AH234" s="40"/>
      <c r="AI234" s="67" t="s">
        <v>56</v>
      </c>
      <c r="AJ234" s="68">
        <v>21</v>
      </c>
      <c r="AK234" s="69" t="s">
        <v>57</v>
      </c>
      <c r="AL234" s="39">
        <v>268</v>
      </c>
      <c r="AM234" s="69" t="s">
        <v>57</v>
      </c>
      <c r="AN234" s="40"/>
      <c r="AO234" s="179"/>
      <c r="AP234" s="60" t="s">
        <v>58</v>
      </c>
      <c r="AQ234" s="179"/>
      <c r="AR234" s="179" t="s">
        <v>158</v>
      </c>
      <c r="AS234" s="70" t="s">
        <v>60</v>
      </c>
      <c r="AT234" s="70"/>
      <c r="AU234" s="71"/>
    </row>
    <row r="235" spans="1:47" ht="70.5" customHeight="1" x14ac:dyDescent="0.2">
      <c r="A235" s="58"/>
      <c r="B235" s="72"/>
      <c r="C235" s="284" t="s">
        <v>907</v>
      </c>
      <c r="D235" s="270" t="s">
        <v>1589</v>
      </c>
      <c r="E235" s="270" t="s">
        <v>807</v>
      </c>
      <c r="F235" s="270" t="s">
        <v>48</v>
      </c>
      <c r="G235" s="171">
        <v>70.951999999999998</v>
      </c>
      <c r="H235" s="203">
        <v>70.951999999999998</v>
      </c>
      <c r="I235" s="61">
        <v>68.484999999999999</v>
      </c>
      <c r="J235" s="277" t="s">
        <v>49</v>
      </c>
      <c r="K235" s="262" t="s">
        <v>50</v>
      </c>
      <c r="L235" s="270" t="s">
        <v>908</v>
      </c>
      <c r="M235" s="171">
        <v>73.228999999999999</v>
      </c>
      <c r="N235" s="171">
        <v>79.391000000000005</v>
      </c>
      <c r="O235" s="205">
        <f t="shared" si="11"/>
        <v>6.1620000000000061</v>
      </c>
      <c r="P235" s="61">
        <v>0</v>
      </c>
      <c r="Q235" s="262" t="s">
        <v>50</v>
      </c>
      <c r="R235" s="270" t="s">
        <v>909</v>
      </c>
      <c r="S235" s="270"/>
      <c r="T235" s="206" t="s">
        <v>910</v>
      </c>
      <c r="U235" s="207" t="s">
        <v>810</v>
      </c>
      <c r="V235" s="206" t="s">
        <v>836</v>
      </c>
      <c r="W235" s="67" t="s">
        <v>56</v>
      </c>
      <c r="X235" s="68">
        <v>21</v>
      </c>
      <c r="Y235" s="69" t="s">
        <v>57</v>
      </c>
      <c r="Z235" s="39">
        <v>272</v>
      </c>
      <c r="AA235" s="69" t="s">
        <v>57</v>
      </c>
      <c r="AB235" s="40"/>
      <c r="AC235" s="67"/>
      <c r="AD235" s="68"/>
      <c r="AE235" s="69" t="s">
        <v>57</v>
      </c>
      <c r="AF235" s="39"/>
      <c r="AG235" s="69" t="s">
        <v>57</v>
      </c>
      <c r="AH235" s="40"/>
      <c r="AI235" s="67"/>
      <c r="AJ235" s="68"/>
      <c r="AK235" s="69" t="s">
        <v>57</v>
      </c>
      <c r="AL235" s="39"/>
      <c r="AM235" s="69" t="s">
        <v>57</v>
      </c>
      <c r="AN235" s="40"/>
      <c r="AO235" s="179"/>
      <c r="AP235" s="270" t="s">
        <v>58</v>
      </c>
      <c r="AQ235" s="270"/>
      <c r="AR235" s="270" t="s">
        <v>549</v>
      </c>
      <c r="AS235" s="70" t="s">
        <v>60</v>
      </c>
      <c r="AT235" s="70"/>
      <c r="AU235" s="71"/>
    </row>
    <row r="236" spans="1:47" ht="21.6" customHeight="1" x14ac:dyDescent="0.2">
      <c r="A236" s="58"/>
      <c r="B236" s="72"/>
      <c r="C236" s="285"/>
      <c r="D236" s="271"/>
      <c r="E236" s="271"/>
      <c r="F236" s="271"/>
      <c r="G236" s="171">
        <v>27.1</v>
      </c>
      <c r="H236" s="203">
        <v>27.1</v>
      </c>
      <c r="I236" s="61">
        <v>25.411999999999999</v>
      </c>
      <c r="J236" s="279"/>
      <c r="K236" s="263"/>
      <c r="L236" s="289"/>
      <c r="M236" s="171">
        <v>27.1</v>
      </c>
      <c r="N236" s="171">
        <v>0</v>
      </c>
      <c r="O236" s="205">
        <f t="shared" si="11"/>
        <v>-27.1</v>
      </c>
      <c r="P236" s="215">
        <v>0</v>
      </c>
      <c r="Q236" s="288"/>
      <c r="R236" s="271"/>
      <c r="S236" s="271"/>
      <c r="T236" s="206" t="s">
        <v>910</v>
      </c>
      <c r="U236" s="207" t="s">
        <v>810</v>
      </c>
      <c r="V236" s="206" t="s">
        <v>873</v>
      </c>
      <c r="W236" s="67" t="s">
        <v>56</v>
      </c>
      <c r="X236" s="68">
        <v>21</v>
      </c>
      <c r="Y236" s="69" t="s">
        <v>57</v>
      </c>
      <c r="Z236" s="39">
        <v>273</v>
      </c>
      <c r="AA236" s="69" t="s">
        <v>57</v>
      </c>
      <c r="AB236" s="40"/>
      <c r="AC236" s="67"/>
      <c r="AD236" s="68"/>
      <c r="AE236" s="69" t="s">
        <v>57</v>
      </c>
      <c r="AF236" s="39"/>
      <c r="AG236" s="69" t="s">
        <v>57</v>
      </c>
      <c r="AH236" s="40"/>
      <c r="AI236" s="67"/>
      <c r="AJ236" s="68"/>
      <c r="AK236" s="69" t="s">
        <v>57</v>
      </c>
      <c r="AL236" s="39"/>
      <c r="AM236" s="69" t="s">
        <v>57</v>
      </c>
      <c r="AN236" s="40"/>
      <c r="AO236" s="179"/>
      <c r="AP236" s="271"/>
      <c r="AQ236" s="271"/>
      <c r="AR236" s="271"/>
      <c r="AS236" s="70" t="s">
        <v>60</v>
      </c>
      <c r="AT236" s="70"/>
      <c r="AU236" s="71"/>
    </row>
    <row r="237" spans="1:47" ht="23.4" customHeight="1" x14ac:dyDescent="0.2">
      <c r="A237" s="58"/>
      <c r="B237" s="72"/>
      <c r="C237" s="286"/>
      <c r="D237" s="272"/>
      <c r="E237" s="272"/>
      <c r="F237" s="272"/>
      <c r="G237" s="171">
        <v>147.363</v>
      </c>
      <c r="H237" s="203">
        <v>147.363</v>
      </c>
      <c r="I237" s="61">
        <v>145.55199999999999</v>
      </c>
      <c r="J237" s="278"/>
      <c r="K237" s="264"/>
      <c r="L237" s="273"/>
      <c r="M237" s="171">
        <v>147.548</v>
      </c>
      <c r="N237" s="171">
        <v>168.88800000000001</v>
      </c>
      <c r="O237" s="205">
        <f t="shared" si="11"/>
        <v>21.340000000000003</v>
      </c>
      <c r="P237" s="61">
        <v>0</v>
      </c>
      <c r="Q237" s="276"/>
      <c r="R237" s="272"/>
      <c r="S237" s="272"/>
      <c r="T237" s="206" t="s">
        <v>910</v>
      </c>
      <c r="U237" s="207" t="s">
        <v>810</v>
      </c>
      <c r="V237" s="206" t="s">
        <v>911</v>
      </c>
      <c r="W237" s="67" t="s">
        <v>56</v>
      </c>
      <c r="X237" s="68">
        <v>21</v>
      </c>
      <c r="Y237" s="69" t="s">
        <v>57</v>
      </c>
      <c r="Z237" s="39">
        <v>277</v>
      </c>
      <c r="AA237" s="69" t="s">
        <v>57</v>
      </c>
      <c r="AB237" s="40"/>
      <c r="AC237" s="67"/>
      <c r="AD237" s="68"/>
      <c r="AE237" s="69" t="s">
        <v>57</v>
      </c>
      <c r="AF237" s="39"/>
      <c r="AG237" s="69" t="s">
        <v>57</v>
      </c>
      <c r="AH237" s="40"/>
      <c r="AI237" s="67"/>
      <c r="AJ237" s="68"/>
      <c r="AK237" s="69" t="s">
        <v>57</v>
      </c>
      <c r="AL237" s="39"/>
      <c r="AM237" s="69" t="s">
        <v>57</v>
      </c>
      <c r="AN237" s="40"/>
      <c r="AO237" s="179"/>
      <c r="AP237" s="272"/>
      <c r="AQ237" s="272"/>
      <c r="AR237" s="272"/>
      <c r="AS237" s="70" t="s">
        <v>60</v>
      </c>
      <c r="AT237" s="70"/>
      <c r="AU237" s="71"/>
    </row>
    <row r="238" spans="1:47" ht="63.6" customHeight="1" x14ac:dyDescent="0.2">
      <c r="A238" s="58"/>
      <c r="B238" s="72"/>
      <c r="C238" s="202" t="s">
        <v>912</v>
      </c>
      <c r="D238" s="60" t="s">
        <v>1538</v>
      </c>
      <c r="E238" s="60" t="s">
        <v>790</v>
      </c>
      <c r="F238" s="60" t="s">
        <v>48</v>
      </c>
      <c r="G238" s="171">
        <v>327.80799999999999</v>
      </c>
      <c r="H238" s="210">
        <v>327.80799999999999</v>
      </c>
      <c r="I238" s="61">
        <v>310.00700000000001</v>
      </c>
      <c r="J238" s="188" t="s">
        <v>49</v>
      </c>
      <c r="K238" s="177" t="s">
        <v>50</v>
      </c>
      <c r="L238" s="60" t="s">
        <v>913</v>
      </c>
      <c r="M238" s="171">
        <v>330.779</v>
      </c>
      <c r="N238" s="171">
        <v>331.14800000000002</v>
      </c>
      <c r="O238" s="205">
        <f>N238-M238</f>
        <v>0.36900000000002819</v>
      </c>
      <c r="P238" s="215">
        <v>0</v>
      </c>
      <c r="Q238" s="177" t="s">
        <v>50</v>
      </c>
      <c r="R238" s="60" t="s">
        <v>1534</v>
      </c>
      <c r="S238" s="66"/>
      <c r="T238" s="206" t="s">
        <v>910</v>
      </c>
      <c r="U238" s="207" t="s">
        <v>810</v>
      </c>
      <c r="V238" s="206" t="s">
        <v>836</v>
      </c>
      <c r="W238" s="67" t="s">
        <v>56</v>
      </c>
      <c r="X238" s="68">
        <v>21</v>
      </c>
      <c r="Y238" s="69" t="s">
        <v>57</v>
      </c>
      <c r="Z238" s="39">
        <v>274</v>
      </c>
      <c r="AA238" s="69" t="s">
        <v>57</v>
      </c>
      <c r="AB238" s="40"/>
      <c r="AC238" s="67" t="s">
        <v>56</v>
      </c>
      <c r="AD238" s="68">
        <v>21</v>
      </c>
      <c r="AE238" s="69" t="s">
        <v>57</v>
      </c>
      <c r="AF238" s="39">
        <v>275</v>
      </c>
      <c r="AG238" s="69" t="s">
        <v>57</v>
      </c>
      <c r="AH238" s="40"/>
      <c r="AI238" s="67" t="s">
        <v>56</v>
      </c>
      <c r="AJ238" s="68">
        <v>21</v>
      </c>
      <c r="AK238" s="69" t="s">
        <v>57</v>
      </c>
      <c r="AL238" s="39">
        <v>276</v>
      </c>
      <c r="AM238" s="69" t="s">
        <v>57</v>
      </c>
      <c r="AN238" s="40"/>
      <c r="AO238" s="179"/>
      <c r="AP238" s="60" t="s">
        <v>58</v>
      </c>
      <c r="AQ238" s="179"/>
      <c r="AR238" s="179" t="s">
        <v>68</v>
      </c>
      <c r="AS238" s="70" t="s">
        <v>60</v>
      </c>
      <c r="AT238" s="70" t="s">
        <v>60</v>
      </c>
      <c r="AU238" s="71"/>
    </row>
    <row r="239" spans="1:47" ht="54" x14ac:dyDescent="0.2">
      <c r="A239" s="58"/>
      <c r="B239" s="72"/>
      <c r="C239" s="202" t="s">
        <v>914</v>
      </c>
      <c r="D239" s="60" t="s">
        <v>1537</v>
      </c>
      <c r="E239" s="60" t="s">
        <v>915</v>
      </c>
      <c r="F239" s="60" t="s">
        <v>48</v>
      </c>
      <c r="G239" s="171">
        <v>158.03</v>
      </c>
      <c r="H239" s="210">
        <v>158.03</v>
      </c>
      <c r="I239" s="61">
        <v>133.505</v>
      </c>
      <c r="J239" s="204" t="s">
        <v>1518</v>
      </c>
      <c r="K239" s="177" t="s">
        <v>50</v>
      </c>
      <c r="L239" s="60" t="s">
        <v>1533</v>
      </c>
      <c r="M239" s="171">
        <v>147.398</v>
      </c>
      <c r="N239" s="171">
        <v>165.24799999999999</v>
      </c>
      <c r="O239" s="205">
        <f t="shared" si="11"/>
        <v>17.849999999999994</v>
      </c>
      <c r="P239" s="61">
        <v>0</v>
      </c>
      <c r="Q239" s="177" t="s">
        <v>50</v>
      </c>
      <c r="R239" s="60" t="s">
        <v>1536</v>
      </c>
      <c r="S239" s="66"/>
      <c r="T239" s="206" t="s">
        <v>843</v>
      </c>
      <c r="U239" s="207" t="s">
        <v>844</v>
      </c>
      <c r="V239" s="206" t="s">
        <v>916</v>
      </c>
      <c r="W239" s="67" t="s">
        <v>56</v>
      </c>
      <c r="X239" s="68">
        <v>21</v>
      </c>
      <c r="Y239" s="69" t="s">
        <v>57</v>
      </c>
      <c r="Z239" s="39">
        <v>278</v>
      </c>
      <c r="AA239" s="69" t="s">
        <v>57</v>
      </c>
      <c r="AB239" s="40"/>
      <c r="AC239" s="67" t="s">
        <v>56</v>
      </c>
      <c r="AD239" s="68">
        <v>21</v>
      </c>
      <c r="AE239" s="69" t="s">
        <v>57</v>
      </c>
      <c r="AF239" s="39">
        <v>279</v>
      </c>
      <c r="AG239" s="69" t="s">
        <v>57</v>
      </c>
      <c r="AH239" s="40"/>
      <c r="AI239" s="67" t="s">
        <v>56</v>
      </c>
      <c r="AJ239" s="68">
        <v>21</v>
      </c>
      <c r="AK239" s="69" t="s">
        <v>57</v>
      </c>
      <c r="AL239" s="39">
        <v>280</v>
      </c>
      <c r="AM239" s="69" t="s">
        <v>57</v>
      </c>
      <c r="AN239" s="40"/>
      <c r="AO239" s="179" t="s">
        <v>917</v>
      </c>
      <c r="AP239" s="179" t="s">
        <v>91</v>
      </c>
      <c r="AQ239" s="179" t="s">
        <v>103</v>
      </c>
      <c r="AR239" s="179" t="s">
        <v>93</v>
      </c>
      <c r="AS239" s="70" t="s">
        <v>60</v>
      </c>
      <c r="AT239" s="70"/>
      <c r="AU239" s="71"/>
    </row>
    <row r="240" spans="1:47" ht="45" customHeight="1" x14ac:dyDescent="0.2">
      <c r="A240" s="58"/>
      <c r="B240" s="72"/>
      <c r="C240" s="284" t="s">
        <v>918</v>
      </c>
      <c r="D240" s="270" t="s">
        <v>1677</v>
      </c>
      <c r="E240" s="270" t="s">
        <v>919</v>
      </c>
      <c r="F240" s="270" t="s">
        <v>48</v>
      </c>
      <c r="G240" s="171">
        <v>155.43199999999999</v>
      </c>
      <c r="H240" s="171">
        <v>155.43199999999999</v>
      </c>
      <c r="I240" s="61">
        <v>143.751</v>
      </c>
      <c r="J240" s="277" t="s">
        <v>126</v>
      </c>
      <c r="K240" s="262" t="s">
        <v>50</v>
      </c>
      <c r="L240" s="270" t="s">
        <v>920</v>
      </c>
      <c r="M240" s="171">
        <v>105.351</v>
      </c>
      <c r="N240" s="171">
        <v>126.06699999999999</v>
      </c>
      <c r="O240" s="205">
        <f t="shared" si="11"/>
        <v>20.715999999999994</v>
      </c>
      <c r="P240" s="215">
        <v>0</v>
      </c>
      <c r="Q240" s="262" t="s">
        <v>50</v>
      </c>
      <c r="R240" s="270" t="s">
        <v>1588</v>
      </c>
      <c r="S240" s="66"/>
      <c r="T240" s="206" t="s">
        <v>921</v>
      </c>
      <c r="U240" s="207" t="s">
        <v>844</v>
      </c>
      <c r="V240" s="206" t="s">
        <v>916</v>
      </c>
      <c r="W240" s="67" t="s">
        <v>56</v>
      </c>
      <c r="X240" s="68">
        <v>21</v>
      </c>
      <c r="Y240" s="69" t="s">
        <v>57</v>
      </c>
      <c r="Z240" s="39">
        <v>282</v>
      </c>
      <c r="AA240" s="69" t="s">
        <v>57</v>
      </c>
      <c r="AB240" s="40"/>
      <c r="AC240" s="67" t="s">
        <v>56</v>
      </c>
      <c r="AD240" s="68">
        <v>21</v>
      </c>
      <c r="AE240" s="69" t="s">
        <v>57</v>
      </c>
      <c r="AF240" s="39">
        <v>284</v>
      </c>
      <c r="AG240" s="69" t="s">
        <v>57</v>
      </c>
      <c r="AH240" s="40"/>
      <c r="AI240" s="67" t="s">
        <v>56</v>
      </c>
      <c r="AJ240" s="68">
        <v>21</v>
      </c>
      <c r="AK240" s="69" t="s">
        <v>57</v>
      </c>
      <c r="AL240" s="39">
        <v>286</v>
      </c>
      <c r="AM240" s="69" t="s">
        <v>57</v>
      </c>
      <c r="AN240" s="40"/>
      <c r="AO240" s="179" t="s">
        <v>1587</v>
      </c>
      <c r="AP240" s="60" t="s">
        <v>58</v>
      </c>
      <c r="AQ240" s="179"/>
      <c r="AR240" s="179" t="s">
        <v>99</v>
      </c>
      <c r="AS240" s="70" t="s">
        <v>60</v>
      </c>
      <c r="AT240" s="70"/>
      <c r="AU240" s="71"/>
    </row>
    <row r="241" spans="1:47" ht="23.4" customHeight="1" x14ac:dyDescent="0.2">
      <c r="A241" s="58"/>
      <c r="B241" s="72"/>
      <c r="C241" s="286"/>
      <c r="D241" s="272"/>
      <c r="E241" s="272"/>
      <c r="F241" s="272"/>
      <c r="G241" s="171">
        <v>34</v>
      </c>
      <c r="H241" s="171">
        <v>34</v>
      </c>
      <c r="I241" s="61">
        <v>24.225999999999999</v>
      </c>
      <c r="J241" s="278"/>
      <c r="K241" s="264"/>
      <c r="L241" s="273"/>
      <c r="M241" s="171">
        <v>32.951999999999998</v>
      </c>
      <c r="N241" s="171">
        <v>33.119999999999997</v>
      </c>
      <c r="O241" s="205">
        <f t="shared" si="11"/>
        <v>0.16799999999999926</v>
      </c>
      <c r="P241" s="61">
        <v>0</v>
      </c>
      <c r="Q241" s="264"/>
      <c r="R241" s="273"/>
      <c r="S241" s="66"/>
      <c r="T241" s="206" t="s">
        <v>921</v>
      </c>
      <c r="U241" s="207" t="s">
        <v>844</v>
      </c>
      <c r="V241" s="206" t="s">
        <v>922</v>
      </c>
      <c r="W241" s="219"/>
      <c r="X241" s="220"/>
      <c r="Y241" s="221"/>
      <c r="Z241" s="222"/>
      <c r="AA241" s="221"/>
      <c r="AB241" s="223"/>
      <c r="AC241" s="67" t="s">
        <v>56</v>
      </c>
      <c r="AD241" s="68">
        <v>21</v>
      </c>
      <c r="AE241" s="69" t="s">
        <v>57</v>
      </c>
      <c r="AF241" s="39">
        <v>285</v>
      </c>
      <c r="AG241" s="69" t="s">
        <v>57</v>
      </c>
      <c r="AH241" s="40"/>
      <c r="AI241" s="67"/>
      <c r="AJ241" s="68"/>
      <c r="AK241" s="69" t="s">
        <v>57</v>
      </c>
      <c r="AL241" s="39"/>
      <c r="AM241" s="69" t="s">
        <v>57</v>
      </c>
      <c r="AN241" s="40"/>
      <c r="AO241" s="179"/>
      <c r="AP241" s="179"/>
      <c r="AQ241" s="179"/>
      <c r="AR241" s="179" t="s">
        <v>99</v>
      </c>
      <c r="AS241" s="70" t="s">
        <v>60</v>
      </c>
      <c r="AT241" s="70"/>
      <c r="AU241" s="71"/>
    </row>
    <row r="242" spans="1:47" s="50" customFormat="1" ht="21.6" customHeight="1" x14ac:dyDescent="0.2">
      <c r="A242" s="57"/>
      <c r="B242" s="281" t="s">
        <v>923</v>
      </c>
      <c r="C242" s="282"/>
      <c r="D242" s="282"/>
      <c r="E242" s="282"/>
      <c r="F242" s="282"/>
      <c r="G242" s="282"/>
      <c r="H242" s="282"/>
      <c r="I242" s="282"/>
      <c r="J242" s="282"/>
      <c r="K242" s="282"/>
      <c r="L242" s="282"/>
      <c r="M242" s="282"/>
      <c r="N242" s="282"/>
      <c r="O242" s="282"/>
      <c r="P242" s="282"/>
      <c r="Q242" s="282"/>
      <c r="R242" s="282"/>
      <c r="S242" s="282"/>
      <c r="T242" s="282"/>
      <c r="U242" s="282"/>
      <c r="V242" s="282"/>
      <c r="W242" s="282"/>
      <c r="X242" s="282"/>
      <c r="Y242" s="282"/>
      <c r="Z242" s="282"/>
      <c r="AA242" s="282"/>
      <c r="AB242" s="282"/>
      <c r="AC242" s="282"/>
      <c r="AD242" s="282"/>
      <c r="AE242" s="282"/>
      <c r="AF242" s="282"/>
      <c r="AG242" s="282"/>
      <c r="AH242" s="282"/>
      <c r="AI242" s="282"/>
      <c r="AJ242" s="282"/>
      <c r="AK242" s="282"/>
      <c r="AL242" s="282"/>
      <c r="AM242" s="282"/>
      <c r="AN242" s="282"/>
      <c r="AO242" s="282"/>
      <c r="AP242" s="282"/>
      <c r="AQ242" s="282"/>
      <c r="AR242" s="282"/>
      <c r="AS242" s="282"/>
      <c r="AT242" s="282"/>
      <c r="AU242" s="283"/>
    </row>
    <row r="243" spans="1:47" ht="409.6" x14ac:dyDescent="0.2">
      <c r="A243" s="58"/>
      <c r="B243" s="72"/>
      <c r="C243" s="202" t="s">
        <v>924</v>
      </c>
      <c r="D243" s="60" t="s">
        <v>925</v>
      </c>
      <c r="E243" s="60" t="s">
        <v>580</v>
      </c>
      <c r="F243" s="60" t="s">
        <v>926</v>
      </c>
      <c r="G243" s="171">
        <v>500</v>
      </c>
      <c r="H243" s="210">
        <v>500</v>
      </c>
      <c r="I243" s="171">
        <v>483.74620599999997</v>
      </c>
      <c r="J243" s="204" t="s">
        <v>927</v>
      </c>
      <c r="K243" s="177" t="s">
        <v>81</v>
      </c>
      <c r="L243" s="60" t="s">
        <v>928</v>
      </c>
      <c r="M243" s="171">
        <v>400</v>
      </c>
      <c r="N243" s="171">
        <v>0</v>
      </c>
      <c r="O243" s="205">
        <f t="shared" si="11"/>
        <v>-400</v>
      </c>
      <c r="P243" s="61">
        <v>0</v>
      </c>
      <c r="Q243" s="177" t="s">
        <v>929</v>
      </c>
      <c r="R243" s="60" t="s">
        <v>930</v>
      </c>
      <c r="S243" s="66"/>
      <c r="T243" s="206" t="s">
        <v>267</v>
      </c>
      <c r="U243" s="207" t="s">
        <v>810</v>
      </c>
      <c r="V243" s="206" t="s">
        <v>931</v>
      </c>
      <c r="W243" s="67" t="s">
        <v>56</v>
      </c>
      <c r="X243" s="68">
        <v>21</v>
      </c>
      <c r="Y243" s="69" t="s">
        <v>57</v>
      </c>
      <c r="Z243" s="39">
        <v>309</v>
      </c>
      <c r="AA243" s="69" t="s">
        <v>57</v>
      </c>
      <c r="AB243" s="40"/>
      <c r="AC243" s="67"/>
      <c r="AD243" s="68"/>
      <c r="AE243" s="69" t="s">
        <v>57</v>
      </c>
      <c r="AF243" s="39"/>
      <c r="AG243" s="69" t="s">
        <v>57</v>
      </c>
      <c r="AH243" s="40"/>
      <c r="AI243" s="67"/>
      <c r="AJ243" s="68"/>
      <c r="AK243" s="69" t="s">
        <v>57</v>
      </c>
      <c r="AL243" s="39"/>
      <c r="AM243" s="69" t="s">
        <v>57</v>
      </c>
      <c r="AN243" s="40"/>
      <c r="AO243" s="179"/>
      <c r="AP243" s="179" t="s">
        <v>146</v>
      </c>
      <c r="AQ243" s="179" t="s">
        <v>92</v>
      </c>
      <c r="AR243" s="179" t="s">
        <v>68</v>
      </c>
      <c r="AS243" s="70" t="s">
        <v>60</v>
      </c>
      <c r="AT243" s="70"/>
      <c r="AU243" s="71"/>
    </row>
    <row r="244" spans="1:47" ht="409.6" x14ac:dyDescent="0.2">
      <c r="A244" s="58"/>
      <c r="B244" s="72"/>
      <c r="C244" s="202" t="s">
        <v>932</v>
      </c>
      <c r="D244" s="60" t="s">
        <v>933</v>
      </c>
      <c r="E244" s="60" t="s">
        <v>342</v>
      </c>
      <c r="F244" s="60" t="s">
        <v>339</v>
      </c>
      <c r="G244" s="171">
        <v>0</v>
      </c>
      <c r="H244" s="203">
        <v>0</v>
      </c>
      <c r="I244" s="61">
        <v>0</v>
      </c>
      <c r="J244" s="204" t="s">
        <v>934</v>
      </c>
      <c r="K244" s="177" t="s">
        <v>50</v>
      </c>
      <c r="L244" s="60" t="s">
        <v>935</v>
      </c>
      <c r="M244" s="171">
        <v>70.745000000000005</v>
      </c>
      <c r="N244" s="171">
        <v>70.745000000000005</v>
      </c>
      <c r="O244" s="205">
        <f t="shared" ref="O244" si="13">N244-M244</f>
        <v>0</v>
      </c>
      <c r="P244" s="61">
        <v>0</v>
      </c>
      <c r="Q244" s="177" t="s">
        <v>50</v>
      </c>
      <c r="R244" s="60" t="s">
        <v>936</v>
      </c>
      <c r="S244" s="66"/>
      <c r="T244" s="206" t="s">
        <v>937</v>
      </c>
      <c r="U244" s="207" t="s">
        <v>810</v>
      </c>
      <c r="V244" s="206" t="s">
        <v>931</v>
      </c>
      <c r="W244" s="67" t="s">
        <v>56</v>
      </c>
      <c r="X244" s="68" t="s">
        <v>345</v>
      </c>
      <c r="Y244" s="69" t="s">
        <v>57</v>
      </c>
      <c r="Z244" s="39">
        <v>11</v>
      </c>
      <c r="AA244" s="69" t="s">
        <v>57</v>
      </c>
      <c r="AB244" s="40"/>
      <c r="AC244" s="67"/>
      <c r="AD244" s="68"/>
      <c r="AE244" s="69" t="s">
        <v>57</v>
      </c>
      <c r="AF244" s="39"/>
      <c r="AG244" s="69" t="s">
        <v>57</v>
      </c>
      <c r="AH244" s="40"/>
      <c r="AI244" s="67"/>
      <c r="AJ244" s="68"/>
      <c r="AK244" s="69" t="s">
        <v>57</v>
      </c>
      <c r="AL244" s="39"/>
      <c r="AM244" s="69" t="s">
        <v>57</v>
      </c>
      <c r="AN244" s="40"/>
      <c r="AO244" s="179"/>
      <c r="AP244" s="179" t="s">
        <v>91</v>
      </c>
      <c r="AQ244" s="179" t="s">
        <v>103</v>
      </c>
      <c r="AR244" s="179" t="s">
        <v>108</v>
      </c>
      <c r="AS244" s="70" t="s">
        <v>60</v>
      </c>
      <c r="AT244" s="70"/>
      <c r="AU244" s="71"/>
    </row>
    <row r="245" spans="1:47" s="50" customFormat="1" ht="21.6" customHeight="1" x14ac:dyDescent="0.2">
      <c r="A245" s="57"/>
      <c r="B245" s="281" t="s">
        <v>938</v>
      </c>
      <c r="C245" s="282"/>
      <c r="D245" s="282"/>
      <c r="E245" s="282"/>
      <c r="F245" s="282"/>
      <c r="G245" s="282"/>
      <c r="H245" s="282"/>
      <c r="I245" s="282"/>
      <c r="J245" s="282"/>
      <c r="K245" s="282"/>
      <c r="L245" s="282"/>
      <c r="M245" s="282"/>
      <c r="N245" s="282"/>
      <c r="O245" s="282"/>
      <c r="P245" s="282"/>
      <c r="Q245" s="282"/>
      <c r="R245" s="282"/>
      <c r="S245" s="282"/>
      <c r="T245" s="282"/>
      <c r="U245" s="282"/>
      <c r="V245" s="282"/>
      <c r="W245" s="282"/>
      <c r="X245" s="282"/>
      <c r="Y245" s="282"/>
      <c r="Z245" s="282"/>
      <c r="AA245" s="282"/>
      <c r="AB245" s="282"/>
      <c r="AC245" s="282"/>
      <c r="AD245" s="282"/>
      <c r="AE245" s="282"/>
      <c r="AF245" s="282"/>
      <c r="AG245" s="282"/>
      <c r="AH245" s="282"/>
      <c r="AI245" s="282"/>
      <c r="AJ245" s="282"/>
      <c r="AK245" s="282"/>
      <c r="AL245" s="282"/>
      <c r="AM245" s="282"/>
      <c r="AN245" s="282"/>
      <c r="AO245" s="282"/>
      <c r="AP245" s="282"/>
      <c r="AQ245" s="282"/>
      <c r="AR245" s="282"/>
      <c r="AS245" s="282"/>
      <c r="AT245" s="282"/>
      <c r="AU245" s="283"/>
    </row>
    <row r="246" spans="1:47" ht="39.75" customHeight="1" x14ac:dyDescent="0.2">
      <c r="A246" s="58"/>
      <c r="B246" s="72"/>
      <c r="C246" s="284" t="s">
        <v>939</v>
      </c>
      <c r="D246" s="270" t="s">
        <v>940</v>
      </c>
      <c r="E246" s="270" t="s">
        <v>414</v>
      </c>
      <c r="F246" s="270" t="s">
        <v>48</v>
      </c>
      <c r="G246" s="171">
        <v>261.21900000000005</v>
      </c>
      <c r="H246" s="171">
        <v>261.21900000000005</v>
      </c>
      <c r="I246" s="171">
        <v>181.62</v>
      </c>
      <c r="J246" s="277" t="s">
        <v>49</v>
      </c>
      <c r="K246" s="262" t="s">
        <v>89</v>
      </c>
      <c r="L246" s="267" t="s">
        <v>941</v>
      </c>
      <c r="M246" s="171">
        <v>246.87299999999999</v>
      </c>
      <c r="N246" s="171">
        <v>209.48</v>
      </c>
      <c r="O246" s="205">
        <f t="shared" si="11"/>
        <v>-37.393000000000001</v>
      </c>
      <c r="P246" s="211" t="s">
        <v>57</v>
      </c>
      <c r="Q246" s="262" t="s">
        <v>417</v>
      </c>
      <c r="R246" s="267" t="s">
        <v>1532</v>
      </c>
      <c r="S246" s="66"/>
      <c r="T246" s="206" t="s">
        <v>809</v>
      </c>
      <c r="U246" s="207" t="s">
        <v>810</v>
      </c>
      <c r="V246" s="206" t="s">
        <v>942</v>
      </c>
      <c r="W246" s="67" t="s">
        <v>56</v>
      </c>
      <c r="X246" s="68">
        <v>21</v>
      </c>
      <c r="Y246" s="69" t="s">
        <v>57</v>
      </c>
      <c r="Z246" s="39">
        <v>310</v>
      </c>
      <c r="AA246" s="69" t="s">
        <v>57</v>
      </c>
      <c r="AB246" s="40"/>
      <c r="AC246" s="67"/>
      <c r="AD246" s="68"/>
      <c r="AE246" s="69" t="s">
        <v>57</v>
      </c>
      <c r="AF246" s="39"/>
      <c r="AG246" s="69" t="s">
        <v>57</v>
      </c>
      <c r="AH246" s="40"/>
      <c r="AI246" s="67"/>
      <c r="AJ246" s="68"/>
      <c r="AK246" s="69" t="s">
        <v>57</v>
      </c>
      <c r="AL246" s="39"/>
      <c r="AM246" s="69" t="s">
        <v>57</v>
      </c>
      <c r="AN246" s="40"/>
      <c r="AO246" s="179"/>
      <c r="AP246" s="270" t="s">
        <v>58</v>
      </c>
      <c r="AQ246" s="270"/>
      <c r="AR246" s="270" t="s">
        <v>68</v>
      </c>
      <c r="AS246" s="70" t="s">
        <v>60</v>
      </c>
      <c r="AT246" s="70" t="s">
        <v>60</v>
      </c>
      <c r="AU246" s="71"/>
    </row>
    <row r="247" spans="1:47" ht="39.75" customHeight="1" x14ac:dyDescent="0.2">
      <c r="A247" s="58"/>
      <c r="B247" s="72"/>
      <c r="C247" s="285"/>
      <c r="D247" s="271"/>
      <c r="E247" s="271"/>
      <c r="F247" s="271"/>
      <c r="G247" s="171">
        <v>1170.742</v>
      </c>
      <c r="H247" s="171">
        <v>1170.742</v>
      </c>
      <c r="I247" s="171">
        <v>1081.212</v>
      </c>
      <c r="J247" s="279"/>
      <c r="K247" s="263"/>
      <c r="L247" s="269"/>
      <c r="M247" s="171">
        <v>1153.027</v>
      </c>
      <c r="N247" s="171">
        <v>1154.3389999999999</v>
      </c>
      <c r="O247" s="205">
        <f t="shared" si="11"/>
        <v>1.3119999999998981</v>
      </c>
      <c r="P247" s="211" t="s">
        <v>57</v>
      </c>
      <c r="Q247" s="263"/>
      <c r="R247" s="269"/>
      <c r="S247" s="66"/>
      <c r="T247" s="206" t="s">
        <v>809</v>
      </c>
      <c r="U247" s="207" t="s">
        <v>810</v>
      </c>
      <c r="V247" s="206" t="s">
        <v>796</v>
      </c>
      <c r="W247" s="67" t="s">
        <v>56</v>
      </c>
      <c r="X247" s="68">
        <v>21</v>
      </c>
      <c r="Y247" s="69" t="s">
        <v>57</v>
      </c>
      <c r="Z247" s="39">
        <v>310</v>
      </c>
      <c r="AA247" s="69" t="s">
        <v>57</v>
      </c>
      <c r="AB247" s="40"/>
      <c r="AC247" s="67"/>
      <c r="AD247" s="68"/>
      <c r="AE247" s="69" t="s">
        <v>57</v>
      </c>
      <c r="AF247" s="39"/>
      <c r="AG247" s="69" t="s">
        <v>57</v>
      </c>
      <c r="AH247" s="40"/>
      <c r="AI247" s="67"/>
      <c r="AJ247" s="68"/>
      <c r="AK247" s="69" t="s">
        <v>57</v>
      </c>
      <c r="AL247" s="39"/>
      <c r="AM247" s="69" t="s">
        <v>57</v>
      </c>
      <c r="AN247" s="40"/>
      <c r="AO247" s="179"/>
      <c r="AP247" s="271"/>
      <c r="AQ247" s="271"/>
      <c r="AR247" s="271"/>
      <c r="AS247" s="70" t="s">
        <v>60</v>
      </c>
      <c r="AT247" s="70"/>
      <c r="AU247" s="71"/>
    </row>
    <row r="248" spans="1:47" ht="51" customHeight="1" x14ac:dyDescent="0.2">
      <c r="A248" s="58"/>
      <c r="B248" s="72"/>
      <c r="C248" s="286"/>
      <c r="D248" s="272"/>
      <c r="E248" s="272"/>
      <c r="F248" s="272"/>
      <c r="G248" s="171">
        <v>284.85500000000002</v>
      </c>
      <c r="H248" s="171">
        <v>284.85500000000002</v>
      </c>
      <c r="I248" s="171">
        <v>244.053</v>
      </c>
      <c r="J248" s="278"/>
      <c r="K248" s="264"/>
      <c r="L248" s="268"/>
      <c r="M248" s="171">
        <v>285.48700000000002</v>
      </c>
      <c r="N248" s="171">
        <v>281.334</v>
      </c>
      <c r="O248" s="205">
        <f t="shared" si="11"/>
        <v>-4.15300000000002</v>
      </c>
      <c r="P248" s="211" t="s">
        <v>57</v>
      </c>
      <c r="Q248" s="264"/>
      <c r="R248" s="268"/>
      <c r="S248" s="66"/>
      <c r="T248" s="206" t="s">
        <v>809</v>
      </c>
      <c r="U248" s="207" t="s">
        <v>943</v>
      </c>
      <c r="V248" s="206" t="s">
        <v>944</v>
      </c>
      <c r="W248" s="67" t="s">
        <v>56</v>
      </c>
      <c r="X248" s="68">
        <v>21</v>
      </c>
      <c r="Y248" s="69" t="s">
        <v>57</v>
      </c>
      <c r="Z248" s="39">
        <v>310</v>
      </c>
      <c r="AA248" s="69" t="s">
        <v>57</v>
      </c>
      <c r="AB248" s="40"/>
      <c r="AC248" s="67"/>
      <c r="AD248" s="68"/>
      <c r="AE248" s="69" t="s">
        <v>57</v>
      </c>
      <c r="AF248" s="39"/>
      <c r="AG248" s="69" t="s">
        <v>57</v>
      </c>
      <c r="AH248" s="40"/>
      <c r="AI248" s="67"/>
      <c r="AJ248" s="68"/>
      <c r="AK248" s="69" t="s">
        <v>57</v>
      </c>
      <c r="AL248" s="39"/>
      <c r="AM248" s="69" t="s">
        <v>57</v>
      </c>
      <c r="AN248" s="40"/>
      <c r="AO248" s="179"/>
      <c r="AP248" s="272"/>
      <c r="AQ248" s="272"/>
      <c r="AR248" s="272"/>
      <c r="AS248" s="70" t="s">
        <v>60</v>
      </c>
      <c r="AT248" s="70" t="s">
        <v>60</v>
      </c>
      <c r="AU248" s="71"/>
    </row>
    <row r="249" spans="1:47" ht="21.6" customHeight="1" x14ac:dyDescent="0.2">
      <c r="A249" s="402" t="s">
        <v>945</v>
      </c>
      <c r="B249" s="403"/>
      <c r="C249" s="403"/>
      <c r="D249" s="403"/>
      <c r="E249" s="403"/>
      <c r="F249" s="403"/>
      <c r="G249" s="403"/>
      <c r="H249" s="403"/>
      <c r="I249" s="403"/>
      <c r="J249" s="403"/>
      <c r="K249" s="403"/>
      <c r="L249" s="403"/>
      <c r="M249" s="403"/>
      <c r="N249" s="403"/>
      <c r="O249" s="403"/>
      <c r="P249" s="403"/>
      <c r="Q249" s="403"/>
      <c r="R249" s="403"/>
      <c r="S249" s="403"/>
      <c r="T249" s="403"/>
      <c r="U249" s="403"/>
      <c r="V249" s="403"/>
      <c r="W249" s="403"/>
      <c r="X249" s="403"/>
      <c r="Y249" s="403"/>
      <c r="Z249" s="403"/>
      <c r="AA249" s="403"/>
      <c r="AB249" s="403"/>
      <c r="AC249" s="403"/>
      <c r="AD249" s="403"/>
      <c r="AE249" s="403"/>
      <c r="AF249" s="403"/>
      <c r="AG249" s="403"/>
      <c r="AH249" s="403"/>
      <c r="AI249" s="403"/>
      <c r="AJ249" s="403"/>
      <c r="AK249" s="403"/>
      <c r="AL249" s="403"/>
      <c r="AM249" s="403"/>
      <c r="AN249" s="403"/>
      <c r="AO249" s="403"/>
      <c r="AP249" s="403"/>
      <c r="AQ249" s="403"/>
      <c r="AR249" s="403"/>
      <c r="AS249" s="403"/>
      <c r="AT249" s="403"/>
      <c r="AU249" s="404"/>
    </row>
    <row r="250" spans="1:47" ht="86.4" x14ac:dyDescent="0.2">
      <c r="A250" s="58"/>
      <c r="B250" s="72"/>
      <c r="C250" s="202" t="s">
        <v>946</v>
      </c>
      <c r="D250" s="60" t="s">
        <v>947</v>
      </c>
      <c r="E250" s="60" t="s">
        <v>414</v>
      </c>
      <c r="F250" s="60" t="s">
        <v>48</v>
      </c>
      <c r="G250" s="171">
        <v>1029</v>
      </c>
      <c r="H250" s="203">
        <v>685.65</v>
      </c>
      <c r="I250" s="61">
        <v>353.68700000000001</v>
      </c>
      <c r="J250" s="204" t="s">
        <v>948</v>
      </c>
      <c r="K250" s="177" t="s">
        <v>50</v>
      </c>
      <c r="L250" s="60" t="s">
        <v>949</v>
      </c>
      <c r="M250" s="171">
        <v>30</v>
      </c>
      <c r="N250" s="171">
        <v>30</v>
      </c>
      <c r="O250" s="205">
        <f t="shared" si="11"/>
        <v>0</v>
      </c>
      <c r="P250" s="61">
        <v>0</v>
      </c>
      <c r="Q250" s="177" t="s">
        <v>50</v>
      </c>
      <c r="R250" s="60" t="s">
        <v>950</v>
      </c>
      <c r="S250" s="66"/>
      <c r="T250" s="206" t="s">
        <v>73</v>
      </c>
      <c r="U250" s="207" t="s">
        <v>401</v>
      </c>
      <c r="V250" s="206" t="s">
        <v>951</v>
      </c>
      <c r="W250" s="67" t="s">
        <v>56</v>
      </c>
      <c r="X250" s="68">
        <v>21</v>
      </c>
      <c r="Y250" s="69" t="s">
        <v>57</v>
      </c>
      <c r="Z250" s="39">
        <v>159</v>
      </c>
      <c r="AA250" s="69" t="s">
        <v>57</v>
      </c>
      <c r="AB250" s="40"/>
      <c r="AC250" s="67"/>
      <c r="AD250" s="68"/>
      <c r="AE250" s="69" t="s">
        <v>57</v>
      </c>
      <c r="AF250" s="39"/>
      <c r="AG250" s="69" t="s">
        <v>57</v>
      </c>
      <c r="AH250" s="40"/>
      <c r="AI250" s="67"/>
      <c r="AJ250" s="68"/>
      <c r="AK250" s="69" t="s">
        <v>57</v>
      </c>
      <c r="AL250" s="39"/>
      <c r="AM250" s="69" t="s">
        <v>57</v>
      </c>
      <c r="AN250" s="40"/>
      <c r="AO250" s="179"/>
      <c r="AP250" s="179" t="s">
        <v>91</v>
      </c>
      <c r="AQ250" s="179" t="s">
        <v>103</v>
      </c>
      <c r="AR250" s="179" t="s">
        <v>93</v>
      </c>
      <c r="AS250" s="70"/>
      <c r="AT250" s="70" t="s">
        <v>60</v>
      </c>
      <c r="AU250" s="71"/>
    </row>
    <row r="251" spans="1:47" ht="62.25" customHeight="1" x14ac:dyDescent="0.2">
      <c r="A251" s="58"/>
      <c r="B251" s="72"/>
      <c r="C251" s="202" t="s">
        <v>952</v>
      </c>
      <c r="D251" s="60" t="s">
        <v>953</v>
      </c>
      <c r="E251" s="60" t="s">
        <v>71</v>
      </c>
      <c r="F251" s="60" t="s">
        <v>48</v>
      </c>
      <c r="G251" s="171">
        <v>4174.7259999999997</v>
      </c>
      <c r="H251" s="210">
        <v>4174.7259999999997</v>
      </c>
      <c r="I251" s="171">
        <v>453.98599999999999</v>
      </c>
      <c r="J251" s="188" t="s">
        <v>49</v>
      </c>
      <c r="K251" s="177" t="s">
        <v>50</v>
      </c>
      <c r="L251" s="60" t="s">
        <v>954</v>
      </c>
      <c r="M251" s="171">
        <v>3503.41</v>
      </c>
      <c r="N251" s="171">
        <v>1699.317</v>
      </c>
      <c r="O251" s="205">
        <f t="shared" si="11"/>
        <v>-1804.0929999999998</v>
      </c>
      <c r="P251" s="61">
        <v>0</v>
      </c>
      <c r="Q251" s="177" t="s">
        <v>50</v>
      </c>
      <c r="R251" s="60" t="s">
        <v>955</v>
      </c>
      <c r="S251" s="66"/>
      <c r="T251" s="206" t="s">
        <v>956</v>
      </c>
      <c r="U251" s="207" t="s">
        <v>957</v>
      </c>
      <c r="V251" s="206" t="s">
        <v>958</v>
      </c>
      <c r="W251" s="67" t="s">
        <v>56</v>
      </c>
      <c r="X251" s="68">
        <v>21</v>
      </c>
      <c r="Y251" s="69" t="s">
        <v>57</v>
      </c>
      <c r="Z251" s="39">
        <v>311</v>
      </c>
      <c r="AA251" s="69" t="s">
        <v>57</v>
      </c>
      <c r="AB251" s="40"/>
      <c r="AC251" s="67"/>
      <c r="AD251" s="68"/>
      <c r="AE251" s="69" t="s">
        <v>57</v>
      </c>
      <c r="AF251" s="39"/>
      <c r="AG251" s="69" t="s">
        <v>57</v>
      </c>
      <c r="AH251" s="40"/>
      <c r="AI251" s="67"/>
      <c r="AJ251" s="68"/>
      <c r="AK251" s="69" t="s">
        <v>57</v>
      </c>
      <c r="AL251" s="39"/>
      <c r="AM251" s="69" t="s">
        <v>57</v>
      </c>
      <c r="AN251" s="40"/>
      <c r="AO251" s="179"/>
      <c r="AP251" s="60" t="s">
        <v>58</v>
      </c>
      <c r="AQ251" s="179"/>
      <c r="AR251" s="179" t="s">
        <v>68</v>
      </c>
      <c r="AS251" s="70" t="s">
        <v>60</v>
      </c>
      <c r="AT251" s="70"/>
      <c r="AU251" s="71"/>
    </row>
    <row r="252" spans="1:47" ht="21.6" customHeight="1" x14ac:dyDescent="0.2">
      <c r="A252" s="58"/>
      <c r="B252" s="72"/>
      <c r="C252" s="284" t="s">
        <v>959</v>
      </c>
      <c r="D252" s="270" t="s">
        <v>960</v>
      </c>
      <c r="E252" s="270" t="s">
        <v>211</v>
      </c>
      <c r="F252" s="270" t="s">
        <v>48</v>
      </c>
      <c r="G252" s="171">
        <v>49.917999999999999</v>
      </c>
      <c r="H252" s="203">
        <v>36.572000000000003</v>
      </c>
      <c r="I252" s="61">
        <v>35.43844</v>
      </c>
      <c r="J252" s="277" t="s">
        <v>49</v>
      </c>
      <c r="K252" s="262" t="s">
        <v>961</v>
      </c>
      <c r="L252" s="267" t="s">
        <v>962</v>
      </c>
      <c r="M252" s="171">
        <v>73.650000000000006</v>
      </c>
      <c r="N252" s="171">
        <v>41.933</v>
      </c>
      <c r="O252" s="205">
        <f t="shared" si="11"/>
        <v>-31.717000000000006</v>
      </c>
      <c r="P252" s="61">
        <v>0</v>
      </c>
      <c r="Q252" s="262" t="s">
        <v>50</v>
      </c>
      <c r="R252" s="267" t="s">
        <v>963</v>
      </c>
      <c r="S252" s="66"/>
      <c r="T252" s="206" t="s">
        <v>964</v>
      </c>
      <c r="U252" s="207" t="s">
        <v>810</v>
      </c>
      <c r="V252" s="206" t="s">
        <v>965</v>
      </c>
      <c r="W252" s="67" t="s">
        <v>56</v>
      </c>
      <c r="X252" s="68">
        <v>21</v>
      </c>
      <c r="Y252" s="69" t="s">
        <v>57</v>
      </c>
      <c r="Z252" s="39">
        <v>312</v>
      </c>
      <c r="AA252" s="69" t="s">
        <v>57</v>
      </c>
      <c r="AB252" s="40"/>
      <c r="AC252" s="67"/>
      <c r="AD252" s="68"/>
      <c r="AE252" s="69" t="s">
        <v>57</v>
      </c>
      <c r="AF252" s="39"/>
      <c r="AG252" s="69" t="s">
        <v>57</v>
      </c>
      <c r="AH252" s="40"/>
      <c r="AI252" s="67"/>
      <c r="AJ252" s="68"/>
      <c r="AK252" s="69" t="s">
        <v>57</v>
      </c>
      <c r="AL252" s="39"/>
      <c r="AM252" s="69" t="s">
        <v>57</v>
      </c>
      <c r="AN252" s="40"/>
      <c r="AO252" s="179"/>
      <c r="AP252" s="270" t="s">
        <v>57</v>
      </c>
      <c r="AQ252" s="270"/>
      <c r="AR252" s="270" t="s">
        <v>158</v>
      </c>
      <c r="AS252" s="70" t="s">
        <v>60</v>
      </c>
      <c r="AT252" s="70"/>
      <c r="AU252" s="71"/>
    </row>
    <row r="253" spans="1:47" ht="21.6" customHeight="1" x14ac:dyDescent="0.2">
      <c r="A253" s="58"/>
      <c r="B253" s="72"/>
      <c r="C253" s="286"/>
      <c r="D253" s="272"/>
      <c r="E253" s="272"/>
      <c r="F253" s="272"/>
      <c r="G253" s="171">
        <v>1.4950000000000001</v>
      </c>
      <c r="H253" s="203">
        <v>0</v>
      </c>
      <c r="I253" s="61">
        <v>0</v>
      </c>
      <c r="J253" s="278"/>
      <c r="K253" s="264"/>
      <c r="L253" s="268"/>
      <c r="M253" s="171">
        <v>24.361000000000001</v>
      </c>
      <c r="N253" s="171">
        <v>4.01</v>
      </c>
      <c r="O253" s="205">
        <f t="shared" si="11"/>
        <v>-20.350999999999999</v>
      </c>
      <c r="P253" s="61">
        <v>0</v>
      </c>
      <c r="Q253" s="264"/>
      <c r="R253" s="268"/>
      <c r="S253" s="66"/>
      <c r="T253" s="206" t="s">
        <v>964</v>
      </c>
      <c r="U253" s="207" t="s">
        <v>558</v>
      </c>
      <c r="V253" s="206" t="s">
        <v>966</v>
      </c>
      <c r="W253" s="67"/>
      <c r="X253" s="68"/>
      <c r="Y253" s="69" t="s">
        <v>57</v>
      </c>
      <c r="Z253" s="39"/>
      <c r="AA253" s="69" t="s">
        <v>57</v>
      </c>
      <c r="AB253" s="40"/>
      <c r="AC253" s="67"/>
      <c r="AD253" s="68"/>
      <c r="AE253" s="69" t="s">
        <v>57</v>
      </c>
      <c r="AF253" s="39"/>
      <c r="AG253" s="69" t="s">
        <v>57</v>
      </c>
      <c r="AH253" s="40"/>
      <c r="AI253" s="67"/>
      <c r="AJ253" s="68"/>
      <c r="AK253" s="69" t="s">
        <v>57</v>
      </c>
      <c r="AL253" s="39"/>
      <c r="AM253" s="69" t="s">
        <v>57</v>
      </c>
      <c r="AN253" s="40"/>
      <c r="AO253" s="179"/>
      <c r="AP253" s="272"/>
      <c r="AQ253" s="272"/>
      <c r="AR253" s="272"/>
      <c r="AS253" s="70" t="s">
        <v>60</v>
      </c>
      <c r="AT253" s="70"/>
      <c r="AU253" s="71"/>
    </row>
    <row r="254" spans="1:47" ht="75.599999999999994" x14ac:dyDescent="0.2">
      <c r="A254" s="58"/>
      <c r="B254" s="72"/>
      <c r="C254" s="202" t="s">
        <v>967</v>
      </c>
      <c r="D254" s="60" t="s">
        <v>968</v>
      </c>
      <c r="E254" s="60" t="s">
        <v>191</v>
      </c>
      <c r="F254" s="60" t="s">
        <v>48</v>
      </c>
      <c r="G254" s="171">
        <v>6671.4449999999997</v>
      </c>
      <c r="H254" s="203">
        <v>6671.4449999999997</v>
      </c>
      <c r="I254" s="61">
        <v>6671.4449999999997</v>
      </c>
      <c r="J254" s="188" t="s">
        <v>126</v>
      </c>
      <c r="K254" s="177" t="s">
        <v>50</v>
      </c>
      <c r="L254" s="60" t="s">
        <v>969</v>
      </c>
      <c r="M254" s="171">
        <v>6657.3180000000002</v>
      </c>
      <c r="N254" s="171">
        <v>7278.23</v>
      </c>
      <c r="O254" s="205">
        <f t="shared" si="11"/>
        <v>620.91199999999935</v>
      </c>
      <c r="P254" s="61">
        <v>0</v>
      </c>
      <c r="Q254" s="177" t="s">
        <v>50</v>
      </c>
      <c r="R254" s="60" t="s">
        <v>1580</v>
      </c>
      <c r="S254" s="66" t="s">
        <v>1594</v>
      </c>
      <c r="T254" s="206" t="s">
        <v>970</v>
      </c>
      <c r="U254" s="207" t="s">
        <v>810</v>
      </c>
      <c r="V254" s="206" t="s">
        <v>971</v>
      </c>
      <c r="W254" s="67" t="s">
        <v>56</v>
      </c>
      <c r="X254" s="68">
        <v>21</v>
      </c>
      <c r="Y254" s="69" t="s">
        <v>57</v>
      </c>
      <c r="Z254" s="39">
        <v>313</v>
      </c>
      <c r="AA254" s="69" t="s">
        <v>57</v>
      </c>
      <c r="AB254" s="40"/>
      <c r="AC254" s="67"/>
      <c r="AD254" s="68"/>
      <c r="AE254" s="69" t="s">
        <v>57</v>
      </c>
      <c r="AF254" s="39"/>
      <c r="AG254" s="69" t="s">
        <v>57</v>
      </c>
      <c r="AH254" s="40"/>
      <c r="AI254" s="67"/>
      <c r="AJ254" s="68"/>
      <c r="AK254" s="69" t="s">
        <v>57</v>
      </c>
      <c r="AL254" s="39"/>
      <c r="AM254" s="69" t="s">
        <v>57</v>
      </c>
      <c r="AN254" s="40"/>
      <c r="AO254" s="179"/>
      <c r="AP254" s="60" t="s">
        <v>58</v>
      </c>
      <c r="AQ254" s="179"/>
      <c r="AR254" s="179" t="s">
        <v>68</v>
      </c>
      <c r="AS254" s="70"/>
      <c r="AT254" s="70" t="s">
        <v>60</v>
      </c>
      <c r="AU254" s="71"/>
    </row>
    <row r="255" spans="1:47" ht="57.6" customHeight="1" x14ac:dyDescent="0.2">
      <c r="A255" s="58"/>
      <c r="B255" s="72"/>
      <c r="C255" s="202" t="s">
        <v>972</v>
      </c>
      <c r="D255" s="60" t="s">
        <v>973</v>
      </c>
      <c r="E255" s="60" t="s">
        <v>438</v>
      </c>
      <c r="F255" s="60" t="s">
        <v>48</v>
      </c>
      <c r="G255" s="171">
        <v>16987.344000000001</v>
      </c>
      <c r="H255" s="210">
        <v>16987.344000000001</v>
      </c>
      <c r="I255" s="61" t="s">
        <v>974</v>
      </c>
      <c r="J255" s="188" t="s">
        <v>126</v>
      </c>
      <c r="K255" s="177" t="s">
        <v>50</v>
      </c>
      <c r="L255" s="60" t="s">
        <v>975</v>
      </c>
      <c r="M255" s="171">
        <v>16574.657999999999</v>
      </c>
      <c r="N255" s="171">
        <v>18092.184000000001</v>
      </c>
      <c r="O255" s="205">
        <f>N255-M255</f>
        <v>1517.5260000000017</v>
      </c>
      <c r="P255" s="61">
        <v>0</v>
      </c>
      <c r="Q255" s="177" t="s">
        <v>50</v>
      </c>
      <c r="R255" s="60" t="s">
        <v>976</v>
      </c>
      <c r="S255" s="66" t="s">
        <v>1595</v>
      </c>
      <c r="T255" s="206" t="s">
        <v>970</v>
      </c>
      <c r="U255" s="207" t="s">
        <v>810</v>
      </c>
      <c r="V255" s="206" t="s">
        <v>977</v>
      </c>
      <c r="W255" s="67" t="s">
        <v>56</v>
      </c>
      <c r="X255" s="68">
        <v>21</v>
      </c>
      <c r="Y255" s="69" t="s">
        <v>57</v>
      </c>
      <c r="Z255" s="39">
        <v>314</v>
      </c>
      <c r="AA255" s="69" t="s">
        <v>57</v>
      </c>
      <c r="AB255" s="40"/>
      <c r="AC255" s="67"/>
      <c r="AD255" s="68"/>
      <c r="AE255" s="69" t="s">
        <v>57</v>
      </c>
      <c r="AF255" s="39"/>
      <c r="AG255" s="69" t="s">
        <v>57</v>
      </c>
      <c r="AH255" s="40"/>
      <c r="AI255" s="67"/>
      <c r="AJ255" s="68"/>
      <c r="AK255" s="69" t="s">
        <v>57</v>
      </c>
      <c r="AL255" s="39"/>
      <c r="AM255" s="69" t="s">
        <v>57</v>
      </c>
      <c r="AN255" s="40"/>
      <c r="AO255" s="179"/>
      <c r="AP255" s="60" t="s">
        <v>58</v>
      </c>
      <c r="AQ255" s="179"/>
      <c r="AR255" s="179" t="s">
        <v>68</v>
      </c>
      <c r="AS255" s="70"/>
      <c r="AT255" s="70" t="s">
        <v>60</v>
      </c>
      <c r="AU255" s="71"/>
    </row>
    <row r="256" spans="1:47" ht="61.35" customHeight="1" x14ac:dyDescent="0.2">
      <c r="A256" s="58"/>
      <c r="B256" s="72"/>
      <c r="C256" s="202" t="s">
        <v>978</v>
      </c>
      <c r="D256" s="60" t="s">
        <v>979</v>
      </c>
      <c r="E256" s="60" t="s">
        <v>438</v>
      </c>
      <c r="F256" s="60" t="s">
        <v>48</v>
      </c>
      <c r="G256" s="171">
        <v>1376.2730000000001</v>
      </c>
      <c r="H256" s="203">
        <v>2957709</v>
      </c>
      <c r="I256" s="171">
        <v>1423.625</v>
      </c>
      <c r="J256" s="188" t="s">
        <v>126</v>
      </c>
      <c r="K256" s="177" t="s">
        <v>50</v>
      </c>
      <c r="L256" s="60" t="s">
        <v>980</v>
      </c>
      <c r="M256" s="171">
        <v>853.524</v>
      </c>
      <c r="N256" s="171">
        <v>1324.777</v>
      </c>
      <c r="O256" s="205">
        <f t="shared" si="11"/>
        <v>471.25300000000004</v>
      </c>
      <c r="P256" s="61">
        <v>0</v>
      </c>
      <c r="Q256" s="177" t="s">
        <v>50</v>
      </c>
      <c r="R256" s="60" t="s">
        <v>981</v>
      </c>
      <c r="S256" s="66"/>
      <c r="T256" s="206" t="s">
        <v>970</v>
      </c>
      <c r="U256" s="207" t="s">
        <v>810</v>
      </c>
      <c r="V256" s="206" t="s">
        <v>982</v>
      </c>
      <c r="W256" s="67" t="s">
        <v>56</v>
      </c>
      <c r="X256" s="68">
        <v>21</v>
      </c>
      <c r="Y256" s="69" t="s">
        <v>57</v>
      </c>
      <c r="Z256" s="39">
        <v>315</v>
      </c>
      <c r="AA256" s="69" t="s">
        <v>57</v>
      </c>
      <c r="AB256" s="40"/>
      <c r="AC256" s="67"/>
      <c r="AD256" s="68"/>
      <c r="AE256" s="69" t="s">
        <v>57</v>
      </c>
      <c r="AF256" s="39"/>
      <c r="AG256" s="69" t="s">
        <v>57</v>
      </c>
      <c r="AH256" s="40"/>
      <c r="AI256" s="67"/>
      <c r="AJ256" s="68"/>
      <c r="AK256" s="69" t="s">
        <v>57</v>
      </c>
      <c r="AL256" s="39"/>
      <c r="AM256" s="69" t="s">
        <v>57</v>
      </c>
      <c r="AN256" s="40"/>
      <c r="AO256" s="179"/>
      <c r="AP256" s="60" t="s">
        <v>58</v>
      </c>
      <c r="AQ256" s="179"/>
      <c r="AR256" s="179" t="s">
        <v>68</v>
      </c>
      <c r="AS256" s="70"/>
      <c r="AT256" s="70" t="s">
        <v>60</v>
      </c>
      <c r="AU256" s="71"/>
    </row>
    <row r="257" spans="1:47" x14ac:dyDescent="0.2">
      <c r="A257" s="58"/>
      <c r="B257" s="72"/>
      <c r="C257" s="73"/>
      <c r="D257" s="60"/>
      <c r="E257" s="60"/>
      <c r="F257" s="60"/>
      <c r="G257" s="61"/>
      <c r="H257" s="62"/>
      <c r="I257" s="63"/>
      <c r="J257" s="188"/>
      <c r="K257" s="177"/>
      <c r="L257" s="60"/>
      <c r="M257" s="61"/>
      <c r="N257" s="63"/>
      <c r="O257" s="86"/>
      <c r="P257" s="63"/>
      <c r="Q257" s="64"/>
      <c r="R257" s="65"/>
      <c r="S257" s="66"/>
      <c r="T257" s="66"/>
      <c r="U257" s="60"/>
      <c r="V257" s="66"/>
      <c r="W257" s="67"/>
      <c r="X257" s="68"/>
      <c r="Y257" s="69"/>
      <c r="Z257" s="39"/>
      <c r="AA257" s="69"/>
      <c r="AB257" s="40"/>
      <c r="AC257" s="67"/>
      <c r="AD257" s="68"/>
      <c r="AE257" s="69"/>
      <c r="AF257" s="39"/>
      <c r="AG257" s="69"/>
      <c r="AH257" s="40"/>
      <c r="AI257" s="67"/>
      <c r="AJ257" s="68"/>
      <c r="AK257" s="69"/>
      <c r="AL257" s="39"/>
      <c r="AM257" s="69"/>
      <c r="AN257" s="40"/>
      <c r="AO257" s="179"/>
      <c r="AP257" s="179"/>
      <c r="AQ257" s="179"/>
      <c r="AR257" s="179"/>
      <c r="AS257" s="70"/>
      <c r="AT257" s="70"/>
      <c r="AU257" s="71"/>
    </row>
    <row r="258" spans="1:47" x14ac:dyDescent="0.2">
      <c r="A258" s="58"/>
      <c r="B258" s="72"/>
      <c r="C258" s="73"/>
      <c r="D258" s="60"/>
      <c r="E258" s="60"/>
      <c r="F258" s="60"/>
      <c r="G258" s="61"/>
      <c r="H258" s="62"/>
      <c r="I258" s="63"/>
      <c r="J258" s="188"/>
      <c r="K258" s="177"/>
      <c r="L258" s="60"/>
      <c r="M258" s="61"/>
      <c r="N258" s="63"/>
      <c r="O258" s="86">
        <f t="shared" ref="O258:O259" si="14">N258-M258</f>
        <v>0</v>
      </c>
      <c r="P258" s="63"/>
      <c r="Q258" s="64"/>
      <c r="R258" s="65"/>
      <c r="S258" s="66"/>
      <c r="T258" s="66"/>
      <c r="U258" s="60"/>
      <c r="V258" s="66"/>
      <c r="W258" s="67"/>
      <c r="X258" s="68"/>
      <c r="Y258" s="69" t="s">
        <v>57</v>
      </c>
      <c r="Z258" s="39"/>
      <c r="AA258" s="69"/>
      <c r="AB258" s="40"/>
      <c r="AC258" s="67"/>
      <c r="AD258" s="68"/>
      <c r="AE258" s="69" t="s">
        <v>57</v>
      </c>
      <c r="AF258" s="39"/>
      <c r="AG258" s="69" t="s">
        <v>57</v>
      </c>
      <c r="AH258" s="40"/>
      <c r="AI258" s="67"/>
      <c r="AJ258" s="68"/>
      <c r="AK258" s="69" t="s">
        <v>57</v>
      </c>
      <c r="AL258" s="39"/>
      <c r="AM258" s="69" t="s">
        <v>57</v>
      </c>
      <c r="AN258" s="40"/>
      <c r="AO258" s="179"/>
      <c r="AP258" s="179"/>
      <c r="AQ258" s="179"/>
      <c r="AR258" s="179"/>
      <c r="AS258" s="70"/>
      <c r="AT258" s="70"/>
      <c r="AU258" s="71"/>
    </row>
    <row r="259" spans="1:47" ht="13.8" thickBot="1" x14ac:dyDescent="0.25">
      <c r="A259" s="74"/>
      <c r="B259" s="75"/>
      <c r="C259" s="76"/>
      <c r="D259" s="77"/>
      <c r="E259" s="77"/>
      <c r="F259" s="77"/>
      <c r="G259" s="78"/>
      <c r="H259" s="79"/>
      <c r="I259" s="80"/>
      <c r="J259" s="189"/>
      <c r="K259" s="190"/>
      <c r="L259" s="77"/>
      <c r="M259" s="78"/>
      <c r="N259" s="80"/>
      <c r="O259" s="86">
        <f t="shared" si="14"/>
        <v>0</v>
      </c>
      <c r="P259" s="80"/>
      <c r="Q259" s="81"/>
      <c r="R259" s="82"/>
      <c r="S259" s="83"/>
      <c r="T259" s="83"/>
      <c r="U259" s="77"/>
      <c r="V259" s="83"/>
      <c r="W259" s="67"/>
      <c r="X259" s="68"/>
      <c r="Y259" s="69" t="s">
        <v>57</v>
      </c>
      <c r="Z259" s="39"/>
      <c r="AA259" s="69"/>
      <c r="AB259" s="40"/>
      <c r="AC259" s="67"/>
      <c r="AD259" s="68"/>
      <c r="AE259" s="69" t="s">
        <v>57</v>
      </c>
      <c r="AF259" s="39"/>
      <c r="AG259" s="69" t="s">
        <v>57</v>
      </c>
      <c r="AH259" s="40"/>
      <c r="AI259" s="67"/>
      <c r="AJ259" s="68"/>
      <c r="AK259" s="69" t="s">
        <v>57</v>
      </c>
      <c r="AL259" s="39"/>
      <c r="AM259" s="69" t="s">
        <v>57</v>
      </c>
      <c r="AN259" s="40"/>
      <c r="AO259" s="179"/>
      <c r="AP259" s="179"/>
      <c r="AQ259" s="179"/>
      <c r="AR259" s="179"/>
      <c r="AS259" s="84"/>
      <c r="AT259" s="84"/>
      <c r="AU259" s="85"/>
    </row>
    <row r="260" spans="1:47" ht="13.8" thickTop="1" x14ac:dyDescent="0.2">
      <c r="A260" s="349" t="s">
        <v>983</v>
      </c>
      <c r="B260" s="350"/>
      <c r="C260" s="350"/>
      <c r="D260" s="351"/>
      <c r="E260" s="405"/>
      <c r="F260" s="405"/>
      <c r="G260" s="172">
        <f>SUMIF($U$10:$U$259,$K260,G$10:G$259)</f>
        <v>215752.73299999998</v>
      </c>
      <c r="H260" s="87"/>
      <c r="I260" s="88"/>
      <c r="J260" s="191"/>
      <c r="K260" s="335" t="s">
        <v>984</v>
      </c>
      <c r="L260" s="336"/>
      <c r="M260" s="172">
        <f>SUMIF($U$10:$U$259,$K260,M$10:M$259)</f>
        <v>124088.77400000003</v>
      </c>
      <c r="N260" s="172">
        <f>SUMIF($U$10:$U$259,$K260,N$10:N$259)+'（様式2）R6年度新規要求事業'!F22</f>
        <v>97439.055000000022</v>
      </c>
      <c r="O260" s="99"/>
      <c r="P260" s="105"/>
      <c r="Q260" s="298"/>
      <c r="R260" s="298"/>
      <c r="S260" s="304"/>
      <c r="T260" s="304"/>
      <c r="U260" s="301"/>
      <c r="V260" s="292"/>
      <c r="W260" s="292"/>
      <c r="X260" s="323"/>
      <c r="Y260" s="323"/>
      <c r="Z260" s="323"/>
      <c r="AA260" s="323"/>
      <c r="AB260" s="324"/>
      <c r="AC260" s="292"/>
      <c r="AD260" s="323"/>
      <c r="AE260" s="323"/>
      <c r="AF260" s="323"/>
      <c r="AG260" s="323"/>
      <c r="AH260" s="324"/>
      <c r="AI260" s="292"/>
      <c r="AJ260" s="323"/>
      <c r="AK260" s="323"/>
      <c r="AL260" s="323"/>
      <c r="AM260" s="323"/>
      <c r="AN260" s="324"/>
      <c r="AO260" s="311"/>
      <c r="AP260" s="42"/>
      <c r="AQ260" s="42"/>
      <c r="AR260" s="42"/>
      <c r="AS260" s="301"/>
      <c r="AT260" s="301"/>
      <c r="AU260" s="426"/>
    </row>
    <row r="261" spans="1:47" x14ac:dyDescent="0.2">
      <c r="A261" s="329"/>
      <c r="B261" s="330"/>
      <c r="C261" s="330"/>
      <c r="D261" s="331"/>
      <c r="E261" s="406"/>
      <c r="F261" s="406"/>
      <c r="G261" s="171">
        <f>SUMIF($U$10:$U$259,$K261,G$10:G$259)</f>
        <v>203330.13999999996</v>
      </c>
      <c r="H261" s="89"/>
      <c r="I261" s="90"/>
      <c r="J261" s="192"/>
      <c r="K261" s="344" t="s">
        <v>985</v>
      </c>
      <c r="L261" s="345"/>
      <c r="M261" s="171">
        <f>SUMIF($U$10:$U$259,$K261,M$10:M$259)</f>
        <v>190620.12499999997</v>
      </c>
      <c r="N261" s="171">
        <f>SUMIF($U$10:$U$259,$K261,N$10:N$259)+'（様式2）R6年度新規要求事業'!F23</f>
        <v>401847.85200000001</v>
      </c>
      <c r="O261" s="63"/>
      <c r="P261" s="106"/>
      <c r="Q261" s="299"/>
      <c r="R261" s="299"/>
      <c r="S261" s="296"/>
      <c r="T261" s="296"/>
      <c r="U261" s="306"/>
      <c r="V261" s="293"/>
      <c r="W261" s="293"/>
      <c r="X261" s="316"/>
      <c r="Y261" s="316"/>
      <c r="Z261" s="316"/>
      <c r="AA261" s="316"/>
      <c r="AB261" s="317"/>
      <c r="AC261" s="293"/>
      <c r="AD261" s="316"/>
      <c r="AE261" s="316"/>
      <c r="AF261" s="316"/>
      <c r="AG261" s="316"/>
      <c r="AH261" s="317"/>
      <c r="AI261" s="293"/>
      <c r="AJ261" s="316"/>
      <c r="AK261" s="316"/>
      <c r="AL261" s="316"/>
      <c r="AM261" s="316"/>
      <c r="AN261" s="317"/>
      <c r="AO261" s="309"/>
      <c r="AP261" s="43"/>
      <c r="AQ261" s="43"/>
      <c r="AR261" s="43"/>
      <c r="AS261" s="302"/>
      <c r="AT261" s="302"/>
      <c r="AU261" s="338"/>
    </row>
    <row r="262" spans="1:47" ht="13.8" thickBot="1" x14ac:dyDescent="0.25">
      <c r="A262" s="352"/>
      <c r="B262" s="353"/>
      <c r="C262" s="353"/>
      <c r="D262" s="354"/>
      <c r="E262" s="407"/>
      <c r="F262" s="407"/>
      <c r="G262" s="173">
        <f>SUMIF($U$10:$U$259,$K262,G$10:G$259)</f>
        <v>284.85500000000002</v>
      </c>
      <c r="H262" s="91"/>
      <c r="I262" s="92"/>
      <c r="J262" s="193"/>
      <c r="K262" s="419" t="s">
        <v>986</v>
      </c>
      <c r="L262" s="420"/>
      <c r="M262" s="173">
        <f>SUMIF($U$10:$U$259,$K262,M$10:M$259)</f>
        <v>285.48700000000002</v>
      </c>
      <c r="N262" s="173">
        <f>SUMIF($U$10:$U$259,$K262,N$10:N$259)+'（様式2）R6年度新規要求事業'!F24</f>
        <v>281.334</v>
      </c>
      <c r="O262" s="100"/>
      <c r="P262" s="107"/>
      <c r="Q262" s="300"/>
      <c r="R262" s="300"/>
      <c r="S262" s="305"/>
      <c r="T262" s="305"/>
      <c r="U262" s="307"/>
      <c r="V262" s="294"/>
      <c r="W262" s="294"/>
      <c r="X262" s="325"/>
      <c r="Y262" s="325"/>
      <c r="Z262" s="325"/>
      <c r="AA262" s="325"/>
      <c r="AB262" s="326"/>
      <c r="AC262" s="294"/>
      <c r="AD262" s="325"/>
      <c r="AE262" s="325"/>
      <c r="AF262" s="325"/>
      <c r="AG262" s="325"/>
      <c r="AH262" s="326"/>
      <c r="AI262" s="294"/>
      <c r="AJ262" s="325"/>
      <c r="AK262" s="325"/>
      <c r="AL262" s="325"/>
      <c r="AM262" s="325"/>
      <c r="AN262" s="326"/>
      <c r="AO262" s="312"/>
      <c r="AP262" s="44"/>
      <c r="AQ262" s="44"/>
      <c r="AR262" s="44"/>
      <c r="AS262" s="303"/>
      <c r="AT262" s="303"/>
      <c r="AU262" s="427"/>
    </row>
    <row r="263" spans="1:47" ht="13.8" thickTop="1" x14ac:dyDescent="0.2">
      <c r="A263" s="329" t="s">
        <v>987</v>
      </c>
      <c r="B263" s="330"/>
      <c r="C263" s="330"/>
      <c r="D263" s="331"/>
      <c r="E263" s="405"/>
      <c r="F263" s="405"/>
      <c r="G263" s="174">
        <v>193507.08699999997</v>
      </c>
      <c r="H263" s="93"/>
      <c r="I263" s="94"/>
      <c r="J263" s="194"/>
      <c r="K263" s="342" t="s">
        <v>984</v>
      </c>
      <c r="L263" s="343"/>
      <c r="M263" s="174">
        <v>153986.01900000003</v>
      </c>
      <c r="N263" s="174">
        <v>221723.15</v>
      </c>
      <c r="O263" s="101"/>
      <c r="P263" s="424"/>
      <c r="Q263" s="321"/>
      <c r="R263" s="321"/>
      <c r="S263" s="295"/>
      <c r="T263" s="295"/>
      <c r="U263" s="346"/>
      <c r="V263" s="313"/>
      <c r="W263" s="313"/>
      <c r="X263" s="314"/>
      <c r="Y263" s="314"/>
      <c r="Z263" s="314"/>
      <c r="AA263" s="314"/>
      <c r="AB263" s="315"/>
      <c r="AC263" s="313"/>
      <c r="AD263" s="314"/>
      <c r="AE263" s="314"/>
      <c r="AF263" s="314"/>
      <c r="AG263" s="314"/>
      <c r="AH263" s="315"/>
      <c r="AI263" s="313"/>
      <c r="AJ263" s="314"/>
      <c r="AK263" s="314"/>
      <c r="AL263" s="314"/>
      <c r="AM263" s="314"/>
      <c r="AN263" s="315"/>
      <c r="AO263" s="308"/>
      <c r="AP263" s="45"/>
      <c r="AQ263" s="45"/>
      <c r="AR263" s="45"/>
      <c r="AS263" s="346"/>
      <c r="AT263" s="346"/>
      <c r="AU263" s="337"/>
    </row>
    <row r="264" spans="1:47" x14ac:dyDescent="0.2">
      <c r="A264" s="329"/>
      <c r="B264" s="330"/>
      <c r="C264" s="330"/>
      <c r="D264" s="331"/>
      <c r="E264" s="406"/>
      <c r="F264" s="406"/>
      <c r="G264" s="171">
        <v>376.86</v>
      </c>
      <c r="H264" s="89"/>
      <c r="I264" s="90"/>
      <c r="J264" s="192"/>
      <c r="K264" s="344" t="s">
        <v>985</v>
      </c>
      <c r="L264" s="345"/>
      <c r="M264" s="171">
        <v>422.1</v>
      </c>
      <c r="N264" s="171">
        <v>510.15000000000003</v>
      </c>
      <c r="O264" s="63"/>
      <c r="P264" s="422"/>
      <c r="Q264" s="299"/>
      <c r="R264" s="299"/>
      <c r="S264" s="296"/>
      <c r="T264" s="296"/>
      <c r="U264" s="306"/>
      <c r="V264" s="293"/>
      <c r="W264" s="293"/>
      <c r="X264" s="316"/>
      <c r="Y264" s="316"/>
      <c r="Z264" s="316"/>
      <c r="AA264" s="316"/>
      <c r="AB264" s="317"/>
      <c r="AC264" s="293"/>
      <c r="AD264" s="316"/>
      <c r="AE264" s="316"/>
      <c r="AF264" s="316"/>
      <c r="AG264" s="316"/>
      <c r="AH264" s="317"/>
      <c r="AI264" s="293"/>
      <c r="AJ264" s="316"/>
      <c r="AK264" s="316"/>
      <c r="AL264" s="316"/>
      <c r="AM264" s="316"/>
      <c r="AN264" s="317"/>
      <c r="AO264" s="309"/>
      <c r="AP264" s="43"/>
      <c r="AQ264" s="43"/>
      <c r="AR264" s="43"/>
      <c r="AS264" s="302"/>
      <c r="AT264" s="302"/>
      <c r="AU264" s="338"/>
    </row>
    <row r="265" spans="1:47" ht="13.8" thickBot="1" x14ac:dyDescent="0.25">
      <c r="A265" s="332"/>
      <c r="B265" s="333"/>
      <c r="C265" s="333"/>
      <c r="D265" s="334"/>
      <c r="E265" s="407"/>
      <c r="F265" s="407"/>
      <c r="G265" s="175">
        <v>1.5609999999999999</v>
      </c>
      <c r="H265" s="95"/>
      <c r="I265" s="96"/>
      <c r="J265" s="195"/>
      <c r="K265" s="340" t="s">
        <v>986</v>
      </c>
      <c r="L265" s="341"/>
      <c r="M265" s="175">
        <v>1.5740000000000001</v>
      </c>
      <c r="N265" s="175">
        <v>1.5740000000000001</v>
      </c>
      <c r="O265" s="102"/>
      <c r="P265" s="425"/>
      <c r="Q265" s="322"/>
      <c r="R265" s="322"/>
      <c r="S265" s="297"/>
      <c r="T265" s="297"/>
      <c r="U265" s="347"/>
      <c r="V265" s="318"/>
      <c r="W265" s="318"/>
      <c r="X265" s="319"/>
      <c r="Y265" s="319"/>
      <c r="Z265" s="319"/>
      <c r="AA265" s="319"/>
      <c r="AB265" s="320"/>
      <c r="AC265" s="318"/>
      <c r="AD265" s="319"/>
      <c r="AE265" s="319"/>
      <c r="AF265" s="319"/>
      <c r="AG265" s="319"/>
      <c r="AH265" s="320"/>
      <c r="AI265" s="318"/>
      <c r="AJ265" s="319"/>
      <c r="AK265" s="319"/>
      <c r="AL265" s="319"/>
      <c r="AM265" s="319"/>
      <c r="AN265" s="320"/>
      <c r="AO265" s="310"/>
      <c r="AP265" s="46"/>
      <c r="AQ265" s="46"/>
      <c r="AR265" s="46"/>
      <c r="AS265" s="348"/>
      <c r="AT265" s="348"/>
      <c r="AU265" s="339"/>
    </row>
    <row r="266" spans="1:47" ht="13.8" thickTop="1" x14ac:dyDescent="0.2">
      <c r="A266" s="349" t="s">
        <v>988</v>
      </c>
      <c r="B266" s="350"/>
      <c r="C266" s="350"/>
      <c r="D266" s="351"/>
      <c r="E266" s="405"/>
      <c r="F266" s="405"/>
      <c r="G266" s="174">
        <f>G260+G263</f>
        <v>409259.81999999995</v>
      </c>
      <c r="H266" s="93"/>
      <c r="I266" s="94"/>
      <c r="J266" s="194"/>
      <c r="K266" s="335" t="s">
        <v>984</v>
      </c>
      <c r="L266" s="336"/>
      <c r="M266" s="174">
        <f t="shared" ref="M266:N268" si="15">M260+M263</f>
        <v>278074.79300000006</v>
      </c>
      <c r="N266" s="174">
        <f t="shared" si="15"/>
        <v>319162.20500000002</v>
      </c>
      <c r="O266" s="103"/>
      <c r="P266" s="421"/>
      <c r="Q266" s="298"/>
      <c r="R266" s="298"/>
      <c r="S266" s="304"/>
      <c r="T266" s="304"/>
      <c r="U266" s="301"/>
      <c r="V266" s="292"/>
      <c r="W266" s="292"/>
      <c r="X266" s="323"/>
      <c r="Y266" s="323"/>
      <c r="Z266" s="323"/>
      <c r="AA266" s="323"/>
      <c r="AB266" s="324"/>
      <c r="AC266" s="292"/>
      <c r="AD266" s="323"/>
      <c r="AE266" s="323"/>
      <c r="AF266" s="323"/>
      <c r="AG266" s="323"/>
      <c r="AH266" s="324"/>
      <c r="AI266" s="292"/>
      <c r="AJ266" s="323"/>
      <c r="AK266" s="323"/>
      <c r="AL266" s="323"/>
      <c r="AM266" s="323"/>
      <c r="AN266" s="324"/>
      <c r="AO266" s="311"/>
      <c r="AP266" s="42"/>
      <c r="AQ266" s="42"/>
      <c r="AR266" s="42"/>
      <c r="AS266" s="301"/>
      <c r="AT266" s="301"/>
      <c r="AU266" s="426"/>
    </row>
    <row r="267" spans="1:47" x14ac:dyDescent="0.2">
      <c r="A267" s="329"/>
      <c r="B267" s="330"/>
      <c r="C267" s="330"/>
      <c r="D267" s="331"/>
      <c r="E267" s="406"/>
      <c r="F267" s="406"/>
      <c r="G267" s="171">
        <f>G261+G264</f>
        <v>203706.99999999994</v>
      </c>
      <c r="H267" s="89"/>
      <c r="I267" s="90"/>
      <c r="J267" s="192"/>
      <c r="K267" s="344" t="s">
        <v>985</v>
      </c>
      <c r="L267" s="345"/>
      <c r="M267" s="171">
        <f t="shared" si="15"/>
        <v>191042.22499999998</v>
      </c>
      <c r="N267" s="171">
        <f>N261+N264</f>
        <v>402358.00200000004</v>
      </c>
      <c r="O267" s="62"/>
      <c r="P267" s="422"/>
      <c r="Q267" s="299"/>
      <c r="R267" s="299"/>
      <c r="S267" s="296"/>
      <c r="T267" s="296"/>
      <c r="U267" s="306"/>
      <c r="V267" s="293"/>
      <c r="W267" s="293"/>
      <c r="X267" s="316"/>
      <c r="Y267" s="316"/>
      <c r="Z267" s="316"/>
      <c r="AA267" s="316"/>
      <c r="AB267" s="317"/>
      <c r="AC267" s="293"/>
      <c r="AD267" s="316"/>
      <c r="AE267" s="316"/>
      <c r="AF267" s="316"/>
      <c r="AG267" s="316"/>
      <c r="AH267" s="317"/>
      <c r="AI267" s="293"/>
      <c r="AJ267" s="316"/>
      <c r="AK267" s="316"/>
      <c r="AL267" s="316"/>
      <c r="AM267" s="316"/>
      <c r="AN267" s="317"/>
      <c r="AO267" s="309"/>
      <c r="AP267" s="43"/>
      <c r="AQ267" s="43"/>
      <c r="AR267" s="43"/>
      <c r="AS267" s="302"/>
      <c r="AT267" s="302"/>
      <c r="AU267" s="338"/>
    </row>
    <row r="268" spans="1:47" ht="13.8" thickBot="1" x14ac:dyDescent="0.25">
      <c r="A268" s="352"/>
      <c r="B268" s="353"/>
      <c r="C268" s="353"/>
      <c r="D268" s="354"/>
      <c r="E268" s="407"/>
      <c r="F268" s="407"/>
      <c r="G268" s="176">
        <f>G262+G265</f>
        <v>286.416</v>
      </c>
      <c r="H268" s="97"/>
      <c r="I268" s="98"/>
      <c r="J268" s="196"/>
      <c r="K268" s="419" t="s">
        <v>986</v>
      </c>
      <c r="L268" s="420"/>
      <c r="M268" s="176">
        <f t="shared" si="15"/>
        <v>287.06100000000004</v>
      </c>
      <c r="N268" s="176">
        <f t="shared" si="15"/>
        <v>282.90800000000002</v>
      </c>
      <c r="O268" s="104"/>
      <c r="P268" s="423"/>
      <c r="Q268" s="300"/>
      <c r="R268" s="300"/>
      <c r="S268" s="305"/>
      <c r="T268" s="305"/>
      <c r="U268" s="307"/>
      <c r="V268" s="294"/>
      <c r="W268" s="294"/>
      <c r="X268" s="325"/>
      <c r="Y268" s="325"/>
      <c r="Z268" s="325"/>
      <c r="AA268" s="325"/>
      <c r="AB268" s="326"/>
      <c r="AC268" s="294"/>
      <c r="AD268" s="325"/>
      <c r="AE268" s="325"/>
      <c r="AF268" s="325"/>
      <c r="AG268" s="325"/>
      <c r="AH268" s="326"/>
      <c r="AI268" s="294"/>
      <c r="AJ268" s="325"/>
      <c r="AK268" s="325"/>
      <c r="AL268" s="325"/>
      <c r="AM268" s="325"/>
      <c r="AN268" s="326"/>
      <c r="AO268" s="312"/>
      <c r="AP268" s="44"/>
      <c r="AQ268" s="44"/>
      <c r="AR268" s="44"/>
      <c r="AS268" s="303"/>
      <c r="AT268" s="303"/>
      <c r="AU268" s="427"/>
    </row>
    <row r="269" spans="1:47" ht="17.850000000000001" customHeight="1" x14ac:dyDescent="0.2">
      <c r="A269" s="23" t="s">
        <v>989</v>
      </c>
      <c r="B269" s="23"/>
      <c r="C269" s="23"/>
      <c r="D269" s="187"/>
      <c r="E269" s="187"/>
      <c r="F269" s="187"/>
      <c r="G269" s="19"/>
      <c r="H269" s="12"/>
      <c r="I269" s="12"/>
      <c r="J269" s="197"/>
      <c r="K269" s="18"/>
      <c r="L269" s="18"/>
      <c r="M269" s="19"/>
      <c r="N269" s="12"/>
      <c r="O269" s="12"/>
      <c r="P269" s="20"/>
      <c r="Q269" s="21"/>
      <c r="R269" s="21"/>
      <c r="S269" s="22"/>
      <c r="T269" s="22"/>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U269"/>
    </row>
    <row r="270" spans="1:47" ht="18" customHeight="1" x14ac:dyDescent="0.2">
      <c r="A270" s="1" t="s">
        <v>990</v>
      </c>
      <c r="H270" s="13"/>
      <c r="I270" s="13"/>
    </row>
    <row r="271" spans="1:47" ht="18" customHeight="1" x14ac:dyDescent="0.2">
      <c r="A271" s="1" t="s">
        <v>991</v>
      </c>
      <c r="H271" s="13"/>
      <c r="I271" s="13"/>
    </row>
    <row r="272" spans="1:47" ht="18" customHeight="1" x14ac:dyDescent="0.2">
      <c r="B272" s="1" t="s">
        <v>992</v>
      </c>
      <c r="H272" s="13"/>
      <c r="I272" s="13"/>
    </row>
    <row r="273" spans="1:44" ht="18" customHeight="1" x14ac:dyDescent="0.2">
      <c r="B273" s="1" t="s">
        <v>993</v>
      </c>
      <c r="H273" s="13"/>
      <c r="I273" s="13"/>
    </row>
    <row r="274" spans="1:44" ht="18" customHeight="1" x14ac:dyDescent="0.2">
      <c r="B274" s="1" t="s">
        <v>994</v>
      </c>
      <c r="H274" s="13"/>
      <c r="I274" s="13"/>
    </row>
    <row r="275" spans="1:44" ht="18" customHeight="1" x14ac:dyDescent="0.2">
      <c r="B275" s="1" t="s">
        <v>995</v>
      </c>
      <c r="H275" s="13"/>
      <c r="I275" s="13"/>
    </row>
    <row r="276" spans="1:44" ht="18" customHeight="1" x14ac:dyDescent="0.2">
      <c r="A276" s="8" t="s">
        <v>996</v>
      </c>
      <c r="B276" s="8"/>
      <c r="C276" s="8"/>
    </row>
    <row r="277" spans="1:44" ht="18" customHeight="1" x14ac:dyDescent="0.2">
      <c r="A277" s="34" t="s">
        <v>997</v>
      </c>
      <c r="B277" s="34"/>
      <c r="C277" s="34"/>
    </row>
    <row r="278" spans="1:44" ht="18" customHeight="1" x14ac:dyDescent="0.2">
      <c r="A278" s="8" t="s">
        <v>998</v>
      </c>
      <c r="B278" s="8"/>
      <c r="C278" s="8"/>
    </row>
    <row r="279" spans="1:44" ht="18" customHeight="1" x14ac:dyDescent="0.2">
      <c r="A279" s="1" t="s">
        <v>999</v>
      </c>
      <c r="G279" s="4"/>
      <c r="H279" s="4"/>
      <c r="I279" s="4"/>
      <c r="J279" s="197"/>
      <c r="K279" s="4"/>
      <c r="L279" s="4"/>
      <c r="M279" s="4"/>
      <c r="N279" s="4"/>
      <c r="O279" s="4"/>
      <c r="P279" s="4"/>
      <c r="Q279" s="4"/>
      <c r="R279" s="4"/>
      <c r="S279" s="4"/>
      <c r="T279" s="4"/>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row>
    <row r="280" spans="1:44" ht="18" customHeight="1" x14ac:dyDescent="0.2">
      <c r="A280" s="1" t="s">
        <v>1000</v>
      </c>
      <c r="G280" s="4"/>
      <c r="H280" s="4"/>
      <c r="I280" s="4"/>
      <c r="J280" s="197"/>
      <c r="K280" s="4"/>
      <c r="L280" s="4"/>
      <c r="M280" s="4"/>
      <c r="N280" s="4"/>
      <c r="O280" s="4"/>
      <c r="P280" s="4"/>
      <c r="Q280" s="4"/>
      <c r="R280" s="4"/>
      <c r="S280" s="4"/>
      <c r="T280" s="4"/>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row>
    <row r="281" spans="1:44" ht="18" customHeight="1" x14ac:dyDescent="0.2">
      <c r="A281" s="1" t="s">
        <v>1001</v>
      </c>
    </row>
    <row r="282" spans="1:44" ht="18" customHeight="1" x14ac:dyDescent="0.2">
      <c r="A282" s="1" t="s">
        <v>1002</v>
      </c>
    </row>
    <row r="283" spans="1:44" ht="18" customHeight="1" x14ac:dyDescent="0.2">
      <c r="A283" s="1" t="s">
        <v>1003</v>
      </c>
    </row>
    <row r="285" spans="1:44" x14ac:dyDescent="0.2">
      <c r="M285" s="198"/>
      <c r="N285" s="198"/>
    </row>
    <row r="288" spans="1:44" x14ac:dyDescent="0.2">
      <c r="M288" s="200"/>
      <c r="N288" s="200"/>
    </row>
    <row r="299" spans="8:8" x14ac:dyDescent="0.2">
      <c r="H299" s="10"/>
    </row>
  </sheetData>
  <sheetProtection formatCells="0" formatRows="0" insertRows="0" deleteRows="0" sort="0" autoFilter="0"/>
  <autoFilter ref="A7:AU283" xr:uid="{00000000-0009-0000-0000-000000000000}">
    <filterColumn colId="16"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mergeCells count="470">
    <mergeCell ref="Q90:Q91"/>
    <mergeCell ref="R90:R91"/>
    <mergeCell ref="AJ79:AJ80"/>
    <mergeCell ref="AK79:AK80"/>
    <mergeCell ref="AU79:AU80"/>
    <mergeCell ref="AL79:AL80"/>
    <mergeCell ref="AM79:AM80"/>
    <mergeCell ref="AN79:AN80"/>
    <mergeCell ref="AO79:AO80"/>
    <mergeCell ref="AP79:AP80"/>
    <mergeCell ref="AQ79:AQ80"/>
    <mergeCell ref="AR79:AR80"/>
    <mergeCell ref="AS79:AS80"/>
    <mergeCell ref="AT79:AT80"/>
    <mergeCell ref="AA79:AA80"/>
    <mergeCell ref="AB79:AB80"/>
    <mergeCell ref="AC79:AC80"/>
    <mergeCell ref="AD79:AD80"/>
    <mergeCell ref="AF79:AF80"/>
    <mergeCell ref="AE79:AE80"/>
    <mergeCell ref="AG79:AG80"/>
    <mergeCell ref="AH79:AH80"/>
    <mergeCell ref="AI79:AI80"/>
    <mergeCell ref="L88:L89"/>
    <mergeCell ref="K88:K89"/>
    <mergeCell ref="T79:T80"/>
    <mergeCell ref="S79:S80"/>
    <mergeCell ref="P79:P80"/>
    <mergeCell ref="W79:W80"/>
    <mergeCell ref="X79:X80"/>
    <mergeCell ref="Y79:Y80"/>
    <mergeCell ref="Z79:Z80"/>
    <mergeCell ref="P135:P136"/>
    <mergeCell ref="P137:P138"/>
    <mergeCell ref="Q252:Q253"/>
    <mergeCell ref="R252:R253"/>
    <mergeCell ref="J41:J42"/>
    <mergeCell ref="F41:F42"/>
    <mergeCell ref="K252:K253"/>
    <mergeCell ref="L252:L253"/>
    <mergeCell ref="L171:L172"/>
    <mergeCell ref="K171:K172"/>
    <mergeCell ref="K174:K176"/>
    <mergeCell ref="L174:L176"/>
    <mergeCell ref="K178:K179"/>
    <mergeCell ref="L178:L179"/>
    <mergeCell ref="L246:L248"/>
    <mergeCell ref="K235:K237"/>
    <mergeCell ref="J79:J80"/>
    <mergeCell ref="K79:K80"/>
    <mergeCell ref="L79:L80"/>
    <mergeCell ref="F79:F80"/>
    <mergeCell ref="Q79:Q80"/>
    <mergeCell ref="R79:R80"/>
    <mergeCell ref="K41:K42"/>
    <mergeCell ref="L41:L42"/>
    <mergeCell ref="E174:E176"/>
    <mergeCell ref="F174:F176"/>
    <mergeCell ref="AP167:AP168"/>
    <mergeCell ref="AQ167:AQ168"/>
    <mergeCell ref="AR167:AR168"/>
    <mergeCell ref="AP171:AP172"/>
    <mergeCell ref="L235:L237"/>
    <mergeCell ref="K240:K241"/>
    <mergeCell ref="L240:L241"/>
    <mergeCell ref="Q235:Q237"/>
    <mergeCell ref="S235:S237"/>
    <mergeCell ref="AP196:AP198"/>
    <mergeCell ref="AQ196:AQ198"/>
    <mergeCell ref="AR196:AR198"/>
    <mergeCell ref="E194:E195"/>
    <mergeCell ref="F194:F195"/>
    <mergeCell ref="AR189:AR190"/>
    <mergeCell ref="AQ192:AQ193"/>
    <mergeCell ref="AR192:AR193"/>
    <mergeCell ref="AR178:AR179"/>
    <mergeCell ref="K194:K195"/>
    <mergeCell ref="Q194:Q195"/>
    <mergeCell ref="R194:R195"/>
    <mergeCell ref="S194:S195"/>
    <mergeCell ref="F88:F89"/>
    <mergeCell ref="AP137:AP138"/>
    <mergeCell ref="F156:F157"/>
    <mergeCell ref="E158:E159"/>
    <mergeCell ref="F158:F159"/>
    <mergeCell ref="AR171:AR172"/>
    <mergeCell ref="AQ137:AQ138"/>
    <mergeCell ref="AR137:AR138"/>
    <mergeCell ref="K167:K168"/>
    <mergeCell ref="L167:L168"/>
    <mergeCell ref="K124:K125"/>
    <mergeCell ref="L124:L125"/>
    <mergeCell ref="K128:K129"/>
    <mergeCell ref="L128:L129"/>
    <mergeCell ref="L156:L157"/>
    <mergeCell ref="K156:K157"/>
    <mergeCell ref="K158:K159"/>
    <mergeCell ref="L158:L159"/>
    <mergeCell ref="K135:K136"/>
    <mergeCell ref="L135:L136"/>
    <mergeCell ref="E135:E136"/>
    <mergeCell ref="S135:S136"/>
    <mergeCell ref="Q156:Q157"/>
    <mergeCell ref="R156:R157"/>
    <mergeCell ref="C192:C193"/>
    <mergeCell ref="D192:D193"/>
    <mergeCell ref="E192:E193"/>
    <mergeCell ref="F192:F193"/>
    <mergeCell ref="AP192:AP193"/>
    <mergeCell ref="K184:K185"/>
    <mergeCell ref="L184:L185"/>
    <mergeCell ref="K189:K190"/>
    <mergeCell ref="L189:L190"/>
    <mergeCell ref="K192:K193"/>
    <mergeCell ref="L192:L193"/>
    <mergeCell ref="J184:J185"/>
    <mergeCell ref="J189:J190"/>
    <mergeCell ref="J192:J193"/>
    <mergeCell ref="Q189:Q190"/>
    <mergeCell ref="R189:R190"/>
    <mergeCell ref="S189:S190"/>
    <mergeCell ref="Q192:Q193"/>
    <mergeCell ref="R192:R193"/>
    <mergeCell ref="C184:C185"/>
    <mergeCell ref="D184:D185"/>
    <mergeCell ref="E184:E185"/>
    <mergeCell ref="AP181:AP182"/>
    <mergeCell ref="AQ181:AQ182"/>
    <mergeCell ref="AR181:AR182"/>
    <mergeCell ref="AP184:AP185"/>
    <mergeCell ref="AQ184:AQ185"/>
    <mergeCell ref="AR184:AR185"/>
    <mergeCell ref="K181:K182"/>
    <mergeCell ref="L181:L182"/>
    <mergeCell ref="F135:F136"/>
    <mergeCell ref="F184:F185"/>
    <mergeCell ref="J181:J182"/>
    <mergeCell ref="Q181:Q182"/>
    <mergeCell ref="R181:R182"/>
    <mergeCell ref="Q184:Q185"/>
    <mergeCell ref="R184:R185"/>
    <mergeCell ref="H156:H157"/>
    <mergeCell ref="I156:I157"/>
    <mergeCell ref="H158:H159"/>
    <mergeCell ref="I158:I159"/>
    <mergeCell ref="S174:S176"/>
    <mergeCell ref="Q178:Q179"/>
    <mergeCell ref="R178:R179"/>
    <mergeCell ref="S178:S179"/>
    <mergeCell ref="Q158:Q159"/>
    <mergeCell ref="E181:E182"/>
    <mergeCell ref="F181:F182"/>
    <mergeCell ref="C181:C182"/>
    <mergeCell ref="D181:D182"/>
    <mergeCell ref="K268:L268"/>
    <mergeCell ref="A266:D268"/>
    <mergeCell ref="K266:L266"/>
    <mergeCell ref="P266:P268"/>
    <mergeCell ref="Q266:Q268"/>
    <mergeCell ref="K267:L267"/>
    <mergeCell ref="E266:E268"/>
    <mergeCell ref="F266:F268"/>
    <mergeCell ref="Q263:Q265"/>
    <mergeCell ref="K262:L262"/>
    <mergeCell ref="B218:AU218"/>
    <mergeCell ref="AP194:AP195"/>
    <mergeCell ref="AQ194:AQ195"/>
    <mergeCell ref="AR194:AR195"/>
    <mergeCell ref="K264:L264"/>
    <mergeCell ref="E263:E265"/>
    <mergeCell ref="F263:F265"/>
    <mergeCell ref="P263:P265"/>
    <mergeCell ref="AU260:AU262"/>
    <mergeCell ref="AU266:AU268"/>
    <mergeCell ref="AQ5:AQ7"/>
    <mergeCell ref="AR5:AR7"/>
    <mergeCell ref="AI7:AN7"/>
    <mergeCell ref="AO260:AO262"/>
    <mergeCell ref="AC7:AH7"/>
    <mergeCell ref="B9:AU9"/>
    <mergeCell ref="A8:AU8"/>
    <mergeCell ref="A249:AU249"/>
    <mergeCell ref="E260:E262"/>
    <mergeCell ref="F260:F262"/>
    <mergeCell ref="AS5:AS7"/>
    <mergeCell ref="AT5:AT7"/>
    <mergeCell ref="W260:AB262"/>
    <mergeCell ref="W5:AO6"/>
    <mergeCell ref="W7:AB7"/>
    <mergeCell ref="AI260:AN262"/>
    <mergeCell ref="V5:V7"/>
    <mergeCell ref="I6:I7"/>
    <mergeCell ref="U5:U7"/>
    <mergeCell ref="AC260:AH262"/>
    <mergeCell ref="E66:E67"/>
    <mergeCell ref="F66:F67"/>
    <mergeCell ref="E88:E89"/>
    <mergeCell ref="C178:C179"/>
    <mergeCell ref="A3:V3"/>
    <mergeCell ref="C5:C7"/>
    <mergeCell ref="D5:D7"/>
    <mergeCell ref="G5:G7"/>
    <mergeCell ref="H5:I5"/>
    <mergeCell ref="P6:P7"/>
    <mergeCell ref="E5:E7"/>
    <mergeCell ref="F5:F7"/>
    <mergeCell ref="T5:T7"/>
    <mergeCell ref="K6:K7"/>
    <mergeCell ref="H6:H7"/>
    <mergeCell ref="O5:O6"/>
    <mergeCell ref="A5:A7"/>
    <mergeCell ref="K5:L5"/>
    <mergeCell ref="L6:L7"/>
    <mergeCell ref="Q6:R7"/>
    <mergeCell ref="B5:B7"/>
    <mergeCell ref="S5:S7"/>
    <mergeCell ref="P5:R5"/>
    <mergeCell ref="AS4:AU4"/>
    <mergeCell ref="A263:D265"/>
    <mergeCell ref="K260:L260"/>
    <mergeCell ref="AU263:AU265"/>
    <mergeCell ref="AS260:AS262"/>
    <mergeCell ref="AT260:AT262"/>
    <mergeCell ref="S263:S265"/>
    <mergeCell ref="K265:L265"/>
    <mergeCell ref="K263:L263"/>
    <mergeCell ref="K261:L261"/>
    <mergeCell ref="U263:U265"/>
    <mergeCell ref="AS263:AS265"/>
    <mergeCell ref="AT263:AT265"/>
    <mergeCell ref="Q260:Q262"/>
    <mergeCell ref="R260:R262"/>
    <mergeCell ref="A260:D262"/>
    <mergeCell ref="S260:S262"/>
    <mergeCell ref="J5:J7"/>
    <mergeCell ref="T260:T262"/>
    <mergeCell ref="AU5:AU7"/>
    <mergeCell ref="V263:V265"/>
    <mergeCell ref="U260:U262"/>
    <mergeCell ref="V260:V262"/>
    <mergeCell ref="AP5:AP7"/>
    <mergeCell ref="V266:V268"/>
    <mergeCell ref="T263:T265"/>
    <mergeCell ref="R266:R268"/>
    <mergeCell ref="AT266:AT268"/>
    <mergeCell ref="AS266:AS268"/>
    <mergeCell ref="T266:T268"/>
    <mergeCell ref="U266:U268"/>
    <mergeCell ref="AO263:AO265"/>
    <mergeCell ref="AO266:AO268"/>
    <mergeCell ref="W263:AB265"/>
    <mergeCell ref="S266:S268"/>
    <mergeCell ref="R263:R265"/>
    <mergeCell ref="W266:AB268"/>
    <mergeCell ref="AI263:AN265"/>
    <mergeCell ref="AI266:AN268"/>
    <mergeCell ref="AC263:AH265"/>
    <mergeCell ref="AC266:AH268"/>
    <mergeCell ref="D124:D125"/>
    <mergeCell ref="E41:E42"/>
    <mergeCell ref="E90:E91"/>
    <mergeCell ref="C41:C42"/>
    <mergeCell ref="D41:D42"/>
    <mergeCell ref="C66:C67"/>
    <mergeCell ref="D66:D67"/>
    <mergeCell ref="C88:C89"/>
    <mergeCell ref="D88:D89"/>
    <mergeCell ref="C79:C80"/>
    <mergeCell ref="D79:D80"/>
    <mergeCell ref="E79:E80"/>
    <mergeCell ref="D135:D136"/>
    <mergeCell ref="C135:C136"/>
    <mergeCell ref="D137:D138"/>
    <mergeCell ref="E137:E138"/>
    <mergeCell ref="F137:F138"/>
    <mergeCell ref="C137:C138"/>
    <mergeCell ref="F90:F91"/>
    <mergeCell ref="E124:E125"/>
    <mergeCell ref="F124:F125"/>
    <mergeCell ref="D128:D129"/>
    <mergeCell ref="C128:C129"/>
    <mergeCell ref="E128:E129"/>
    <mergeCell ref="F128:F129"/>
    <mergeCell ref="B93:AU93"/>
    <mergeCell ref="B105:AU105"/>
    <mergeCell ref="AP128:AP129"/>
    <mergeCell ref="AQ128:AQ129"/>
    <mergeCell ref="AR128:AR129"/>
    <mergeCell ref="AP135:AP136"/>
    <mergeCell ref="AQ135:AQ136"/>
    <mergeCell ref="AR135:AR136"/>
    <mergeCell ref="C90:C91"/>
    <mergeCell ref="D90:D91"/>
    <mergeCell ref="C124:C125"/>
    <mergeCell ref="C156:C157"/>
    <mergeCell ref="C158:C159"/>
    <mergeCell ref="D156:D157"/>
    <mergeCell ref="D158:D159"/>
    <mergeCell ref="E156:E157"/>
    <mergeCell ref="C167:C168"/>
    <mergeCell ref="D167:D168"/>
    <mergeCell ref="E167:E168"/>
    <mergeCell ref="F167:F168"/>
    <mergeCell ref="C171:C172"/>
    <mergeCell ref="D171:D172"/>
    <mergeCell ref="E171:E172"/>
    <mergeCell ref="F171:F172"/>
    <mergeCell ref="D252:D253"/>
    <mergeCell ref="E252:E253"/>
    <mergeCell ref="F252:F253"/>
    <mergeCell ref="C252:C253"/>
    <mergeCell ref="C246:C248"/>
    <mergeCell ref="D240:D241"/>
    <mergeCell ref="E240:E241"/>
    <mergeCell ref="F240:F241"/>
    <mergeCell ref="F246:F248"/>
    <mergeCell ref="E246:E248"/>
    <mergeCell ref="D246:D248"/>
    <mergeCell ref="B242:AU242"/>
    <mergeCell ref="B245:AU245"/>
    <mergeCell ref="AP252:AP253"/>
    <mergeCell ref="AQ252:AQ253"/>
    <mergeCell ref="AR252:AR253"/>
    <mergeCell ref="AP246:AP248"/>
    <mergeCell ref="AQ246:AQ248"/>
    <mergeCell ref="AR246:AR248"/>
    <mergeCell ref="C240:C241"/>
    <mergeCell ref="J240:J241"/>
    <mergeCell ref="J246:J248"/>
    <mergeCell ref="J252:J253"/>
    <mergeCell ref="K246:K248"/>
    <mergeCell ref="AR41:AR42"/>
    <mergeCell ref="AQ41:AQ42"/>
    <mergeCell ref="AP41:AP42"/>
    <mergeCell ref="AP124:AP125"/>
    <mergeCell ref="AQ124:AQ125"/>
    <mergeCell ref="AR124:AR125"/>
    <mergeCell ref="B141:AU141"/>
    <mergeCell ref="B165:AU165"/>
    <mergeCell ref="B203:AU203"/>
    <mergeCell ref="D194:D195"/>
    <mergeCell ref="C194:C195"/>
    <mergeCell ref="AP174:AP176"/>
    <mergeCell ref="AQ174:AQ176"/>
    <mergeCell ref="AR174:AR176"/>
    <mergeCell ref="AP156:AP157"/>
    <mergeCell ref="AQ156:AQ157"/>
    <mergeCell ref="AR156:AR157"/>
    <mergeCell ref="AP158:AP159"/>
    <mergeCell ref="AQ158:AQ159"/>
    <mergeCell ref="AR158:AR159"/>
    <mergeCell ref="AP66:AP67"/>
    <mergeCell ref="AQ66:AQ67"/>
    <mergeCell ref="AR66:AR67"/>
    <mergeCell ref="AP88:AP89"/>
    <mergeCell ref="AQ88:AQ89"/>
    <mergeCell ref="AR88:AR89"/>
    <mergeCell ref="AP90:AP91"/>
    <mergeCell ref="AQ90:AQ91"/>
    <mergeCell ref="AR90:AR91"/>
    <mergeCell ref="AQ213:AQ214"/>
    <mergeCell ref="C206:C207"/>
    <mergeCell ref="AP206:AP207"/>
    <mergeCell ref="AQ206:AQ207"/>
    <mergeCell ref="E206:E207"/>
    <mergeCell ref="F206:F207"/>
    <mergeCell ref="AQ171:AQ172"/>
    <mergeCell ref="D178:D179"/>
    <mergeCell ref="E178:E179"/>
    <mergeCell ref="F178:F179"/>
    <mergeCell ref="AP178:AP179"/>
    <mergeCell ref="AQ178:AQ179"/>
    <mergeCell ref="C189:C190"/>
    <mergeCell ref="D189:D190"/>
    <mergeCell ref="E189:E190"/>
    <mergeCell ref="F189:F190"/>
    <mergeCell ref="AP189:AP190"/>
    <mergeCell ref="AQ189:AQ190"/>
    <mergeCell ref="C196:C198"/>
    <mergeCell ref="D196:D198"/>
    <mergeCell ref="E196:E198"/>
    <mergeCell ref="F196:F198"/>
    <mergeCell ref="D174:D176"/>
    <mergeCell ref="C174:C176"/>
    <mergeCell ref="AR206:AR207"/>
    <mergeCell ref="B210:AU210"/>
    <mergeCell ref="D206:D207"/>
    <mergeCell ref="F213:F214"/>
    <mergeCell ref="AR235:AR237"/>
    <mergeCell ref="AP235:AP237"/>
    <mergeCell ref="AQ235:AQ237"/>
    <mergeCell ref="C235:C237"/>
    <mergeCell ref="C216:C217"/>
    <mergeCell ref="C213:C214"/>
    <mergeCell ref="E216:E217"/>
    <mergeCell ref="F216:F217"/>
    <mergeCell ref="D235:D237"/>
    <mergeCell ref="E235:E237"/>
    <mergeCell ref="F235:F237"/>
    <mergeCell ref="AP213:AP214"/>
    <mergeCell ref="D216:D217"/>
    <mergeCell ref="AR213:AR214"/>
    <mergeCell ref="AP216:AP217"/>
    <mergeCell ref="AQ216:AQ217"/>
    <mergeCell ref="AR216:AR217"/>
    <mergeCell ref="J235:J237"/>
    <mergeCell ref="E213:E214"/>
    <mergeCell ref="D213:D214"/>
    <mergeCell ref="J216:J217"/>
    <mergeCell ref="K216:K217"/>
    <mergeCell ref="L216:L217"/>
    <mergeCell ref="J206:J207"/>
    <mergeCell ref="J88:J89"/>
    <mergeCell ref="J124:J125"/>
    <mergeCell ref="J128:J129"/>
    <mergeCell ref="J135:J136"/>
    <mergeCell ref="J137:J138"/>
    <mergeCell ref="J156:J157"/>
    <mergeCell ref="J158:J159"/>
    <mergeCell ref="J167:J168"/>
    <mergeCell ref="J171:J172"/>
    <mergeCell ref="J174:J176"/>
    <mergeCell ref="J178:J179"/>
    <mergeCell ref="J194:J195"/>
    <mergeCell ref="J196:J198"/>
    <mergeCell ref="L90:L91"/>
    <mergeCell ref="K90:K91"/>
    <mergeCell ref="K206:K207"/>
    <mergeCell ref="L206:L207"/>
    <mergeCell ref="L194:L195"/>
    <mergeCell ref="K196:K198"/>
    <mergeCell ref="L196:L198"/>
    <mergeCell ref="J66:J67"/>
    <mergeCell ref="K66:K67"/>
    <mergeCell ref="L66:L67"/>
    <mergeCell ref="J213:J214"/>
    <mergeCell ref="K213:K214"/>
    <mergeCell ref="L213:L214"/>
    <mergeCell ref="Q167:Q168"/>
    <mergeCell ref="R206:R207"/>
    <mergeCell ref="Q213:Q214"/>
    <mergeCell ref="R213:R214"/>
    <mergeCell ref="Q196:Q198"/>
    <mergeCell ref="R196:R198"/>
    <mergeCell ref="R66:R67"/>
    <mergeCell ref="R158:R159"/>
    <mergeCell ref="K137:K138"/>
    <mergeCell ref="L137:L138"/>
    <mergeCell ref="R124:R125"/>
    <mergeCell ref="R128:R129"/>
    <mergeCell ref="Q135:Q136"/>
    <mergeCell ref="R135:R136"/>
    <mergeCell ref="Q137:Q138"/>
    <mergeCell ref="R137:R138"/>
    <mergeCell ref="Q124:Q125"/>
    <mergeCell ref="Q128:Q129"/>
    <mergeCell ref="S196:S198"/>
    <mergeCell ref="P216:P217"/>
    <mergeCell ref="Q216:Q217"/>
    <mergeCell ref="R216:R217"/>
    <mergeCell ref="Q246:Q248"/>
    <mergeCell ref="R246:R248"/>
    <mergeCell ref="R167:R168"/>
    <mergeCell ref="Q171:Q172"/>
    <mergeCell ref="R171:R172"/>
    <mergeCell ref="Q174:Q176"/>
    <mergeCell ref="R174:R176"/>
    <mergeCell ref="R235:R237"/>
    <mergeCell ref="Q240:Q241"/>
    <mergeCell ref="R240:R241"/>
  </mergeCells>
  <phoneticPr fontId="5"/>
  <dataValidations count="15">
    <dataValidation type="list" allowBlank="1" showInputMessage="1" showErrorMessage="1" sqref="Q130:Q135 Q246 Q169:Q171 Q204:Q209 Q142:Q156 Q243:Q244 Q160:Q164 Q219:Q235 Q158 Q254:Q259 Q238:Q240 Q211:Q213 Q180:Q181 Q173:Q174 Q194 Q177:Q178 Q186:Q189 Q199:Q202 Q183:Q184 Q191:Q192 Q196 Q166:Q167 Q215:Q216 Q249:Q252 Q139:Q140 Q137 Q106:Q124 Q126:Q128 Q81:Q90 Q92 Q10:Q79 Q94:Q104" xr:uid="{00000000-0002-0000-0000-000000000000}">
      <formula1>"廃止,縮減, 執行等改善,年度内に改善を検討,予定通り終了,現状通り"</formula1>
    </dataValidation>
    <dataValidation type="list" allowBlank="1" showInputMessage="1" showErrorMessage="1" sqref="AS219:AU241 AS106:AU140 AS142:AU164 AS204:AU209 AS211:AU217 AS246:AU259 AS243:AU244 AS81:AU92 AS10:AU79 AS94:AU104 AS166:AU202" xr:uid="{00000000-0002-0000-0000-000001000000}">
      <formula1>"○, 　,"</formula1>
    </dataValidation>
    <dataValidation type="list" allowBlank="1" showInputMessage="1" showErrorMessage="1" sqref="K92 K150:K156 K90 K199:K202 K142:K148 K215:K216 K160:K164 K166:K167 K173:K174 K177:K178 K254:K259 K180:K181 K169:K171 K186:K189 K183:K184 K194 K191:K192 K208:K209 K243:K244 K204:K206 K246 K50:K66 K106:K124 K158 K126:K128 K130:K135 K137 K219:K235 K249:K252 K43:K48 K196 K211:K213 K139:K140 K238:K240 K81:K88 K10:K41 K68:K79 K94:K104" xr:uid="{00000000-0002-0000-0000-000002000000}">
      <formula1>"廃止,事業全体の抜本的な改善,事業内容の一部改善,終了予定,現状通り"</formula1>
    </dataValidation>
    <dataValidation type="whole" allowBlank="1" showInputMessage="1" showErrorMessage="1" sqref="AN219:AN241 AN106:AN140 AB246:AB259 AH106:AH140 AB142:AB164 AH142:AH164 AN142:AN164 AH211:AH217 AN211:AN217 AB211:AB217 AB204:AB209 AH204:AH209 AB106:AB140 AH243:AH244 AN243:AN244 AB243:AB244 AH219:AH241 AB219:AB241 AH246:AH259 AN246:AN259 AN204:AN209 AB81:AB92 AH81:AH92 AN81:AN92 AB10:AB79 AH10:AH79 AN10:AN79 AB94:AB104 AN94:AN104 AH94:AH104 AB166:AB202 AH166:AH202 AN166:AN202" xr:uid="{00000000-0002-0000-0000-000003000000}">
      <formula1>0</formula1>
      <formula2>99</formula2>
    </dataValidation>
    <dataValidation type="whole" allowBlank="1" showInputMessage="1" showErrorMessage="1" sqref="AC3:AD3" xr:uid="{00000000-0002-0000-0000-000004000000}">
      <formula1>0</formula1>
      <formula2>9999</formula2>
    </dataValidation>
    <dataValidation type="list" allowBlank="1" showInputMessage="1" showErrorMessage="1" sqref="AC259" xr:uid="{00000000-0002-0000-0000-000005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I142:AI164 AC219:AC241 AI106:AI140 AC106:AC140 W142:W164 AC142:AC164 W246:W259 AI211:AI217 AC211:AC217 W204:W209 W211:W217 AI204:AI209 W106:W140 AI243:AI244 AC243:AC244 W243:W244 AI219:AI241 W219:W241 AI246:AI259 AC246:AC258 AC204:AC209 W81:W92 AC81:AC92 AI81:AI92 W10:W79 AC10:AC79 AI10:AI79 W94:W104 AC94:AC104 AI94:AI104 W166:W202 AI166:AI202 AC166:AC202" xr:uid="{00000000-0002-0000-0000-000006000000}">
      <formula1>"官房,府,個情,公取,カジノ,警察,金融,消費,復興,総務,法務,外務,財務,文科,厚労,農水,経産,国交,環境,原規,防衛"</formula1>
    </dataValidation>
    <dataValidation type="list" allowBlank="1" showInputMessage="1" showErrorMessage="1" sqref="AP215:AP216 AP219:AP235 AP140 AP246 AP211:AP213 AP160:AP164 AP208:AP209 AP243:AP244 AP204:AP206 AP238:AP241 AP137 AP90 AP249:AP252 AP142:AP156 AP43:AP66 AP126:AP128 AP130:AP135 AP254:AP259 AP158 AP166:AP167 AP199:AP202 AP106:AP124 AP92 AP81:AP88 AP10:AP41 AP68:AP79 AP94:AP104 AP169:AP196" xr:uid="{00000000-0002-0000-0000-000007000000}">
      <formula1>"公開プロセス,書面点検,-"</formula1>
    </dataValidation>
    <dataValidation type="list" allowBlank="1" showInputMessage="1" showErrorMessage="1" sqref="AJ142:AJ164 AD219:AD241 AJ106:AJ140 AD106:AD140 X142:X164 AD142:AD164 X246:X259 AJ211:AJ217 AD211:AD217 X204:X209 AD246:AD259 AJ204:AJ209 X106:X140 AJ243:AJ244 AD243:AD244 X243:X244 AJ219:AJ241 X219:X241 AJ246:AJ259 X211:X217 AD204:AD209 X81:X92 AD81:AD92 AJ81:AJ92 X10:X79 AD10:AD79 AJ10:AJ79 X94:X104 AD94:AD104 AJ94:AJ104 X166:X202 AJ166:AJ202 AD166:AD202" xr:uid="{00000000-0002-0000-0000-000008000000}">
      <formula1>"21,新22,新23"</formula1>
    </dataValidation>
    <dataValidation type="list" allowBlank="1" showInputMessage="1" showErrorMessage="1" sqref="E208:E209 E243:E244 E246 E254:E259 E126:E128 E130:E135 E137 E142:E156 E158 E106:E124 E238:E240 E211:E213 E249:E252 E219:E235 E160:E164 E43:E66 E90 E204:E206 E215:E216 E166:E167 E199:E202 E92 E81:E88 E10:E41 E68:E79 E94:E104 E169:E196" xr:uid="{00000000-0002-0000-0000-000009000000}">
      <formula1>開始年度</formula1>
    </dataValidation>
    <dataValidation type="list" allowBlank="1" showInputMessage="1" showErrorMessage="1" sqref="F208:F209 F254:F259 F246 F243:F244 F126:F128 F130:F135 F137 F142:F156 F158 F106:F124 F238:F240 F211:F213 F249:F252 F92 F219:F235 F160:F164 F43:F66 F90 F204:F206 F215:F216 F166:F167 F199:F202 F81:F88 F10:F41 F68:F79 F94:F104 F169:F196" xr:uid="{00000000-0002-0000-0000-00000A000000}">
      <formula1>終了予定年度</formula1>
    </dataValidation>
    <dataValidation type="list" allowBlank="1" showInputMessage="1" showErrorMessage="1" sqref="AQ219:AQ235 AQ238:AQ241 AQ249:AQ252 AQ137 AQ215:AQ216 AQ246 AQ211:AQ213 AQ243:AQ244 AQ208:AQ209 AQ106:AQ124 AQ43:AQ66 AQ90 AQ160:AQ164 AQ204:AQ206 AQ142:AQ156 AQ126:AQ128 AQ130:AQ135 AQ254:AQ259 AQ158 AQ166:AQ167 AQ199:AQ202 AQ92 AQ81:AQ88 AQ10:AQ41 AQ68:AQ79 AQ94:AQ104 AQ169:AQ196" xr:uid="{00000000-0002-0000-0000-00000B000000}">
      <formula1>"前年度新規,最終実施年度,行革推進会議,見直しの有無,その他"</formula1>
    </dataValidation>
    <dataValidation type="list" allowBlank="1" showInputMessage="1" showErrorMessage="1" sqref="AR238:AR241 AR208:AR209 AR137 AR219:AR235 AR211:AR213 AR43:AR66 AR215:AR216 AR243:AR244 AR249:AR252 AR106:AR124 AR90 AR160:AR164 AR204:AR206 AR246 AR254:AR259 AR126:AR128 AR130:AR135 AR142:AR156 AR158 AR166:AR167 AR199:AR202 AR92 AR81:AR88 AR10:AR41 AR68:AR79 AR94:AR104 AR169:AR196" xr:uid="{00000000-0002-0000-0000-00000C000000}">
      <formula1>直近の外部有識者点検実施年度</formula1>
    </dataValidation>
    <dataValidation type="custom" allowBlank="1" showInputMessage="1" showErrorMessage="1" errorTitle="廃止または縮減のみ入力" error="「廃止」または「縮減」以外の選択肢の場合は、「-」を入力してください。" sqref="P216" xr:uid="{00000000-0002-0000-0000-00000D000000}">
      <formula1>"IF(OR(P17=""廃止"",P17=""縮減""),ISNUMBER(P17), ""-"")"</formula1>
    </dataValidation>
    <dataValidation type="custom" allowBlank="1" showInputMessage="1" showErrorMessage="1" errorTitle="廃止または縮減のみ入力" error="「廃止」または「縮減」以外の選択肢の場合は、「-」を入力してください。" sqref="P110" xr:uid="{00000000-0002-0000-0000-00000E000000}">
      <formula1>"IF(OR(P11=""廃止"",P11=""縮減""),ISNUMBER(P11), ""-"")"</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sheetPr>
  <dimension ref="A1:U33"/>
  <sheetViews>
    <sheetView view="pageBreakPreview" zoomScale="90" zoomScaleNormal="70" zoomScaleSheetLayoutView="55" zoomScalePageLayoutView="70" workbookViewId="0">
      <selection activeCell="D4" sqref="D4"/>
    </sheetView>
  </sheetViews>
  <sheetFormatPr defaultColWidth="9" defaultRowHeight="13.2" x14ac:dyDescent="0.2"/>
  <cols>
    <col min="1" max="2" width="9" style="1"/>
    <col min="3" max="3" width="10.109375" style="1" customWidth="1"/>
    <col min="4" max="4" width="56.88671875" style="1" customWidth="1"/>
    <col min="5" max="5" width="45.88671875" style="1" customWidth="1"/>
    <col min="6" max="6" width="15" style="1" customWidth="1"/>
    <col min="7" max="7" width="46.109375" style="1" customWidth="1"/>
    <col min="8" max="8" width="17.88671875" style="1" customWidth="1"/>
    <col min="9" max="9" width="16.88671875" style="1" customWidth="1"/>
    <col min="10" max="10" width="40.88671875" style="1" customWidth="1"/>
    <col min="11" max="12" width="4.88671875" style="1" customWidth="1"/>
    <col min="13" max="21" width="5" style="1" customWidth="1"/>
    <col min="22" max="16384" width="9" style="1"/>
  </cols>
  <sheetData>
    <row r="1" spans="1:21" ht="21" x14ac:dyDescent="0.25">
      <c r="A1" s="9" t="s">
        <v>1004</v>
      </c>
    </row>
    <row r="2" spans="1:21" ht="13.35" customHeight="1" x14ac:dyDescent="0.2"/>
    <row r="3" spans="1:21" ht="19.2" x14ac:dyDescent="0.25">
      <c r="A3" s="161" t="s">
        <v>1707</v>
      </c>
    </row>
    <row r="4" spans="1:21" ht="22.5" customHeight="1" thickBot="1" x14ac:dyDescent="0.25">
      <c r="C4" s="41"/>
      <c r="D4" s="2"/>
      <c r="I4" s="180"/>
      <c r="J4" s="2"/>
      <c r="K4" s="2"/>
      <c r="L4" s="2"/>
      <c r="M4" s="11" t="s">
        <v>1005</v>
      </c>
      <c r="N4"/>
      <c r="O4"/>
      <c r="P4"/>
      <c r="Q4"/>
      <c r="R4"/>
      <c r="S4"/>
      <c r="T4"/>
      <c r="U4" s="11"/>
    </row>
    <row r="5" spans="1:21" ht="20.25" customHeight="1" x14ac:dyDescent="0.2">
      <c r="A5" s="383" t="s">
        <v>3</v>
      </c>
      <c r="B5" s="391" t="s">
        <v>4</v>
      </c>
      <c r="C5" s="498" t="s">
        <v>5</v>
      </c>
      <c r="D5" s="449" t="s">
        <v>6</v>
      </c>
      <c r="E5" s="472" t="s">
        <v>1006</v>
      </c>
      <c r="F5" s="472" t="s">
        <v>1007</v>
      </c>
      <c r="G5" s="449" t="s">
        <v>1008</v>
      </c>
      <c r="H5" s="449" t="s">
        <v>18</v>
      </c>
      <c r="I5" s="446" t="s">
        <v>19</v>
      </c>
      <c r="J5" s="461" t="s">
        <v>20</v>
      </c>
      <c r="K5" s="365" t="s">
        <v>25</v>
      </c>
      <c r="L5" s="365" t="s">
        <v>26</v>
      </c>
      <c r="M5" s="373" t="s">
        <v>27</v>
      </c>
      <c r="N5" s="489" t="s">
        <v>1009</v>
      </c>
      <c r="O5" s="490"/>
      <c r="P5" s="490"/>
      <c r="Q5" s="490"/>
      <c r="R5" s="490"/>
      <c r="S5" s="490"/>
      <c r="T5" s="490"/>
      <c r="U5" s="491"/>
    </row>
    <row r="6" spans="1:21" ht="20.25" customHeight="1" x14ac:dyDescent="0.2">
      <c r="A6" s="384"/>
      <c r="B6" s="392"/>
      <c r="C6" s="499"/>
      <c r="D6" s="475"/>
      <c r="E6" s="473"/>
      <c r="F6" s="473"/>
      <c r="G6" s="475"/>
      <c r="H6" s="450"/>
      <c r="I6" s="447"/>
      <c r="J6" s="447"/>
      <c r="K6" s="408"/>
      <c r="L6" s="288"/>
      <c r="M6" s="462"/>
      <c r="N6" s="492"/>
      <c r="O6" s="493"/>
      <c r="P6" s="493"/>
      <c r="Q6" s="493"/>
      <c r="R6" s="493"/>
      <c r="S6" s="493"/>
      <c r="T6" s="493"/>
      <c r="U6" s="494"/>
    </row>
    <row r="7" spans="1:21" ht="20.25" customHeight="1" thickBot="1" x14ac:dyDescent="0.25">
      <c r="A7" s="385"/>
      <c r="B7" s="393"/>
      <c r="C7" s="500"/>
      <c r="D7" s="476"/>
      <c r="E7" s="474"/>
      <c r="F7" s="474"/>
      <c r="G7" s="476"/>
      <c r="H7" s="451"/>
      <c r="I7" s="448"/>
      <c r="J7" s="448"/>
      <c r="K7" s="409"/>
      <c r="L7" s="464"/>
      <c r="M7" s="463"/>
      <c r="N7" s="495"/>
      <c r="O7" s="496"/>
      <c r="P7" s="496"/>
      <c r="Q7" s="496"/>
      <c r="R7" s="496"/>
      <c r="S7" s="496"/>
      <c r="T7" s="496"/>
      <c r="U7" s="497"/>
    </row>
    <row r="8" spans="1:21" ht="20.399999999999999" customHeight="1" x14ac:dyDescent="0.2">
      <c r="A8" s="399" t="s">
        <v>1700</v>
      </c>
      <c r="B8" s="400"/>
      <c r="C8" s="400"/>
      <c r="D8" s="400"/>
      <c r="E8" s="400"/>
      <c r="F8" s="400"/>
      <c r="G8" s="400"/>
      <c r="H8" s="400"/>
      <c r="I8" s="400"/>
      <c r="J8" s="400"/>
      <c r="K8" s="400"/>
      <c r="L8" s="400"/>
      <c r="M8" s="400"/>
      <c r="N8" s="400"/>
      <c r="O8" s="400"/>
      <c r="P8" s="400"/>
      <c r="Q8" s="400"/>
      <c r="R8" s="400"/>
      <c r="S8" s="400"/>
      <c r="T8" s="400"/>
      <c r="U8" s="401"/>
    </row>
    <row r="9" spans="1:21" x14ac:dyDescent="0.2">
      <c r="A9" s="57"/>
      <c r="B9" s="281" t="s">
        <v>44</v>
      </c>
      <c r="C9" s="282"/>
      <c r="D9" s="282"/>
      <c r="E9" s="282"/>
      <c r="F9" s="282"/>
      <c r="G9" s="282"/>
      <c r="H9" s="282"/>
      <c r="I9" s="282"/>
      <c r="J9" s="282"/>
      <c r="K9" s="282"/>
      <c r="L9" s="282"/>
      <c r="M9" s="282"/>
      <c r="N9" s="282"/>
      <c r="O9" s="282"/>
      <c r="P9" s="282"/>
      <c r="Q9" s="282"/>
      <c r="R9" s="282"/>
      <c r="S9" s="282"/>
      <c r="T9" s="282"/>
      <c r="U9" s="283"/>
    </row>
    <row r="10" spans="1:21" ht="34.950000000000003" customHeight="1" x14ac:dyDescent="0.2">
      <c r="A10" s="58"/>
      <c r="B10" s="59"/>
      <c r="C10" s="111">
        <v>1</v>
      </c>
      <c r="D10" s="112" t="s">
        <v>1539</v>
      </c>
      <c r="E10" s="201" t="s">
        <v>57</v>
      </c>
      <c r="F10" s="199">
        <v>930</v>
      </c>
      <c r="G10" s="115"/>
      <c r="H10" s="116" t="s">
        <v>1540</v>
      </c>
      <c r="I10" s="117" t="s">
        <v>74</v>
      </c>
      <c r="J10" s="112" t="s">
        <v>75</v>
      </c>
      <c r="K10" s="118" t="s">
        <v>60</v>
      </c>
      <c r="L10" s="118"/>
      <c r="M10" s="119"/>
      <c r="N10" s="120"/>
      <c r="O10" s="119"/>
      <c r="P10" s="119"/>
      <c r="Q10" s="119"/>
      <c r="R10" s="119"/>
      <c r="S10" s="119"/>
      <c r="T10" s="119"/>
      <c r="U10" s="121"/>
    </row>
    <row r="11" spans="1:21" ht="34.950000000000003" customHeight="1" x14ac:dyDescent="0.2">
      <c r="A11" s="58"/>
      <c r="B11" s="59"/>
      <c r="C11" s="111">
        <v>2</v>
      </c>
      <c r="D11" s="112" t="s">
        <v>1541</v>
      </c>
      <c r="E11" s="201" t="s">
        <v>57</v>
      </c>
      <c r="F11" s="199">
        <v>15000</v>
      </c>
      <c r="G11" s="122"/>
      <c r="H11" s="122" t="s">
        <v>381</v>
      </c>
      <c r="I11" s="123" t="s">
        <v>74</v>
      </c>
      <c r="J11" s="122" t="s">
        <v>75</v>
      </c>
      <c r="K11" s="118" t="s">
        <v>60</v>
      </c>
      <c r="L11" s="118" t="s">
        <v>60</v>
      </c>
      <c r="M11" s="119"/>
      <c r="N11" s="120" t="s">
        <v>1542</v>
      </c>
      <c r="O11" s="119" t="s">
        <v>1543</v>
      </c>
      <c r="P11" s="119"/>
      <c r="Q11" s="119"/>
      <c r="R11" s="119"/>
      <c r="S11" s="119"/>
      <c r="T11" s="119"/>
      <c r="U11" s="121"/>
    </row>
    <row r="12" spans="1:21" ht="34.950000000000003" customHeight="1" x14ac:dyDescent="0.2">
      <c r="A12" s="58"/>
      <c r="B12" s="59"/>
      <c r="C12" s="477">
        <v>3</v>
      </c>
      <c r="D12" s="468" t="s">
        <v>1544</v>
      </c>
      <c r="E12" s="479" t="s">
        <v>57</v>
      </c>
      <c r="F12" s="199">
        <v>500</v>
      </c>
      <c r="G12" s="481" t="s">
        <v>1586</v>
      </c>
      <c r="H12" s="122" t="s">
        <v>381</v>
      </c>
      <c r="I12" s="123" t="s">
        <v>54</v>
      </c>
      <c r="J12" s="122" t="s">
        <v>139</v>
      </c>
      <c r="K12" s="118" t="s">
        <v>60</v>
      </c>
      <c r="L12" s="118"/>
      <c r="M12" s="119"/>
      <c r="N12" s="120"/>
      <c r="O12" s="119"/>
      <c r="P12" s="119"/>
      <c r="Q12" s="119"/>
      <c r="R12" s="119"/>
      <c r="S12" s="119"/>
      <c r="T12" s="119"/>
      <c r="U12" s="121"/>
    </row>
    <row r="13" spans="1:21" ht="34.950000000000003" customHeight="1" x14ac:dyDescent="0.2">
      <c r="A13" s="58"/>
      <c r="B13" s="59"/>
      <c r="C13" s="478"/>
      <c r="D13" s="469"/>
      <c r="E13" s="480"/>
      <c r="F13" s="199">
        <v>4500</v>
      </c>
      <c r="G13" s="482"/>
      <c r="H13" s="122" t="s">
        <v>381</v>
      </c>
      <c r="I13" s="123" t="s">
        <v>74</v>
      </c>
      <c r="J13" s="122" t="s">
        <v>75</v>
      </c>
      <c r="K13" s="118" t="s">
        <v>60</v>
      </c>
      <c r="L13" s="118" t="s">
        <v>60</v>
      </c>
      <c r="M13" s="119"/>
      <c r="N13" s="120"/>
      <c r="O13" s="119"/>
      <c r="P13" s="119"/>
      <c r="Q13" s="119"/>
      <c r="R13" s="119"/>
      <c r="S13" s="119"/>
      <c r="T13" s="119"/>
      <c r="U13" s="121"/>
    </row>
    <row r="14" spans="1:21" ht="34.950000000000003" customHeight="1" x14ac:dyDescent="0.2">
      <c r="A14" s="58"/>
      <c r="B14" s="59"/>
      <c r="C14" s="111">
        <v>4</v>
      </c>
      <c r="D14" s="112" t="s">
        <v>1545</v>
      </c>
      <c r="E14" s="201" t="s">
        <v>57</v>
      </c>
      <c r="F14" s="199">
        <v>487</v>
      </c>
      <c r="G14" s="122"/>
      <c r="H14" s="122" t="s">
        <v>1546</v>
      </c>
      <c r="I14" s="123" t="s">
        <v>74</v>
      </c>
      <c r="J14" s="123" t="s">
        <v>75</v>
      </c>
      <c r="K14" s="118"/>
      <c r="L14" s="118" t="s">
        <v>60</v>
      </c>
      <c r="M14" s="119"/>
      <c r="N14" s="120"/>
      <c r="O14" s="119"/>
      <c r="P14" s="119"/>
      <c r="Q14" s="119"/>
      <c r="R14" s="119"/>
      <c r="S14" s="119"/>
      <c r="T14" s="119"/>
      <c r="U14" s="121"/>
    </row>
    <row r="15" spans="1:21" ht="34.950000000000003" customHeight="1" x14ac:dyDescent="0.2">
      <c r="A15" s="58"/>
      <c r="B15" s="59"/>
      <c r="C15" s="111">
        <v>5</v>
      </c>
      <c r="D15" s="112" t="s">
        <v>1547</v>
      </c>
      <c r="E15" s="201" t="s">
        <v>57</v>
      </c>
      <c r="F15" s="199">
        <v>2000</v>
      </c>
      <c r="G15" s="122"/>
      <c r="H15" s="122" t="s">
        <v>1548</v>
      </c>
      <c r="I15" s="123" t="s">
        <v>74</v>
      </c>
      <c r="J15" s="123" t="s">
        <v>75</v>
      </c>
      <c r="K15" s="118" t="s">
        <v>60</v>
      </c>
      <c r="L15" s="118" t="s">
        <v>60</v>
      </c>
      <c r="M15" s="119"/>
      <c r="N15" s="120"/>
      <c r="O15" s="119"/>
      <c r="P15" s="119"/>
      <c r="Q15" s="119"/>
      <c r="R15" s="119"/>
      <c r="S15" s="119"/>
      <c r="T15" s="119"/>
      <c r="U15" s="121"/>
    </row>
    <row r="16" spans="1:21" x14ac:dyDescent="0.2">
      <c r="A16" s="57"/>
      <c r="B16" s="281" t="s">
        <v>1010</v>
      </c>
      <c r="C16" s="282"/>
      <c r="D16" s="282"/>
      <c r="E16" s="282"/>
      <c r="F16" s="282"/>
      <c r="G16" s="282"/>
      <c r="H16" s="282"/>
      <c r="I16" s="282"/>
      <c r="J16" s="282"/>
      <c r="K16" s="282"/>
      <c r="L16" s="282"/>
      <c r="M16" s="282"/>
      <c r="N16" s="282"/>
      <c r="O16" s="282"/>
      <c r="P16" s="282"/>
      <c r="Q16" s="282"/>
      <c r="R16" s="282"/>
      <c r="S16" s="282"/>
      <c r="T16" s="282"/>
      <c r="U16" s="283"/>
    </row>
    <row r="17" spans="1:21" ht="39.6" x14ac:dyDescent="0.2">
      <c r="A17" s="58"/>
      <c r="B17" s="59"/>
      <c r="C17" s="111">
        <v>6</v>
      </c>
      <c r="D17" s="112" t="s">
        <v>1011</v>
      </c>
      <c r="E17" s="201" t="s">
        <v>57</v>
      </c>
      <c r="F17" s="199">
        <v>20.003</v>
      </c>
      <c r="G17" s="115"/>
      <c r="H17" s="116" t="s">
        <v>835</v>
      </c>
      <c r="I17" s="117" t="s">
        <v>810</v>
      </c>
      <c r="J17" s="112" t="s">
        <v>836</v>
      </c>
      <c r="K17" s="118" t="s">
        <v>60</v>
      </c>
      <c r="L17" s="118"/>
      <c r="M17" s="119"/>
      <c r="N17" s="120"/>
      <c r="O17" s="119"/>
      <c r="P17" s="119"/>
      <c r="Q17" s="119"/>
      <c r="R17" s="119"/>
      <c r="S17" s="119"/>
      <c r="T17" s="119"/>
      <c r="U17" s="121"/>
    </row>
    <row r="18" spans="1:21" x14ac:dyDescent="0.2">
      <c r="A18" s="58"/>
      <c r="B18" s="281" t="s">
        <v>1012</v>
      </c>
      <c r="C18" s="282"/>
      <c r="D18" s="282"/>
      <c r="E18" s="282"/>
      <c r="F18" s="282"/>
      <c r="G18" s="282"/>
      <c r="H18" s="282"/>
      <c r="I18" s="282"/>
      <c r="J18" s="282"/>
      <c r="K18" s="282"/>
      <c r="L18" s="282"/>
      <c r="M18" s="282"/>
      <c r="N18" s="282"/>
      <c r="O18" s="282"/>
      <c r="P18" s="282"/>
      <c r="Q18" s="282"/>
      <c r="R18" s="282"/>
      <c r="S18" s="282"/>
      <c r="T18" s="282"/>
      <c r="U18" s="283"/>
    </row>
    <row r="19" spans="1:21" ht="26.4" x14ac:dyDescent="0.2">
      <c r="A19" s="58"/>
      <c r="B19" s="124"/>
      <c r="C19" s="125">
        <v>7</v>
      </c>
      <c r="D19" s="112" t="s">
        <v>1013</v>
      </c>
      <c r="E19" s="201" t="s">
        <v>57</v>
      </c>
      <c r="F19" s="199">
        <v>342</v>
      </c>
      <c r="G19" s="122"/>
      <c r="H19" s="122" t="s">
        <v>1014</v>
      </c>
      <c r="I19" s="123" t="s">
        <v>984</v>
      </c>
      <c r="J19" s="123" t="s">
        <v>931</v>
      </c>
      <c r="K19" s="118" t="s">
        <v>60</v>
      </c>
      <c r="L19" s="118"/>
      <c r="M19" s="119" t="s">
        <v>76</v>
      </c>
      <c r="N19" s="120"/>
      <c r="O19" s="119"/>
      <c r="P19" s="119"/>
      <c r="Q19" s="119"/>
      <c r="R19" s="119"/>
      <c r="S19" s="119"/>
      <c r="T19" s="119"/>
      <c r="U19" s="121" t="s">
        <v>76</v>
      </c>
    </row>
    <row r="20" spans="1:21" x14ac:dyDescent="0.2">
      <c r="A20" s="126"/>
      <c r="B20" s="126"/>
      <c r="C20" s="111"/>
      <c r="D20" s="112"/>
      <c r="E20" s="113"/>
      <c r="F20" s="114"/>
      <c r="G20" s="122"/>
      <c r="H20" s="122"/>
      <c r="I20" s="122"/>
      <c r="J20" s="122"/>
      <c r="K20" s="118"/>
      <c r="L20" s="118"/>
      <c r="M20" s="119"/>
      <c r="N20" s="120"/>
      <c r="O20" s="119"/>
      <c r="P20" s="119"/>
      <c r="Q20" s="119"/>
      <c r="R20" s="119"/>
      <c r="S20" s="119"/>
      <c r="T20" s="119"/>
      <c r="U20" s="121"/>
    </row>
    <row r="21" spans="1:21" ht="13.8" thickBot="1" x14ac:dyDescent="0.25">
      <c r="A21" s="127"/>
      <c r="B21" s="128"/>
      <c r="C21" s="127"/>
      <c r="D21" s="129"/>
      <c r="E21" s="130"/>
      <c r="F21" s="131"/>
      <c r="G21" s="132"/>
      <c r="H21" s="132"/>
      <c r="I21" s="132"/>
      <c r="J21" s="132"/>
      <c r="K21" s="133"/>
      <c r="L21" s="133"/>
      <c r="M21" s="134"/>
      <c r="N21" s="135"/>
      <c r="O21" s="134"/>
      <c r="P21" s="134"/>
      <c r="Q21" s="134"/>
      <c r="R21" s="134"/>
      <c r="S21" s="134"/>
      <c r="T21" s="134"/>
      <c r="U21" s="136"/>
    </row>
    <row r="22" spans="1:21" ht="13.8" thickTop="1" x14ac:dyDescent="0.2">
      <c r="A22" s="470" t="s">
        <v>988</v>
      </c>
      <c r="B22" s="470"/>
      <c r="C22" s="470"/>
      <c r="D22" s="471"/>
      <c r="E22" s="108" t="s">
        <v>984</v>
      </c>
      <c r="F22" s="172">
        <f>SUMIF($I$10:$I$21,$E22,F$10:F$21)</f>
        <v>862.00300000000004</v>
      </c>
      <c r="G22" s="465"/>
      <c r="H22" s="465"/>
      <c r="I22" s="457"/>
      <c r="J22" s="457"/>
      <c r="K22" s="460"/>
      <c r="L22" s="460"/>
      <c r="M22" s="454"/>
      <c r="N22" s="486"/>
      <c r="O22" s="311"/>
      <c r="P22" s="311"/>
      <c r="Q22" s="311"/>
      <c r="R22" s="311"/>
      <c r="S22" s="311"/>
      <c r="T22" s="311"/>
      <c r="U22" s="483"/>
    </row>
    <row r="23" spans="1:21" x14ac:dyDescent="0.2">
      <c r="A23" s="470"/>
      <c r="B23" s="470"/>
      <c r="C23" s="470"/>
      <c r="D23" s="471"/>
      <c r="E23" s="109" t="s">
        <v>208</v>
      </c>
      <c r="F23" s="171">
        <f>SUMIF($I$10:$I$21,$E23,F$10:F$21)</f>
        <v>22917</v>
      </c>
      <c r="G23" s="466"/>
      <c r="H23" s="466"/>
      <c r="I23" s="458"/>
      <c r="J23" s="458"/>
      <c r="K23" s="309"/>
      <c r="L23" s="309"/>
      <c r="M23" s="455"/>
      <c r="N23" s="487"/>
      <c r="O23" s="309"/>
      <c r="P23" s="309"/>
      <c r="Q23" s="309"/>
      <c r="R23" s="309"/>
      <c r="S23" s="309"/>
      <c r="T23" s="309"/>
      <c r="U23" s="484"/>
    </row>
    <row r="24" spans="1:21" ht="20.25" customHeight="1" thickBot="1" x14ac:dyDescent="0.25">
      <c r="A24" s="470"/>
      <c r="B24" s="470"/>
      <c r="C24" s="470"/>
      <c r="D24" s="471"/>
      <c r="E24" s="110" t="s">
        <v>1599</v>
      </c>
      <c r="F24" s="174">
        <f>SUMIF($I$10:$I$21,$E24,F$10:F$21)</f>
        <v>0</v>
      </c>
      <c r="G24" s="467"/>
      <c r="H24" s="467"/>
      <c r="I24" s="459"/>
      <c r="J24" s="459"/>
      <c r="K24" s="312"/>
      <c r="L24" s="312"/>
      <c r="M24" s="456"/>
      <c r="N24" s="488"/>
      <c r="O24" s="312"/>
      <c r="P24" s="312"/>
      <c r="Q24" s="312"/>
      <c r="R24" s="312"/>
      <c r="S24" s="312"/>
      <c r="T24" s="312"/>
      <c r="U24" s="485"/>
    </row>
    <row r="25" spans="1:21" ht="20.25" customHeight="1" x14ac:dyDescent="0.2">
      <c r="C25" s="7"/>
      <c r="M25" s="453"/>
      <c r="N25"/>
      <c r="O25"/>
      <c r="P25"/>
      <c r="Q25"/>
      <c r="R25"/>
      <c r="S25"/>
      <c r="T25"/>
    </row>
    <row r="26" spans="1:21" ht="20.25" customHeight="1" x14ac:dyDescent="0.2">
      <c r="M26" s="452"/>
      <c r="N26"/>
      <c r="O26"/>
      <c r="P26"/>
      <c r="Q26"/>
      <c r="R26"/>
      <c r="S26"/>
      <c r="T26"/>
    </row>
    <row r="27" spans="1:21" ht="20.25" customHeight="1" x14ac:dyDescent="0.2">
      <c r="C27" s="8"/>
      <c r="D27" s="3"/>
      <c r="E27" s="4"/>
      <c r="F27" s="4"/>
      <c r="G27" s="4"/>
      <c r="H27" s="4"/>
      <c r="I27" s="3"/>
      <c r="J27" s="3"/>
      <c r="K27" s="3"/>
      <c r="L27" s="3"/>
      <c r="M27" s="452"/>
      <c r="N27"/>
      <c r="O27"/>
      <c r="P27"/>
      <c r="Q27"/>
      <c r="R27"/>
      <c r="S27"/>
      <c r="T27"/>
    </row>
    <row r="28" spans="1:21" x14ac:dyDescent="0.2">
      <c r="M28" s="452"/>
      <c r="N28"/>
      <c r="O28"/>
      <c r="P28"/>
      <c r="Q28"/>
      <c r="R28"/>
      <c r="S28"/>
      <c r="T28"/>
    </row>
    <row r="29" spans="1:21" x14ac:dyDescent="0.2">
      <c r="M29" s="452"/>
      <c r="N29"/>
      <c r="O29"/>
      <c r="P29"/>
      <c r="Q29"/>
      <c r="R29"/>
      <c r="S29"/>
      <c r="T29"/>
    </row>
    <row r="30" spans="1:21" x14ac:dyDescent="0.2">
      <c r="M30" s="452"/>
      <c r="N30"/>
      <c r="O30"/>
      <c r="P30"/>
      <c r="Q30"/>
      <c r="R30"/>
      <c r="S30"/>
      <c r="T30"/>
    </row>
    <row r="31" spans="1:21" x14ac:dyDescent="0.2">
      <c r="M31" s="452"/>
      <c r="N31"/>
      <c r="O31"/>
      <c r="P31"/>
      <c r="Q31"/>
      <c r="R31"/>
      <c r="S31"/>
      <c r="T31"/>
    </row>
    <row r="32" spans="1:21" x14ac:dyDescent="0.2">
      <c r="M32" s="452"/>
      <c r="N32"/>
      <c r="O32"/>
      <c r="P32"/>
      <c r="Q32"/>
      <c r="R32"/>
      <c r="S32"/>
      <c r="T32"/>
    </row>
    <row r="33" spans="13:20" x14ac:dyDescent="0.2">
      <c r="M33" s="452"/>
      <c r="N33"/>
      <c r="O33"/>
      <c r="P33"/>
      <c r="Q33"/>
      <c r="R33"/>
      <c r="S33"/>
      <c r="T33"/>
    </row>
  </sheetData>
  <sheetProtection formatRows="0" insertRows="0" insertHyperlinks="0" deleteRows="0" sort="0" autoFilter="0"/>
  <autoFilter ref="A7:U7" xr:uid="{00000000-0009-0000-0000-000001000000}">
    <filterColumn colId="13" showButton="0"/>
    <filterColumn colId="14" showButton="0"/>
    <filterColumn colId="15" showButton="0"/>
    <filterColumn colId="16" showButton="0"/>
    <filterColumn colId="17" showButton="0"/>
    <filterColumn colId="18" showButton="0"/>
    <filterColumn colId="19" showButton="0"/>
  </autoFilter>
  <mergeCells count="41">
    <mergeCell ref="U22:U24"/>
    <mergeCell ref="N22:N24"/>
    <mergeCell ref="N5:U7"/>
    <mergeCell ref="Q22:Q24"/>
    <mergeCell ref="R22:R24"/>
    <mergeCell ref="S22:S24"/>
    <mergeCell ref="T22:T24"/>
    <mergeCell ref="P22:P24"/>
    <mergeCell ref="O22:O24"/>
    <mergeCell ref="A8:U8"/>
    <mergeCell ref="B16:U16"/>
    <mergeCell ref="B18:U18"/>
    <mergeCell ref="G22:G24"/>
    <mergeCell ref="C5:C7"/>
    <mergeCell ref="D5:D7"/>
    <mergeCell ref="I22:I24"/>
    <mergeCell ref="A5:A7"/>
    <mergeCell ref="B5:B7"/>
    <mergeCell ref="A22:D24"/>
    <mergeCell ref="E5:E7"/>
    <mergeCell ref="G5:G7"/>
    <mergeCell ref="F5:F7"/>
    <mergeCell ref="C12:C13"/>
    <mergeCell ref="E12:E13"/>
    <mergeCell ref="G12:G13"/>
    <mergeCell ref="I5:I7"/>
    <mergeCell ref="H5:H7"/>
    <mergeCell ref="M31:M33"/>
    <mergeCell ref="M25:M27"/>
    <mergeCell ref="M28:M30"/>
    <mergeCell ref="M22:M24"/>
    <mergeCell ref="J22:J24"/>
    <mergeCell ref="L22:L24"/>
    <mergeCell ref="J5:J7"/>
    <mergeCell ref="M5:M7"/>
    <mergeCell ref="L5:L7"/>
    <mergeCell ref="K22:K24"/>
    <mergeCell ref="H22:H24"/>
    <mergeCell ref="K5:K7"/>
    <mergeCell ref="B9:U9"/>
    <mergeCell ref="D12:D13"/>
  </mergeCells>
  <phoneticPr fontId="5"/>
  <dataValidations count="1">
    <dataValidation type="list" allowBlank="1" showInputMessage="1" showErrorMessage="1" sqref="K17:M17 K10:M15 L19:M21 K19:K22" xr:uid="{00000000-0002-0000-0100-000000000000}">
      <formula1>"○, 　,"</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1"/>
  <headerFooter alignWithMargins="0">
    <oddHeader>&amp;L&amp;18様式２</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入力規則!$A$2:$A$282</xm:f>
          </x14:formula1>
          <xm:sqref>N17:U17 N19:U21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N51"/>
  <sheetViews>
    <sheetView view="pageBreakPreview" zoomScale="40" zoomScaleNormal="55" zoomScaleSheetLayoutView="40" zoomScalePageLayoutView="70" workbookViewId="0">
      <selection activeCell="K10" sqref="K10"/>
    </sheetView>
  </sheetViews>
  <sheetFormatPr defaultColWidth="9" defaultRowHeight="13.2" x14ac:dyDescent="0.2"/>
  <cols>
    <col min="1" max="1" width="7.109375" style="1" customWidth="1"/>
    <col min="2" max="2" width="2.88671875" style="1" customWidth="1"/>
    <col min="3" max="3" width="48.88671875" style="1" customWidth="1"/>
    <col min="4" max="6" width="21.88671875" style="1" customWidth="1"/>
    <col min="7" max="7" width="67.88671875" style="1" customWidth="1"/>
    <col min="8" max="11" width="21.88671875" style="1" customWidth="1"/>
    <col min="12" max="12" width="20.88671875" style="1" customWidth="1"/>
    <col min="13" max="13" width="55.88671875" style="1" customWidth="1"/>
    <col min="14" max="14" width="25.88671875" style="1" customWidth="1"/>
    <col min="15" max="16" width="11.109375" style="1" bestFit="1" customWidth="1"/>
    <col min="17" max="16384" width="9" style="1"/>
  </cols>
  <sheetData>
    <row r="1" spans="1:14" ht="50.25" customHeight="1" x14ac:dyDescent="0.35">
      <c r="A1" s="51"/>
    </row>
    <row r="2" spans="1:14" ht="33" x14ac:dyDescent="0.4">
      <c r="A2" s="162" t="s">
        <v>1</v>
      </c>
      <c r="B2" s="15"/>
    </row>
    <row r="3" spans="1:14" ht="41.4" x14ac:dyDescent="0.45">
      <c r="A3" s="501" t="s">
        <v>1015</v>
      </c>
      <c r="B3" s="501"/>
      <c r="C3" s="501"/>
      <c r="D3" s="501"/>
      <c r="E3" s="501"/>
      <c r="F3" s="501"/>
      <c r="G3" s="501"/>
      <c r="H3" s="501"/>
      <c r="I3" s="501"/>
      <c r="J3" s="501"/>
      <c r="K3" s="501"/>
      <c r="L3" s="501"/>
      <c r="M3" s="501"/>
      <c r="N3" s="501"/>
    </row>
    <row r="4" spans="1:14" ht="40.5" customHeight="1" thickBot="1" x14ac:dyDescent="0.25">
      <c r="A4" s="41"/>
      <c r="B4" s="5"/>
      <c r="C4" s="2"/>
      <c r="D4" s="2"/>
      <c r="E4" s="2"/>
      <c r="M4" s="525" t="s">
        <v>1016</v>
      </c>
      <c r="N4" s="526"/>
    </row>
    <row r="5" spans="1:14" ht="30" customHeight="1" x14ac:dyDescent="0.2">
      <c r="A5" s="502" t="s">
        <v>5</v>
      </c>
      <c r="B5" s="527" t="s">
        <v>6</v>
      </c>
      <c r="C5" s="528"/>
      <c r="D5" s="505" t="s">
        <v>1017</v>
      </c>
      <c r="E5" s="508" t="s">
        <v>10</v>
      </c>
      <c r="F5" s="509"/>
      <c r="G5" s="185" t="s">
        <v>1018</v>
      </c>
      <c r="H5" s="184" t="s">
        <v>13</v>
      </c>
      <c r="I5" s="184" t="s">
        <v>14</v>
      </c>
      <c r="J5" s="510" t="s">
        <v>15</v>
      </c>
      <c r="K5" s="512" t="s">
        <v>16</v>
      </c>
      <c r="L5" s="513"/>
      <c r="M5" s="514"/>
      <c r="N5" s="536" t="s">
        <v>17</v>
      </c>
    </row>
    <row r="6" spans="1:14" ht="30" customHeight="1" x14ac:dyDescent="0.2">
      <c r="A6" s="503"/>
      <c r="B6" s="529"/>
      <c r="C6" s="530"/>
      <c r="D6" s="506"/>
      <c r="E6" s="511" t="s">
        <v>1019</v>
      </c>
      <c r="F6" s="523" t="s">
        <v>29</v>
      </c>
      <c r="G6" s="539" t="s">
        <v>1020</v>
      </c>
      <c r="H6" s="186" t="s">
        <v>32</v>
      </c>
      <c r="I6" s="186" t="s">
        <v>33</v>
      </c>
      <c r="J6" s="511"/>
      <c r="K6" s="523" t="s">
        <v>34</v>
      </c>
      <c r="L6" s="540" t="s">
        <v>35</v>
      </c>
      <c r="M6" s="541"/>
      <c r="N6" s="537"/>
    </row>
    <row r="7" spans="1:14" ht="30" customHeight="1" thickBot="1" x14ac:dyDescent="0.25">
      <c r="A7" s="504"/>
      <c r="B7" s="531"/>
      <c r="C7" s="532"/>
      <c r="D7" s="507"/>
      <c r="E7" s="522"/>
      <c r="F7" s="524"/>
      <c r="G7" s="524"/>
      <c r="H7" s="16" t="s">
        <v>36</v>
      </c>
      <c r="I7" s="16" t="s">
        <v>37</v>
      </c>
      <c r="J7" s="17" t="s">
        <v>38</v>
      </c>
      <c r="K7" s="524"/>
      <c r="L7" s="542"/>
      <c r="M7" s="543"/>
      <c r="N7" s="538"/>
    </row>
    <row r="8" spans="1:14" ht="251.1" customHeight="1" x14ac:dyDescent="0.2">
      <c r="A8" s="137">
        <v>17</v>
      </c>
      <c r="B8" s="533" t="s">
        <v>141</v>
      </c>
      <c r="C8" s="534"/>
      <c r="D8" s="138">
        <v>11500</v>
      </c>
      <c r="E8" s="139">
        <v>13475</v>
      </c>
      <c r="F8" s="140">
        <v>11059</v>
      </c>
      <c r="G8" s="141" t="s">
        <v>144</v>
      </c>
      <c r="H8" s="138">
        <v>5894.28</v>
      </c>
      <c r="I8" s="140">
        <v>0</v>
      </c>
      <c r="J8" s="139">
        <f>I8-H8</f>
        <v>-5894.28</v>
      </c>
      <c r="K8" s="140">
        <v>0</v>
      </c>
      <c r="L8" s="142" t="s">
        <v>929</v>
      </c>
      <c r="M8" s="143" t="s">
        <v>1535</v>
      </c>
      <c r="N8" s="144"/>
    </row>
    <row r="9" spans="1:14" ht="251.1" customHeight="1" x14ac:dyDescent="0.2">
      <c r="A9" s="145">
        <v>121</v>
      </c>
      <c r="B9" s="535" t="s">
        <v>567</v>
      </c>
      <c r="C9" s="519"/>
      <c r="D9" s="146">
        <v>264.221</v>
      </c>
      <c r="E9" s="147">
        <v>264</v>
      </c>
      <c r="F9" s="148">
        <v>246</v>
      </c>
      <c r="G9" s="149" t="s">
        <v>1021</v>
      </c>
      <c r="H9" s="146">
        <v>267.76400000000001</v>
      </c>
      <c r="I9" s="148">
        <v>263.74700000000001</v>
      </c>
      <c r="J9" s="147">
        <f>I9-H9</f>
        <v>-4.0169999999999959</v>
      </c>
      <c r="K9" s="148">
        <v>-10</v>
      </c>
      <c r="L9" s="150" t="s">
        <v>571</v>
      </c>
      <c r="M9" s="151" t="s">
        <v>1022</v>
      </c>
      <c r="N9" s="152"/>
    </row>
    <row r="10" spans="1:14" ht="251.1" customHeight="1" x14ac:dyDescent="0.2">
      <c r="A10" s="145">
        <v>197</v>
      </c>
      <c r="B10" s="535" t="s">
        <v>925</v>
      </c>
      <c r="C10" s="519"/>
      <c r="D10" s="146">
        <v>500</v>
      </c>
      <c r="E10" s="147">
        <v>500</v>
      </c>
      <c r="F10" s="148">
        <v>484</v>
      </c>
      <c r="G10" s="149" t="s">
        <v>927</v>
      </c>
      <c r="H10" s="146">
        <v>400</v>
      </c>
      <c r="I10" s="148">
        <v>0</v>
      </c>
      <c r="J10" s="147">
        <f>I10-H10</f>
        <v>-400</v>
      </c>
      <c r="K10" s="148">
        <v>0</v>
      </c>
      <c r="L10" s="150" t="s">
        <v>929</v>
      </c>
      <c r="M10" s="151" t="s">
        <v>930</v>
      </c>
      <c r="N10" s="152"/>
    </row>
    <row r="11" spans="1:14" ht="43.35" customHeight="1" x14ac:dyDescent="0.2">
      <c r="A11" s="145"/>
      <c r="B11" s="535"/>
      <c r="C11" s="519"/>
      <c r="D11" s="146"/>
      <c r="E11" s="147"/>
      <c r="F11" s="148"/>
      <c r="G11" s="149"/>
      <c r="H11" s="146"/>
      <c r="I11" s="148"/>
      <c r="J11" s="147">
        <f>I11-H11</f>
        <v>0</v>
      </c>
      <c r="K11" s="148"/>
      <c r="L11" s="150"/>
      <c r="M11" s="151"/>
      <c r="N11" s="153"/>
    </row>
    <row r="12" spans="1:14" ht="43.35" customHeight="1" x14ac:dyDescent="0.2">
      <c r="A12" s="145"/>
      <c r="B12" s="518"/>
      <c r="C12" s="519"/>
      <c r="D12" s="146"/>
      <c r="E12" s="147"/>
      <c r="F12" s="148"/>
      <c r="G12" s="149"/>
      <c r="H12" s="146"/>
      <c r="I12" s="148"/>
      <c r="J12" s="147"/>
      <c r="K12" s="148"/>
      <c r="L12" s="150"/>
      <c r="M12" s="151"/>
      <c r="N12" s="152"/>
    </row>
    <row r="13" spans="1:14" ht="43.35" customHeight="1" x14ac:dyDescent="0.2">
      <c r="A13" s="145"/>
      <c r="B13" s="518"/>
      <c r="C13" s="519"/>
      <c r="D13" s="146"/>
      <c r="E13" s="147"/>
      <c r="F13" s="148"/>
      <c r="G13" s="149"/>
      <c r="H13" s="146"/>
      <c r="I13" s="148"/>
      <c r="J13" s="147"/>
      <c r="K13" s="148"/>
      <c r="L13" s="150"/>
      <c r="M13" s="151"/>
      <c r="N13" s="152"/>
    </row>
    <row r="14" spans="1:14" ht="43.35" customHeight="1" x14ac:dyDescent="0.2">
      <c r="A14" s="145"/>
      <c r="B14" s="518"/>
      <c r="C14" s="519"/>
      <c r="D14" s="146"/>
      <c r="E14" s="147"/>
      <c r="F14" s="148"/>
      <c r="G14" s="149"/>
      <c r="H14" s="146"/>
      <c r="I14" s="148"/>
      <c r="J14" s="147"/>
      <c r="K14" s="148"/>
      <c r="L14" s="150"/>
      <c r="M14" s="151"/>
      <c r="N14" s="152"/>
    </row>
    <row r="15" spans="1:14" ht="43.35" customHeight="1" x14ac:dyDescent="0.2">
      <c r="A15" s="145"/>
      <c r="B15" s="518"/>
      <c r="C15" s="519"/>
      <c r="D15" s="146"/>
      <c r="E15" s="147"/>
      <c r="F15" s="148"/>
      <c r="G15" s="149"/>
      <c r="H15" s="146"/>
      <c r="I15" s="148"/>
      <c r="J15" s="147"/>
      <c r="K15" s="148"/>
      <c r="L15" s="150"/>
      <c r="M15" s="151"/>
      <c r="N15" s="152"/>
    </row>
    <row r="16" spans="1:14" ht="43.35" customHeight="1" x14ac:dyDescent="0.2">
      <c r="A16" s="145"/>
      <c r="B16" s="518"/>
      <c r="C16" s="519"/>
      <c r="D16" s="146"/>
      <c r="E16" s="147"/>
      <c r="F16" s="148"/>
      <c r="G16" s="149"/>
      <c r="H16" s="146"/>
      <c r="I16" s="148"/>
      <c r="J16" s="147"/>
      <c r="K16" s="148"/>
      <c r="L16" s="150"/>
      <c r="M16" s="151"/>
      <c r="N16" s="152"/>
    </row>
    <row r="17" spans="1:14" ht="43.35" customHeight="1" x14ac:dyDescent="0.2">
      <c r="A17" s="145"/>
      <c r="B17" s="518"/>
      <c r="C17" s="519"/>
      <c r="D17" s="146"/>
      <c r="E17" s="147"/>
      <c r="F17" s="148"/>
      <c r="G17" s="149"/>
      <c r="H17" s="146"/>
      <c r="I17" s="148"/>
      <c r="J17" s="147"/>
      <c r="K17" s="148"/>
      <c r="L17" s="150"/>
      <c r="M17" s="151"/>
      <c r="N17" s="152"/>
    </row>
    <row r="18" spans="1:14" ht="43.35" customHeight="1" x14ac:dyDescent="0.2">
      <c r="A18" s="145"/>
      <c r="B18" s="518"/>
      <c r="C18" s="519"/>
      <c r="D18" s="146"/>
      <c r="E18" s="147"/>
      <c r="F18" s="148"/>
      <c r="G18" s="149"/>
      <c r="H18" s="146"/>
      <c r="I18" s="148"/>
      <c r="J18" s="147"/>
      <c r="K18" s="148"/>
      <c r="L18" s="150"/>
      <c r="M18" s="151"/>
      <c r="N18" s="152"/>
    </row>
    <row r="19" spans="1:14" ht="43.35" customHeight="1" x14ac:dyDescent="0.2">
      <c r="A19" s="145"/>
      <c r="B19" s="518"/>
      <c r="C19" s="519"/>
      <c r="D19" s="146"/>
      <c r="E19" s="147"/>
      <c r="F19" s="148"/>
      <c r="G19" s="149"/>
      <c r="H19" s="146"/>
      <c r="I19" s="148"/>
      <c r="J19" s="147"/>
      <c r="K19" s="148"/>
      <c r="L19" s="150"/>
      <c r="M19" s="151"/>
      <c r="N19" s="152"/>
    </row>
    <row r="20" spans="1:14" ht="43.35" customHeight="1" x14ac:dyDescent="0.2">
      <c r="A20" s="145"/>
      <c r="B20" s="518"/>
      <c r="C20" s="519"/>
      <c r="D20" s="146"/>
      <c r="E20" s="147"/>
      <c r="F20" s="148"/>
      <c r="G20" s="149"/>
      <c r="H20" s="146"/>
      <c r="I20" s="148"/>
      <c r="J20" s="147"/>
      <c r="K20" s="148"/>
      <c r="L20" s="150"/>
      <c r="M20" s="151"/>
      <c r="N20" s="152"/>
    </row>
    <row r="21" spans="1:14" ht="43.35" customHeight="1" x14ac:dyDescent="0.2">
      <c r="A21" s="145"/>
      <c r="B21" s="518"/>
      <c r="C21" s="519"/>
      <c r="D21" s="146"/>
      <c r="E21" s="147"/>
      <c r="F21" s="148"/>
      <c r="G21" s="149"/>
      <c r="H21" s="146"/>
      <c r="I21" s="148"/>
      <c r="J21" s="147"/>
      <c r="K21" s="148"/>
      <c r="L21" s="150"/>
      <c r="M21" s="151"/>
      <c r="N21" s="152"/>
    </row>
    <row r="22" spans="1:14" ht="43.35" customHeight="1" x14ac:dyDescent="0.2">
      <c r="A22" s="145"/>
      <c r="B22" s="518"/>
      <c r="C22" s="519"/>
      <c r="D22" s="146"/>
      <c r="E22" s="147"/>
      <c r="F22" s="148"/>
      <c r="G22" s="149"/>
      <c r="H22" s="146"/>
      <c r="I22" s="148"/>
      <c r="J22" s="147"/>
      <c r="K22" s="148"/>
      <c r="L22" s="150"/>
      <c r="M22" s="151"/>
      <c r="N22" s="152"/>
    </row>
    <row r="23" spans="1:14" ht="43.35" customHeight="1" x14ac:dyDescent="0.2">
      <c r="A23" s="145"/>
      <c r="B23" s="518"/>
      <c r="C23" s="519"/>
      <c r="D23" s="146"/>
      <c r="E23" s="147"/>
      <c r="F23" s="148"/>
      <c r="G23" s="149"/>
      <c r="H23" s="146"/>
      <c r="I23" s="148"/>
      <c r="J23" s="147"/>
      <c r="K23" s="148"/>
      <c r="L23" s="150"/>
      <c r="M23" s="151"/>
      <c r="N23" s="152"/>
    </row>
    <row r="24" spans="1:14" ht="43.35" customHeight="1" thickBot="1" x14ac:dyDescent="0.25">
      <c r="A24" s="154"/>
      <c r="B24" s="520"/>
      <c r="C24" s="521"/>
      <c r="D24" s="155"/>
      <c r="E24" s="156"/>
      <c r="F24" s="157"/>
      <c r="G24" s="158"/>
      <c r="H24" s="155"/>
      <c r="I24" s="157"/>
      <c r="J24" s="156"/>
      <c r="K24" s="157"/>
      <c r="L24" s="150"/>
      <c r="M24" s="159"/>
      <c r="N24" s="160"/>
    </row>
    <row r="25" spans="1:14" ht="43.35" customHeight="1" thickTop="1" thickBot="1" x14ac:dyDescent="0.25">
      <c r="A25" s="515" t="s">
        <v>1023</v>
      </c>
      <c r="B25" s="516"/>
      <c r="C25" s="517"/>
      <c r="D25" s="163"/>
      <c r="E25" s="164"/>
      <c r="F25" s="165"/>
      <c r="G25" s="166"/>
      <c r="H25" s="163"/>
      <c r="I25" s="165"/>
      <c r="J25" s="167"/>
      <c r="K25" s="168"/>
      <c r="L25" s="169"/>
      <c r="M25" s="169"/>
      <c r="N25" s="170"/>
    </row>
    <row r="26" spans="1:14" ht="29.25" customHeight="1" x14ac:dyDescent="0.2">
      <c r="A26" s="52" t="s">
        <v>1024</v>
      </c>
      <c r="B26" s="30"/>
      <c r="C26" s="30"/>
      <c r="D26" s="19"/>
      <c r="E26" s="19"/>
      <c r="F26" s="19"/>
      <c r="G26" s="31"/>
      <c r="H26" s="19"/>
      <c r="I26" s="19"/>
      <c r="J26" s="19"/>
      <c r="K26" s="32"/>
      <c r="L26" s="33"/>
      <c r="M26" s="33"/>
      <c r="N26" s="22"/>
    </row>
    <row r="27" spans="1:14" ht="29.25" customHeight="1" x14ac:dyDescent="0.25">
      <c r="A27" s="53" t="s">
        <v>990</v>
      </c>
    </row>
    <row r="51" spans="5:5" x14ac:dyDescent="0.2">
      <c r="E51" s="10"/>
    </row>
  </sheetData>
  <sheetProtection sheet="1" objects="1" scenarios="1" formatRows="0" insertRows="0" deleteColumns="0" deleteRows="0" sort="0" autoFilter="0"/>
  <autoFilter ref="A7:N7" xr:uid="{00000000-0009-0000-0000-000002000000}">
    <filterColumn colId="1" showButton="0"/>
    <filterColumn colId="11" showButton="0"/>
  </autoFilter>
  <mergeCells count="32">
    <mergeCell ref="B13:C13"/>
    <mergeCell ref="E6:E7"/>
    <mergeCell ref="F6:F7"/>
    <mergeCell ref="M4:N4"/>
    <mergeCell ref="B5:C7"/>
    <mergeCell ref="B8:C8"/>
    <mergeCell ref="B9:C9"/>
    <mergeCell ref="B10:C10"/>
    <mergeCell ref="B11:C11"/>
    <mergeCell ref="N5:N7"/>
    <mergeCell ref="G6:G7"/>
    <mergeCell ref="K6:K7"/>
    <mergeCell ref="L6:M7"/>
    <mergeCell ref="B12:C12"/>
    <mergeCell ref="B14:C14"/>
    <mergeCell ref="B15:C15"/>
    <mergeCell ref="B16:C16"/>
    <mergeCell ref="B17:C17"/>
    <mergeCell ref="B18:C18"/>
    <mergeCell ref="A25:C25"/>
    <mergeCell ref="B19:C19"/>
    <mergeCell ref="B20:C20"/>
    <mergeCell ref="B21:C21"/>
    <mergeCell ref="B22:C22"/>
    <mergeCell ref="B23:C23"/>
    <mergeCell ref="B24:C24"/>
    <mergeCell ref="A3:N3"/>
    <mergeCell ref="A5:A7"/>
    <mergeCell ref="D5:D7"/>
    <mergeCell ref="E5:F5"/>
    <mergeCell ref="J5:J6"/>
    <mergeCell ref="K5:M5"/>
  </mergeCells>
  <phoneticPr fontId="5"/>
  <dataValidations count="2">
    <dataValidation type="list" allowBlank="1" showInputMessage="1" showErrorMessage="1" sqref="L8 L10:L11 L25:L41" xr:uid="{00000000-0002-0000-0200-000000000000}">
      <formula1>"廃止,縮減, 執行等改善,年度内に改善を検討,予定通り終了,現状通り"</formula1>
    </dataValidation>
    <dataValidation type="list" allowBlank="1" showInputMessage="1" showErrorMessage="1" sqref="L9 L12:L24" xr:uid="{00000000-0002-0000-0200-000001000000}">
      <formula1>"縮減,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&amp;L&amp;24様式３&amp;18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Z62"/>
  <sheetViews>
    <sheetView view="pageBreakPreview" zoomScale="70" zoomScaleNormal="70" zoomScaleSheetLayoutView="70" zoomScalePageLayoutView="70" workbookViewId="0">
      <selection activeCell="S13" sqref="S13"/>
    </sheetView>
  </sheetViews>
  <sheetFormatPr defaultColWidth="3.109375" defaultRowHeight="13.2" x14ac:dyDescent="0.2"/>
  <cols>
    <col min="1" max="1" width="17" customWidth="1"/>
    <col min="2" max="2" width="10.88671875" customWidth="1"/>
    <col min="3" max="3" width="8.109375" customWidth="1"/>
    <col min="4" max="4" width="12.88671875" customWidth="1"/>
    <col min="5" max="5" width="8.88671875" customWidth="1"/>
    <col min="6" max="6" width="12.88671875" customWidth="1"/>
    <col min="7" max="8" width="10.88671875" customWidth="1"/>
    <col min="9" max="9" width="8.109375" customWidth="1"/>
    <col min="10" max="10" width="12.88671875" customWidth="1"/>
    <col min="11" max="11" width="8.109375" customWidth="1"/>
    <col min="12" max="12" width="12.88671875" customWidth="1"/>
    <col min="13" max="13" width="8.109375" customWidth="1"/>
    <col min="14" max="14" width="12.88671875" customWidth="1"/>
    <col min="15" max="15" width="10.88671875" customWidth="1"/>
    <col min="16" max="16" width="12.88671875" customWidth="1"/>
    <col min="17" max="17" width="10.88671875" customWidth="1"/>
    <col min="18" max="18" width="8.109375" customWidth="1"/>
    <col min="19" max="19" width="12.88671875" customWidth="1"/>
    <col min="20" max="20" width="8.109375" customWidth="1"/>
    <col min="21" max="21" width="12.88671875" customWidth="1"/>
    <col min="22" max="22" width="8.109375" customWidth="1"/>
    <col min="23" max="23" width="12.88671875" customWidth="1"/>
    <col min="24" max="25" width="10.88671875" customWidth="1"/>
  </cols>
  <sheetData>
    <row r="1" spans="1:25" ht="21" x14ac:dyDescent="0.25">
      <c r="A1" s="9"/>
      <c r="B1" s="1"/>
      <c r="C1" s="1"/>
      <c r="D1" s="1"/>
      <c r="E1" s="1"/>
      <c r="F1" s="1"/>
      <c r="G1" s="1"/>
      <c r="H1" s="1"/>
      <c r="I1" s="1"/>
      <c r="J1" s="1"/>
      <c r="K1" s="1"/>
      <c r="L1" s="1"/>
      <c r="M1" s="1"/>
      <c r="N1" s="1"/>
      <c r="O1" s="1"/>
      <c r="P1" s="1"/>
      <c r="Q1" s="1"/>
      <c r="R1" s="1"/>
      <c r="S1" s="1"/>
      <c r="T1" s="1"/>
      <c r="U1" s="1"/>
      <c r="V1" s="1"/>
      <c r="W1" s="1"/>
      <c r="X1" s="1"/>
      <c r="Y1" s="1"/>
    </row>
    <row r="2" spans="1:25" x14ac:dyDescent="0.2">
      <c r="A2" s="1"/>
      <c r="B2" s="1"/>
      <c r="C2" s="1"/>
      <c r="D2" s="1"/>
      <c r="E2" s="1"/>
      <c r="F2" s="1"/>
      <c r="G2" s="1"/>
      <c r="H2" s="1"/>
      <c r="I2" s="1"/>
      <c r="J2" s="1"/>
      <c r="K2" s="1"/>
      <c r="L2" s="1"/>
      <c r="M2" s="1"/>
      <c r="N2" s="1"/>
      <c r="O2" s="1"/>
      <c r="P2" s="1"/>
      <c r="Q2" s="1"/>
      <c r="R2" s="1"/>
      <c r="S2" s="1"/>
      <c r="T2" s="1"/>
      <c r="U2" s="1"/>
      <c r="V2" s="1"/>
      <c r="W2" s="1"/>
      <c r="X2" s="1"/>
      <c r="Y2" s="1"/>
    </row>
    <row r="3" spans="1:25" ht="21" x14ac:dyDescent="0.25">
      <c r="A3" s="364" t="s">
        <v>1025</v>
      </c>
      <c r="B3" s="364"/>
      <c r="C3" s="364"/>
      <c r="D3" s="364"/>
      <c r="E3" s="364"/>
      <c r="F3" s="364"/>
      <c r="G3" s="364"/>
      <c r="H3" s="364"/>
      <c r="I3" s="364"/>
      <c r="J3" s="364"/>
      <c r="K3" s="364"/>
      <c r="L3" s="364"/>
      <c r="M3" s="364"/>
      <c r="N3" s="364"/>
      <c r="O3" s="364"/>
      <c r="P3" s="364"/>
      <c r="Q3" s="364"/>
      <c r="R3" s="364"/>
      <c r="S3" s="364"/>
      <c r="T3" s="364"/>
      <c r="U3" s="364"/>
      <c r="V3" s="364"/>
      <c r="W3" s="364"/>
      <c r="X3" s="364"/>
      <c r="Y3" s="364"/>
    </row>
    <row r="4" spans="1:25" ht="16.2" x14ac:dyDescent="0.2">
      <c r="A4" s="14"/>
      <c r="B4" s="1"/>
      <c r="C4" s="1"/>
      <c r="D4" s="1"/>
      <c r="E4" s="1"/>
      <c r="F4" s="1"/>
      <c r="G4" s="1"/>
      <c r="H4" s="1"/>
      <c r="I4" s="1"/>
      <c r="J4" s="1"/>
      <c r="K4" s="1"/>
      <c r="L4" s="1"/>
      <c r="M4" s="1"/>
      <c r="N4" s="1"/>
      <c r="O4" s="1"/>
      <c r="P4" s="1"/>
      <c r="Q4" s="1"/>
      <c r="R4" s="1"/>
      <c r="S4" s="1"/>
      <c r="T4" s="1"/>
      <c r="U4" s="1"/>
      <c r="V4" s="1"/>
      <c r="W4" s="1"/>
      <c r="X4" s="1"/>
      <c r="Y4" s="1"/>
    </row>
    <row r="5" spans="1:25" ht="22.5" customHeight="1" thickBot="1" x14ac:dyDescent="0.25">
      <c r="A5" s="3"/>
      <c r="B5" s="1"/>
      <c r="C5" s="1"/>
      <c r="D5" s="1"/>
      <c r="E5" s="1"/>
      <c r="F5" s="1"/>
      <c r="G5" s="1"/>
      <c r="H5" s="1"/>
      <c r="I5" s="1"/>
      <c r="J5" s="1"/>
      <c r="K5" s="1"/>
      <c r="L5" s="1"/>
      <c r="M5" s="1"/>
      <c r="N5" s="1"/>
      <c r="O5" s="1"/>
      <c r="P5" s="1"/>
      <c r="Q5" s="1"/>
      <c r="R5" s="1"/>
      <c r="S5" s="1"/>
      <c r="T5" s="1"/>
      <c r="U5" s="1"/>
      <c r="V5" s="1"/>
      <c r="W5" s="1"/>
      <c r="X5" s="1"/>
      <c r="Y5" s="11" t="s">
        <v>1026</v>
      </c>
    </row>
    <row r="6" spans="1:25" ht="30" customHeight="1" thickTop="1" thickBot="1" x14ac:dyDescent="0.25">
      <c r="A6" s="551" t="s">
        <v>1027</v>
      </c>
      <c r="B6" s="554" t="s">
        <v>1028</v>
      </c>
      <c r="C6" s="555"/>
      <c r="D6" s="555"/>
      <c r="E6" s="555"/>
      <c r="F6" s="555"/>
      <c r="G6" s="556"/>
      <c r="H6" s="557" t="s">
        <v>1029</v>
      </c>
      <c r="I6" s="558"/>
      <c r="J6" s="558"/>
      <c r="K6" s="558"/>
      <c r="L6" s="558"/>
      <c r="M6" s="558"/>
      <c r="N6" s="558"/>
      <c r="O6" s="558"/>
      <c r="P6" s="559"/>
      <c r="Q6" s="557" t="s">
        <v>1030</v>
      </c>
      <c r="R6" s="558"/>
      <c r="S6" s="558"/>
      <c r="T6" s="558"/>
      <c r="U6" s="558"/>
      <c r="V6" s="558"/>
      <c r="W6" s="558"/>
      <c r="X6" s="558"/>
      <c r="Y6" s="559"/>
    </row>
    <row r="7" spans="1:25" ht="30" customHeight="1" x14ac:dyDescent="0.2">
      <c r="A7" s="552"/>
      <c r="B7" s="560" t="s">
        <v>1031</v>
      </c>
      <c r="C7" s="563" t="s">
        <v>1032</v>
      </c>
      <c r="D7" s="564"/>
      <c r="E7" s="573" t="s">
        <v>1033</v>
      </c>
      <c r="F7" s="545"/>
      <c r="G7" s="570" t="s">
        <v>1034</v>
      </c>
      <c r="H7" s="560" t="s">
        <v>1035</v>
      </c>
      <c r="I7" s="563" t="s">
        <v>1032</v>
      </c>
      <c r="J7" s="564"/>
      <c r="K7" s="544" t="s">
        <v>1033</v>
      </c>
      <c r="L7" s="545"/>
      <c r="M7" s="544" t="s">
        <v>1036</v>
      </c>
      <c r="N7" s="545"/>
      <c r="O7" s="567" t="s">
        <v>1037</v>
      </c>
      <c r="P7" s="570" t="s">
        <v>1038</v>
      </c>
      <c r="Q7" s="560" t="s">
        <v>1035</v>
      </c>
      <c r="R7" s="563" t="s">
        <v>1032</v>
      </c>
      <c r="S7" s="564"/>
      <c r="T7" s="544" t="s">
        <v>1033</v>
      </c>
      <c r="U7" s="545"/>
      <c r="V7" s="544" t="s">
        <v>1039</v>
      </c>
      <c r="W7" s="545"/>
      <c r="X7" s="567" t="s">
        <v>1037</v>
      </c>
      <c r="Y7" s="570" t="s">
        <v>1040</v>
      </c>
    </row>
    <row r="8" spans="1:25" ht="30" customHeight="1" thickBot="1" x14ac:dyDescent="0.25">
      <c r="A8" s="552"/>
      <c r="B8" s="561"/>
      <c r="C8" s="565"/>
      <c r="D8" s="566"/>
      <c r="E8" s="574"/>
      <c r="F8" s="575"/>
      <c r="G8" s="576"/>
      <c r="H8" s="561"/>
      <c r="I8" s="565"/>
      <c r="J8" s="566"/>
      <c r="K8" s="546"/>
      <c r="L8" s="547"/>
      <c r="M8" s="546"/>
      <c r="N8" s="547"/>
      <c r="O8" s="609"/>
      <c r="P8" s="571"/>
      <c r="Q8" s="561"/>
      <c r="R8" s="565"/>
      <c r="S8" s="566"/>
      <c r="T8" s="546"/>
      <c r="U8" s="547"/>
      <c r="V8" s="546"/>
      <c r="W8" s="547"/>
      <c r="X8" s="568"/>
      <c r="Y8" s="571"/>
    </row>
    <row r="9" spans="1:25" ht="30" customHeight="1" thickBot="1" x14ac:dyDescent="0.25">
      <c r="A9" s="553"/>
      <c r="B9" s="562"/>
      <c r="C9" s="47" t="s">
        <v>1041</v>
      </c>
      <c r="D9" s="48" t="s">
        <v>1042</v>
      </c>
      <c r="E9" s="27" t="s">
        <v>1043</v>
      </c>
      <c r="F9" s="28" t="s">
        <v>34</v>
      </c>
      <c r="G9" s="577"/>
      <c r="H9" s="562"/>
      <c r="I9" s="47" t="s">
        <v>1043</v>
      </c>
      <c r="J9" s="49" t="s">
        <v>34</v>
      </c>
      <c r="K9" s="26" t="s">
        <v>1043</v>
      </c>
      <c r="L9" s="29" t="s">
        <v>34</v>
      </c>
      <c r="M9" s="26" t="s">
        <v>1043</v>
      </c>
      <c r="N9" s="29" t="s">
        <v>34</v>
      </c>
      <c r="O9" s="610"/>
      <c r="P9" s="572"/>
      <c r="Q9" s="562"/>
      <c r="R9" s="47" t="s">
        <v>1043</v>
      </c>
      <c r="S9" s="49" t="s">
        <v>34</v>
      </c>
      <c r="T9" s="26" t="s">
        <v>1043</v>
      </c>
      <c r="U9" s="29" t="s">
        <v>34</v>
      </c>
      <c r="V9" s="26" t="s">
        <v>1043</v>
      </c>
      <c r="W9" s="29" t="s">
        <v>34</v>
      </c>
      <c r="X9" s="569"/>
      <c r="Y9" s="572"/>
    </row>
    <row r="10" spans="1:25" ht="15" customHeight="1" thickTop="1" x14ac:dyDescent="0.2">
      <c r="A10" s="614" t="s">
        <v>1707</v>
      </c>
      <c r="B10" s="617">
        <v>195</v>
      </c>
      <c r="C10" s="620">
        <f>I10+R10</f>
        <v>1</v>
      </c>
      <c r="D10" s="591">
        <f>J10+S10</f>
        <v>-487</v>
      </c>
      <c r="E10" s="597">
        <f>K10+T10</f>
        <v>7</v>
      </c>
      <c r="F10" s="600">
        <f>L10+U10</f>
        <v>-206</v>
      </c>
      <c r="G10" s="606">
        <f>O10+X10</f>
        <v>13</v>
      </c>
      <c r="H10" s="603">
        <v>135</v>
      </c>
      <c r="I10" s="588">
        <v>0</v>
      </c>
      <c r="J10" s="591">
        <v>0</v>
      </c>
      <c r="K10" s="597">
        <v>5</v>
      </c>
      <c r="L10" s="600">
        <v>-21</v>
      </c>
      <c r="M10" s="548">
        <f>I10+K10</f>
        <v>5</v>
      </c>
      <c r="N10" s="579">
        <f>J10+L10</f>
        <v>-21</v>
      </c>
      <c r="O10" s="582">
        <v>10</v>
      </c>
      <c r="P10" s="585">
        <v>97439.054999999993</v>
      </c>
      <c r="Q10" s="603">
        <v>60</v>
      </c>
      <c r="R10" s="588">
        <v>1</v>
      </c>
      <c r="S10" s="591">
        <v>-487</v>
      </c>
      <c r="T10" s="611">
        <v>2</v>
      </c>
      <c r="U10" s="594">
        <v>-185</v>
      </c>
      <c r="V10" s="548">
        <f>R10+T10</f>
        <v>3</v>
      </c>
      <c r="W10" s="579">
        <f>S10+U10</f>
        <v>-672</v>
      </c>
      <c r="X10" s="582">
        <v>3</v>
      </c>
      <c r="Y10" s="585">
        <v>402129.18599999999</v>
      </c>
    </row>
    <row r="11" spans="1:25" x14ac:dyDescent="0.2">
      <c r="A11" s="615"/>
      <c r="B11" s="618"/>
      <c r="C11" s="621"/>
      <c r="D11" s="592"/>
      <c r="E11" s="598"/>
      <c r="F11" s="601"/>
      <c r="G11" s="607"/>
      <c r="H11" s="604"/>
      <c r="I11" s="589"/>
      <c r="J11" s="592"/>
      <c r="K11" s="598"/>
      <c r="L11" s="601"/>
      <c r="M11" s="549"/>
      <c r="N11" s="580"/>
      <c r="O11" s="583"/>
      <c r="P11" s="586"/>
      <c r="Q11" s="604"/>
      <c r="R11" s="589"/>
      <c r="S11" s="592"/>
      <c r="T11" s="612"/>
      <c r="U11" s="595"/>
      <c r="V11" s="549"/>
      <c r="W11" s="580"/>
      <c r="X11" s="583"/>
      <c r="Y11" s="586"/>
    </row>
    <row r="12" spans="1:25" ht="13.8" thickBot="1" x14ac:dyDescent="0.25">
      <c r="A12" s="616"/>
      <c r="B12" s="619"/>
      <c r="C12" s="622"/>
      <c r="D12" s="593"/>
      <c r="E12" s="599"/>
      <c r="F12" s="602"/>
      <c r="G12" s="608"/>
      <c r="H12" s="605"/>
      <c r="I12" s="590"/>
      <c r="J12" s="593"/>
      <c r="K12" s="599"/>
      <c r="L12" s="602"/>
      <c r="M12" s="550"/>
      <c r="N12" s="581"/>
      <c r="O12" s="584"/>
      <c r="P12" s="587"/>
      <c r="Q12" s="605"/>
      <c r="R12" s="590"/>
      <c r="S12" s="593"/>
      <c r="T12" s="613"/>
      <c r="U12" s="596"/>
      <c r="V12" s="550"/>
      <c r="W12" s="581"/>
      <c r="X12" s="584"/>
      <c r="Y12" s="587"/>
    </row>
    <row r="13" spans="1:25" ht="20.25" customHeight="1" thickTop="1" x14ac:dyDescent="0.2">
      <c r="A13" s="1" t="s">
        <v>1044</v>
      </c>
      <c r="B13" s="1"/>
      <c r="C13" s="1"/>
      <c r="D13" s="1"/>
      <c r="E13" s="1"/>
      <c r="F13" s="1"/>
      <c r="G13" s="1"/>
      <c r="H13" s="1"/>
      <c r="I13" s="1"/>
      <c r="J13" s="1"/>
      <c r="K13" s="1"/>
      <c r="L13" s="1"/>
      <c r="M13" s="1"/>
      <c r="N13" s="1"/>
      <c r="O13" s="1"/>
      <c r="P13" s="1"/>
      <c r="Q13" s="1"/>
      <c r="R13" s="1"/>
      <c r="S13" s="1"/>
      <c r="T13" s="1"/>
      <c r="U13" s="1"/>
      <c r="V13" s="1"/>
      <c r="W13" s="1"/>
      <c r="X13" s="1"/>
      <c r="Y13" s="1"/>
    </row>
    <row r="14" spans="1:25" ht="20.25" customHeight="1" x14ac:dyDescent="0.2">
      <c r="A14" s="1" t="s">
        <v>1709</v>
      </c>
      <c r="B14" s="1"/>
      <c r="C14" s="1"/>
      <c r="D14" s="1"/>
      <c r="E14" s="1"/>
      <c r="F14" s="1"/>
      <c r="G14" s="1"/>
      <c r="H14" s="1"/>
      <c r="I14" s="1"/>
      <c r="J14" s="1"/>
      <c r="K14" s="1"/>
      <c r="L14" s="1"/>
      <c r="M14" s="1"/>
      <c r="N14" s="1"/>
      <c r="O14" s="1"/>
      <c r="P14" s="1"/>
      <c r="Q14" s="1"/>
      <c r="R14" s="1"/>
      <c r="S14" s="1"/>
      <c r="T14" s="1"/>
      <c r="U14" s="1"/>
      <c r="V14" s="1"/>
      <c r="W14" s="1"/>
      <c r="X14" s="1"/>
      <c r="Y14" s="1"/>
    </row>
    <row r="15" spans="1:25" ht="20.25" customHeight="1" x14ac:dyDescent="0.2">
      <c r="A15" s="8" t="s">
        <v>1045</v>
      </c>
      <c r="B15" s="1"/>
      <c r="C15" s="1"/>
      <c r="D15" s="1"/>
      <c r="E15" s="1"/>
      <c r="F15" s="1"/>
      <c r="G15" s="1"/>
      <c r="H15" s="1"/>
      <c r="I15" s="1"/>
      <c r="J15" s="1"/>
      <c r="K15" s="1"/>
      <c r="L15" s="1"/>
      <c r="M15" s="1"/>
      <c r="N15" s="1"/>
      <c r="O15" s="1"/>
      <c r="P15" s="1"/>
      <c r="Q15" s="1"/>
      <c r="R15" s="1"/>
      <c r="S15" s="1"/>
      <c r="T15" s="1"/>
      <c r="U15" s="1"/>
      <c r="V15" s="1"/>
      <c r="W15" s="1"/>
      <c r="X15" s="1"/>
      <c r="Y15" s="1"/>
    </row>
    <row r="16" spans="1:25" s="1" customFormat="1" ht="18" customHeight="1" x14ac:dyDescent="0.2">
      <c r="A16" s="34" t="s">
        <v>997</v>
      </c>
    </row>
    <row r="17" spans="1:25" s="1" customFormat="1" ht="18" customHeight="1" x14ac:dyDescent="0.2">
      <c r="A17" s="8" t="s">
        <v>998</v>
      </c>
    </row>
    <row r="18" spans="1:25" s="1" customFormat="1" ht="18" customHeight="1" x14ac:dyDescent="0.2">
      <c r="A18" s="1" t="s">
        <v>1046</v>
      </c>
      <c r="E18" s="4"/>
      <c r="F18" s="4"/>
      <c r="G18" s="4"/>
      <c r="H18" s="4"/>
      <c r="I18" s="4"/>
      <c r="J18" s="4"/>
      <c r="K18" s="4"/>
      <c r="L18" s="4"/>
      <c r="M18" s="4"/>
      <c r="N18" s="4"/>
      <c r="O18" s="4"/>
      <c r="P18" s="4"/>
      <c r="Q18" s="4"/>
      <c r="R18" s="4"/>
      <c r="S18" s="3"/>
      <c r="T18" s="3"/>
      <c r="U18" s="3"/>
      <c r="V18" s="3"/>
    </row>
    <row r="19" spans="1:25" ht="17.25" customHeight="1" x14ac:dyDescent="0.2">
      <c r="A19" s="1" t="s">
        <v>1047</v>
      </c>
      <c r="B19" s="1"/>
      <c r="C19" s="1"/>
      <c r="D19" s="1"/>
      <c r="E19" s="1"/>
      <c r="F19" s="1"/>
      <c r="G19" s="1"/>
      <c r="H19" s="1"/>
      <c r="I19" s="1"/>
      <c r="J19" s="1"/>
      <c r="K19" s="1"/>
      <c r="L19" s="1"/>
      <c r="M19" s="1"/>
      <c r="N19" s="1"/>
      <c r="O19" s="1"/>
      <c r="P19" s="1"/>
      <c r="Q19" s="1"/>
      <c r="R19" s="1"/>
      <c r="S19" s="1"/>
      <c r="T19" s="1"/>
      <c r="U19" s="1"/>
      <c r="V19" s="1"/>
      <c r="W19" s="1"/>
      <c r="X19" s="1"/>
      <c r="Y19" s="1"/>
    </row>
    <row r="20" spans="1:25" ht="20.25" customHeight="1" x14ac:dyDescent="0.2">
      <c r="A20" s="578" t="s">
        <v>1048</v>
      </c>
      <c r="B20" s="578"/>
      <c r="C20" s="578"/>
      <c r="D20" s="578"/>
      <c r="E20" s="578"/>
      <c r="F20" s="578"/>
      <c r="G20" s="578"/>
      <c r="H20" s="578"/>
      <c r="I20" s="578"/>
      <c r="J20" s="578"/>
      <c r="K20" s="578"/>
      <c r="L20" s="578"/>
      <c r="M20" s="578"/>
      <c r="N20" s="578"/>
      <c r="O20" s="578"/>
      <c r="P20" s="578"/>
      <c r="Q20" s="578"/>
      <c r="R20" s="578"/>
      <c r="S20" s="578"/>
      <c r="T20" s="578"/>
      <c r="U20" s="578"/>
      <c r="V20" s="578"/>
      <c r="W20" s="578"/>
      <c r="X20" s="578"/>
      <c r="Y20" s="578"/>
    </row>
    <row r="21" spans="1:25" ht="20.25" customHeight="1" x14ac:dyDescent="0.2">
      <c r="A21" s="3" t="s">
        <v>1049</v>
      </c>
      <c r="B21" s="3"/>
      <c r="C21" s="3"/>
      <c r="D21" s="3"/>
      <c r="E21" s="3"/>
      <c r="F21" s="3"/>
      <c r="G21" s="3"/>
      <c r="H21" s="3"/>
      <c r="I21" s="3"/>
      <c r="J21" s="3"/>
      <c r="K21" s="3"/>
      <c r="L21" s="3"/>
      <c r="M21" s="3"/>
      <c r="N21" s="3"/>
      <c r="O21" s="3"/>
      <c r="P21" s="3"/>
      <c r="Q21" s="3"/>
      <c r="R21" s="3"/>
      <c r="S21" s="3"/>
      <c r="T21" s="3"/>
      <c r="U21" s="3"/>
      <c r="V21" s="3"/>
      <c r="W21" s="3"/>
      <c r="X21" s="3"/>
      <c r="Y21" s="3"/>
    </row>
    <row r="22" spans="1:25" ht="20.25" customHeight="1" x14ac:dyDescent="0.2">
      <c r="A22" s="578" t="s">
        <v>1050</v>
      </c>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row>
    <row r="23" spans="1:25" x14ac:dyDescent="0.2">
      <c r="A23" s="1"/>
      <c r="B23" s="1"/>
      <c r="C23" s="1"/>
      <c r="D23" s="1"/>
      <c r="E23" s="1"/>
      <c r="F23" s="1"/>
      <c r="G23" s="1"/>
      <c r="H23" s="1"/>
      <c r="I23" s="1"/>
      <c r="J23" s="1"/>
      <c r="K23" s="1"/>
      <c r="L23" s="1"/>
      <c r="M23" s="1"/>
      <c r="N23" s="1"/>
      <c r="O23" s="1"/>
      <c r="P23" s="1"/>
      <c r="Q23" s="1"/>
      <c r="R23" s="1"/>
      <c r="S23" s="1"/>
      <c r="T23" s="1"/>
      <c r="U23" s="1"/>
      <c r="V23" s="1"/>
      <c r="W23" s="1"/>
      <c r="X23" s="1"/>
      <c r="Y23" s="1"/>
    </row>
    <row r="24" spans="1:25" x14ac:dyDescent="0.2">
      <c r="A24" s="1"/>
      <c r="B24" s="1"/>
      <c r="C24" s="1"/>
      <c r="D24" s="1"/>
      <c r="E24" s="1"/>
      <c r="F24" s="1"/>
      <c r="G24" s="1"/>
      <c r="H24" s="1"/>
      <c r="I24" s="1"/>
      <c r="J24" s="1"/>
      <c r="K24" s="1"/>
      <c r="L24" s="1"/>
      <c r="M24" s="1"/>
      <c r="N24" s="1"/>
      <c r="O24" s="1"/>
      <c r="P24" s="1"/>
      <c r="Q24" s="1"/>
      <c r="R24" s="1"/>
      <c r="S24" s="1"/>
      <c r="T24" s="1"/>
      <c r="U24" s="1"/>
      <c r="V24" s="1"/>
      <c r="W24" s="1"/>
      <c r="X24" s="1"/>
      <c r="Y24" s="1"/>
    </row>
    <row r="25" spans="1:25" x14ac:dyDescent="0.2">
      <c r="A25" s="1"/>
      <c r="B25" s="1"/>
      <c r="C25" s="1"/>
      <c r="D25" s="1"/>
      <c r="E25" s="1"/>
      <c r="F25" s="1"/>
      <c r="G25" s="1"/>
      <c r="H25" s="1"/>
      <c r="I25" s="1"/>
      <c r="J25" s="1"/>
      <c r="K25" s="1"/>
      <c r="L25" s="1"/>
      <c r="M25" s="1"/>
      <c r="N25" s="1"/>
      <c r="O25" s="1"/>
      <c r="P25" s="1"/>
      <c r="Q25" s="1"/>
      <c r="R25" s="1"/>
      <c r="S25" s="1"/>
      <c r="T25" s="1"/>
      <c r="U25" s="1"/>
      <c r="V25" s="1"/>
      <c r="W25" s="1"/>
      <c r="X25" s="1"/>
      <c r="Y25" s="1"/>
    </row>
    <row r="26" spans="1:25" x14ac:dyDescent="0.2">
      <c r="A26" s="1"/>
      <c r="B26" s="1"/>
      <c r="C26" s="1"/>
      <c r="D26" s="1"/>
      <c r="E26" s="1"/>
      <c r="F26" s="1"/>
      <c r="G26" s="1"/>
      <c r="H26" s="1"/>
      <c r="I26" s="1"/>
      <c r="J26" s="1"/>
      <c r="K26" s="1"/>
      <c r="L26" s="1"/>
      <c r="M26" s="1"/>
      <c r="N26" s="1"/>
      <c r="O26" s="1"/>
      <c r="P26" s="1"/>
      <c r="Q26" s="1"/>
      <c r="R26" s="1"/>
      <c r="S26" s="1"/>
      <c r="T26" s="1"/>
      <c r="U26" s="1"/>
      <c r="V26" s="1"/>
      <c r="W26" s="1"/>
      <c r="X26" s="1"/>
      <c r="Y26" s="1"/>
    </row>
    <row r="27" spans="1:25" x14ac:dyDescent="0.2">
      <c r="A27" s="1"/>
      <c r="B27" s="1"/>
      <c r="C27" s="1"/>
      <c r="D27" s="1"/>
      <c r="E27" s="1"/>
      <c r="F27" s="1"/>
      <c r="G27" s="1"/>
      <c r="H27" s="1"/>
      <c r="I27" s="1"/>
      <c r="J27" s="1"/>
      <c r="K27" s="1"/>
      <c r="L27" s="1"/>
      <c r="M27" s="1"/>
      <c r="N27" s="1"/>
      <c r="O27" s="1"/>
      <c r="P27" s="1"/>
      <c r="Q27" s="1"/>
      <c r="R27" s="1"/>
      <c r="S27" s="1"/>
      <c r="T27" s="1"/>
      <c r="U27" s="1"/>
      <c r="V27" s="1"/>
      <c r="W27" s="1"/>
      <c r="X27" s="1"/>
      <c r="Y27" s="1"/>
    </row>
    <row r="28" spans="1:25" ht="17.850000000000001"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row>
    <row r="29" spans="1:25" ht="17.850000000000001"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row>
    <row r="30" spans="1:25" ht="17.850000000000001"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row>
    <row r="33" spans="1:26" ht="17.850000000000001"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row>
    <row r="34" spans="1:26" ht="17.850000000000001"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row>
    <row r="35" spans="1:26" ht="14.1"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1"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7.850000000000001"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7.850000000000001"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7.850000000000001"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7.850000000000001"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7.850000000000001"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sheetData>
  <sheetProtection sheet="1" objects="1" scenarios="1" formatCells="0"/>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5"/>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282"/>
  <sheetViews>
    <sheetView zoomScale="85" zoomScaleNormal="85" workbookViewId="0">
      <selection activeCell="C10" sqref="C10"/>
    </sheetView>
  </sheetViews>
  <sheetFormatPr defaultColWidth="9" defaultRowHeight="13.2" x14ac:dyDescent="0.2"/>
  <cols>
    <col min="1" max="1" width="13.88671875" style="36" customWidth="1"/>
    <col min="2" max="2" width="11.109375" style="35" bestFit="1" customWidth="1"/>
    <col min="3" max="8" width="9" style="35"/>
    <col min="9" max="9" width="18.109375" style="35" bestFit="1" customWidth="1"/>
    <col min="10" max="16384" width="9" style="35"/>
  </cols>
  <sheetData>
    <row r="1" spans="1:9" x14ac:dyDescent="0.2">
      <c r="A1" s="36" t="s">
        <v>1052</v>
      </c>
      <c r="C1" s="35" t="s">
        <v>1053</v>
      </c>
      <c r="D1" s="35" t="s">
        <v>1054</v>
      </c>
      <c r="F1" s="178" t="s">
        <v>1055</v>
      </c>
      <c r="I1" s="178" t="s">
        <v>1056</v>
      </c>
    </row>
    <row r="2" spans="1:9" x14ac:dyDescent="0.2">
      <c r="A2" s="37" t="s">
        <v>1057</v>
      </c>
      <c r="C2" s="35" t="s">
        <v>1058</v>
      </c>
      <c r="D2" s="35" t="s">
        <v>1059</v>
      </c>
      <c r="F2" s="35" t="s">
        <v>1060</v>
      </c>
      <c r="I2" s="178" t="s">
        <v>1061</v>
      </c>
    </row>
    <row r="3" spans="1:9" x14ac:dyDescent="0.2">
      <c r="A3" s="37" t="s">
        <v>1062</v>
      </c>
      <c r="C3" s="35" t="s">
        <v>1063</v>
      </c>
      <c r="D3" s="35" t="s">
        <v>113</v>
      </c>
      <c r="F3" s="35" t="s">
        <v>1064</v>
      </c>
      <c r="I3" s="178" t="s">
        <v>1065</v>
      </c>
    </row>
    <row r="4" spans="1:9" x14ac:dyDescent="0.2">
      <c r="A4" s="37" t="s">
        <v>1066</v>
      </c>
      <c r="C4" s="35" t="s">
        <v>1067</v>
      </c>
      <c r="D4" s="35" t="s">
        <v>143</v>
      </c>
      <c r="F4" s="35" t="s">
        <v>709</v>
      </c>
      <c r="I4" s="178" t="s">
        <v>1068</v>
      </c>
    </row>
    <row r="5" spans="1:9" x14ac:dyDescent="0.2">
      <c r="A5" s="37" t="s">
        <v>1069</v>
      </c>
      <c r="C5" s="35" t="s">
        <v>1070</v>
      </c>
      <c r="D5" s="35" t="s">
        <v>339</v>
      </c>
      <c r="F5" s="35" t="s">
        <v>704</v>
      </c>
      <c r="I5" s="178" t="s">
        <v>1071</v>
      </c>
    </row>
    <row r="6" spans="1:9" x14ac:dyDescent="0.2">
      <c r="A6" s="37" t="s">
        <v>1072</v>
      </c>
      <c r="C6" s="35" t="s">
        <v>1073</v>
      </c>
      <c r="D6" s="35" t="s">
        <v>1074</v>
      </c>
      <c r="F6" s="35" t="s">
        <v>112</v>
      </c>
      <c r="I6" s="178" t="s">
        <v>1075</v>
      </c>
    </row>
    <row r="7" spans="1:9" x14ac:dyDescent="0.2">
      <c r="A7" s="37" t="s">
        <v>1076</v>
      </c>
      <c r="C7" s="35" t="s">
        <v>1077</v>
      </c>
      <c r="D7" s="35" t="s">
        <v>348</v>
      </c>
      <c r="I7" s="178" t="s">
        <v>1078</v>
      </c>
    </row>
    <row r="8" spans="1:9" x14ac:dyDescent="0.2">
      <c r="A8" s="37" t="s">
        <v>1079</v>
      </c>
      <c r="C8" s="35" t="s">
        <v>1080</v>
      </c>
      <c r="D8" s="35" t="s">
        <v>509</v>
      </c>
      <c r="I8" s="178" t="s">
        <v>1081</v>
      </c>
    </row>
    <row r="9" spans="1:9" x14ac:dyDescent="0.2">
      <c r="A9" s="37" t="s">
        <v>1082</v>
      </c>
      <c r="C9" s="35" t="s">
        <v>1083</v>
      </c>
      <c r="D9" s="35" t="s">
        <v>1084</v>
      </c>
      <c r="I9" s="178" t="s">
        <v>1085</v>
      </c>
    </row>
    <row r="10" spans="1:9" x14ac:dyDescent="0.2">
      <c r="A10" s="37" t="s">
        <v>1086</v>
      </c>
      <c r="C10" s="35" t="s">
        <v>1087</v>
      </c>
      <c r="D10" s="35" t="s">
        <v>362</v>
      </c>
      <c r="I10" s="178" t="s">
        <v>1088</v>
      </c>
    </row>
    <row r="11" spans="1:9" x14ac:dyDescent="0.2">
      <c r="A11" s="37" t="s">
        <v>1089</v>
      </c>
      <c r="C11" s="35" t="s">
        <v>1090</v>
      </c>
      <c r="D11" s="35" t="s">
        <v>1091</v>
      </c>
      <c r="I11" s="178" t="s">
        <v>1092</v>
      </c>
    </row>
    <row r="12" spans="1:9" x14ac:dyDescent="0.2">
      <c r="A12" s="37" t="s">
        <v>1093</v>
      </c>
      <c r="C12" s="35" t="s">
        <v>1094</v>
      </c>
      <c r="D12" s="35" t="s">
        <v>367</v>
      </c>
      <c r="I12" s="178" t="s">
        <v>1095</v>
      </c>
    </row>
    <row r="13" spans="1:9" x14ac:dyDescent="0.2">
      <c r="A13" s="37" t="s">
        <v>1096</v>
      </c>
      <c r="C13" s="35" t="s">
        <v>1097</v>
      </c>
      <c r="D13" s="35" t="s">
        <v>1098</v>
      </c>
      <c r="I13" s="178" t="s">
        <v>1099</v>
      </c>
    </row>
    <row r="14" spans="1:9" x14ac:dyDescent="0.2">
      <c r="A14" s="37" t="s">
        <v>1100</v>
      </c>
      <c r="C14" s="35" t="s">
        <v>1101</v>
      </c>
      <c r="D14" s="35" t="s">
        <v>1102</v>
      </c>
      <c r="I14" s="178" t="s">
        <v>1103</v>
      </c>
    </row>
    <row r="15" spans="1:9" x14ac:dyDescent="0.2">
      <c r="A15" s="37" t="s">
        <v>1104</v>
      </c>
      <c r="C15" s="35" t="s">
        <v>1105</v>
      </c>
      <c r="D15" s="35" t="s">
        <v>1106</v>
      </c>
      <c r="I15" s="178" t="s">
        <v>1107</v>
      </c>
    </row>
    <row r="16" spans="1:9" x14ac:dyDescent="0.2">
      <c r="A16" s="37" t="s">
        <v>1108</v>
      </c>
      <c r="C16" s="35" t="s">
        <v>1109</v>
      </c>
      <c r="D16" s="35" t="s">
        <v>1110</v>
      </c>
      <c r="I16" s="178" t="s">
        <v>1051</v>
      </c>
    </row>
    <row r="17" spans="1:4" x14ac:dyDescent="0.2">
      <c r="A17" s="37" t="s">
        <v>1111</v>
      </c>
      <c r="C17" s="35" t="s">
        <v>1112</v>
      </c>
      <c r="D17" s="35" t="s">
        <v>1113</v>
      </c>
    </row>
    <row r="18" spans="1:4" x14ac:dyDescent="0.2">
      <c r="A18" s="37" t="s">
        <v>1114</v>
      </c>
      <c r="C18" s="35" t="s">
        <v>1115</v>
      </c>
      <c r="D18" s="35" t="s">
        <v>1116</v>
      </c>
    </row>
    <row r="19" spans="1:4" x14ac:dyDescent="0.2">
      <c r="A19" s="37" t="s">
        <v>1117</v>
      </c>
      <c r="C19" s="35" t="s">
        <v>1118</v>
      </c>
      <c r="D19" s="35" t="s">
        <v>1119</v>
      </c>
    </row>
    <row r="20" spans="1:4" x14ac:dyDescent="0.2">
      <c r="A20" s="37" t="s">
        <v>1120</v>
      </c>
      <c r="C20" s="35" t="s">
        <v>1121</v>
      </c>
      <c r="D20" s="35" t="s">
        <v>1122</v>
      </c>
    </row>
    <row r="21" spans="1:4" x14ac:dyDescent="0.2">
      <c r="A21" s="37" t="s">
        <v>1123</v>
      </c>
      <c r="C21" s="35" t="s">
        <v>1124</v>
      </c>
      <c r="D21" s="35" t="s">
        <v>1125</v>
      </c>
    </row>
    <row r="22" spans="1:4" x14ac:dyDescent="0.2">
      <c r="A22" s="37" t="s">
        <v>1126</v>
      </c>
      <c r="C22" s="35" t="s">
        <v>1127</v>
      </c>
      <c r="D22" s="35" t="s">
        <v>1128</v>
      </c>
    </row>
    <row r="23" spans="1:4" x14ac:dyDescent="0.2">
      <c r="A23" s="37" t="s">
        <v>1129</v>
      </c>
      <c r="C23" s="35" t="s">
        <v>1130</v>
      </c>
      <c r="D23" s="35" t="s">
        <v>1131</v>
      </c>
    </row>
    <row r="24" spans="1:4" x14ac:dyDescent="0.2">
      <c r="A24" s="37" t="s">
        <v>1132</v>
      </c>
      <c r="C24" s="35" t="s">
        <v>1133</v>
      </c>
      <c r="D24" s="35" t="s">
        <v>1134</v>
      </c>
    </row>
    <row r="25" spans="1:4" x14ac:dyDescent="0.2">
      <c r="A25" s="37" t="s">
        <v>1135</v>
      </c>
      <c r="C25" s="35" t="s">
        <v>1136</v>
      </c>
      <c r="D25" s="35" t="s">
        <v>1137</v>
      </c>
    </row>
    <row r="26" spans="1:4" x14ac:dyDescent="0.2">
      <c r="A26" s="37" t="s">
        <v>1138</v>
      </c>
      <c r="C26" s="35" t="s">
        <v>1139</v>
      </c>
      <c r="D26" s="35" t="s">
        <v>1140</v>
      </c>
    </row>
    <row r="27" spans="1:4" x14ac:dyDescent="0.2">
      <c r="A27" s="37" t="s">
        <v>1141</v>
      </c>
      <c r="C27" s="35" t="s">
        <v>1142</v>
      </c>
      <c r="D27" s="35" t="s">
        <v>1143</v>
      </c>
    </row>
    <row r="28" spans="1:4" x14ac:dyDescent="0.2">
      <c r="A28" s="37" t="s">
        <v>1144</v>
      </c>
      <c r="C28" s="35" t="s">
        <v>1145</v>
      </c>
      <c r="D28" s="35" t="s">
        <v>1146</v>
      </c>
    </row>
    <row r="29" spans="1:4" x14ac:dyDescent="0.2">
      <c r="A29" s="37" t="s">
        <v>1147</v>
      </c>
      <c r="C29" s="35" t="s">
        <v>1148</v>
      </c>
      <c r="D29" s="35" t="s">
        <v>105</v>
      </c>
    </row>
    <row r="30" spans="1:4" x14ac:dyDescent="0.2">
      <c r="A30" s="37" t="s">
        <v>1149</v>
      </c>
      <c r="C30" s="35" t="s">
        <v>1150</v>
      </c>
    </row>
    <row r="31" spans="1:4" x14ac:dyDescent="0.2">
      <c r="A31" s="37" t="s">
        <v>1151</v>
      </c>
      <c r="C31" s="35" t="s">
        <v>1152</v>
      </c>
    </row>
    <row r="32" spans="1:4" x14ac:dyDescent="0.2">
      <c r="A32" s="37" t="s">
        <v>1153</v>
      </c>
      <c r="C32" s="35" t="s">
        <v>1154</v>
      </c>
    </row>
    <row r="33" spans="1:3" x14ac:dyDescent="0.2">
      <c r="A33" s="37" t="s">
        <v>1155</v>
      </c>
      <c r="C33" s="35" t="s">
        <v>1156</v>
      </c>
    </row>
    <row r="34" spans="1:3" x14ac:dyDescent="0.2">
      <c r="A34" s="37" t="s">
        <v>1157</v>
      </c>
      <c r="C34" s="35" t="s">
        <v>1158</v>
      </c>
    </row>
    <row r="35" spans="1:3" x14ac:dyDescent="0.2">
      <c r="A35" s="37" t="s">
        <v>1159</v>
      </c>
      <c r="C35" s="35" t="s">
        <v>1160</v>
      </c>
    </row>
    <row r="36" spans="1:3" x14ac:dyDescent="0.2">
      <c r="A36" s="37" t="s">
        <v>1161</v>
      </c>
      <c r="C36" s="35" t="s">
        <v>1162</v>
      </c>
    </row>
    <row r="37" spans="1:3" x14ac:dyDescent="0.2">
      <c r="A37" s="37" t="s">
        <v>1163</v>
      </c>
      <c r="C37" s="35" t="s">
        <v>1164</v>
      </c>
    </row>
    <row r="38" spans="1:3" x14ac:dyDescent="0.2">
      <c r="A38" s="37" t="s">
        <v>1165</v>
      </c>
      <c r="C38" s="35" t="s">
        <v>1166</v>
      </c>
    </row>
    <row r="39" spans="1:3" x14ac:dyDescent="0.2">
      <c r="A39" s="37" t="s">
        <v>1167</v>
      </c>
      <c r="C39" s="35" t="s">
        <v>1168</v>
      </c>
    </row>
    <row r="40" spans="1:3" x14ac:dyDescent="0.2">
      <c r="A40" s="37" t="s">
        <v>1169</v>
      </c>
      <c r="C40" s="35" t="s">
        <v>1170</v>
      </c>
    </row>
    <row r="41" spans="1:3" x14ac:dyDescent="0.2">
      <c r="A41" s="37" t="s">
        <v>1171</v>
      </c>
      <c r="C41" s="35" t="s">
        <v>1172</v>
      </c>
    </row>
    <row r="42" spans="1:3" x14ac:dyDescent="0.2">
      <c r="A42" s="37" t="s">
        <v>1173</v>
      </c>
      <c r="C42" s="35" t="s">
        <v>1174</v>
      </c>
    </row>
    <row r="43" spans="1:3" x14ac:dyDescent="0.2">
      <c r="A43" s="37" t="s">
        <v>1175</v>
      </c>
      <c r="C43" s="35" t="s">
        <v>1176</v>
      </c>
    </row>
    <row r="44" spans="1:3" x14ac:dyDescent="0.2">
      <c r="A44" s="37" t="s">
        <v>1177</v>
      </c>
      <c r="C44" s="35" t="s">
        <v>1178</v>
      </c>
    </row>
    <row r="45" spans="1:3" x14ac:dyDescent="0.2">
      <c r="A45" s="37" t="s">
        <v>1179</v>
      </c>
      <c r="C45" s="35" t="s">
        <v>1180</v>
      </c>
    </row>
    <row r="46" spans="1:3" x14ac:dyDescent="0.2">
      <c r="A46" s="37" t="s">
        <v>1181</v>
      </c>
      <c r="C46" s="35" t="s">
        <v>1182</v>
      </c>
    </row>
    <row r="47" spans="1:3" x14ac:dyDescent="0.2">
      <c r="A47" s="37" t="s">
        <v>1183</v>
      </c>
      <c r="C47" s="35" t="s">
        <v>1184</v>
      </c>
    </row>
    <row r="48" spans="1:3" x14ac:dyDescent="0.2">
      <c r="A48" s="37" t="s">
        <v>1185</v>
      </c>
      <c r="C48" s="35" t="s">
        <v>1186</v>
      </c>
    </row>
    <row r="49" spans="1:3" x14ac:dyDescent="0.2">
      <c r="A49" s="37" t="s">
        <v>1187</v>
      </c>
      <c r="C49" s="35" t="s">
        <v>1188</v>
      </c>
    </row>
    <row r="50" spans="1:3" x14ac:dyDescent="0.2">
      <c r="A50" s="37" t="s">
        <v>1189</v>
      </c>
      <c r="C50" s="35" t="s">
        <v>679</v>
      </c>
    </row>
    <row r="51" spans="1:3" x14ac:dyDescent="0.2">
      <c r="A51" s="37" t="s">
        <v>1190</v>
      </c>
      <c r="C51" s="35" t="s">
        <v>1191</v>
      </c>
    </row>
    <row r="52" spans="1:3" x14ac:dyDescent="0.2">
      <c r="A52" s="37" t="s">
        <v>1192</v>
      </c>
      <c r="C52" s="35" t="s">
        <v>1193</v>
      </c>
    </row>
    <row r="53" spans="1:3" x14ac:dyDescent="0.2">
      <c r="A53" s="37" t="s">
        <v>1194</v>
      </c>
      <c r="C53" s="35" t="s">
        <v>1195</v>
      </c>
    </row>
    <row r="54" spans="1:3" x14ac:dyDescent="0.2">
      <c r="A54" s="37" t="s">
        <v>1196</v>
      </c>
      <c r="C54" s="35" t="s">
        <v>1197</v>
      </c>
    </row>
    <row r="55" spans="1:3" x14ac:dyDescent="0.2">
      <c r="A55" s="37" t="s">
        <v>1198</v>
      </c>
      <c r="C55" s="35" t="s">
        <v>1199</v>
      </c>
    </row>
    <row r="56" spans="1:3" x14ac:dyDescent="0.2">
      <c r="A56" s="37" t="s">
        <v>1200</v>
      </c>
      <c r="C56" s="35" t="s">
        <v>1201</v>
      </c>
    </row>
    <row r="57" spans="1:3" x14ac:dyDescent="0.2">
      <c r="A57" s="37" t="s">
        <v>1202</v>
      </c>
      <c r="C57" s="35" t="s">
        <v>1203</v>
      </c>
    </row>
    <row r="58" spans="1:3" x14ac:dyDescent="0.2">
      <c r="A58" s="37" t="s">
        <v>1204</v>
      </c>
      <c r="C58" s="35" t="s">
        <v>1205</v>
      </c>
    </row>
    <row r="59" spans="1:3" x14ac:dyDescent="0.2">
      <c r="A59" s="37" t="s">
        <v>1206</v>
      </c>
      <c r="C59" s="35" t="s">
        <v>1207</v>
      </c>
    </row>
    <row r="60" spans="1:3" x14ac:dyDescent="0.2">
      <c r="A60" s="37" t="s">
        <v>1208</v>
      </c>
      <c r="C60" s="35" t="s">
        <v>1209</v>
      </c>
    </row>
    <row r="61" spans="1:3" x14ac:dyDescent="0.2">
      <c r="A61" s="37" t="s">
        <v>1210</v>
      </c>
      <c r="C61" s="35" t="s">
        <v>1211</v>
      </c>
    </row>
    <row r="62" spans="1:3" x14ac:dyDescent="0.2">
      <c r="A62" s="37" t="s">
        <v>1212</v>
      </c>
      <c r="C62" s="35" t="s">
        <v>1213</v>
      </c>
    </row>
    <row r="63" spans="1:3" x14ac:dyDescent="0.2">
      <c r="A63" s="37" t="s">
        <v>1214</v>
      </c>
      <c r="C63" s="35" t="s">
        <v>1215</v>
      </c>
    </row>
    <row r="64" spans="1:3" x14ac:dyDescent="0.2">
      <c r="A64" s="37" t="s">
        <v>1216</v>
      </c>
      <c r="C64" s="35" t="s">
        <v>1217</v>
      </c>
    </row>
    <row r="65" spans="1:3" x14ac:dyDescent="0.2">
      <c r="A65" s="37" t="s">
        <v>1218</v>
      </c>
      <c r="C65" s="35" t="s">
        <v>1219</v>
      </c>
    </row>
    <row r="66" spans="1:3" x14ac:dyDescent="0.2">
      <c r="A66" s="37" t="s">
        <v>1220</v>
      </c>
      <c r="C66" s="35" t="s">
        <v>1221</v>
      </c>
    </row>
    <row r="67" spans="1:3" x14ac:dyDescent="0.2">
      <c r="A67" s="37" t="s">
        <v>1222</v>
      </c>
      <c r="C67" s="35" t="s">
        <v>1223</v>
      </c>
    </row>
    <row r="68" spans="1:3" x14ac:dyDescent="0.2">
      <c r="A68" s="37" t="s">
        <v>1224</v>
      </c>
      <c r="C68" s="35" t="s">
        <v>1225</v>
      </c>
    </row>
    <row r="69" spans="1:3" x14ac:dyDescent="0.2">
      <c r="A69" s="37" t="s">
        <v>1226</v>
      </c>
      <c r="C69" s="35" t="s">
        <v>707</v>
      </c>
    </row>
    <row r="70" spans="1:3" x14ac:dyDescent="0.2">
      <c r="A70" s="37" t="s">
        <v>1227</v>
      </c>
      <c r="C70" s="35" t="s">
        <v>1228</v>
      </c>
    </row>
    <row r="71" spans="1:3" x14ac:dyDescent="0.2">
      <c r="A71" s="37" t="s">
        <v>1229</v>
      </c>
      <c r="C71" s="35" t="s">
        <v>1230</v>
      </c>
    </row>
    <row r="72" spans="1:3" x14ac:dyDescent="0.2">
      <c r="A72" s="37" t="s">
        <v>1231</v>
      </c>
      <c r="C72" s="35" t="s">
        <v>1232</v>
      </c>
    </row>
    <row r="73" spans="1:3" x14ac:dyDescent="0.2">
      <c r="A73" s="37" t="s">
        <v>1233</v>
      </c>
      <c r="C73" s="35" t="s">
        <v>1234</v>
      </c>
    </row>
    <row r="74" spans="1:3" x14ac:dyDescent="0.2">
      <c r="A74" s="37" t="s">
        <v>1235</v>
      </c>
      <c r="C74" s="35" t="s">
        <v>1236</v>
      </c>
    </row>
    <row r="75" spans="1:3" x14ac:dyDescent="0.2">
      <c r="A75" s="37" t="s">
        <v>1237</v>
      </c>
      <c r="C75" s="35" t="s">
        <v>1238</v>
      </c>
    </row>
    <row r="76" spans="1:3" x14ac:dyDescent="0.2">
      <c r="A76" s="37" t="s">
        <v>1239</v>
      </c>
      <c r="C76" s="35" t="s">
        <v>1240</v>
      </c>
    </row>
    <row r="77" spans="1:3" x14ac:dyDescent="0.2">
      <c r="A77" s="37" t="s">
        <v>1241</v>
      </c>
      <c r="C77" s="35" t="s">
        <v>1242</v>
      </c>
    </row>
    <row r="78" spans="1:3" x14ac:dyDescent="0.2">
      <c r="A78" s="37" t="s">
        <v>1243</v>
      </c>
      <c r="C78" s="35" t="s">
        <v>1244</v>
      </c>
    </row>
    <row r="79" spans="1:3" x14ac:dyDescent="0.2">
      <c r="A79" s="37" t="s">
        <v>1245</v>
      </c>
      <c r="C79" s="35" t="s">
        <v>1246</v>
      </c>
    </row>
    <row r="80" spans="1:3" x14ac:dyDescent="0.2">
      <c r="A80" s="37" t="s">
        <v>1247</v>
      </c>
      <c r="C80" s="35" t="s">
        <v>1248</v>
      </c>
    </row>
    <row r="81" spans="1:3" x14ac:dyDescent="0.2">
      <c r="A81" s="37" t="s">
        <v>1247</v>
      </c>
      <c r="C81" s="35" t="s">
        <v>1249</v>
      </c>
    </row>
    <row r="82" spans="1:3" x14ac:dyDescent="0.2">
      <c r="A82" s="37" t="s">
        <v>1250</v>
      </c>
      <c r="C82" s="35" t="s">
        <v>1251</v>
      </c>
    </row>
    <row r="83" spans="1:3" x14ac:dyDescent="0.2">
      <c r="A83" s="37" t="s">
        <v>1252</v>
      </c>
      <c r="C83" s="35" t="s">
        <v>1253</v>
      </c>
    </row>
    <row r="84" spans="1:3" x14ac:dyDescent="0.2">
      <c r="A84" s="37" t="s">
        <v>1254</v>
      </c>
      <c r="C84" s="35" t="s">
        <v>1255</v>
      </c>
    </row>
    <row r="85" spans="1:3" x14ac:dyDescent="0.2">
      <c r="A85" s="37" t="s">
        <v>1256</v>
      </c>
      <c r="C85" s="35" t="s">
        <v>1257</v>
      </c>
    </row>
    <row r="86" spans="1:3" x14ac:dyDescent="0.2">
      <c r="A86" s="37" t="s">
        <v>1258</v>
      </c>
      <c r="C86" s="35" t="s">
        <v>1259</v>
      </c>
    </row>
    <row r="87" spans="1:3" x14ac:dyDescent="0.2">
      <c r="A87" s="37" t="s">
        <v>1260</v>
      </c>
      <c r="C87" s="35" t="s">
        <v>702</v>
      </c>
    </row>
    <row r="88" spans="1:3" x14ac:dyDescent="0.2">
      <c r="A88" s="37" t="s">
        <v>1261</v>
      </c>
      <c r="C88" s="35" t="s">
        <v>1262</v>
      </c>
    </row>
    <row r="89" spans="1:3" x14ac:dyDescent="0.2">
      <c r="A89" s="37" t="s">
        <v>1263</v>
      </c>
      <c r="C89" s="35" t="s">
        <v>1264</v>
      </c>
    </row>
    <row r="90" spans="1:3" x14ac:dyDescent="0.2">
      <c r="A90" s="37" t="s">
        <v>1265</v>
      </c>
      <c r="C90" s="35" t="s">
        <v>1266</v>
      </c>
    </row>
    <row r="91" spans="1:3" x14ac:dyDescent="0.2">
      <c r="A91" s="37" t="s">
        <v>1267</v>
      </c>
      <c r="C91" s="35" t="s">
        <v>1268</v>
      </c>
    </row>
    <row r="92" spans="1:3" x14ac:dyDescent="0.2">
      <c r="A92" s="37" t="s">
        <v>1269</v>
      </c>
      <c r="C92" s="35" t="s">
        <v>1270</v>
      </c>
    </row>
    <row r="93" spans="1:3" x14ac:dyDescent="0.2">
      <c r="A93" s="37" t="s">
        <v>1271</v>
      </c>
      <c r="C93" s="35" t="s">
        <v>1272</v>
      </c>
    </row>
    <row r="94" spans="1:3" x14ac:dyDescent="0.2">
      <c r="A94" s="37" t="s">
        <v>1273</v>
      </c>
      <c r="C94" s="35" t="s">
        <v>1274</v>
      </c>
    </row>
    <row r="95" spans="1:3" x14ac:dyDescent="0.2">
      <c r="A95" s="37" t="s">
        <v>1275</v>
      </c>
      <c r="C95" s="35" t="s">
        <v>1060</v>
      </c>
    </row>
    <row r="96" spans="1:3" x14ac:dyDescent="0.2">
      <c r="A96" s="37" t="s">
        <v>1276</v>
      </c>
      <c r="C96" s="35" t="s">
        <v>1064</v>
      </c>
    </row>
    <row r="97" spans="1:3" x14ac:dyDescent="0.2">
      <c r="A97" s="37" t="s">
        <v>1277</v>
      </c>
      <c r="C97" s="35" t="s">
        <v>709</v>
      </c>
    </row>
    <row r="98" spans="1:3" x14ac:dyDescent="0.2">
      <c r="A98" s="37" t="s">
        <v>1278</v>
      </c>
      <c r="C98" s="35" t="s">
        <v>704</v>
      </c>
    </row>
    <row r="99" spans="1:3" x14ac:dyDescent="0.2">
      <c r="A99" s="37" t="s">
        <v>1279</v>
      </c>
      <c r="C99" s="35" t="s">
        <v>112</v>
      </c>
    </row>
    <row r="100" spans="1:3" x14ac:dyDescent="0.2">
      <c r="A100" s="37" t="s">
        <v>1280</v>
      </c>
      <c r="C100" s="35" t="s">
        <v>342</v>
      </c>
    </row>
    <row r="101" spans="1:3" x14ac:dyDescent="0.2">
      <c r="A101" s="37" t="s">
        <v>1281</v>
      </c>
    </row>
    <row r="102" spans="1:3" x14ac:dyDescent="0.2">
      <c r="A102" s="37" t="s">
        <v>1282</v>
      </c>
    </row>
    <row r="103" spans="1:3" x14ac:dyDescent="0.2">
      <c r="A103" s="37" t="s">
        <v>1283</v>
      </c>
    </row>
    <row r="104" spans="1:3" x14ac:dyDescent="0.2">
      <c r="A104" s="37" t="s">
        <v>1284</v>
      </c>
    </row>
    <row r="105" spans="1:3" x14ac:dyDescent="0.2">
      <c r="A105" s="37" t="s">
        <v>1285</v>
      </c>
    </row>
    <row r="106" spans="1:3" x14ac:dyDescent="0.2">
      <c r="A106" s="37" t="s">
        <v>1286</v>
      </c>
    </row>
    <row r="107" spans="1:3" x14ac:dyDescent="0.2">
      <c r="A107" s="37" t="s">
        <v>1287</v>
      </c>
    </row>
    <row r="108" spans="1:3" x14ac:dyDescent="0.2">
      <c r="A108" s="37" t="s">
        <v>1288</v>
      </c>
    </row>
    <row r="109" spans="1:3" x14ac:dyDescent="0.2">
      <c r="A109" s="37" t="s">
        <v>1289</v>
      </c>
    </row>
    <row r="110" spans="1:3" x14ac:dyDescent="0.2">
      <c r="A110" s="37" t="s">
        <v>1290</v>
      </c>
    </row>
    <row r="111" spans="1:3" x14ac:dyDescent="0.2">
      <c r="A111" s="37" t="s">
        <v>1291</v>
      </c>
    </row>
    <row r="112" spans="1:3" x14ac:dyDescent="0.2">
      <c r="A112" s="37" t="s">
        <v>1292</v>
      </c>
    </row>
    <row r="113" spans="1:1" x14ac:dyDescent="0.2">
      <c r="A113" s="37" t="s">
        <v>1293</v>
      </c>
    </row>
    <row r="114" spans="1:1" x14ac:dyDescent="0.2">
      <c r="A114" s="37" t="s">
        <v>1294</v>
      </c>
    </row>
    <row r="115" spans="1:1" x14ac:dyDescent="0.2">
      <c r="A115" s="37" t="s">
        <v>1295</v>
      </c>
    </row>
    <row r="116" spans="1:1" x14ac:dyDescent="0.2">
      <c r="A116" s="37" t="s">
        <v>1296</v>
      </c>
    </row>
    <row r="117" spans="1:1" x14ac:dyDescent="0.2">
      <c r="A117" s="37" t="s">
        <v>1297</v>
      </c>
    </row>
    <row r="118" spans="1:1" x14ac:dyDescent="0.2">
      <c r="A118" s="37" t="s">
        <v>1298</v>
      </c>
    </row>
    <row r="119" spans="1:1" x14ac:dyDescent="0.2">
      <c r="A119" s="37" t="s">
        <v>1299</v>
      </c>
    </row>
    <row r="120" spans="1:1" x14ac:dyDescent="0.2">
      <c r="A120" s="37" t="s">
        <v>1300</v>
      </c>
    </row>
    <row r="121" spans="1:1" x14ac:dyDescent="0.2">
      <c r="A121" s="37" t="s">
        <v>1301</v>
      </c>
    </row>
    <row r="122" spans="1:1" x14ac:dyDescent="0.2">
      <c r="A122" s="37" t="s">
        <v>1302</v>
      </c>
    </row>
    <row r="123" spans="1:1" x14ac:dyDescent="0.2">
      <c r="A123" s="37" t="s">
        <v>1303</v>
      </c>
    </row>
    <row r="124" spans="1:1" x14ac:dyDescent="0.2">
      <c r="A124" s="37" t="s">
        <v>1304</v>
      </c>
    </row>
    <row r="125" spans="1:1" x14ac:dyDescent="0.2">
      <c r="A125" s="37" t="s">
        <v>1305</v>
      </c>
    </row>
    <row r="126" spans="1:1" x14ac:dyDescent="0.2">
      <c r="A126" s="37" t="s">
        <v>1306</v>
      </c>
    </row>
    <row r="127" spans="1:1" x14ac:dyDescent="0.2">
      <c r="A127" s="37" t="s">
        <v>1307</v>
      </c>
    </row>
    <row r="128" spans="1:1" x14ac:dyDescent="0.2">
      <c r="A128" s="37" t="s">
        <v>1308</v>
      </c>
    </row>
    <row r="129" spans="1:1" x14ac:dyDescent="0.2">
      <c r="A129" s="37" t="s">
        <v>1309</v>
      </c>
    </row>
    <row r="130" spans="1:1" x14ac:dyDescent="0.2">
      <c r="A130" s="37" t="s">
        <v>1310</v>
      </c>
    </row>
    <row r="131" spans="1:1" x14ac:dyDescent="0.2">
      <c r="A131" s="37" t="s">
        <v>1311</v>
      </c>
    </row>
    <row r="132" spans="1:1" x14ac:dyDescent="0.2">
      <c r="A132" s="37" t="s">
        <v>1312</v>
      </c>
    </row>
    <row r="133" spans="1:1" x14ac:dyDescent="0.2">
      <c r="A133" s="37" t="s">
        <v>1313</v>
      </c>
    </row>
    <row r="134" spans="1:1" x14ac:dyDescent="0.2">
      <c r="A134" s="37" t="s">
        <v>1314</v>
      </c>
    </row>
    <row r="135" spans="1:1" x14ac:dyDescent="0.2">
      <c r="A135" s="37" t="s">
        <v>1315</v>
      </c>
    </row>
    <row r="136" spans="1:1" x14ac:dyDescent="0.2">
      <c r="A136" s="37" t="s">
        <v>1316</v>
      </c>
    </row>
    <row r="137" spans="1:1" x14ac:dyDescent="0.2">
      <c r="A137" s="37" t="s">
        <v>1317</v>
      </c>
    </row>
    <row r="138" spans="1:1" x14ac:dyDescent="0.2">
      <c r="A138" s="37" t="s">
        <v>1318</v>
      </c>
    </row>
    <row r="139" spans="1:1" x14ac:dyDescent="0.2">
      <c r="A139" s="37" t="s">
        <v>1319</v>
      </c>
    </row>
    <row r="140" spans="1:1" x14ac:dyDescent="0.2">
      <c r="A140" s="37" t="s">
        <v>1320</v>
      </c>
    </row>
    <row r="141" spans="1:1" x14ac:dyDescent="0.2">
      <c r="A141" s="37" t="s">
        <v>1321</v>
      </c>
    </row>
    <row r="142" spans="1:1" x14ac:dyDescent="0.2">
      <c r="A142" s="37" t="s">
        <v>1322</v>
      </c>
    </row>
    <row r="143" spans="1:1" x14ac:dyDescent="0.2">
      <c r="A143" s="37" t="s">
        <v>1323</v>
      </c>
    </row>
    <row r="144" spans="1:1" x14ac:dyDescent="0.2">
      <c r="A144" s="37" t="s">
        <v>1324</v>
      </c>
    </row>
    <row r="145" spans="1:1" x14ac:dyDescent="0.2">
      <c r="A145" s="37" t="s">
        <v>1325</v>
      </c>
    </row>
    <row r="146" spans="1:1" x14ac:dyDescent="0.2">
      <c r="A146" s="37" t="s">
        <v>1326</v>
      </c>
    </row>
    <row r="147" spans="1:1" x14ac:dyDescent="0.2">
      <c r="A147" s="37" t="s">
        <v>1327</v>
      </c>
    </row>
    <row r="148" spans="1:1" x14ac:dyDescent="0.2">
      <c r="A148" s="37" t="s">
        <v>1328</v>
      </c>
    </row>
    <row r="149" spans="1:1" x14ac:dyDescent="0.2">
      <c r="A149" s="37" t="s">
        <v>1329</v>
      </c>
    </row>
    <row r="150" spans="1:1" x14ac:dyDescent="0.2">
      <c r="A150" s="37" t="s">
        <v>1330</v>
      </c>
    </row>
    <row r="151" spans="1:1" x14ac:dyDescent="0.2">
      <c r="A151" s="37" t="s">
        <v>1331</v>
      </c>
    </row>
    <row r="152" spans="1:1" x14ac:dyDescent="0.2">
      <c r="A152" s="37" t="s">
        <v>1332</v>
      </c>
    </row>
    <row r="153" spans="1:1" x14ac:dyDescent="0.2">
      <c r="A153" s="37" t="s">
        <v>1333</v>
      </c>
    </row>
    <row r="154" spans="1:1" x14ac:dyDescent="0.2">
      <c r="A154" s="37" t="s">
        <v>1334</v>
      </c>
    </row>
    <row r="155" spans="1:1" x14ac:dyDescent="0.2">
      <c r="A155" s="37" t="s">
        <v>1335</v>
      </c>
    </row>
    <row r="156" spans="1:1" x14ac:dyDescent="0.2">
      <c r="A156" s="37" t="s">
        <v>1336</v>
      </c>
    </row>
    <row r="157" spans="1:1" x14ac:dyDescent="0.2">
      <c r="A157" s="37" t="s">
        <v>1337</v>
      </c>
    </row>
    <row r="158" spans="1:1" x14ac:dyDescent="0.2">
      <c r="A158" s="37" t="s">
        <v>1338</v>
      </c>
    </row>
    <row r="159" spans="1:1" x14ac:dyDescent="0.2">
      <c r="A159" s="37" t="s">
        <v>1339</v>
      </c>
    </row>
    <row r="160" spans="1:1" x14ac:dyDescent="0.2">
      <c r="A160" s="37" t="s">
        <v>1340</v>
      </c>
    </row>
    <row r="161" spans="1:1" x14ac:dyDescent="0.2">
      <c r="A161" s="37" t="s">
        <v>1341</v>
      </c>
    </row>
    <row r="162" spans="1:1" x14ac:dyDescent="0.2">
      <c r="A162" s="37" t="s">
        <v>1342</v>
      </c>
    </row>
    <row r="163" spans="1:1" x14ac:dyDescent="0.2">
      <c r="A163" s="37" t="s">
        <v>1343</v>
      </c>
    </row>
    <row r="164" spans="1:1" x14ac:dyDescent="0.2">
      <c r="A164" s="37" t="s">
        <v>1344</v>
      </c>
    </row>
    <row r="165" spans="1:1" x14ac:dyDescent="0.2">
      <c r="A165" s="37" t="s">
        <v>1345</v>
      </c>
    </row>
    <row r="166" spans="1:1" x14ac:dyDescent="0.2">
      <c r="A166" s="37" t="s">
        <v>1346</v>
      </c>
    </row>
    <row r="167" spans="1:1" x14ac:dyDescent="0.2">
      <c r="A167" s="37" t="s">
        <v>1347</v>
      </c>
    </row>
    <row r="168" spans="1:1" x14ac:dyDescent="0.2">
      <c r="A168" s="37" t="s">
        <v>1348</v>
      </c>
    </row>
    <row r="169" spans="1:1" x14ac:dyDescent="0.2">
      <c r="A169" s="37" t="s">
        <v>1349</v>
      </c>
    </row>
    <row r="170" spans="1:1" x14ac:dyDescent="0.2">
      <c r="A170" s="37" t="s">
        <v>1350</v>
      </c>
    </row>
    <row r="171" spans="1:1" x14ac:dyDescent="0.2">
      <c r="A171" s="37" t="s">
        <v>1351</v>
      </c>
    </row>
    <row r="172" spans="1:1" x14ac:dyDescent="0.2">
      <c r="A172" s="37" t="s">
        <v>1352</v>
      </c>
    </row>
    <row r="173" spans="1:1" x14ac:dyDescent="0.2">
      <c r="A173" s="37" t="s">
        <v>1353</v>
      </c>
    </row>
    <row r="174" spans="1:1" x14ac:dyDescent="0.2">
      <c r="A174" s="37" t="s">
        <v>1354</v>
      </c>
    </row>
    <row r="175" spans="1:1" x14ac:dyDescent="0.2">
      <c r="A175" s="37" t="s">
        <v>1355</v>
      </c>
    </row>
    <row r="176" spans="1:1" x14ac:dyDescent="0.2">
      <c r="A176" s="37" t="s">
        <v>1356</v>
      </c>
    </row>
    <row r="177" spans="1:1" x14ac:dyDescent="0.2">
      <c r="A177" s="37" t="s">
        <v>1357</v>
      </c>
    </row>
    <row r="178" spans="1:1" x14ac:dyDescent="0.2">
      <c r="A178" s="37" t="s">
        <v>1358</v>
      </c>
    </row>
    <row r="179" spans="1:1" x14ac:dyDescent="0.2">
      <c r="A179" s="37" t="s">
        <v>1359</v>
      </c>
    </row>
    <row r="180" spans="1:1" x14ac:dyDescent="0.2">
      <c r="A180" s="37" t="s">
        <v>1360</v>
      </c>
    </row>
    <row r="181" spans="1:1" x14ac:dyDescent="0.2">
      <c r="A181" s="37" t="s">
        <v>1361</v>
      </c>
    </row>
    <row r="182" spans="1:1" x14ac:dyDescent="0.2">
      <c r="A182" s="37" t="s">
        <v>1362</v>
      </c>
    </row>
    <row r="183" spans="1:1" x14ac:dyDescent="0.2">
      <c r="A183" s="37" t="s">
        <v>1363</v>
      </c>
    </row>
    <row r="184" spans="1:1" x14ac:dyDescent="0.2">
      <c r="A184" s="37" t="s">
        <v>1364</v>
      </c>
    </row>
    <row r="185" spans="1:1" x14ac:dyDescent="0.2">
      <c r="A185" s="37" t="s">
        <v>1365</v>
      </c>
    </row>
    <row r="186" spans="1:1" x14ac:dyDescent="0.2">
      <c r="A186" s="37" t="s">
        <v>1366</v>
      </c>
    </row>
    <row r="187" spans="1:1" x14ac:dyDescent="0.2">
      <c r="A187" s="37" t="s">
        <v>1367</v>
      </c>
    </row>
    <row r="188" spans="1:1" x14ac:dyDescent="0.2">
      <c r="A188" s="37" t="s">
        <v>1368</v>
      </c>
    </row>
    <row r="189" spans="1:1" x14ac:dyDescent="0.2">
      <c r="A189" s="37" t="s">
        <v>1369</v>
      </c>
    </row>
    <row r="190" spans="1:1" x14ac:dyDescent="0.2">
      <c r="A190" s="37" t="s">
        <v>1370</v>
      </c>
    </row>
    <row r="191" spans="1:1" x14ac:dyDescent="0.2">
      <c r="A191" s="37" t="s">
        <v>1371</v>
      </c>
    </row>
    <row r="192" spans="1:1" x14ac:dyDescent="0.2">
      <c r="A192" s="37" t="s">
        <v>1372</v>
      </c>
    </row>
    <row r="193" spans="1:1" x14ac:dyDescent="0.2">
      <c r="A193" s="37" t="s">
        <v>1373</v>
      </c>
    </row>
    <row r="194" spans="1:1" x14ac:dyDescent="0.2">
      <c r="A194" s="37" t="s">
        <v>1374</v>
      </c>
    </row>
    <row r="195" spans="1:1" x14ac:dyDescent="0.2">
      <c r="A195" s="37" t="s">
        <v>1375</v>
      </c>
    </row>
    <row r="196" spans="1:1" x14ac:dyDescent="0.2">
      <c r="A196" s="37" t="s">
        <v>1376</v>
      </c>
    </row>
    <row r="197" spans="1:1" x14ac:dyDescent="0.2">
      <c r="A197" s="37" t="s">
        <v>1377</v>
      </c>
    </row>
    <row r="198" spans="1:1" x14ac:dyDescent="0.2">
      <c r="A198" s="37" t="s">
        <v>1378</v>
      </c>
    </row>
    <row r="199" spans="1:1" x14ac:dyDescent="0.2">
      <c r="A199" s="37" t="s">
        <v>1379</v>
      </c>
    </row>
    <row r="200" spans="1:1" x14ac:dyDescent="0.2">
      <c r="A200" s="37" t="s">
        <v>1380</v>
      </c>
    </row>
    <row r="201" spans="1:1" x14ac:dyDescent="0.2">
      <c r="A201" s="37" t="s">
        <v>1381</v>
      </c>
    </row>
    <row r="202" spans="1:1" x14ac:dyDescent="0.2">
      <c r="A202" s="37" t="s">
        <v>1382</v>
      </c>
    </row>
    <row r="203" spans="1:1" x14ac:dyDescent="0.2">
      <c r="A203" s="37" t="s">
        <v>1383</v>
      </c>
    </row>
    <row r="204" spans="1:1" x14ac:dyDescent="0.2">
      <c r="A204" s="37" t="s">
        <v>1384</v>
      </c>
    </row>
    <row r="205" spans="1:1" x14ac:dyDescent="0.2">
      <c r="A205" s="37" t="s">
        <v>1385</v>
      </c>
    </row>
    <row r="206" spans="1:1" x14ac:dyDescent="0.2">
      <c r="A206" s="37" t="s">
        <v>1386</v>
      </c>
    </row>
    <row r="207" spans="1:1" x14ac:dyDescent="0.2">
      <c r="A207" s="37" t="s">
        <v>1387</v>
      </c>
    </row>
    <row r="208" spans="1:1" x14ac:dyDescent="0.2">
      <c r="A208" s="37" t="s">
        <v>1388</v>
      </c>
    </row>
    <row r="209" spans="1:1" x14ac:dyDescent="0.2">
      <c r="A209" s="37" t="s">
        <v>1389</v>
      </c>
    </row>
    <row r="210" spans="1:1" x14ac:dyDescent="0.2">
      <c r="A210" s="37" t="s">
        <v>1390</v>
      </c>
    </row>
    <row r="211" spans="1:1" x14ac:dyDescent="0.2">
      <c r="A211" s="37" t="s">
        <v>1391</v>
      </c>
    </row>
    <row r="212" spans="1:1" x14ac:dyDescent="0.2">
      <c r="A212" s="37" t="s">
        <v>1392</v>
      </c>
    </row>
    <row r="213" spans="1:1" x14ac:dyDescent="0.2">
      <c r="A213" s="37" t="s">
        <v>1393</v>
      </c>
    </row>
    <row r="214" spans="1:1" x14ac:dyDescent="0.2">
      <c r="A214" s="37" t="s">
        <v>1394</v>
      </c>
    </row>
    <row r="215" spans="1:1" x14ac:dyDescent="0.2">
      <c r="A215" s="37" t="s">
        <v>1395</v>
      </c>
    </row>
    <row r="216" spans="1:1" x14ac:dyDescent="0.2">
      <c r="A216" s="37" t="s">
        <v>1396</v>
      </c>
    </row>
    <row r="217" spans="1:1" x14ac:dyDescent="0.2">
      <c r="A217" s="37" t="s">
        <v>1397</v>
      </c>
    </row>
    <row r="218" spans="1:1" x14ac:dyDescent="0.2">
      <c r="A218" s="37" t="s">
        <v>1398</v>
      </c>
    </row>
    <row r="219" spans="1:1" x14ac:dyDescent="0.2">
      <c r="A219" s="37" t="s">
        <v>1399</v>
      </c>
    </row>
    <row r="220" spans="1:1" x14ac:dyDescent="0.2">
      <c r="A220" s="37" t="s">
        <v>1400</v>
      </c>
    </row>
    <row r="221" spans="1:1" x14ac:dyDescent="0.2">
      <c r="A221" s="37" t="s">
        <v>1401</v>
      </c>
    </row>
    <row r="222" spans="1:1" x14ac:dyDescent="0.2">
      <c r="A222" s="37" t="s">
        <v>1402</v>
      </c>
    </row>
    <row r="223" spans="1:1" x14ac:dyDescent="0.2">
      <c r="A223" s="37" t="s">
        <v>1403</v>
      </c>
    </row>
    <row r="224" spans="1:1" x14ac:dyDescent="0.2">
      <c r="A224" s="37" t="s">
        <v>1404</v>
      </c>
    </row>
    <row r="225" spans="1:1" x14ac:dyDescent="0.2">
      <c r="A225" s="37" t="s">
        <v>1405</v>
      </c>
    </row>
    <row r="226" spans="1:1" x14ac:dyDescent="0.2">
      <c r="A226" s="37" t="s">
        <v>1406</v>
      </c>
    </row>
    <row r="227" spans="1:1" x14ac:dyDescent="0.2">
      <c r="A227" s="37" t="s">
        <v>1407</v>
      </c>
    </row>
    <row r="228" spans="1:1" x14ac:dyDescent="0.2">
      <c r="A228" s="37" t="s">
        <v>1408</v>
      </c>
    </row>
    <row r="229" spans="1:1" x14ac:dyDescent="0.2">
      <c r="A229" s="37" t="s">
        <v>1409</v>
      </c>
    </row>
    <row r="230" spans="1:1" x14ac:dyDescent="0.2">
      <c r="A230" s="37" t="s">
        <v>1410</v>
      </c>
    </row>
    <row r="231" spans="1:1" x14ac:dyDescent="0.2">
      <c r="A231" s="37" t="s">
        <v>1411</v>
      </c>
    </row>
    <row r="232" spans="1:1" x14ac:dyDescent="0.2">
      <c r="A232" s="37" t="s">
        <v>1412</v>
      </c>
    </row>
    <row r="233" spans="1:1" x14ac:dyDescent="0.2">
      <c r="A233" s="37" t="s">
        <v>1413</v>
      </c>
    </row>
    <row r="234" spans="1:1" x14ac:dyDescent="0.2">
      <c r="A234" s="37" t="s">
        <v>1414</v>
      </c>
    </row>
    <row r="235" spans="1:1" x14ac:dyDescent="0.2">
      <c r="A235" s="37" t="s">
        <v>1415</v>
      </c>
    </row>
    <row r="236" spans="1:1" x14ac:dyDescent="0.2">
      <c r="A236" s="37" t="s">
        <v>1416</v>
      </c>
    </row>
    <row r="237" spans="1:1" x14ac:dyDescent="0.2">
      <c r="A237" s="37" t="s">
        <v>1417</v>
      </c>
    </row>
    <row r="238" spans="1:1" x14ac:dyDescent="0.2">
      <c r="A238" s="37" t="s">
        <v>1418</v>
      </c>
    </row>
    <row r="239" spans="1:1" x14ac:dyDescent="0.2">
      <c r="A239" s="38" t="s">
        <v>1419</v>
      </c>
    </row>
    <row r="240" spans="1:1" x14ac:dyDescent="0.2">
      <c r="A240" s="38" t="s">
        <v>1420</v>
      </c>
    </row>
    <row r="241" spans="1:1" x14ac:dyDescent="0.2">
      <c r="A241" s="38" t="s">
        <v>1421</v>
      </c>
    </row>
    <row r="242" spans="1:1" x14ac:dyDescent="0.2">
      <c r="A242" s="38" t="s">
        <v>1422</v>
      </c>
    </row>
    <row r="243" spans="1:1" x14ac:dyDescent="0.2">
      <c r="A243" s="38" t="s">
        <v>1423</v>
      </c>
    </row>
    <row r="244" spans="1:1" x14ac:dyDescent="0.2">
      <c r="A244" s="38" t="s">
        <v>1424</v>
      </c>
    </row>
    <row r="245" spans="1:1" x14ac:dyDescent="0.2">
      <c r="A245" s="38" t="s">
        <v>1425</v>
      </c>
    </row>
    <row r="246" spans="1:1" x14ac:dyDescent="0.2">
      <c r="A246" s="38" t="s">
        <v>1426</v>
      </c>
    </row>
    <row r="247" spans="1:1" x14ac:dyDescent="0.2">
      <c r="A247" s="38" t="s">
        <v>1427</v>
      </c>
    </row>
    <row r="248" spans="1:1" x14ac:dyDescent="0.2">
      <c r="A248" s="38" t="s">
        <v>1428</v>
      </c>
    </row>
    <row r="249" spans="1:1" x14ac:dyDescent="0.2">
      <c r="A249" s="38" t="s">
        <v>1429</v>
      </c>
    </row>
    <row r="250" spans="1:1" x14ac:dyDescent="0.2">
      <c r="A250" s="38" t="s">
        <v>1430</v>
      </c>
    </row>
    <row r="251" spans="1:1" x14ac:dyDescent="0.2">
      <c r="A251" s="38" t="s">
        <v>1431</v>
      </c>
    </row>
    <row r="252" spans="1:1" x14ac:dyDescent="0.2">
      <c r="A252" s="38" t="s">
        <v>1432</v>
      </c>
    </row>
    <row r="253" spans="1:1" x14ac:dyDescent="0.2">
      <c r="A253" s="38" t="s">
        <v>1433</v>
      </c>
    </row>
    <row r="254" spans="1:1" x14ac:dyDescent="0.2">
      <c r="A254" s="38" t="s">
        <v>1434</v>
      </c>
    </row>
    <row r="255" spans="1:1" x14ac:dyDescent="0.2">
      <c r="A255" s="38" t="s">
        <v>1435</v>
      </c>
    </row>
    <row r="256" spans="1:1" x14ac:dyDescent="0.2">
      <c r="A256" s="38" t="s">
        <v>1436</v>
      </c>
    </row>
    <row r="257" spans="1:1" x14ac:dyDescent="0.2">
      <c r="A257" s="38" t="s">
        <v>1437</v>
      </c>
    </row>
    <row r="258" spans="1:1" x14ac:dyDescent="0.2">
      <c r="A258" s="38" t="s">
        <v>1438</v>
      </c>
    </row>
    <row r="259" spans="1:1" x14ac:dyDescent="0.2">
      <c r="A259" s="38" t="s">
        <v>1439</v>
      </c>
    </row>
    <row r="260" spans="1:1" x14ac:dyDescent="0.2">
      <c r="A260" s="38" t="s">
        <v>1440</v>
      </c>
    </row>
    <row r="261" spans="1:1" x14ac:dyDescent="0.2">
      <c r="A261" s="38" t="s">
        <v>1441</v>
      </c>
    </row>
    <row r="262" spans="1:1" x14ac:dyDescent="0.2">
      <c r="A262" s="38" t="s">
        <v>1442</v>
      </c>
    </row>
    <row r="263" spans="1:1" x14ac:dyDescent="0.2">
      <c r="A263" s="38" t="s">
        <v>1443</v>
      </c>
    </row>
    <row r="264" spans="1:1" x14ac:dyDescent="0.2">
      <c r="A264" s="38" t="s">
        <v>1444</v>
      </c>
    </row>
    <row r="265" spans="1:1" x14ac:dyDescent="0.2">
      <c r="A265" s="38" t="s">
        <v>1445</v>
      </c>
    </row>
    <row r="266" spans="1:1" x14ac:dyDescent="0.2">
      <c r="A266" s="38" t="s">
        <v>1446</v>
      </c>
    </row>
    <row r="267" spans="1:1" x14ac:dyDescent="0.2">
      <c r="A267" s="38" t="s">
        <v>1447</v>
      </c>
    </row>
    <row r="268" spans="1:1" x14ac:dyDescent="0.2">
      <c r="A268" s="38" t="s">
        <v>1448</v>
      </c>
    </row>
    <row r="269" spans="1:1" x14ac:dyDescent="0.2">
      <c r="A269" s="38" t="s">
        <v>1449</v>
      </c>
    </row>
    <row r="270" spans="1:1" x14ac:dyDescent="0.2">
      <c r="A270" s="38" t="s">
        <v>1450</v>
      </c>
    </row>
    <row r="271" spans="1:1" x14ac:dyDescent="0.2">
      <c r="A271" s="38" t="s">
        <v>1451</v>
      </c>
    </row>
    <row r="272" spans="1:1" x14ac:dyDescent="0.2">
      <c r="A272" s="38" t="s">
        <v>1452</v>
      </c>
    </row>
    <row r="273" spans="1:1" x14ac:dyDescent="0.2">
      <c r="A273" s="38" t="s">
        <v>1453</v>
      </c>
    </row>
    <row r="274" spans="1:1" x14ac:dyDescent="0.2">
      <c r="A274" s="38" t="s">
        <v>1454</v>
      </c>
    </row>
    <row r="275" spans="1:1" x14ac:dyDescent="0.2">
      <c r="A275" s="38" t="s">
        <v>1455</v>
      </c>
    </row>
    <row r="276" spans="1:1" x14ac:dyDescent="0.2">
      <c r="A276" s="38" t="s">
        <v>1456</v>
      </c>
    </row>
    <row r="277" spans="1:1" x14ac:dyDescent="0.2">
      <c r="A277" s="38" t="s">
        <v>1457</v>
      </c>
    </row>
    <row r="278" spans="1:1" x14ac:dyDescent="0.2">
      <c r="A278" s="38" t="s">
        <v>1458</v>
      </c>
    </row>
    <row r="279" spans="1:1" x14ac:dyDescent="0.2">
      <c r="A279" s="38" t="s">
        <v>1459</v>
      </c>
    </row>
    <row r="280" spans="1:1" x14ac:dyDescent="0.2">
      <c r="A280" s="38" t="s">
        <v>1460</v>
      </c>
    </row>
    <row r="281" spans="1:1" x14ac:dyDescent="0.2">
      <c r="A281" s="38" t="s">
        <v>1461</v>
      </c>
    </row>
    <row r="282" spans="1:1" x14ac:dyDescent="0.2">
      <c r="A282" s="38" t="s">
        <v>1462</v>
      </c>
    </row>
  </sheetData>
  <sheetProtection sheet="1" objects="1" scenarios="1"/>
  <phoneticPr fontId="5"/>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（様式1）令和4年度実施事業及び令和5年度新規事業</vt:lpstr>
      <vt:lpstr>（様式2）R6年度新規要求事業</vt:lpstr>
      <vt:lpstr>（様式3）公開プロセス対象事業</vt:lpstr>
      <vt:lpstr>（様式4）集計表（公表様式）</vt:lpstr>
      <vt:lpstr>入力規則</vt:lpstr>
      <vt:lpstr>'（様式1）令和4年度実施事業及び令和5年度新規事業'!Print_Area</vt:lpstr>
      <vt:lpstr>'（様式2）R6年度新規要求事業'!Print_Area</vt:lpstr>
      <vt:lpstr>'（様式3）公開プロセス対象事業'!Print_Area</vt:lpstr>
      <vt:lpstr>'（様式1）令和4年度実施事業及び令和5年度新規事業'!Print_Titles</vt:lpstr>
      <vt:lpstr>'（様式2）R6年度新規要求事業'!Print_Titles</vt:lpstr>
      <vt:lpstr>'（様式3）公開プロセス対象事業'!Print_Titles</vt:lpstr>
      <vt:lpstr>レビュー対象外理由</vt:lpstr>
      <vt:lpstr>開始年度</vt:lpstr>
      <vt:lpstr>終了予定年度</vt:lpstr>
      <vt:lpstr>直近の外部有識者点検実施年度</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