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D:\Box\地球環境局_国際脱炭素移行推進・環境インフラ担当参事官室\40_インフラ・都市班\62_都市間連携\05_R5\10_公募・採択・契約手続き関係\01_公募起案→正式版は委託フォルダ\２次公募\"/>
    </mc:Choice>
  </mc:AlternateContent>
  <xr:revisionPtr revIDLastSave="0" documentId="13_ncr:1_{56C3AA18-12F9-463E-B370-44AEB0AAEFD2}" xr6:coauthVersionLast="47" xr6:coauthVersionMax="47" xr10:uidLastSave="{00000000-0000-0000-0000-000000000000}"/>
  <bookViews>
    <workbookView xWindow="28680" yWindow="-120" windowWidth="29040" windowHeight="15840" tabRatio="864" activeTab="2" xr2:uid="{00000000-000D-0000-FFFF-FFFF00000000}"/>
  </bookViews>
  <sheets>
    <sheet name="提出用" sheetId="105" r:id="rId1"/>
    <sheet name="提出用（複数者が共同で応募する場合）" sheetId="112" r:id="rId2"/>
    <sheet name="→以下のシートは提出不要（参考用）" sheetId="111" r:id="rId3"/>
    <sheet name="①人件費内訳" sheetId="101" r:id="rId4"/>
    <sheet name="①-２実績単価算定根拠" sheetId="97" r:id="rId5"/>
    <sheet name="②諸謝金内訳" sheetId="92" r:id="rId6"/>
    <sheet name="③旅費内訳" sheetId="108" r:id="rId7"/>
    <sheet name="③-1国内旅費" sheetId="107" r:id="rId8"/>
    <sheet name="③-2外国旅費" sheetId="109" r:id="rId9"/>
    <sheet name="⑥消耗品費内訳" sheetId="104" r:id="rId10"/>
    <sheet name="⑦印刷製本費内訳" sheetId="86" r:id="rId11"/>
    <sheet name="⑧通信運搬費内訳" sheetId="87" r:id="rId12"/>
    <sheet name="⑨借料及び損料内訳" sheetId="88" r:id="rId13"/>
    <sheet name="⑩会議費内訳" sheetId="84" r:id="rId14"/>
    <sheet name="⑪賃金内訳" sheetId="72" r:id="rId15"/>
    <sheet name="⑫雑役務費内訳" sheetId="89" r:id="rId16"/>
    <sheet name="⑬外注費内訳" sheetId="90" r:id="rId17"/>
    <sheet name="⑭共同実施費内訳" sheetId="100" r:id="rId18"/>
  </sheet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6">③旅費内訳!$A$1:$E$31</definedName>
    <definedName name="_xlnm.Print_Area" localSheetId="9">⑥消耗品費内訳!$A$1:$H$17</definedName>
    <definedName name="_xlnm.Print_Area" localSheetId="16">⑬外注費内訳!$A$1:$H$16</definedName>
    <definedName name="_xlnm.Print_Area" localSheetId="17">⑭共同実施費内訳!$A$1:$G$14</definedName>
    <definedName name="_xlnm.Print_Area" localSheetId="0">提出用!$A$1:$N$74</definedName>
    <definedName name="_xlnm.Print_Area" localSheetId="1">'提出用（複数者が共同で応募する場合）'!$A$1:$T$80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112" l="1"/>
  <c r="H36" i="112" s="1"/>
  <c r="N35" i="112"/>
  <c r="L36" i="112" s="1"/>
  <c r="N36" i="112" l="1"/>
  <c r="D33" i="112" s="1"/>
  <c r="S76" i="112" l="1"/>
  <c r="S77" i="112" s="1"/>
  <c r="S78" i="112" s="1"/>
  <c r="R76" i="112"/>
  <c r="R77" i="112" s="1"/>
  <c r="R78" i="112" s="1"/>
  <c r="Q76" i="112"/>
  <c r="Q77" i="112" s="1"/>
  <c r="Q78" i="112" s="1"/>
  <c r="P76" i="112"/>
  <c r="P77" i="112" s="1"/>
  <c r="P78" i="112" s="1"/>
  <c r="O76" i="112"/>
  <c r="O77" i="112" s="1"/>
  <c r="O78" i="112" s="1"/>
  <c r="N72" i="112"/>
  <c r="N71" i="112"/>
  <c r="N68" i="112"/>
  <c r="N67" i="112"/>
  <c r="N63" i="112"/>
  <c r="N62" i="112"/>
  <c r="N61" i="112"/>
  <c r="N58" i="112"/>
  <c r="N57" i="112"/>
  <c r="N53" i="112"/>
  <c r="N52" i="112"/>
  <c r="N49" i="112"/>
  <c r="N48" i="112"/>
  <c r="N44" i="112"/>
  <c r="N43" i="112"/>
  <c r="N40" i="112"/>
  <c r="N39" i="112"/>
  <c r="N27" i="112"/>
  <c r="N31" i="112" s="1"/>
  <c r="D27" i="112" s="1"/>
  <c r="D23" i="112"/>
  <c r="N21" i="112"/>
  <c r="N19" i="112"/>
  <c r="N17" i="112"/>
  <c r="N15" i="112"/>
  <c r="N13" i="112"/>
  <c r="N41" i="112" l="1"/>
  <c r="D39" i="112" s="1"/>
  <c r="N45" i="112"/>
  <c r="D43" i="112" s="1"/>
  <c r="N23" i="112"/>
  <c r="N65" i="112"/>
  <c r="D61" i="112" s="1"/>
  <c r="N69" i="112"/>
  <c r="D67" i="112" s="1"/>
  <c r="N73" i="112"/>
  <c r="D71" i="112" s="1"/>
  <c r="N50" i="112"/>
  <c r="D47" i="112" s="1"/>
  <c r="N54" i="112"/>
  <c r="D52" i="112" s="1"/>
  <c r="N59" i="112"/>
  <c r="D56" i="112" s="1"/>
  <c r="Q79" i="112"/>
  <c r="Q80" i="112" s="1"/>
  <c r="P79" i="112"/>
  <c r="P80" i="112" s="1"/>
  <c r="R79" i="112"/>
  <c r="R80" i="112" s="1"/>
  <c r="O79" i="112"/>
  <c r="O80" i="112" s="1"/>
  <c r="S79" i="112"/>
  <c r="S80" i="112" s="1"/>
  <c r="D75" i="112" l="1"/>
  <c r="D76" i="112" s="1"/>
  <c r="D77" i="112" s="1"/>
  <c r="D78" i="112" s="1"/>
  <c r="L77" i="112" l="1"/>
  <c r="D79" i="112"/>
  <c r="D80" i="112" s="1"/>
  <c r="T28" i="109" l="1"/>
  <c r="W28" i="109" s="1"/>
  <c r="S28" i="109"/>
  <c r="V28" i="109" s="1"/>
  <c r="D19" i="109"/>
  <c r="B17" i="108" s="1"/>
  <c r="S26" i="109"/>
  <c r="V26" i="109" s="1"/>
  <c r="T26" i="109"/>
  <c r="W26" i="109" s="1"/>
  <c r="S24" i="109"/>
  <c r="V24" i="109" s="1"/>
  <c r="T24" i="109"/>
  <c r="W24" i="109" s="1"/>
  <c r="V31" i="109" l="1"/>
  <c r="C17" i="108" s="1"/>
  <c r="W31" i="109"/>
  <c r="D17" i="108" s="1"/>
  <c r="V1" i="109" l="1"/>
  <c r="D4" i="109"/>
  <c r="B16" i="108" s="1"/>
  <c r="T11" i="109" l="1"/>
  <c r="W11" i="109" s="1"/>
  <c r="S11" i="109"/>
  <c r="V11" i="109" s="1"/>
  <c r="T9" i="109"/>
  <c r="W9" i="109" s="1"/>
  <c r="S9" i="109"/>
  <c r="V9" i="109" s="1"/>
  <c r="T13" i="109" l="1"/>
  <c r="W13" i="109" s="1"/>
  <c r="S13" i="109"/>
  <c r="V13" i="109" s="1"/>
  <c r="V16" i="109" s="1"/>
  <c r="C16" i="108" l="1"/>
  <c r="W16" i="109" l="1"/>
  <c r="D16" i="108" s="1"/>
  <c r="D5" i="107" l="1"/>
  <c r="B7" i="108" s="1"/>
  <c r="K1" i="107"/>
  <c r="C21" i="108"/>
  <c r="C23" i="108" s="1"/>
  <c r="A3" i="108"/>
  <c r="E1" i="108"/>
  <c r="D21" i="108"/>
  <c r="L30" i="107"/>
  <c r="L29" i="107"/>
  <c r="L31" i="107" s="1"/>
  <c r="E32" i="107" s="1"/>
  <c r="L32" i="107" s="1"/>
  <c r="L28" i="107"/>
  <c r="L23" i="107"/>
  <c r="L22" i="107"/>
  <c r="L21" i="107"/>
  <c r="L20" i="107"/>
  <c r="L19" i="107"/>
  <c r="L24" i="107" s="1"/>
  <c r="E25" i="107" s="1"/>
  <c r="L25" i="107" s="1"/>
  <c r="L15" i="107"/>
  <c r="L14" i="107"/>
  <c r="L13" i="107"/>
  <c r="L12" i="107"/>
  <c r="L11" i="107"/>
  <c r="L10" i="107"/>
  <c r="L16" i="107" l="1"/>
  <c r="E17" i="107" s="1"/>
  <c r="L17" i="107" s="1"/>
  <c r="L33" i="107" s="1"/>
  <c r="D7" i="108" s="1"/>
  <c r="D12" i="108" s="1"/>
  <c r="D23" i="108" s="1"/>
  <c r="D24" i="108" l="1"/>
  <c r="D25" i="108" s="1"/>
  <c r="J28" i="105" s="1"/>
  <c r="E17" i="105"/>
  <c r="E15" i="105"/>
  <c r="E13" i="105"/>
  <c r="E11" i="105"/>
  <c r="F6" i="104" l="1"/>
  <c r="F7" i="104"/>
  <c r="F11" i="104" l="1"/>
  <c r="J32" i="105" s="1"/>
  <c r="L32" i="105" s="1"/>
  <c r="L34" i="105" s="1"/>
  <c r="D32" i="105" s="1"/>
  <c r="A2" i="86"/>
  <c r="E19" i="101" l="1"/>
  <c r="F17" i="105" s="1"/>
  <c r="L17" i="105" s="1"/>
  <c r="D19" i="101"/>
  <c r="F15" i="105" s="1"/>
  <c r="L15" i="105" s="1"/>
  <c r="C19" i="101"/>
  <c r="F13" i="105" s="1"/>
  <c r="L13" i="105" s="1"/>
  <c r="B19" i="101"/>
  <c r="F11" i="105" s="1"/>
  <c r="L11" i="105" s="1"/>
  <c r="L20" i="105" l="1"/>
  <c r="D11" i="105" s="1"/>
  <c r="D19" i="105" s="1"/>
  <c r="E7" i="100"/>
  <c r="E10" i="100" s="1"/>
  <c r="J64" i="105" s="1"/>
  <c r="L64" i="105" s="1"/>
  <c r="L66" i="105" s="1"/>
  <c r="D64" i="105" s="1"/>
  <c r="L7" i="97" l="1"/>
  <c r="H21" i="97"/>
  <c r="F21" i="97"/>
  <c r="D24" i="97" s="1"/>
  <c r="B21" i="97"/>
  <c r="X7" i="97" l="1"/>
  <c r="V7" i="97"/>
  <c r="L9" i="97"/>
  <c r="L14" i="97"/>
  <c r="L8" i="97"/>
  <c r="L11" i="97"/>
  <c r="L18" i="97"/>
  <c r="L20" i="97"/>
  <c r="L10" i="97"/>
  <c r="L12" i="97"/>
  <c r="L13" i="97"/>
  <c r="L16" i="97"/>
  <c r="L15" i="97"/>
  <c r="L17" i="97"/>
  <c r="L19" i="97"/>
  <c r="D21" i="97"/>
  <c r="X15" i="97" l="1"/>
  <c r="V15" i="97"/>
  <c r="X10" i="97"/>
  <c r="V10" i="97"/>
  <c r="X8" i="97"/>
  <c r="V8" i="97"/>
  <c r="X16" i="97"/>
  <c r="V16" i="97"/>
  <c r="X20" i="97"/>
  <c r="V20" i="97"/>
  <c r="X14" i="97"/>
  <c r="V14" i="97"/>
  <c r="X19" i="97"/>
  <c r="V19" i="97"/>
  <c r="Z19" i="97" s="1"/>
  <c r="V13" i="97"/>
  <c r="X13" i="97"/>
  <c r="X18" i="97"/>
  <c r="V18" i="97"/>
  <c r="V9" i="97"/>
  <c r="X9" i="97"/>
  <c r="V17" i="97"/>
  <c r="X17" i="97"/>
  <c r="X12" i="97"/>
  <c r="V12" i="97"/>
  <c r="X11" i="97"/>
  <c r="V11" i="97"/>
  <c r="L21" i="97"/>
  <c r="J21" i="97"/>
  <c r="Z14" i="97"/>
  <c r="Z13" i="97" l="1"/>
  <c r="Z11" i="97"/>
  <c r="Z12" i="97"/>
  <c r="Z16" i="97"/>
  <c r="Z10" i="97"/>
  <c r="Z17" i="97"/>
  <c r="Z9" i="97"/>
  <c r="Z18" i="97"/>
  <c r="Z15" i="97"/>
  <c r="Z8" i="97"/>
  <c r="Z20" i="97"/>
  <c r="T21" i="97"/>
  <c r="P21" i="97"/>
  <c r="Z7" i="97"/>
  <c r="X21" i="97"/>
  <c r="N21" i="97"/>
  <c r="R21" i="97"/>
  <c r="Z21" i="97" l="1"/>
  <c r="D23" i="97" s="1"/>
  <c r="D25" i="97" s="1"/>
  <c r="D27" i="97" s="1"/>
  <c r="V21" i="97"/>
  <c r="E7" i="90" l="1"/>
  <c r="E7" i="89"/>
  <c r="E8" i="72"/>
  <c r="E7" i="72"/>
  <c r="F7" i="88"/>
  <c r="F6" i="88"/>
  <c r="F11" i="88" s="1"/>
  <c r="J44" i="105" s="1"/>
  <c r="L44" i="105" s="1"/>
  <c r="L46" i="105" s="1"/>
  <c r="D44" i="105" s="1"/>
  <c r="F8" i="87"/>
  <c r="F7" i="87"/>
  <c r="F6" i="87"/>
  <c r="F6" i="86"/>
  <c r="F11" i="86" s="1"/>
  <c r="J36" i="105" s="1"/>
  <c r="L36" i="105" s="1"/>
  <c r="L38" i="105" s="1"/>
  <c r="D36" i="105" s="1"/>
  <c r="L28" i="105" l="1"/>
  <c r="L30" i="105" s="1"/>
  <c r="D28" i="105" s="1"/>
  <c r="F11" i="87"/>
  <c r="J40" i="105" s="1"/>
  <c r="L40" i="105" s="1"/>
  <c r="L42" i="105" s="1"/>
  <c r="D40" i="105" s="1"/>
  <c r="G7" i="92" l="1"/>
  <c r="G6" i="92"/>
  <c r="G8" i="92" l="1"/>
  <c r="J24" i="105" l="1"/>
  <c r="L24" i="105" s="1"/>
  <c r="L26" i="105" s="1"/>
  <c r="D24" i="105" s="1"/>
  <c r="E10" i="90"/>
  <c r="J60" i="105" s="1"/>
  <c r="L60" i="105" s="1"/>
  <c r="L62" i="105" s="1"/>
  <c r="D60" i="105" s="1"/>
  <c r="E10" i="89"/>
  <c r="J56" i="105" s="1"/>
  <c r="L56" i="105" s="1"/>
  <c r="L58" i="105" s="1"/>
  <c r="D56" i="105" s="1"/>
  <c r="G7" i="84"/>
  <c r="G6" i="84"/>
  <c r="E10" i="72"/>
  <c r="J52" i="105" s="1"/>
  <c r="L52" i="105" s="1"/>
  <c r="L54" i="105" s="1"/>
  <c r="D52" i="105" s="1"/>
  <c r="G8" i="84" l="1"/>
  <c r="J48" i="105" s="1"/>
  <c r="L48" i="105" s="1"/>
  <c r="L50" i="105" s="1"/>
  <c r="D48" i="105" s="1"/>
  <c r="D68" i="105" s="1"/>
  <c r="D69" i="105" s="1"/>
  <c r="L69" i="105" s="1"/>
  <c r="L70" i="105" s="1"/>
  <c r="F70" i="105" l="1"/>
  <c r="D71" i="105"/>
  <c r="D72" i="105" l="1"/>
  <c r="D73" i="105" s="1"/>
</calcChain>
</file>

<file path=xl/sharedStrings.xml><?xml version="1.0" encoding="utf-8"?>
<sst xmlns="http://schemas.openxmlformats.org/spreadsheetml/2006/main" count="786" uniqueCount="406">
  <si>
    <t>No.</t>
    <phoneticPr fontId="3"/>
  </si>
  <si>
    <t>=</t>
    <phoneticPr fontId="3"/>
  </si>
  <si>
    <t>=</t>
  </si>
  <si>
    <t>（１）○○○に係る事業性・採算性の検証</t>
    <rPh sb="7" eb="8">
      <t>カカ</t>
    </rPh>
    <rPh sb="9" eb="12">
      <t>ジギョウセイ</t>
    </rPh>
    <rPh sb="13" eb="16">
      <t>サイサンセイ</t>
    </rPh>
    <rPh sb="17" eb="19">
      <t>ケンショウ</t>
    </rPh>
    <phoneticPr fontId="3"/>
  </si>
  <si>
    <t>×</t>
    <phoneticPr fontId="30"/>
  </si>
  <si>
    <t>技師Ｂ</t>
    <rPh sb="0" eb="2">
      <t>ギシ</t>
    </rPh>
    <phoneticPr fontId="3"/>
  </si>
  <si>
    <t>No.</t>
    <phoneticPr fontId="3"/>
  </si>
  <si>
    <r>
      <rPr>
        <sz val="11"/>
        <rFont val="ＭＳ Ｐゴシック"/>
        <family val="3"/>
        <charset val="128"/>
      </rPr>
      <t>（単位：人日）</t>
    </r>
    <rPh sb="4" eb="5">
      <t>ニン</t>
    </rPh>
    <rPh sb="5" eb="6">
      <t>ニチ</t>
    </rPh>
    <phoneticPr fontId="3"/>
  </si>
  <si>
    <r>
      <rPr>
        <sz val="11"/>
        <rFont val="ＭＳ Ｐゴシック"/>
        <family val="3"/>
        <charset val="128"/>
      </rPr>
      <t>業務内容</t>
    </r>
    <rPh sb="0" eb="2">
      <t>ギョウム</t>
    </rPh>
    <rPh sb="2" eb="4">
      <t>ナイヨウ</t>
    </rPh>
    <phoneticPr fontId="3"/>
  </si>
  <si>
    <r>
      <rPr>
        <sz val="11"/>
        <rFont val="ＭＳ Ｐゴシック"/>
        <family val="3"/>
        <charset val="128"/>
      </rPr>
      <t>主任技師</t>
    </r>
    <rPh sb="0" eb="2">
      <t>シュニン</t>
    </rPh>
    <rPh sb="2" eb="4">
      <t>ギシ</t>
    </rPh>
    <phoneticPr fontId="3"/>
  </si>
  <si>
    <r>
      <rPr>
        <sz val="11"/>
        <rFont val="ＭＳ Ｐゴシック"/>
        <family val="3"/>
        <charset val="128"/>
      </rPr>
      <t>技師</t>
    </r>
    <r>
      <rPr>
        <sz val="11"/>
        <rFont val="Verdana"/>
        <family val="2"/>
      </rPr>
      <t>A</t>
    </r>
    <r>
      <rPr>
        <sz val="11"/>
        <rFont val="ＭＳ Ｐゴシック"/>
        <family val="3"/>
        <charset val="128"/>
      </rPr>
      <t>－１</t>
    </r>
    <rPh sb="0" eb="2">
      <t>ギシ</t>
    </rPh>
    <phoneticPr fontId="3"/>
  </si>
  <si>
    <r>
      <rPr>
        <sz val="11"/>
        <rFont val="ＭＳ Ｐゴシック"/>
        <family val="3"/>
        <charset val="128"/>
      </rPr>
      <t>技師</t>
    </r>
    <r>
      <rPr>
        <sz val="11"/>
        <rFont val="Verdana"/>
        <family val="2"/>
      </rPr>
      <t>A</t>
    </r>
    <r>
      <rPr>
        <sz val="11"/>
        <rFont val="ＭＳ Ｐゴシック"/>
        <family val="3"/>
        <charset val="128"/>
      </rPr>
      <t>－２</t>
    </r>
    <rPh sb="0" eb="2">
      <t>ギシ</t>
    </rPh>
    <phoneticPr fontId="3"/>
  </si>
  <si>
    <r>
      <rPr>
        <sz val="11"/>
        <rFont val="ＭＳ Ｐゴシック"/>
        <family val="3"/>
        <charset val="128"/>
      </rPr>
      <t>合計</t>
    </r>
    <rPh sb="0" eb="2">
      <t>ゴウケイ</t>
    </rPh>
    <phoneticPr fontId="3"/>
  </si>
  <si>
    <r>
      <rPr>
        <sz val="14"/>
        <rFont val="ＭＳ Ｐゴシック"/>
        <family val="3"/>
        <charset val="128"/>
      </rPr>
      <t>実績単価算出根拠</t>
    </r>
    <rPh sb="0" eb="2">
      <t>ジッセキ</t>
    </rPh>
    <rPh sb="2" eb="4">
      <t>タンカ</t>
    </rPh>
    <rPh sb="4" eb="6">
      <t>サンシュツ</t>
    </rPh>
    <rPh sb="6" eb="8">
      <t>コンキョ</t>
    </rPh>
    <phoneticPr fontId="3"/>
  </si>
  <si>
    <r>
      <rPr>
        <sz val="11"/>
        <rFont val="ＭＳ Ｐゴシック"/>
        <family val="3"/>
        <charset val="128"/>
      </rPr>
      <t>区分</t>
    </r>
    <rPh sb="0" eb="2">
      <t>クブン</t>
    </rPh>
    <phoneticPr fontId="3"/>
  </si>
  <si>
    <r>
      <rPr>
        <sz val="11"/>
        <rFont val="ＭＳ Ｐゴシック"/>
        <family val="3"/>
        <charset val="128"/>
      </rPr>
      <t>（単位：円）</t>
    </r>
    <rPh sb="1" eb="3">
      <t>タンイ</t>
    </rPh>
    <rPh sb="4" eb="5">
      <t>エン</t>
    </rPh>
    <phoneticPr fontId="3"/>
  </si>
  <si>
    <r>
      <rPr>
        <sz val="10"/>
        <rFont val="ＭＳ Ｐゴシック"/>
        <family val="3"/>
        <charset val="128"/>
      </rPr>
      <t>月</t>
    </r>
    <rPh sb="0" eb="1">
      <t>ツキ</t>
    </rPh>
    <phoneticPr fontId="3"/>
  </si>
  <si>
    <r>
      <rPr>
        <sz val="10"/>
        <rFont val="ＭＳ Ｐゴシック"/>
        <family val="3"/>
        <charset val="128"/>
      </rPr>
      <t>所定勤務
日　　　数</t>
    </r>
    <rPh sb="0" eb="2">
      <t>ショテイ</t>
    </rPh>
    <rPh sb="2" eb="4">
      <t>キンム</t>
    </rPh>
    <rPh sb="5" eb="6">
      <t>ヒ</t>
    </rPh>
    <rPh sb="9" eb="10">
      <t>スウ</t>
    </rPh>
    <phoneticPr fontId="3"/>
  </si>
  <si>
    <r>
      <rPr>
        <sz val="10"/>
        <rFont val="ＭＳ Ｐゴシック"/>
        <family val="3"/>
        <charset val="128"/>
      </rPr>
      <t>本俸</t>
    </r>
    <rPh sb="0" eb="2">
      <t>ホンポウ</t>
    </rPh>
    <phoneticPr fontId="3"/>
  </si>
  <si>
    <r>
      <rPr>
        <sz val="10"/>
        <rFont val="ＭＳ Ｐゴシック"/>
        <family val="3"/>
        <charset val="128"/>
      </rPr>
      <t>諸手当</t>
    </r>
    <rPh sb="0" eb="1">
      <t>ショ</t>
    </rPh>
    <rPh sb="1" eb="3">
      <t>テア</t>
    </rPh>
    <phoneticPr fontId="3"/>
  </si>
  <si>
    <r>
      <rPr>
        <sz val="10"/>
        <rFont val="ＭＳ Ｐゴシック"/>
        <family val="3"/>
        <charset val="128"/>
      </rPr>
      <t>労働保険事業主負担分</t>
    </r>
    <rPh sb="0" eb="2">
      <t>ロウドウ</t>
    </rPh>
    <rPh sb="2" eb="4">
      <t>ホケン</t>
    </rPh>
    <rPh sb="4" eb="7">
      <t>ジギョウヌシ</t>
    </rPh>
    <rPh sb="7" eb="10">
      <t>フタンブン</t>
    </rPh>
    <phoneticPr fontId="3"/>
  </si>
  <si>
    <r>
      <rPr>
        <sz val="10"/>
        <rFont val="ＭＳ Ｐゴシック"/>
        <family val="3"/>
        <charset val="128"/>
      </rPr>
      <t>通勤手当</t>
    </r>
    <rPh sb="0" eb="2">
      <t>ツウキン</t>
    </rPh>
    <rPh sb="2" eb="4">
      <t>テアテ</t>
    </rPh>
    <phoneticPr fontId="3"/>
  </si>
  <si>
    <r>
      <rPr>
        <sz val="10"/>
        <rFont val="ＭＳ Ｐゴシック"/>
        <family val="3"/>
        <charset val="128"/>
      </rPr>
      <t>○○手当</t>
    </r>
    <rPh sb="2" eb="4">
      <t>テアテ</t>
    </rPh>
    <phoneticPr fontId="3"/>
  </si>
  <si>
    <r>
      <rPr>
        <sz val="10"/>
        <rFont val="ＭＳ Ｐゴシック"/>
        <family val="3"/>
        <charset val="128"/>
      </rPr>
      <t>健康保険</t>
    </r>
    <rPh sb="0" eb="2">
      <t>ケンコウ</t>
    </rPh>
    <rPh sb="2" eb="4">
      <t>ホケン</t>
    </rPh>
    <phoneticPr fontId="3"/>
  </si>
  <si>
    <r>
      <rPr>
        <sz val="10"/>
        <rFont val="ＭＳ Ｐゴシック"/>
        <family val="3"/>
        <charset val="128"/>
      </rPr>
      <t>厚年保険</t>
    </r>
    <rPh sb="0" eb="1">
      <t>アツシ</t>
    </rPh>
    <rPh sb="1" eb="2">
      <t>トシ</t>
    </rPh>
    <rPh sb="2" eb="4">
      <t>ホケン</t>
    </rPh>
    <phoneticPr fontId="3"/>
  </si>
  <si>
    <r>
      <rPr>
        <sz val="10"/>
        <rFont val="ＭＳ Ｐゴシック"/>
        <family val="3"/>
        <charset val="128"/>
      </rPr>
      <t>雇用保険</t>
    </r>
    <rPh sb="0" eb="2">
      <t>コヨウ</t>
    </rPh>
    <rPh sb="2" eb="4">
      <t>ホケン</t>
    </rPh>
    <phoneticPr fontId="3"/>
  </si>
  <si>
    <r>
      <rPr>
        <sz val="10"/>
        <rFont val="ＭＳ Ｐゴシック"/>
        <family val="3"/>
        <charset val="128"/>
      </rPr>
      <t>労災保険</t>
    </r>
    <rPh sb="0" eb="2">
      <t>ロウサイ</t>
    </rPh>
    <rPh sb="2" eb="4">
      <t>ホケン</t>
    </rPh>
    <phoneticPr fontId="3"/>
  </si>
  <si>
    <r>
      <t>4</t>
    </r>
    <r>
      <rPr>
        <sz val="10"/>
        <rFont val="ＭＳ Ｐゴシック"/>
        <family val="3"/>
        <charset val="128"/>
      </rPr>
      <t>月分</t>
    </r>
    <rPh sb="1" eb="2">
      <t>ガツ</t>
    </rPh>
    <rPh sb="2" eb="3">
      <t>ブン</t>
    </rPh>
    <phoneticPr fontId="3"/>
  </si>
  <si>
    <r>
      <t>5</t>
    </r>
    <r>
      <rPr>
        <sz val="10"/>
        <rFont val="ＭＳ Ｐゴシック"/>
        <family val="3"/>
        <charset val="128"/>
      </rPr>
      <t>月分</t>
    </r>
    <rPh sb="2" eb="3">
      <t>ブン</t>
    </rPh>
    <phoneticPr fontId="3"/>
  </si>
  <si>
    <r>
      <t>6</t>
    </r>
    <r>
      <rPr>
        <sz val="10"/>
        <rFont val="ＭＳ Ｐゴシック"/>
        <family val="3"/>
        <charset val="128"/>
      </rPr>
      <t>月分</t>
    </r>
    <rPh sb="2" eb="3">
      <t>ブン</t>
    </rPh>
    <phoneticPr fontId="3"/>
  </si>
  <si>
    <r>
      <t>6</t>
    </r>
    <r>
      <rPr>
        <sz val="10"/>
        <rFont val="ＭＳ Ｐゴシック"/>
        <family val="3"/>
        <charset val="128"/>
      </rPr>
      <t>月賞与</t>
    </r>
    <rPh sb="1" eb="2">
      <t>ガツ</t>
    </rPh>
    <rPh sb="2" eb="4">
      <t>ショウヨ</t>
    </rPh>
    <phoneticPr fontId="3"/>
  </si>
  <si>
    <r>
      <t>7</t>
    </r>
    <r>
      <rPr>
        <sz val="10"/>
        <rFont val="ＭＳ Ｐゴシック"/>
        <family val="3"/>
        <charset val="128"/>
      </rPr>
      <t>月分</t>
    </r>
    <rPh sb="2" eb="3">
      <t>ブン</t>
    </rPh>
    <phoneticPr fontId="3"/>
  </si>
  <si>
    <r>
      <t>8</t>
    </r>
    <r>
      <rPr>
        <sz val="10"/>
        <rFont val="ＭＳ Ｐゴシック"/>
        <family val="3"/>
        <charset val="128"/>
      </rPr>
      <t>月分</t>
    </r>
    <rPh sb="2" eb="3">
      <t>ブン</t>
    </rPh>
    <phoneticPr fontId="3"/>
  </si>
  <si>
    <r>
      <t>9</t>
    </r>
    <r>
      <rPr>
        <sz val="10"/>
        <rFont val="ＭＳ Ｐゴシック"/>
        <family val="3"/>
        <charset val="128"/>
      </rPr>
      <t>月分</t>
    </r>
    <rPh sb="2" eb="3">
      <t>ブン</t>
    </rPh>
    <phoneticPr fontId="3"/>
  </si>
  <si>
    <r>
      <t>10</t>
    </r>
    <r>
      <rPr>
        <sz val="10"/>
        <rFont val="ＭＳ Ｐゴシック"/>
        <family val="3"/>
        <charset val="128"/>
      </rPr>
      <t>月分</t>
    </r>
    <rPh sb="3" eb="4">
      <t>ブン</t>
    </rPh>
    <phoneticPr fontId="3"/>
  </si>
  <si>
    <r>
      <t>11</t>
    </r>
    <r>
      <rPr>
        <sz val="10"/>
        <rFont val="ＭＳ Ｐゴシック"/>
        <family val="3"/>
        <charset val="128"/>
      </rPr>
      <t>月分</t>
    </r>
    <rPh sb="3" eb="4">
      <t>ブン</t>
    </rPh>
    <phoneticPr fontId="3"/>
  </si>
  <si>
    <r>
      <t>12</t>
    </r>
    <r>
      <rPr>
        <sz val="10"/>
        <rFont val="ＭＳ Ｐゴシック"/>
        <family val="3"/>
        <charset val="128"/>
      </rPr>
      <t>月賞与</t>
    </r>
    <rPh sb="2" eb="3">
      <t>ガツ</t>
    </rPh>
    <rPh sb="3" eb="5">
      <t>ショウヨ</t>
    </rPh>
    <phoneticPr fontId="3"/>
  </si>
  <si>
    <r>
      <t>12</t>
    </r>
    <r>
      <rPr>
        <sz val="10"/>
        <rFont val="ＭＳ Ｐゴシック"/>
        <family val="3"/>
        <charset val="128"/>
      </rPr>
      <t>月分</t>
    </r>
    <rPh sb="3" eb="4">
      <t>ブン</t>
    </rPh>
    <phoneticPr fontId="3"/>
  </si>
  <si>
    <r>
      <t>1</t>
    </r>
    <r>
      <rPr>
        <sz val="10"/>
        <rFont val="ＭＳ Ｐゴシック"/>
        <family val="3"/>
        <charset val="128"/>
      </rPr>
      <t>月分</t>
    </r>
    <rPh sb="1" eb="2">
      <t>ガツ</t>
    </rPh>
    <rPh sb="2" eb="3">
      <t>ブン</t>
    </rPh>
    <phoneticPr fontId="3"/>
  </si>
  <si>
    <r>
      <t>2</t>
    </r>
    <r>
      <rPr>
        <sz val="10"/>
        <rFont val="ＭＳ Ｐゴシック"/>
        <family val="3"/>
        <charset val="128"/>
      </rPr>
      <t>月分</t>
    </r>
    <rPh sb="2" eb="3">
      <t>ブン</t>
    </rPh>
    <phoneticPr fontId="3"/>
  </si>
  <si>
    <r>
      <t>3</t>
    </r>
    <r>
      <rPr>
        <sz val="10"/>
        <rFont val="ＭＳ Ｐゴシック"/>
        <family val="3"/>
        <charset val="128"/>
      </rPr>
      <t>月分</t>
    </r>
    <rPh sb="2" eb="3">
      <t>ブン</t>
    </rPh>
    <phoneticPr fontId="3"/>
  </si>
  <si>
    <r>
      <rPr>
        <sz val="10"/>
        <rFont val="ＭＳ Ｐゴシック"/>
        <family val="3"/>
        <charset val="128"/>
      </rPr>
      <t>計</t>
    </r>
    <rPh sb="0" eb="1">
      <t>ケイ</t>
    </rPh>
    <phoneticPr fontId="3"/>
  </si>
  <si>
    <r>
      <rPr>
        <sz val="11"/>
        <rFont val="ＭＳ Ｐゴシック"/>
        <family val="3"/>
        <charset val="128"/>
      </rPr>
      <t>通勤手当消費税割戻</t>
    </r>
    <rPh sb="0" eb="2">
      <t>ツウキン</t>
    </rPh>
    <rPh sb="2" eb="4">
      <t>テアテ</t>
    </rPh>
    <rPh sb="4" eb="7">
      <t>ショウヒゼイ</t>
    </rPh>
    <rPh sb="7" eb="9">
      <t>ワリモドシ</t>
    </rPh>
    <phoneticPr fontId="3"/>
  </si>
  <si>
    <r>
      <rPr>
        <sz val="11"/>
        <rFont val="ＭＳ Ｐゴシック"/>
        <family val="3"/>
        <charset val="128"/>
      </rPr>
      <t>年間総額</t>
    </r>
    <rPh sb="0" eb="2">
      <t>ネンカン</t>
    </rPh>
    <rPh sb="2" eb="4">
      <t>ソウガク</t>
    </rPh>
    <phoneticPr fontId="3"/>
  </si>
  <si>
    <r>
      <rPr>
        <b/>
        <sz val="11"/>
        <rFont val="ＭＳ Ｐゴシック"/>
        <family val="3"/>
        <charset val="128"/>
      </rPr>
      <t>日額単価</t>
    </r>
    <rPh sb="0" eb="2">
      <t>ニチガク</t>
    </rPh>
    <rPh sb="2" eb="4">
      <t>タンカ</t>
    </rPh>
    <phoneticPr fontId="3"/>
  </si>
  <si>
    <r>
      <rPr>
        <b/>
        <sz val="10"/>
        <rFont val="ＭＳ Ｐゴシック"/>
        <family val="3"/>
        <charset val="128"/>
      </rPr>
      <t>本</t>
    </r>
    <r>
      <rPr>
        <b/>
        <sz val="10"/>
        <rFont val="Verdana"/>
        <family val="2"/>
      </rPr>
      <t xml:space="preserve">   </t>
    </r>
    <r>
      <rPr>
        <b/>
        <sz val="10"/>
        <rFont val="ＭＳ Ｐゴシック"/>
        <family val="3"/>
        <charset val="128"/>
      </rPr>
      <t>俸
＋
諸手当
（</t>
    </r>
    <r>
      <rPr>
        <b/>
        <sz val="10"/>
        <rFont val="Verdana"/>
        <family val="2"/>
      </rPr>
      <t>A</t>
    </r>
    <r>
      <rPr>
        <b/>
        <sz val="10"/>
        <rFont val="ＭＳ Ｐゴシック"/>
        <family val="3"/>
        <charset val="128"/>
      </rPr>
      <t>）</t>
    </r>
    <rPh sb="0" eb="1">
      <t>ホン</t>
    </rPh>
    <rPh sb="4" eb="5">
      <t>ブ</t>
    </rPh>
    <rPh sb="8" eb="11">
      <t>ショテアテ</t>
    </rPh>
    <phoneticPr fontId="3"/>
  </si>
  <si>
    <r>
      <rPr>
        <sz val="10"/>
        <rFont val="ＭＳ Ｐゴシック"/>
        <family val="3"/>
        <charset val="128"/>
      </rPr>
      <t>社会保険料事業主負担分</t>
    </r>
    <phoneticPr fontId="3"/>
  </si>
  <si>
    <r>
      <rPr>
        <b/>
        <sz val="10"/>
        <rFont val="ＭＳ Ｐゴシック"/>
        <family val="3"/>
        <charset val="128"/>
      </rPr>
      <t>社</t>
    </r>
    <r>
      <rPr>
        <b/>
        <sz val="10"/>
        <rFont val="Verdana"/>
        <family val="2"/>
      </rPr>
      <t xml:space="preserve"> </t>
    </r>
    <r>
      <rPr>
        <b/>
        <sz val="10"/>
        <rFont val="ＭＳ Ｐゴシック"/>
        <family val="3"/>
        <charset val="128"/>
      </rPr>
      <t>会</t>
    </r>
    <r>
      <rPr>
        <b/>
        <sz val="10"/>
        <rFont val="Verdana"/>
        <family val="2"/>
      </rPr>
      <t xml:space="preserve"> </t>
    </r>
    <r>
      <rPr>
        <b/>
        <sz val="10"/>
        <rFont val="ＭＳ Ｐゴシック"/>
        <family val="3"/>
        <charset val="128"/>
      </rPr>
      <t>保</t>
    </r>
    <r>
      <rPr>
        <b/>
        <sz val="10"/>
        <rFont val="Verdana"/>
        <family val="2"/>
      </rPr>
      <t xml:space="preserve"> </t>
    </r>
    <r>
      <rPr>
        <b/>
        <sz val="10"/>
        <rFont val="ＭＳ Ｐゴシック"/>
        <family val="3"/>
        <charset val="128"/>
      </rPr>
      <t>険</t>
    </r>
    <r>
      <rPr>
        <b/>
        <sz val="10"/>
        <rFont val="Verdana"/>
        <family val="2"/>
      </rPr>
      <t xml:space="preserve"> </t>
    </r>
    <r>
      <rPr>
        <b/>
        <sz val="10"/>
        <rFont val="ＭＳ Ｐゴシック"/>
        <family val="3"/>
        <charset val="128"/>
      </rPr>
      <t>料
事業主負担分
＋
労働保険事業主
負　　　担　　　分
（</t>
    </r>
    <r>
      <rPr>
        <b/>
        <sz val="10"/>
        <rFont val="Verdana"/>
        <family val="2"/>
      </rPr>
      <t>B</t>
    </r>
    <r>
      <rPr>
        <b/>
        <sz val="10"/>
        <rFont val="ＭＳ Ｐゴシック"/>
        <family val="3"/>
        <charset val="128"/>
      </rPr>
      <t>）</t>
    </r>
    <rPh sb="0" eb="1">
      <t>シャ</t>
    </rPh>
    <rPh sb="2" eb="3">
      <t>カイ</t>
    </rPh>
    <rPh sb="4" eb="5">
      <t>タモツ</t>
    </rPh>
    <rPh sb="6" eb="7">
      <t>ケン</t>
    </rPh>
    <rPh sb="8" eb="9">
      <t>リョウ</t>
    </rPh>
    <rPh sb="10" eb="13">
      <t>ジギョウヌシ</t>
    </rPh>
    <rPh sb="13" eb="16">
      <t>フタンブン</t>
    </rPh>
    <rPh sb="19" eb="21">
      <t>ロウドウ</t>
    </rPh>
    <rPh sb="21" eb="23">
      <t>ホケン</t>
    </rPh>
    <rPh sb="23" eb="26">
      <t>ジギョウヌシ</t>
    </rPh>
    <rPh sb="27" eb="28">
      <t>フ</t>
    </rPh>
    <rPh sb="31" eb="32">
      <t>タン</t>
    </rPh>
    <rPh sb="35" eb="36">
      <t>ブン</t>
    </rPh>
    <phoneticPr fontId="3"/>
  </si>
  <si>
    <r>
      <t>A</t>
    </r>
    <r>
      <rPr>
        <sz val="10"/>
        <rFont val="ＭＳ Ｐゴシック"/>
        <family val="3"/>
        <charset val="128"/>
      </rPr>
      <t>－通勤手当＋</t>
    </r>
    <r>
      <rPr>
        <sz val="10"/>
        <rFont val="Verdana"/>
        <family val="2"/>
      </rPr>
      <t>B</t>
    </r>
    <rPh sb="2" eb="4">
      <t>ツウキン</t>
    </rPh>
    <rPh sb="4" eb="6">
      <t>テアテ</t>
    </rPh>
    <phoneticPr fontId="3"/>
  </si>
  <si>
    <r>
      <rPr>
        <sz val="11"/>
        <rFont val="ＭＳ Ｐゴシック"/>
        <family val="3"/>
        <charset val="128"/>
      </rPr>
      <t>件名</t>
    </r>
    <rPh sb="0" eb="2">
      <t>ケンメイ</t>
    </rPh>
    <phoneticPr fontId="3"/>
  </si>
  <si>
    <r>
      <rPr>
        <sz val="11"/>
        <rFont val="ＭＳ Ｐゴシック"/>
        <family val="3"/>
        <charset val="128"/>
      </rPr>
      <t>人数</t>
    </r>
    <rPh sb="0" eb="2">
      <t>ニンズウ</t>
    </rPh>
    <phoneticPr fontId="3"/>
  </si>
  <si>
    <r>
      <rPr>
        <sz val="11"/>
        <rFont val="ＭＳ Ｐゴシック"/>
        <family val="3"/>
        <charset val="128"/>
      </rPr>
      <t>うち謝金該当</t>
    </r>
    <rPh sb="2" eb="4">
      <t>シャキン</t>
    </rPh>
    <rPh sb="4" eb="6">
      <t>ガイトウ</t>
    </rPh>
    <phoneticPr fontId="3"/>
  </si>
  <si>
    <r>
      <rPr>
        <sz val="11"/>
        <rFont val="ＭＳ Ｐゴシック"/>
        <family val="3"/>
        <charset val="128"/>
      </rPr>
      <t>単価</t>
    </r>
    <rPh sb="0" eb="2">
      <t>タンカ</t>
    </rPh>
    <phoneticPr fontId="3"/>
  </si>
  <si>
    <r>
      <rPr>
        <sz val="11"/>
        <rFont val="ＭＳ Ｐゴシック"/>
        <family val="3"/>
        <charset val="128"/>
      </rPr>
      <t>開催回数</t>
    </r>
    <rPh sb="0" eb="2">
      <t>カイサイ</t>
    </rPh>
    <rPh sb="2" eb="4">
      <t>カイスウ</t>
    </rPh>
    <phoneticPr fontId="3"/>
  </si>
  <si>
    <r>
      <rPr>
        <sz val="11"/>
        <rFont val="ＭＳ Ｐゴシック"/>
        <family val="3"/>
        <charset val="128"/>
      </rPr>
      <t>備考</t>
    </r>
    <rPh sb="0" eb="2">
      <t>ビコウ</t>
    </rPh>
    <phoneticPr fontId="3"/>
  </si>
  <si>
    <r>
      <rPr>
        <sz val="11"/>
        <rFont val="ＭＳ Ｐゴシック"/>
        <family val="3"/>
        <charset val="128"/>
      </rPr>
      <t>（単位：円）</t>
    </r>
    <phoneticPr fontId="3"/>
  </si>
  <si>
    <r>
      <rPr>
        <sz val="11"/>
        <rFont val="ＭＳ Ｐゴシック"/>
        <family val="3"/>
        <charset val="128"/>
      </rPr>
      <t>（単位：円）</t>
    </r>
    <rPh sb="1" eb="3">
      <t>タンイ</t>
    </rPh>
    <rPh sb="4" eb="5">
      <t>エン</t>
    </rPh>
    <phoneticPr fontId="30"/>
  </si>
  <si>
    <r>
      <rPr>
        <sz val="11"/>
        <rFont val="ＭＳ Ｐゴシック"/>
        <family val="3"/>
        <charset val="128"/>
      </rPr>
      <t>区分</t>
    </r>
    <rPh sb="0" eb="2">
      <t>クブン</t>
    </rPh>
    <phoneticPr fontId="30"/>
  </si>
  <si>
    <r>
      <rPr>
        <sz val="11"/>
        <rFont val="ＭＳ Ｐゴシック"/>
        <family val="3"/>
        <charset val="128"/>
      </rPr>
      <t>交　　　　　通　　　　　路</t>
    </r>
    <rPh sb="0" eb="1">
      <t>コウ</t>
    </rPh>
    <rPh sb="6" eb="7">
      <t>ツウ</t>
    </rPh>
    <rPh sb="12" eb="13">
      <t>ロ</t>
    </rPh>
    <phoneticPr fontId="30"/>
  </si>
  <si>
    <r>
      <rPr>
        <sz val="11"/>
        <rFont val="ＭＳ Ｐゴシック"/>
        <family val="3"/>
        <charset val="128"/>
      </rPr>
      <t>単　　価　　等</t>
    </r>
    <rPh sb="0" eb="1">
      <t>タン</t>
    </rPh>
    <rPh sb="3" eb="4">
      <t>アタイ</t>
    </rPh>
    <rPh sb="6" eb="7">
      <t>トウ</t>
    </rPh>
    <phoneticPr fontId="30"/>
  </si>
  <si>
    <r>
      <rPr>
        <sz val="11"/>
        <rFont val="ＭＳ Ｐゴシック"/>
        <family val="3"/>
        <charset val="128"/>
      </rPr>
      <t>計</t>
    </r>
    <rPh sb="0" eb="1">
      <t>ケイ</t>
    </rPh>
    <phoneticPr fontId="30"/>
  </si>
  <si>
    <r>
      <rPr>
        <sz val="11"/>
        <rFont val="ＭＳ Ｐゴシック"/>
        <family val="3"/>
        <charset val="128"/>
      </rPr>
      <t>～</t>
    </r>
    <phoneticPr fontId="30"/>
  </si>
  <si>
    <r>
      <rPr>
        <sz val="11"/>
        <rFont val="ＭＳ Ｐゴシック"/>
        <family val="3"/>
        <charset val="128"/>
      </rPr>
      <t>＝</t>
    </r>
    <phoneticPr fontId="30"/>
  </si>
  <si>
    <r>
      <rPr>
        <sz val="11"/>
        <rFont val="ＭＳ Ｐゴシック"/>
        <family val="3"/>
        <charset val="128"/>
      </rPr>
      <t>小計</t>
    </r>
    <rPh sb="0" eb="2">
      <t>ショウケイ</t>
    </rPh>
    <phoneticPr fontId="3"/>
  </si>
  <si>
    <r>
      <rPr>
        <b/>
        <sz val="11"/>
        <rFont val="ＭＳ Ｐゴシック"/>
        <family val="3"/>
        <charset val="128"/>
      </rPr>
      <t>計</t>
    </r>
    <rPh sb="0" eb="1">
      <t>ケイ</t>
    </rPh>
    <phoneticPr fontId="30"/>
  </si>
  <si>
    <r>
      <rPr>
        <b/>
        <sz val="11"/>
        <rFont val="ＭＳ Ｐゴシック"/>
        <family val="3"/>
        <charset val="128"/>
      </rPr>
      <t>人</t>
    </r>
    <r>
      <rPr>
        <b/>
        <sz val="11"/>
        <rFont val="Verdana"/>
        <family val="2"/>
      </rPr>
      <t>×</t>
    </r>
    <rPh sb="0" eb="1">
      <t>ヒト</t>
    </rPh>
    <phoneticPr fontId="30"/>
  </si>
  <si>
    <r>
      <rPr>
        <b/>
        <sz val="11"/>
        <rFont val="ＭＳ Ｐゴシック"/>
        <family val="3"/>
        <charset val="128"/>
      </rPr>
      <t>回</t>
    </r>
    <rPh sb="0" eb="1">
      <t>カイ</t>
    </rPh>
    <phoneticPr fontId="30"/>
  </si>
  <si>
    <r>
      <rPr>
        <b/>
        <sz val="11"/>
        <rFont val="ＭＳ Ｐゴシック"/>
        <family val="3"/>
        <charset val="128"/>
      </rPr>
      <t>合計</t>
    </r>
    <rPh sb="0" eb="2">
      <t>ゴウケイ</t>
    </rPh>
    <phoneticPr fontId="30"/>
  </si>
  <si>
    <r>
      <rPr>
        <sz val="11"/>
        <rFont val="ＭＳ Ｐゴシック"/>
        <family val="3"/>
        <charset val="128"/>
      </rPr>
      <t>数量</t>
    </r>
    <rPh sb="0" eb="2">
      <t>スウリョウ</t>
    </rPh>
    <phoneticPr fontId="7"/>
  </si>
  <si>
    <r>
      <rPr>
        <sz val="11"/>
        <rFont val="ＭＳ Ｐゴシック"/>
        <family val="3"/>
        <charset val="128"/>
      </rPr>
      <t>必要とする理由、使用目的</t>
    </r>
    <rPh sb="0" eb="2">
      <t>ヒツヨウ</t>
    </rPh>
    <rPh sb="5" eb="7">
      <t>リユウ</t>
    </rPh>
    <rPh sb="8" eb="10">
      <t>シヨウ</t>
    </rPh>
    <rPh sb="10" eb="12">
      <t>モクテキ</t>
    </rPh>
    <phoneticPr fontId="3"/>
  </si>
  <si>
    <r>
      <rPr>
        <sz val="11"/>
        <rFont val="ＭＳ Ｐゴシック"/>
        <family val="3"/>
        <charset val="128"/>
      </rPr>
      <t>備考</t>
    </r>
    <rPh sb="0" eb="2">
      <t>ビコウ</t>
    </rPh>
    <phoneticPr fontId="7"/>
  </si>
  <si>
    <r>
      <rPr>
        <sz val="11"/>
        <rFont val="ＭＳ Ｐゴシック"/>
        <family val="3"/>
        <charset val="128"/>
      </rPr>
      <t>合計</t>
    </r>
    <rPh sb="0" eb="2">
      <t>ゴウケイ</t>
    </rPh>
    <phoneticPr fontId="7"/>
  </si>
  <si>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</si>
  <si>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金</t>
    </r>
    <r>
      <rPr>
        <sz val="11"/>
        <rFont val="Verdana"/>
        <family val="2"/>
      </rPr>
      <t xml:space="preserve"> </t>
    </r>
    <r>
      <rPr>
        <sz val="11"/>
        <rFont val="ＭＳ Ｐゴシック"/>
        <family val="3"/>
        <charset val="128"/>
      </rPr>
      <t>額</t>
    </r>
    <phoneticPr fontId="5"/>
  </si>
  <si>
    <t>（単位：円）</t>
    <phoneticPr fontId="3"/>
  </si>
  <si>
    <r>
      <rPr>
        <sz val="11"/>
        <rFont val="ＭＳ Ｐゴシック"/>
        <family val="3"/>
        <charset val="128"/>
      </rPr>
      <t>（単位：円）</t>
    </r>
    <phoneticPr fontId="3"/>
  </si>
  <si>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</si>
  <si>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うち会議費該当</t>
    </r>
    <rPh sb="2" eb="5">
      <t>カイギヒ</t>
    </rPh>
    <rPh sb="5" eb="7">
      <t>ガイトウ</t>
    </rPh>
    <phoneticPr fontId="3"/>
  </si>
  <si>
    <r>
      <rPr>
        <sz val="11"/>
        <color indexed="8"/>
        <rFont val="ＭＳ Ｐゴシック"/>
        <family val="3"/>
        <charset val="128"/>
      </rPr>
      <t>件名</t>
    </r>
    <rPh sb="0" eb="2">
      <t>ケンメイ</t>
    </rPh>
    <phoneticPr fontId="5"/>
  </si>
  <si>
    <r>
      <rPr>
        <sz val="11"/>
        <color indexed="8"/>
        <rFont val="ＭＳ Ｐゴシック"/>
        <family val="3"/>
        <charset val="128"/>
      </rPr>
      <t>備考</t>
    </r>
    <rPh sb="0" eb="2">
      <t>ビコウ</t>
    </rPh>
    <phoneticPr fontId="3"/>
  </si>
  <si>
    <r>
      <rPr>
        <sz val="11"/>
        <color indexed="8"/>
        <rFont val="ＭＳ Ｐゴシック"/>
        <family val="3"/>
        <charset val="128"/>
      </rPr>
      <t>期間</t>
    </r>
    <phoneticPr fontId="3"/>
  </si>
  <si>
    <r>
      <rPr>
        <sz val="11"/>
        <color indexed="8"/>
        <rFont val="ＭＳ Ｐゴシック"/>
        <family val="3"/>
        <charset val="128"/>
      </rPr>
      <t>用務内容・目的</t>
    </r>
    <phoneticPr fontId="3"/>
  </si>
  <si>
    <r>
      <rPr>
        <sz val="11"/>
        <color indexed="8"/>
        <rFont val="ＭＳ Ｐゴシック"/>
        <family val="3"/>
        <charset val="128"/>
      </rPr>
      <t>数量</t>
    </r>
    <rPh sb="0" eb="2">
      <t>スウリョウ</t>
    </rPh>
    <phoneticPr fontId="3"/>
  </si>
  <si>
    <t>（単位：円）</t>
    <phoneticPr fontId="3"/>
  </si>
  <si>
    <t>介護保険</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</si>
  <si>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</si>
  <si>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品</t>
    </r>
    <r>
      <rPr>
        <sz val="11"/>
        <rFont val="Verdana"/>
        <family val="2"/>
      </rPr>
      <t xml:space="preserve"> </t>
    </r>
    <r>
      <rPr>
        <sz val="11"/>
        <rFont val="ＭＳ Ｐゴシック"/>
        <family val="3"/>
        <charset val="128"/>
      </rPr>
      <t>名</t>
    </r>
    <phoneticPr fontId="5"/>
  </si>
  <si>
    <t>No.</t>
    <phoneticPr fontId="3"/>
  </si>
  <si>
    <r>
      <rPr>
        <sz val="11"/>
        <rFont val="ＭＳ Ｐゴシック"/>
        <family val="3"/>
        <charset val="128"/>
      </rPr>
      <t>（単位：円）</t>
    </r>
    <phoneticPr fontId="3"/>
  </si>
  <si>
    <r>
      <rPr>
        <sz val="11"/>
        <rFont val="ＭＳ Ｐゴシック"/>
        <family val="3"/>
        <charset val="128"/>
      </rPr>
      <t>単</t>
    </r>
    <r>
      <rPr>
        <sz val="11"/>
        <rFont val="Verdana"/>
        <family val="2"/>
      </rPr>
      <t xml:space="preserve"> </t>
    </r>
    <r>
      <rPr>
        <sz val="11"/>
        <rFont val="ＭＳ Ｐゴシック"/>
        <family val="3"/>
        <charset val="128"/>
      </rPr>
      <t>価（税抜）</t>
    </r>
    <rPh sb="4" eb="6">
      <t>ゼイヌ</t>
    </rPh>
    <phoneticPr fontId="5"/>
  </si>
  <si>
    <t>仕様書単価</t>
    <rPh sb="0" eb="3">
      <t>シヨウショ</t>
    </rPh>
    <rPh sb="3" eb="5">
      <t>タンカ</t>
    </rPh>
    <phoneticPr fontId="3"/>
  </si>
  <si>
    <t>使用目的、必要とする理由</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</si>
  <si>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</si>
  <si>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単</t>
    </r>
    <r>
      <rPr>
        <sz val="11"/>
        <rFont val="Verdana"/>
        <family val="2"/>
      </rPr>
      <t xml:space="preserve"> </t>
    </r>
    <r>
      <rPr>
        <sz val="11"/>
        <rFont val="ＭＳ Ｐゴシック"/>
        <family val="3"/>
        <charset val="128"/>
      </rPr>
      <t>価（税抜）</t>
    </r>
    <phoneticPr fontId="5"/>
  </si>
  <si>
    <t>単価（税抜）</t>
    <rPh sb="0" eb="2">
      <t>タンカ</t>
    </rPh>
    <rPh sb="3" eb="5">
      <t>ゼイヌキ</t>
    </rPh>
    <phoneticPr fontId="3"/>
  </si>
  <si>
    <t>金 額</t>
    <phoneticPr fontId="3"/>
  </si>
  <si>
    <t>単　価（税抜）</t>
    <rPh sb="0" eb="1">
      <t>タン</t>
    </rPh>
    <rPh sb="2" eb="3">
      <t>アタイ</t>
    </rPh>
    <phoneticPr fontId="3"/>
  </si>
  <si>
    <t>金　額</t>
    <phoneticPr fontId="3"/>
  </si>
  <si>
    <t>金 　額</t>
    <phoneticPr fontId="3"/>
  </si>
  <si>
    <t>【人件費内訳】　</t>
    <rPh sb="1" eb="4">
      <t>ジンケンヒ</t>
    </rPh>
    <rPh sb="4" eb="6">
      <t>ウチワケ</t>
    </rPh>
    <phoneticPr fontId="3"/>
  </si>
  <si>
    <t>別紙１</t>
    <phoneticPr fontId="3"/>
  </si>
  <si>
    <t>別紙２</t>
    <phoneticPr fontId="3"/>
  </si>
  <si>
    <t>【諸謝金内訳】　</t>
    <rPh sb="1" eb="2">
      <t>ショ</t>
    </rPh>
    <rPh sb="2" eb="4">
      <t>シャキン</t>
    </rPh>
    <rPh sb="4" eb="6">
      <t>ウチワケ</t>
    </rPh>
    <phoneticPr fontId="3"/>
  </si>
  <si>
    <r>
      <rPr>
        <sz val="11"/>
        <color theme="3"/>
        <rFont val="ＭＳ Ｐゴシック"/>
        <family val="3"/>
        <charset val="128"/>
      </rPr>
      <t>　①・・・・・</t>
    </r>
    <phoneticPr fontId="3"/>
  </si>
  <si>
    <r>
      <rPr>
        <sz val="11"/>
        <color theme="3"/>
        <rFont val="ＭＳ Ｐゴシック"/>
        <family val="3"/>
        <charset val="128"/>
      </rPr>
      <t>　　・○○○</t>
    </r>
    <phoneticPr fontId="3"/>
  </si>
  <si>
    <r>
      <rPr>
        <sz val="11"/>
        <color theme="3"/>
        <rFont val="ＭＳ Ｐゴシック"/>
        <family val="3"/>
        <charset val="128"/>
      </rPr>
      <t>　②・・・・・</t>
    </r>
    <phoneticPr fontId="3"/>
  </si>
  <si>
    <r>
      <rPr>
        <sz val="11"/>
        <color theme="3"/>
        <rFont val="ＭＳ Ｐゴシック"/>
        <family val="3"/>
        <charset val="128"/>
      </rPr>
      <t>（２）○○○の他地域への波及性の検証</t>
    </r>
    <rPh sb="7" eb="10">
      <t>タチイキ</t>
    </rPh>
    <rPh sb="12" eb="15">
      <t>ハキュウセイ</t>
    </rPh>
    <rPh sb="16" eb="18">
      <t>ケンショウ</t>
    </rPh>
    <phoneticPr fontId="3"/>
  </si>
  <si>
    <r>
      <rPr>
        <sz val="11"/>
        <color theme="3"/>
        <rFont val="ＭＳ Ｐゴシック"/>
        <family val="3"/>
        <charset val="128"/>
      </rPr>
      <t>○○○に関する研究会</t>
    </r>
    <rPh sb="4" eb="5">
      <t>カン</t>
    </rPh>
    <rPh sb="7" eb="10">
      <t>ケンキュウカイ</t>
    </rPh>
    <phoneticPr fontId="3"/>
  </si>
  <si>
    <r>
      <rPr>
        <sz val="11"/>
        <color theme="3"/>
        <rFont val="ＭＳ Ｐゴシック"/>
        <family val="3"/>
        <charset val="128"/>
      </rPr>
      <t>△△△講師謝金</t>
    </r>
    <rPh sb="3" eb="5">
      <t>コウシ</t>
    </rPh>
    <rPh sb="5" eb="7">
      <t>シャキン</t>
    </rPh>
    <phoneticPr fontId="3"/>
  </si>
  <si>
    <r>
      <rPr>
        <sz val="11"/>
        <color theme="3"/>
        <rFont val="ＭＳ Ｐゴシック"/>
        <family val="3"/>
        <charset val="128"/>
      </rPr>
      <t>○　　　　　○</t>
    </r>
  </si>
  <si>
    <r>
      <rPr>
        <sz val="11"/>
        <color theme="3"/>
        <rFont val="ＭＳ Ｐゴシック"/>
        <family val="3"/>
        <charset val="128"/>
      </rPr>
      <t>○　○空港</t>
    </r>
  </si>
  <si>
    <r>
      <rPr>
        <sz val="11"/>
        <color theme="3"/>
        <rFont val="ＭＳ Ｐゴシック"/>
        <family val="3"/>
        <charset val="128"/>
      </rPr>
      <t>○　○空港</t>
    </r>
    <rPh sb="3" eb="5">
      <t>クウコウ</t>
    </rPh>
    <phoneticPr fontId="30"/>
  </si>
  <si>
    <r>
      <rPr>
        <sz val="11"/>
        <color theme="3"/>
        <rFont val="ＭＳ Ｐゴシック"/>
        <family val="3"/>
        <charset val="128"/>
      </rPr>
      <t>課長１名　　係長１名（◎◎</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□□工場（最寄り駅：ＪＲ□□））　＜１泊２日＞</t>
    </r>
    <rPh sb="0" eb="2">
      <t>カチョウ</t>
    </rPh>
    <rPh sb="6" eb="8">
      <t>カカリチョウ</t>
    </rPh>
    <rPh sb="9" eb="10">
      <t>ナ</t>
    </rPh>
    <rPh sb="13" eb="16">
      <t>カブ</t>
    </rPh>
    <rPh sb="31" eb="34">
      <t>カブ</t>
    </rPh>
    <rPh sb="36" eb="38">
      <t>コウバ</t>
    </rPh>
    <rPh sb="39" eb="41">
      <t>モヨ</t>
    </rPh>
    <rPh sb="42" eb="43">
      <t>エキ</t>
    </rPh>
    <rPh sb="53" eb="54">
      <t>ハク</t>
    </rPh>
    <phoneticPr fontId="30"/>
  </si>
  <si>
    <r>
      <rPr>
        <u/>
        <sz val="11"/>
        <color theme="3"/>
        <rFont val="ＭＳ Ｐゴシック"/>
        <family val="3"/>
        <charset val="128"/>
      </rPr>
      <t>課長１名　　係長</t>
    </r>
    <r>
      <rPr>
        <u/>
        <sz val="11"/>
        <color theme="3"/>
        <rFont val="Verdana"/>
        <family val="2"/>
      </rPr>
      <t>2</t>
    </r>
    <r>
      <rPr>
        <u/>
        <sz val="11"/>
        <color theme="3"/>
        <rFont val="ＭＳ Ｐゴシック"/>
        <family val="3"/>
        <charset val="128"/>
      </rPr>
      <t>名</t>
    </r>
    <r>
      <rPr>
        <sz val="11"/>
        <color theme="3"/>
        <rFont val="ＭＳ Ｐゴシック"/>
        <family val="3"/>
        <charset val="128"/>
      </rPr>
      <t>（（◎◎</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（最寄り駅：ＪＲ○○）から環境省）　＜日帰り＞</t>
    </r>
    <rPh sb="30" eb="33">
      <t>カンキョウショウ</t>
    </rPh>
    <phoneticPr fontId="30"/>
  </si>
  <si>
    <r>
      <rPr>
        <sz val="10"/>
        <color theme="3"/>
        <rFont val="ＭＳ Ｐゴシック"/>
        <family val="3"/>
        <charset val="128"/>
      </rPr>
      <t>委員名（◎◎</t>
    </r>
    <r>
      <rPr>
        <sz val="10"/>
        <color theme="3"/>
        <rFont val="Verdana"/>
        <family val="2"/>
      </rPr>
      <t>(</t>
    </r>
    <r>
      <rPr>
        <sz val="10"/>
        <color theme="3"/>
        <rFont val="ＭＳ Ｐゴシック"/>
        <family val="3"/>
        <charset val="128"/>
      </rPr>
      <t>株</t>
    </r>
    <r>
      <rPr>
        <sz val="10"/>
        <color theme="3"/>
        <rFont val="Verdana"/>
        <family val="2"/>
      </rPr>
      <t>)</t>
    </r>
    <r>
      <rPr>
        <sz val="10"/>
        <color theme="3"/>
        <rFont val="ＭＳ Ｐゴシック"/>
        <family val="3"/>
        <charset val="128"/>
      </rPr>
      <t>役職名）（（最寄り駅：地下鉄○○）から会議場（最寄り駅：□□））　＜日帰り＞</t>
    </r>
    <rPh sb="0" eb="2">
      <t>イイン</t>
    </rPh>
    <rPh sb="2" eb="3">
      <t>メイ</t>
    </rPh>
    <rPh sb="6" eb="9">
      <t>カブ</t>
    </rPh>
    <rPh sb="9" eb="12">
      <t>ヤクショクメイ</t>
    </rPh>
    <rPh sb="20" eb="23">
      <t>チカテツ</t>
    </rPh>
    <rPh sb="28" eb="31">
      <t>カイギジョウ</t>
    </rPh>
    <rPh sb="32" eb="34">
      <t>モヨ</t>
    </rPh>
    <rPh sb="35" eb="36">
      <t>エキ</t>
    </rPh>
    <phoneticPr fontId="30"/>
  </si>
  <si>
    <r>
      <rPr>
        <sz val="11"/>
        <color theme="3"/>
        <rFont val="ＭＳ Ｐゴシック"/>
        <family val="3"/>
        <charset val="128"/>
      </rPr>
      <t>鉄道賃（地下鉄）</t>
    </r>
    <rPh sb="0" eb="2">
      <t>テツドウ</t>
    </rPh>
    <rPh sb="2" eb="3">
      <t>チン</t>
    </rPh>
    <rPh sb="4" eb="7">
      <t>チカテツ</t>
    </rPh>
    <phoneticPr fontId="30"/>
  </si>
  <si>
    <r>
      <rPr>
        <sz val="11"/>
        <color theme="3"/>
        <rFont val="ＭＳ Ｐゴシック"/>
        <family val="3"/>
        <charset val="128"/>
      </rPr>
      <t>鉄道賃（ＪＲ）</t>
    </r>
    <rPh sb="0" eb="2">
      <t>テツドウ</t>
    </rPh>
    <rPh sb="2" eb="3">
      <t>チン</t>
    </rPh>
    <phoneticPr fontId="30"/>
  </si>
  <si>
    <r>
      <rPr>
        <sz val="11"/>
        <color theme="3"/>
        <rFont val="ＭＳ Ｐゴシック"/>
        <family val="3"/>
        <charset val="128"/>
      </rPr>
      <t>特急料金</t>
    </r>
    <rPh sb="0" eb="2">
      <t>トッキュウ</t>
    </rPh>
    <rPh sb="2" eb="4">
      <t>リョウキン</t>
    </rPh>
    <phoneticPr fontId="30"/>
  </si>
  <si>
    <r>
      <rPr>
        <sz val="11"/>
        <color theme="3"/>
        <rFont val="ＭＳ Ｐゴシック"/>
        <family val="3"/>
        <charset val="128"/>
      </rPr>
      <t>日当</t>
    </r>
    <rPh sb="0" eb="2">
      <t>ニットウ</t>
    </rPh>
    <phoneticPr fontId="3"/>
  </si>
  <si>
    <r>
      <rPr>
        <sz val="11"/>
        <color theme="3"/>
        <rFont val="ＭＳ Ｐゴシック"/>
        <family val="3"/>
        <charset val="128"/>
      </rPr>
      <t>航空機</t>
    </r>
    <rPh sb="0" eb="3">
      <t>コウクウキ</t>
    </rPh>
    <phoneticPr fontId="3"/>
  </si>
  <si>
    <r>
      <rPr>
        <sz val="11"/>
        <color theme="3"/>
        <rFont val="ＭＳ Ｐゴシック"/>
        <family val="3"/>
        <charset val="128"/>
      </rPr>
      <t>宿泊料</t>
    </r>
    <rPh sb="0" eb="3">
      <t>シュクハクリョウ</t>
    </rPh>
    <phoneticPr fontId="30"/>
  </si>
  <si>
    <t>別紙○</t>
    <phoneticPr fontId="3"/>
  </si>
  <si>
    <r>
      <rPr>
        <sz val="11"/>
        <color theme="3"/>
        <rFont val="ＭＳ Ｐゴシック"/>
        <family val="3"/>
        <charset val="128"/>
      </rPr>
      <t>データ解析機器</t>
    </r>
    <rPh sb="3" eb="5">
      <t>カイセキ</t>
    </rPh>
    <rPh sb="5" eb="7">
      <t>キキ</t>
    </rPh>
    <phoneticPr fontId="3"/>
  </si>
  <si>
    <r>
      <rPr>
        <sz val="11"/>
        <color theme="3"/>
        <rFont val="ＭＳ Ｐゴシック"/>
        <family val="3"/>
        <charset val="128"/>
      </rPr>
      <t>式</t>
    </r>
    <rPh sb="0" eb="1">
      <t>シキ</t>
    </rPh>
    <phoneticPr fontId="3"/>
  </si>
  <si>
    <r>
      <rPr>
        <sz val="11"/>
        <color theme="3"/>
        <rFont val="ＭＳ Ｐゴシック"/>
        <family val="3"/>
        <charset val="128"/>
      </rPr>
      <t>解析キット</t>
    </r>
    <rPh sb="0" eb="2">
      <t>カイセキ</t>
    </rPh>
    <phoneticPr fontId="3"/>
  </si>
  <si>
    <r>
      <rPr>
        <sz val="11"/>
        <color theme="3"/>
        <rFont val="ＭＳ Ｐゴシック"/>
        <family val="3"/>
        <charset val="128"/>
      </rPr>
      <t>成果報告書印刷</t>
    </r>
    <rPh sb="0" eb="2">
      <t>セイカ</t>
    </rPh>
    <rPh sb="2" eb="5">
      <t>ホウコクショ</t>
    </rPh>
    <rPh sb="5" eb="7">
      <t>インサツ</t>
    </rPh>
    <phoneticPr fontId="3"/>
  </si>
  <si>
    <r>
      <rPr>
        <sz val="11"/>
        <color theme="3"/>
        <rFont val="ＭＳ Ｐゴシック"/>
        <family val="3"/>
        <charset val="128"/>
      </rPr>
      <t>部</t>
    </r>
    <rPh sb="0" eb="1">
      <t>ブ</t>
    </rPh>
    <phoneticPr fontId="3"/>
  </si>
  <si>
    <r>
      <rPr>
        <sz val="11"/>
        <color theme="3"/>
        <rFont val="ＭＳ Ｐゴシック"/>
        <family val="3"/>
        <charset val="128"/>
      </rPr>
      <t>国際郵便</t>
    </r>
    <r>
      <rPr>
        <sz val="11"/>
        <color theme="3"/>
        <rFont val="Verdana"/>
        <family val="2"/>
      </rPr>
      <t>EMS</t>
    </r>
    <rPh sb="0" eb="2">
      <t>コクサイ</t>
    </rPh>
    <rPh sb="2" eb="4">
      <t>ユウビン</t>
    </rPh>
    <phoneticPr fontId="3"/>
  </si>
  <si>
    <r>
      <rPr>
        <sz val="11"/>
        <color theme="3"/>
        <rFont val="ＭＳ Ｐゴシック"/>
        <family val="3"/>
        <charset val="128"/>
      </rPr>
      <t>回</t>
    </r>
    <rPh sb="0" eb="1">
      <t>カイ</t>
    </rPh>
    <phoneticPr fontId="3"/>
  </si>
  <si>
    <r>
      <rPr>
        <sz val="11"/>
        <color theme="3"/>
        <rFont val="ＭＳ Ｐゴシック"/>
        <family val="3"/>
        <charset val="128"/>
      </rPr>
      <t>国内郵便</t>
    </r>
    <rPh sb="0" eb="2">
      <t>コクナイ</t>
    </rPh>
    <rPh sb="2" eb="4">
      <t>ユウビン</t>
    </rPh>
    <phoneticPr fontId="3"/>
  </si>
  <si>
    <r>
      <rPr>
        <sz val="11"/>
        <color theme="3"/>
        <rFont val="ＭＳ Ｐゴシック"/>
        <family val="3"/>
        <charset val="128"/>
      </rPr>
      <t>アンケート調査表発送</t>
    </r>
    <rPh sb="5" eb="7">
      <t>チョウサ</t>
    </rPh>
    <rPh sb="7" eb="8">
      <t>ヒョウ</t>
    </rPh>
    <rPh sb="8" eb="10">
      <t>ハッソウ</t>
    </rPh>
    <phoneticPr fontId="3"/>
  </si>
  <si>
    <r>
      <rPr>
        <sz val="11"/>
        <color theme="3"/>
        <rFont val="ＭＳ Ｐゴシック"/>
        <family val="3"/>
        <charset val="128"/>
      </rPr>
      <t>○○との連絡調整</t>
    </r>
    <rPh sb="4" eb="6">
      <t>レンラク</t>
    </rPh>
    <rPh sb="6" eb="8">
      <t>チョウセイ</t>
    </rPh>
    <phoneticPr fontId="3"/>
  </si>
  <si>
    <r>
      <rPr>
        <sz val="11"/>
        <color theme="3"/>
        <rFont val="ＭＳ Ｐゴシック"/>
        <family val="3"/>
        <charset val="128"/>
      </rPr>
      <t>○○に必要な調査</t>
    </r>
    <rPh sb="3" eb="5">
      <t>ヒツヨウ</t>
    </rPh>
    <rPh sb="6" eb="8">
      <t>チョウサ</t>
    </rPh>
    <phoneticPr fontId="3"/>
  </si>
  <si>
    <r>
      <rPr>
        <sz val="11"/>
        <color theme="3"/>
        <rFont val="ＭＳ Ｐゴシック"/>
        <family val="3"/>
        <charset val="128"/>
      </rPr>
      <t>リース料</t>
    </r>
    <rPh sb="3" eb="4">
      <t>リョウ</t>
    </rPh>
    <phoneticPr fontId="3"/>
  </si>
  <si>
    <r>
      <rPr>
        <sz val="11"/>
        <color theme="3"/>
        <rFont val="ＭＳ Ｐゴシック"/>
        <family val="3"/>
        <charset val="128"/>
      </rPr>
      <t>レンタル</t>
    </r>
    <phoneticPr fontId="3"/>
  </si>
  <si>
    <r>
      <rPr>
        <sz val="11"/>
        <color theme="3"/>
        <rFont val="ＭＳ Ｐゴシック"/>
        <family val="3"/>
        <charset val="128"/>
      </rPr>
      <t>事務補助員</t>
    </r>
    <r>
      <rPr>
        <sz val="11"/>
        <color theme="3"/>
        <rFont val="Verdana"/>
        <family val="2"/>
      </rPr>
      <t>A</t>
    </r>
    <rPh sb="0" eb="2">
      <t>ジム</t>
    </rPh>
    <rPh sb="2" eb="5">
      <t>ホジョイン</t>
    </rPh>
    <phoneticPr fontId="3"/>
  </si>
  <si>
    <r>
      <t>120</t>
    </r>
    <r>
      <rPr>
        <sz val="11"/>
        <color theme="3"/>
        <rFont val="ＭＳ Ｐゴシック"/>
        <family val="3"/>
        <charset val="128"/>
      </rPr>
      <t>日</t>
    </r>
    <rPh sb="3" eb="4">
      <t>ニチ</t>
    </rPh>
    <phoneticPr fontId="3"/>
  </si>
  <si>
    <r>
      <rPr>
        <sz val="11"/>
        <color theme="3"/>
        <rFont val="ＭＳ Ｐゴシック"/>
        <family val="3"/>
        <charset val="128"/>
      </rPr>
      <t>事務補助員</t>
    </r>
    <r>
      <rPr>
        <sz val="11"/>
        <color theme="3"/>
        <rFont val="Verdana"/>
        <family val="2"/>
      </rPr>
      <t>B</t>
    </r>
    <rPh sb="0" eb="2">
      <t>ジム</t>
    </rPh>
    <rPh sb="2" eb="5">
      <t>ホジョイン</t>
    </rPh>
    <phoneticPr fontId="3"/>
  </si>
  <si>
    <r>
      <t>30</t>
    </r>
    <r>
      <rPr>
        <sz val="11"/>
        <color theme="3"/>
        <rFont val="ＭＳ Ｐゴシック"/>
        <family val="3"/>
        <charset val="128"/>
      </rPr>
      <t>日</t>
    </r>
    <rPh sb="2" eb="3">
      <t>ニチ</t>
    </rPh>
    <phoneticPr fontId="3"/>
  </si>
  <si>
    <r>
      <rPr>
        <sz val="11"/>
        <color theme="3"/>
        <rFont val="ＭＳ Ｐゴシック"/>
        <family val="3"/>
        <charset val="128"/>
      </rPr>
      <t>資料整理補助</t>
    </r>
    <rPh sb="0" eb="2">
      <t>シリョウ</t>
    </rPh>
    <rPh sb="2" eb="4">
      <t>セイリ</t>
    </rPh>
    <rPh sb="4" eb="6">
      <t>ホジョ</t>
    </rPh>
    <phoneticPr fontId="3"/>
  </si>
  <si>
    <r>
      <rPr>
        <sz val="11"/>
        <color theme="3"/>
        <rFont val="ＭＳ Ｐゴシック"/>
        <family val="3"/>
        <charset val="128"/>
      </rPr>
      <t>給与規程</t>
    </r>
    <rPh sb="0" eb="2">
      <t>キュウヨ</t>
    </rPh>
    <rPh sb="2" eb="4">
      <t>キテイ</t>
    </rPh>
    <phoneticPr fontId="3"/>
  </si>
  <si>
    <r>
      <rPr>
        <sz val="11"/>
        <color theme="3"/>
        <rFont val="ＭＳ Ｐゴシック"/>
        <family val="3"/>
        <charset val="128"/>
      </rPr>
      <t>英語版サマリー作成費</t>
    </r>
    <rPh sb="0" eb="2">
      <t>エイゴ</t>
    </rPh>
    <rPh sb="2" eb="3">
      <t>バン</t>
    </rPh>
    <rPh sb="7" eb="9">
      <t>サクセイ</t>
    </rPh>
    <rPh sb="9" eb="10">
      <t>ヒ</t>
    </rPh>
    <phoneticPr fontId="3"/>
  </si>
  <si>
    <r>
      <t>1</t>
    </r>
    <r>
      <rPr>
        <sz val="11"/>
        <color theme="3"/>
        <rFont val="ＭＳ Ｐゴシック"/>
        <family val="3"/>
        <charset val="128"/>
      </rPr>
      <t>式</t>
    </r>
    <rPh sb="1" eb="2">
      <t>シキ</t>
    </rPh>
    <phoneticPr fontId="3"/>
  </si>
  <si>
    <r>
      <rPr>
        <sz val="11"/>
        <color theme="3"/>
        <rFont val="ＭＳ Ｐゴシック"/>
        <family val="3"/>
        <charset val="128"/>
      </rPr>
      <t>○○○アンケートデータ入力</t>
    </r>
    <rPh sb="11" eb="13">
      <t>ニュウリョク</t>
    </rPh>
    <phoneticPr fontId="3"/>
  </si>
  <si>
    <r>
      <rPr>
        <sz val="11"/>
        <color theme="3"/>
        <rFont val="ＭＳ Ｐゴシック"/>
        <family val="3"/>
        <charset val="128"/>
      </rPr>
      <t>共同実施費（株式会社○○）</t>
    </r>
    <phoneticPr fontId="3"/>
  </si>
  <si>
    <t>【消耗品費内訳】　</t>
    <rPh sb="1" eb="4">
      <t>ショウモウヒン</t>
    </rPh>
    <rPh sb="4" eb="5">
      <t>ヒ</t>
    </rPh>
    <rPh sb="5" eb="7">
      <t>ウチワケ</t>
    </rPh>
    <phoneticPr fontId="3"/>
  </si>
  <si>
    <t>見積書○－１</t>
    <rPh sb="0" eb="3">
      <t>ミツモリショ</t>
    </rPh>
    <phoneticPr fontId="3"/>
  </si>
  <si>
    <t>カタログ○－２</t>
    <phoneticPr fontId="3"/>
  </si>
  <si>
    <t>【印刷製本費内訳】　</t>
    <rPh sb="1" eb="3">
      <t>インサツ</t>
    </rPh>
    <rPh sb="3" eb="5">
      <t>セイホン</t>
    </rPh>
    <rPh sb="5" eb="6">
      <t>ヒ</t>
    </rPh>
    <rPh sb="6" eb="8">
      <t>ウチワケ</t>
    </rPh>
    <phoneticPr fontId="3"/>
  </si>
  <si>
    <t>【通信運搬費内訳】</t>
    <rPh sb="1" eb="3">
      <t>ツウシン</t>
    </rPh>
    <rPh sb="3" eb="6">
      <t>ウンパンヒ</t>
    </rPh>
    <rPh sb="6" eb="8">
      <t>ウチワケ</t>
    </rPh>
    <phoneticPr fontId="3"/>
  </si>
  <si>
    <t>価格表○－１</t>
    <rPh sb="0" eb="3">
      <t>カカクヒョウ</t>
    </rPh>
    <phoneticPr fontId="3"/>
  </si>
  <si>
    <t>価格表○－２</t>
    <rPh sb="0" eb="3">
      <t>カカクヒョウ</t>
    </rPh>
    <phoneticPr fontId="3"/>
  </si>
  <si>
    <t>価格表○－３</t>
    <rPh sb="0" eb="3">
      <t>カカクヒョウ</t>
    </rPh>
    <phoneticPr fontId="3"/>
  </si>
  <si>
    <t>【借料及び損料内訳】　</t>
    <rPh sb="1" eb="3">
      <t>シャクリョウ</t>
    </rPh>
    <rPh sb="3" eb="4">
      <t>オヨ</t>
    </rPh>
    <rPh sb="5" eb="7">
      <t>ソンリョウ</t>
    </rPh>
    <rPh sb="7" eb="9">
      <t>ウチワケ</t>
    </rPh>
    <phoneticPr fontId="3"/>
  </si>
  <si>
    <t>見積書○－２</t>
    <rPh sb="0" eb="3">
      <t>ミツモリショ</t>
    </rPh>
    <phoneticPr fontId="3"/>
  </si>
  <si>
    <t>【会議費内訳】　</t>
    <rPh sb="1" eb="4">
      <t>カイギヒ</t>
    </rPh>
    <rPh sb="4" eb="6">
      <t>ウチワケ</t>
    </rPh>
    <phoneticPr fontId="3"/>
  </si>
  <si>
    <t>見積書○－１、出席表○－１</t>
    <rPh sb="0" eb="3">
      <t>ミツモリショ</t>
    </rPh>
    <rPh sb="7" eb="9">
      <t>シュッセキ</t>
    </rPh>
    <rPh sb="9" eb="10">
      <t>ヒョウ</t>
    </rPh>
    <phoneticPr fontId="3"/>
  </si>
  <si>
    <t>【賃金内訳】　</t>
    <rPh sb="1" eb="3">
      <t>チンギン</t>
    </rPh>
    <rPh sb="3" eb="5">
      <t>ウチワケ</t>
    </rPh>
    <phoneticPr fontId="3"/>
  </si>
  <si>
    <t>資料整理補助</t>
    <rPh sb="0" eb="2">
      <t>シリョウ</t>
    </rPh>
    <rPh sb="2" eb="4">
      <t>セイリ</t>
    </rPh>
    <rPh sb="4" eb="6">
      <t>ホジョ</t>
    </rPh>
    <phoneticPr fontId="3"/>
  </si>
  <si>
    <t>【雑役務費内訳】　</t>
    <rPh sb="1" eb="2">
      <t>ザツ</t>
    </rPh>
    <rPh sb="2" eb="4">
      <t>エキム</t>
    </rPh>
    <rPh sb="4" eb="5">
      <t>ヒ</t>
    </rPh>
    <rPh sb="5" eb="7">
      <t>ウチワケ</t>
    </rPh>
    <phoneticPr fontId="3"/>
  </si>
  <si>
    <t>外注する業務の内容、必要とする理由</t>
    <rPh sb="0" eb="2">
      <t>ガイチュウ</t>
    </rPh>
    <rPh sb="4" eb="6">
      <t>ギョウム</t>
    </rPh>
    <rPh sb="7" eb="9">
      <t>ナイヨウ</t>
    </rPh>
    <rPh sb="10" eb="12">
      <t>ヒツヨウ</t>
    </rPh>
    <rPh sb="15" eb="17">
      <t>リユウ</t>
    </rPh>
    <phoneticPr fontId="3"/>
  </si>
  <si>
    <t>【外注費内訳】　</t>
    <rPh sb="1" eb="4">
      <t>ガイチュウヒ</t>
    </rPh>
    <rPh sb="4" eb="6">
      <t>ウチワケ</t>
    </rPh>
    <phoneticPr fontId="3"/>
  </si>
  <si>
    <r>
      <rPr>
        <sz val="10.5"/>
        <rFont val="ＭＳ Ｐゴシック"/>
        <family val="3"/>
        <charset val="128"/>
      </rPr>
      <t>経</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区</t>
    </r>
    <r>
      <rPr>
        <sz val="10.5"/>
        <rFont val="Verdana"/>
        <family val="2"/>
      </rPr>
      <t xml:space="preserve"> </t>
    </r>
    <r>
      <rPr>
        <sz val="10.5"/>
        <rFont val="ＭＳ Ｐゴシック"/>
        <family val="3"/>
        <charset val="128"/>
      </rPr>
      <t>分</t>
    </r>
    <rPh sb="0" eb="1">
      <t>キョウ</t>
    </rPh>
    <rPh sb="2" eb="3">
      <t>ヒ</t>
    </rPh>
    <rPh sb="4" eb="5">
      <t>ク</t>
    </rPh>
    <rPh sb="6" eb="7">
      <t>ブン</t>
    </rPh>
    <phoneticPr fontId="3"/>
  </si>
  <si>
    <r>
      <rPr>
        <sz val="10.5"/>
        <rFont val="ＭＳ Ｐゴシック"/>
        <family val="3"/>
        <charset val="128"/>
      </rPr>
      <t>金</t>
    </r>
    <r>
      <rPr>
        <sz val="10.5"/>
        <rFont val="Verdana"/>
        <family val="2"/>
      </rPr>
      <t xml:space="preserve">  </t>
    </r>
    <r>
      <rPr>
        <sz val="10.5"/>
        <rFont val="ＭＳ Ｐゴシック"/>
        <family val="3"/>
        <charset val="128"/>
      </rPr>
      <t>額</t>
    </r>
    <rPh sb="0" eb="1">
      <t>キン</t>
    </rPh>
    <rPh sb="3" eb="4">
      <t>ガク</t>
    </rPh>
    <phoneticPr fontId="3"/>
  </si>
  <si>
    <r>
      <rPr>
        <sz val="10.5"/>
        <rFont val="ＭＳ Ｐゴシック"/>
        <family val="3"/>
        <charset val="128"/>
      </rPr>
      <t>内容</t>
    </r>
    <rPh sb="0" eb="2">
      <t>ナイヨウ</t>
    </rPh>
    <phoneticPr fontId="3"/>
  </si>
  <si>
    <r>
      <rPr>
        <sz val="10.5"/>
        <rFont val="ＭＳ Ｐゴシック"/>
        <family val="3"/>
        <charset val="128"/>
      </rPr>
      <t>備考</t>
    </r>
    <rPh sb="0" eb="2">
      <t>ビコウ</t>
    </rPh>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</si>
  <si>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Ph sb="0" eb="1">
      <t>ヒト</t>
    </rPh>
    <rPh sb="3" eb="4">
      <t>ケン</t>
    </rPh>
    <rPh sb="6" eb="7">
      <t>ヒ</t>
    </rPh>
    <phoneticPr fontId="3"/>
  </si>
  <si>
    <r>
      <rPr>
        <sz val="10.5"/>
        <rFont val="ＭＳ Ｐゴシック"/>
        <family val="3"/>
        <charset val="128"/>
      </rPr>
      <t>人日</t>
    </r>
    <rPh sb="0" eb="2">
      <t>ニンニチ</t>
    </rPh>
    <phoneticPr fontId="3"/>
  </si>
  <si>
    <t>×</t>
    <phoneticPr fontId="3"/>
  </si>
  <si>
    <t>=</t>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</si>
  <si>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計</t>
    </r>
    <rPh sb="0" eb="1">
      <t>ヒト</t>
    </rPh>
    <rPh sb="2" eb="3">
      <t>ケン</t>
    </rPh>
    <rPh sb="4" eb="5">
      <t>ヒ</t>
    </rPh>
    <rPh sb="6" eb="7">
      <t>ケイ</t>
    </rPh>
    <phoneticPr fontId="3"/>
  </si>
  <si>
    <r>
      <rPr>
        <b/>
        <sz val="10.5"/>
        <rFont val="ＭＳ Ｐゴシック"/>
        <family val="3"/>
        <charset val="128"/>
      </rPr>
      <t>小　計</t>
    </r>
    <rPh sb="0" eb="1">
      <t>ショウ</t>
    </rPh>
    <rPh sb="2" eb="3">
      <t>ケイ</t>
    </rPh>
    <phoneticPr fontId="3"/>
  </si>
  <si>
    <r>
      <rPr>
        <sz val="10.5"/>
        <rFont val="ＭＳ Ｐゴシック"/>
        <family val="3"/>
        <charset val="128"/>
      </rPr>
      <t>業</t>
    </r>
    <r>
      <rPr>
        <sz val="10.5"/>
        <rFont val="Verdana"/>
        <family val="2"/>
      </rPr>
      <t xml:space="preserve"> </t>
    </r>
    <r>
      <rPr>
        <sz val="10.5"/>
        <rFont val="ＭＳ Ｐゴシック"/>
        <family val="3"/>
        <charset val="128"/>
      </rPr>
      <t>務</t>
    </r>
    <r>
      <rPr>
        <sz val="10.5"/>
        <rFont val="Verdana"/>
        <family val="2"/>
      </rPr>
      <t xml:space="preserve"> </t>
    </r>
    <r>
      <rPr>
        <sz val="10.5"/>
        <rFont val="ＭＳ Ｐゴシック"/>
        <family val="3"/>
        <charset val="128"/>
      </rPr>
      <t>費</t>
    </r>
    <rPh sb="0" eb="1">
      <t>ギョウ</t>
    </rPh>
    <rPh sb="2" eb="3">
      <t>ツトム</t>
    </rPh>
    <rPh sb="4" eb="5">
      <t>ヒ</t>
    </rPh>
    <phoneticPr fontId="3"/>
  </si>
  <si>
    <r>
      <rPr>
        <sz val="10.5"/>
        <rFont val="ＭＳ Ｐゴシック"/>
        <family val="3"/>
        <charset val="128"/>
      </rPr>
      <t>諸謝金</t>
    </r>
    <rPh sb="0" eb="1">
      <t>ショ</t>
    </rPh>
    <rPh sb="1" eb="3">
      <t>シャキン</t>
    </rPh>
    <phoneticPr fontId="3"/>
  </si>
  <si>
    <r>
      <rPr>
        <sz val="10.5"/>
        <rFont val="ＭＳ Ｐゴシック"/>
        <family val="3"/>
        <charset val="128"/>
      </rPr>
      <t>式</t>
    </r>
    <rPh sb="0" eb="1">
      <t>シキ</t>
    </rPh>
    <phoneticPr fontId="3"/>
  </si>
  <si>
    <t>×</t>
    <phoneticPr fontId="3"/>
  </si>
  <si>
    <r>
      <rPr>
        <sz val="10.5"/>
        <rFont val="ＭＳ Ｐゴシック"/>
        <family val="3"/>
        <charset val="128"/>
      </rPr>
      <t>＠</t>
    </r>
    <phoneticPr fontId="3"/>
  </si>
  <si>
    <r>
      <rPr>
        <sz val="10.5"/>
        <rFont val="ＭＳ Ｐゴシック"/>
        <family val="3"/>
        <charset val="128"/>
      </rPr>
      <t>旅費</t>
    </r>
    <rPh sb="0" eb="2">
      <t>リョヒ</t>
    </rPh>
    <phoneticPr fontId="3"/>
  </si>
  <si>
    <r>
      <rPr>
        <sz val="10.5"/>
        <rFont val="ＭＳ Ｐゴシック"/>
        <family val="3"/>
        <charset val="128"/>
      </rPr>
      <t>消耗品費</t>
    </r>
    <rPh sb="0" eb="3">
      <t>ショウモウヒン</t>
    </rPh>
    <rPh sb="3" eb="4">
      <t>ヒ</t>
    </rPh>
    <phoneticPr fontId="3"/>
  </si>
  <si>
    <r>
      <rPr>
        <sz val="10.5"/>
        <rFont val="ＭＳ Ｐゴシック"/>
        <family val="3"/>
        <charset val="128"/>
      </rPr>
      <t>印刷製本費</t>
    </r>
    <rPh sb="0" eb="2">
      <t>インサツ</t>
    </rPh>
    <rPh sb="2" eb="5">
      <t>セイホンヒ</t>
    </rPh>
    <phoneticPr fontId="3"/>
  </si>
  <si>
    <r>
      <rPr>
        <sz val="10.5"/>
        <rFont val="ＭＳ Ｐゴシック"/>
        <family val="3"/>
        <charset val="128"/>
      </rPr>
      <t>通信運搬費</t>
    </r>
    <rPh sb="0" eb="2">
      <t>ツウシン</t>
    </rPh>
    <rPh sb="2" eb="4">
      <t>ウンパン</t>
    </rPh>
    <rPh sb="4" eb="5">
      <t>ヒ</t>
    </rPh>
    <phoneticPr fontId="3"/>
  </si>
  <si>
    <t>=</t>
    <phoneticPr fontId="3"/>
  </si>
  <si>
    <r>
      <rPr>
        <sz val="10.5"/>
        <rFont val="ＭＳ Ｐゴシック"/>
        <family val="3"/>
        <charset val="128"/>
      </rPr>
      <t>借料及び損料</t>
    </r>
    <rPh sb="0" eb="2">
      <t>シャクリョウ</t>
    </rPh>
    <rPh sb="2" eb="3">
      <t>オヨ</t>
    </rPh>
    <rPh sb="4" eb="6">
      <t>ソンリョウ</t>
    </rPh>
    <phoneticPr fontId="3"/>
  </si>
  <si>
    <r>
      <rPr>
        <sz val="10.5"/>
        <rFont val="ＭＳ Ｐゴシック"/>
        <family val="3"/>
        <charset val="128"/>
      </rPr>
      <t>会議費</t>
    </r>
    <rPh sb="0" eb="3">
      <t>カイギヒ</t>
    </rPh>
    <phoneticPr fontId="3"/>
  </si>
  <si>
    <r>
      <rPr>
        <sz val="10.5"/>
        <rFont val="ＭＳ Ｐゴシック"/>
        <family val="3"/>
        <charset val="128"/>
      </rPr>
      <t>賃金</t>
    </r>
    <rPh sb="0" eb="2">
      <t>チンギン</t>
    </rPh>
    <phoneticPr fontId="3"/>
  </si>
  <si>
    <t>×</t>
  </si>
  <si>
    <r>
      <rPr>
        <sz val="10.5"/>
        <rFont val="ＭＳ Ｐゴシック"/>
        <family val="3"/>
        <charset val="128"/>
      </rPr>
      <t>＠</t>
    </r>
  </si>
  <si>
    <r>
      <rPr>
        <sz val="10.5"/>
        <rFont val="ＭＳ Ｐゴシック"/>
        <family val="3"/>
        <charset val="128"/>
      </rPr>
      <t>雑役務費</t>
    </r>
    <rPh sb="0" eb="3">
      <t>ザツエキム</t>
    </rPh>
    <rPh sb="3" eb="4">
      <t>ヒ</t>
    </rPh>
    <phoneticPr fontId="3"/>
  </si>
  <si>
    <r>
      <rPr>
        <sz val="10.5"/>
        <rFont val="ＭＳ Ｐゴシック"/>
        <family val="3"/>
        <charset val="128"/>
      </rPr>
      <t>外注費</t>
    </r>
    <rPh sb="0" eb="3">
      <t>ガイチュウヒ</t>
    </rPh>
    <phoneticPr fontId="3"/>
  </si>
  <si>
    <r>
      <rPr>
        <sz val="10.5"/>
        <rFont val="ＭＳ Ｐゴシック"/>
        <family val="3"/>
        <charset val="128"/>
      </rPr>
      <t>共同実施費</t>
    </r>
    <rPh sb="0" eb="2">
      <t>キョウドウ</t>
    </rPh>
    <rPh sb="2" eb="4">
      <t>ジッシ</t>
    </rPh>
    <rPh sb="4" eb="5">
      <t>ヒ</t>
    </rPh>
    <phoneticPr fontId="3"/>
  </si>
  <si>
    <r>
      <rPr>
        <sz val="10.5"/>
        <rFont val="ＭＳ Ｐゴシック"/>
        <family val="3"/>
        <charset val="128"/>
      </rPr>
      <t>業務費合計</t>
    </r>
    <rPh sb="0" eb="3">
      <t>ギョウムヒ</t>
    </rPh>
    <rPh sb="3" eb="5">
      <t>ゴウケイ</t>
    </rPh>
    <phoneticPr fontId="3"/>
  </si>
  <si>
    <r>
      <rPr>
        <sz val="10.5"/>
        <rFont val="ＭＳ Ｐゴシック"/>
        <family val="3"/>
        <charset val="128"/>
      </rPr>
      <t>小　計</t>
    </r>
    <rPh sb="0" eb="1">
      <t>ショウ</t>
    </rPh>
    <rPh sb="2" eb="3">
      <t>ケイ</t>
    </rPh>
    <phoneticPr fontId="3"/>
  </si>
  <si>
    <r>
      <rPr>
        <sz val="10.5"/>
        <rFont val="ＭＳ Ｐゴシック"/>
        <family val="3"/>
        <charset val="128"/>
      </rPr>
      <t>一般管理費</t>
    </r>
    <rPh sb="0" eb="2">
      <t>イッパン</t>
    </rPh>
    <rPh sb="2" eb="5">
      <t>カンリヒ</t>
    </rPh>
    <phoneticPr fontId="3"/>
  </si>
  <si>
    <r>
      <rPr>
        <sz val="10.5"/>
        <rFont val="ＭＳ Ｐゴシック"/>
        <family val="3"/>
        <charset val="128"/>
      </rPr>
      <t>計</t>
    </r>
    <rPh sb="0" eb="1">
      <t>ケイ</t>
    </rPh>
    <phoneticPr fontId="3"/>
  </si>
  <si>
    <r>
      <rPr>
        <sz val="10.5"/>
        <rFont val="ＭＳ Ｐゴシック"/>
        <family val="3"/>
        <charset val="128"/>
      </rPr>
      <t>消費税及び地方消費税</t>
    </r>
    <rPh sb="0" eb="3">
      <t>ショウヒゼイ</t>
    </rPh>
    <rPh sb="3" eb="4">
      <t>オヨ</t>
    </rPh>
    <rPh sb="5" eb="7">
      <t>チホウ</t>
    </rPh>
    <rPh sb="7" eb="10">
      <t>ショウヒゼイ</t>
    </rPh>
    <phoneticPr fontId="3"/>
  </si>
  <si>
    <r>
      <rPr>
        <sz val="10.5"/>
        <rFont val="ＭＳ Ｐゴシック"/>
        <family val="3"/>
        <charset val="128"/>
      </rPr>
      <t>合　計</t>
    </r>
    <rPh sb="0" eb="1">
      <t>ゴウ</t>
    </rPh>
    <rPh sb="2" eb="3">
      <t>ケイ</t>
    </rPh>
    <phoneticPr fontId="3"/>
  </si>
  <si>
    <r>
      <rPr>
        <sz val="11"/>
        <rFont val="ＭＳ Ｐゴシック"/>
        <family val="3"/>
        <charset val="128"/>
      </rPr>
      <t>（単位：円）</t>
    </r>
    <rPh sb="1" eb="3">
      <t>タンイ</t>
    </rPh>
    <rPh sb="4" eb="5">
      <t>エン</t>
    </rPh>
    <phoneticPr fontId="3"/>
  </si>
  <si>
    <r>
      <rPr>
        <sz val="10.5"/>
        <rFont val="ＭＳ Ｐゴシック"/>
        <family val="3"/>
        <charset val="128"/>
      </rPr>
      <t>＠</t>
    </r>
    <phoneticPr fontId="3"/>
  </si>
  <si>
    <r>
      <rPr>
        <sz val="11"/>
        <rFont val="ＭＳ Ｐゴシック"/>
        <family val="3"/>
        <charset val="128"/>
      </rPr>
      <t>会議等出席謝金</t>
    </r>
    <rPh sb="0" eb="2">
      <t>カイギ</t>
    </rPh>
    <rPh sb="2" eb="3">
      <t>トウ</t>
    </rPh>
    <rPh sb="3" eb="5">
      <t>シュッセキ</t>
    </rPh>
    <rPh sb="5" eb="7">
      <t>シャキン</t>
    </rPh>
    <phoneticPr fontId="3"/>
  </si>
  <si>
    <r>
      <rPr>
        <sz val="11"/>
        <rFont val="ＭＳ Ｐゴシック"/>
        <family val="3"/>
        <charset val="128"/>
      </rPr>
      <t>研究調査旅費</t>
    </r>
    <rPh sb="0" eb="2">
      <t>ケンキュウ</t>
    </rPh>
    <rPh sb="2" eb="4">
      <t>チョウサ</t>
    </rPh>
    <rPh sb="4" eb="6">
      <t>リョヒ</t>
    </rPh>
    <phoneticPr fontId="3"/>
  </si>
  <si>
    <r>
      <rPr>
        <sz val="11"/>
        <rFont val="ＭＳ Ｐゴシック"/>
        <family val="3"/>
        <charset val="128"/>
      </rPr>
      <t>消耗品購入費</t>
    </r>
    <rPh sb="0" eb="3">
      <t>ショウモウヒン</t>
    </rPh>
    <rPh sb="3" eb="5">
      <t>コウニュウ</t>
    </rPh>
    <rPh sb="5" eb="6">
      <t>ヒ</t>
    </rPh>
    <phoneticPr fontId="3"/>
  </si>
  <si>
    <r>
      <rPr>
        <sz val="11"/>
        <rFont val="ＭＳ Ｐゴシック"/>
        <family val="3"/>
        <charset val="128"/>
      </rPr>
      <t>報告書等印刷費</t>
    </r>
    <rPh sb="0" eb="3">
      <t>ホウコクショ</t>
    </rPh>
    <rPh sb="3" eb="4">
      <t>トウ</t>
    </rPh>
    <rPh sb="4" eb="7">
      <t>インサツヒ</t>
    </rPh>
    <phoneticPr fontId="3"/>
  </si>
  <si>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3"/>
  </si>
  <si>
    <r>
      <rPr>
        <sz val="11"/>
        <rFont val="ＭＳ Ｐゴシック"/>
        <family val="3"/>
        <charset val="128"/>
      </rPr>
      <t>リース料等</t>
    </r>
    <rPh sb="3" eb="4">
      <t>リョウ</t>
    </rPh>
    <rPh sb="4" eb="5">
      <t>トウ</t>
    </rPh>
    <phoneticPr fontId="3"/>
  </si>
  <si>
    <r>
      <rPr>
        <sz val="11"/>
        <rFont val="ＭＳ Ｐゴシック"/>
        <family val="3"/>
        <charset val="128"/>
      </rPr>
      <t>研究会飲料等</t>
    </r>
    <rPh sb="0" eb="3">
      <t>ケンキュウカイ</t>
    </rPh>
    <rPh sb="3" eb="5">
      <t>インリョウ</t>
    </rPh>
    <rPh sb="5" eb="6">
      <t>トウ</t>
    </rPh>
    <phoneticPr fontId="3"/>
  </si>
  <si>
    <r>
      <rPr>
        <sz val="11"/>
        <rFont val="ＭＳ Ｐゴシック"/>
        <family val="3"/>
        <charset val="128"/>
      </rPr>
      <t>賃金職員雇用</t>
    </r>
    <rPh sb="0" eb="2">
      <t>チンギン</t>
    </rPh>
    <rPh sb="2" eb="4">
      <t>ショクイン</t>
    </rPh>
    <rPh sb="4" eb="6">
      <t>コヨウ</t>
    </rPh>
    <phoneticPr fontId="3"/>
  </si>
  <si>
    <r>
      <rPr>
        <sz val="11"/>
        <rFont val="ＭＳ Ｐゴシック"/>
        <family val="3"/>
        <charset val="128"/>
      </rPr>
      <t>英語サマリー作成費等</t>
    </r>
    <rPh sb="0" eb="2">
      <t>エイゴ</t>
    </rPh>
    <rPh sb="6" eb="8">
      <t>サクセイ</t>
    </rPh>
    <rPh sb="8" eb="9">
      <t>ヒ</t>
    </rPh>
    <rPh sb="9" eb="10">
      <t>トウ</t>
    </rPh>
    <phoneticPr fontId="3"/>
  </si>
  <si>
    <r>
      <rPr>
        <sz val="11"/>
        <rFont val="ＭＳ Ｐゴシック"/>
        <family val="3"/>
        <charset val="128"/>
      </rPr>
      <t>外注費</t>
    </r>
    <rPh sb="0" eb="3">
      <t>ガイチュウヒ</t>
    </rPh>
    <phoneticPr fontId="3"/>
  </si>
  <si>
    <r>
      <rPr>
        <sz val="11"/>
        <rFont val="ＭＳ Ｐゴシック"/>
        <family val="3"/>
        <charset val="128"/>
      </rPr>
      <t>共同実施費</t>
    </r>
    <rPh sb="0" eb="2">
      <t>キョウドウ</t>
    </rPh>
    <rPh sb="2" eb="4">
      <t>ジッシ</t>
    </rPh>
    <rPh sb="4" eb="5">
      <t>ヒ</t>
    </rPh>
    <phoneticPr fontId="3"/>
  </si>
  <si>
    <r>
      <rPr>
        <u/>
        <sz val="10.5"/>
        <rFont val="ＭＳ Ｐゴシック"/>
        <family val="3"/>
        <charset val="128"/>
      </rPr>
      <t>（契約時一般管理費率）</t>
    </r>
    <rPh sb="1" eb="4">
      <t>ケイヤクジ</t>
    </rPh>
    <rPh sb="4" eb="6">
      <t>イッパン</t>
    </rPh>
    <rPh sb="6" eb="9">
      <t>カンリヒ</t>
    </rPh>
    <rPh sb="9" eb="10">
      <t>リツ</t>
    </rPh>
    <phoneticPr fontId="3"/>
  </si>
  <si>
    <r>
      <rPr>
        <sz val="10.5"/>
        <rFont val="ＭＳ Ｐゴシック"/>
        <family val="3"/>
        <charset val="128"/>
      </rPr>
      <t>算定根拠</t>
    </r>
    <r>
      <rPr>
        <sz val="10.5"/>
        <rFont val="Verdana"/>
        <family val="2"/>
      </rPr>
      <t>×15</t>
    </r>
    <r>
      <rPr>
        <sz val="10.5"/>
        <rFont val="ＭＳ Ｐゴシック"/>
        <family val="3"/>
        <charset val="128"/>
      </rPr>
      <t>％＝</t>
    </r>
    <rPh sb="0" eb="2">
      <t>サンテイ</t>
    </rPh>
    <rPh sb="2" eb="4">
      <t>コンキョ</t>
    </rPh>
    <phoneticPr fontId="3"/>
  </si>
  <si>
    <r>
      <rPr>
        <sz val="10.5"/>
        <rFont val="ＭＳ Ｐゴシック"/>
        <family val="3"/>
        <charset val="128"/>
      </rPr>
      <t>以内</t>
    </r>
    <rPh sb="0" eb="2">
      <t>イナイ</t>
    </rPh>
    <phoneticPr fontId="3"/>
  </si>
  <si>
    <t>【共同実施費内訳】　</t>
    <rPh sb="1" eb="3">
      <t>キョウドウ</t>
    </rPh>
    <rPh sb="3" eb="5">
      <t>ジッシ</t>
    </rPh>
    <rPh sb="5" eb="6">
      <t>ヒ</t>
    </rPh>
    <rPh sb="6" eb="8">
      <t>ウチワケ</t>
    </rPh>
    <phoneticPr fontId="3"/>
  </si>
  <si>
    <t>◯◯検討審議会　お茶代</t>
    <rPh sb="2" eb="4">
      <t>ケントウ</t>
    </rPh>
    <rPh sb="4" eb="7">
      <t>シンギカイ</t>
    </rPh>
    <rPh sb="9" eb="11">
      <t>チャダイ</t>
    </rPh>
    <phoneticPr fontId="3"/>
  </si>
  <si>
    <t>業務名：</t>
    <rPh sb="0" eb="3">
      <t>ギョウムメイ</t>
    </rPh>
    <phoneticPr fontId="3"/>
  </si>
  <si>
    <r>
      <rPr>
        <sz val="12"/>
        <rFont val="ＭＳ Ｐゴシック"/>
        <family val="3"/>
        <charset val="128"/>
      </rPr>
      <t>出張日</t>
    </r>
    <rPh sb="0" eb="3">
      <t>シュッチョウビ</t>
    </rPh>
    <phoneticPr fontId="3"/>
  </si>
  <si>
    <r>
      <rPr>
        <sz val="12"/>
        <rFont val="ＭＳ Ｐゴシック"/>
        <family val="3"/>
        <charset val="128"/>
      </rPr>
      <t>出張者</t>
    </r>
    <rPh sb="0" eb="3">
      <t>シュッチョウシャ</t>
    </rPh>
    <phoneticPr fontId="3"/>
  </si>
  <si>
    <r>
      <rPr>
        <sz val="12"/>
        <rFont val="ＭＳ Ｐゴシック"/>
        <family val="3"/>
        <charset val="128"/>
      </rPr>
      <t>単　価　等</t>
    </r>
    <rPh sb="0" eb="1">
      <t>タン</t>
    </rPh>
    <rPh sb="2" eb="3">
      <t>アタイ</t>
    </rPh>
    <rPh sb="4" eb="5">
      <t>トウ</t>
    </rPh>
    <phoneticPr fontId="30"/>
  </si>
  <si>
    <r>
      <rPr>
        <sz val="12"/>
        <rFont val="ＭＳ Ｐゴシック"/>
        <family val="3"/>
        <charset val="128"/>
      </rPr>
      <t>航空賃</t>
    </r>
    <rPh sb="0" eb="2">
      <t>コウクウ</t>
    </rPh>
    <rPh sb="2" eb="3">
      <t>チン</t>
    </rPh>
    <phoneticPr fontId="3"/>
  </si>
  <si>
    <r>
      <rPr>
        <sz val="12"/>
        <rFont val="ＭＳ Ｐゴシック"/>
        <family val="3"/>
        <charset val="128"/>
      </rPr>
      <t>日当</t>
    </r>
    <rPh sb="0" eb="2">
      <t>ニットウ</t>
    </rPh>
    <phoneticPr fontId="3"/>
  </si>
  <si>
    <r>
      <rPr>
        <sz val="12"/>
        <rFont val="ＭＳ Ｐゴシック"/>
        <family val="3"/>
        <charset val="128"/>
      </rPr>
      <t>宿泊費</t>
    </r>
    <rPh sb="0" eb="3">
      <t>シュクハクヒ</t>
    </rPh>
    <phoneticPr fontId="3"/>
  </si>
  <si>
    <r>
      <rPr>
        <sz val="12"/>
        <rFont val="ＭＳ Ｐゴシック"/>
        <family val="3"/>
        <charset val="128"/>
      </rPr>
      <t>合計</t>
    </r>
    <rPh sb="0" eb="2">
      <t>ゴウケイ</t>
    </rPh>
    <phoneticPr fontId="3"/>
  </si>
  <si>
    <t>事業者名：</t>
    <rPh sb="0" eb="3">
      <t>ジギョウシャ</t>
    </rPh>
    <rPh sb="3" eb="4">
      <t>メイ</t>
    </rPh>
    <phoneticPr fontId="3"/>
  </si>
  <si>
    <t>使用規程：</t>
    <rPh sb="0" eb="2">
      <t>シヨウ</t>
    </rPh>
    <rPh sb="2" eb="4">
      <t>キテイ</t>
    </rPh>
    <phoneticPr fontId="3"/>
  </si>
  <si>
    <t>旅費法</t>
    <rPh sb="0" eb="2">
      <t>リョヒ</t>
    </rPh>
    <rPh sb="2" eb="3">
      <t>ホウ</t>
    </rPh>
    <phoneticPr fontId="3"/>
  </si>
  <si>
    <t>仕様書項目：</t>
    <rPh sb="0" eb="3">
      <t>シヨウショ</t>
    </rPh>
    <rPh sb="3" eb="5">
      <t>コウモク</t>
    </rPh>
    <phoneticPr fontId="3"/>
  </si>
  <si>
    <t>＜業務関係者との打合せ＞</t>
    <rPh sb="1" eb="3">
      <t>ギョウム</t>
    </rPh>
    <rPh sb="3" eb="6">
      <t>カンケイシャ</t>
    </rPh>
    <rPh sb="8" eb="10">
      <t>ウチアワ</t>
    </rPh>
    <phoneticPr fontId="30"/>
  </si>
  <si>
    <r>
      <rPr>
        <sz val="11"/>
        <rFont val="ＭＳ Ｐゴシック"/>
        <family val="3"/>
        <charset val="128"/>
      </rPr>
      <t>～</t>
    </r>
    <phoneticPr fontId="30"/>
  </si>
  <si>
    <t>×</t>
    <phoneticPr fontId="30"/>
  </si>
  <si>
    <r>
      <rPr>
        <sz val="11"/>
        <rFont val="ＭＳ Ｐゴシック"/>
        <family val="3"/>
        <charset val="128"/>
      </rPr>
      <t>～</t>
    </r>
    <phoneticPr fontId="30"/>
  </si>
  <si>
    <t>×</t>
    <phoneticPr fontId="30"/>
  </si>
  <si>
    <r>
      <rPr>
        <sz val="11"/>
        <rFont val="ＭＳ Ｐゴシック"/>
        <family val="3"/>
        <charset val="128"/>
      </rPr>
      <t>＝</t>
    </r>
    <phoneticPr fontId="30"/>
  </si>
  <si>
    <r>
      <rPr>
        <b/>
        <sz val="11"/>
        <rFont val="ＭＳ Ｐゴシック"/>
        <family val="3"/>
        <charset val="128"/>
      </rPr>
      <t>＝</t>
    </r>
    <phoneticPr fontId="30"/>
  </si>
  <si>
    <r>
      <rPr>
        <sz val="11"/>
        <color theme="3"/>
        <rFont val="ＭＳ Ｐゴシック"/>
        <family val="3"/>
        <charset val="128"/>
      </rPr>
      <t>バス</t>
    </r>
    <phoneticPr fontId="3"/>
  </si>
  <si>
    <r>
      <rPr>
        <sz val="11"/>
        <rFont val="ＭＳ Ｐゴシック"/>
        <family val="3"/>
        <charset val="128"/>
      </rPr>
      <t>～</t>
    </r>
    <phoneticPr fontId="30"/>
  </si>
  <si>
    <r>
      <rPr>
        <sz val="11"/>
        <color theme="3"/>
        <rFont val="ＭＳ Ｐゴシック"/>
        <family val="3"/>
        <charset val="128"/>
      </rPr>
      <t>○　　　　　○</t>
    </r>
    <phoneticPr fontId="3"/>
  </si>
  <si>
    <t>×</t>
    <phoneticPr fontId="30"/>
  </si>
  <si>
    <r>
      <rPr>
        <sz val="11"/>
        <rFont val="ＭＳ Ｐゴシック"/>
        <family val="3"/>
        <charset val="128"/>
      </rPr>
      <t>＝</t>
    </r>
    <phoneticPr fontId="30"/>
  </si>
  <si>
    <r>
      <rPr>
        <b/>
        <sz val="11"/>
        <color theme="3"/>
        <rFont val="ＭＳ Ｐゴシック"/>
        <family val="3"/>
        <charset val="128"/>
      </rPr>
      <t>＜検討会委員招聘旅費</t>
    </r>
    <r>
      <rPr>
        <b/>
        <sz val="11"/>
        <color theme="3"/>
        <rFont val="Verdana"/>
        <family val="2"/>
      </rPr>
      <t>&gt;</t>
    </r>
    <rPh sb="1" eb="4">
      <t>ケントウカイ</t>
    </rPh>
    <rPh sb="4" eb="6">
      <t>イイン</t>
    </rPh>
    <rPh sb="6" eb="8">
      <t>ショウヘイ</t>
    </rPh>
    <rPh sb="8" eb="10">
      <t>リョヒ</t>
    </rPh>
    <phoneticPr fontId="30"/>
  </si>
  <si>
    <t>No.</t>
    <phoneticPr fontId="3"/>
  </si>
  <si>
    <t>別紙●－２－１</t>
    <rPh sb="0" eb="2">
      <t>ベッシ</t>
    </rPh>
    <phoneticPr fontId="3"/>
  </si>
  <si>
    <t>No.</t>
    <phoneticPr fontId="3"/>
  </si>
  <si>
    <t>課税分
合計</t>
    <rPh sb="0" eb="2">
      <t>カゼイ</t>
    </rPh>
    <rPh sb="2" eb="3">
      <t>ブン</t>
    </rPh>
    <rPh sb="4" eb="6">
      <t>ゴウケイ</t>
    </rPh>
    <phoneticPr fontId="3"/>
  </si>
  <si>
    <t>課税分</t>
    <rPh sb="0" eb="3">
      <t>カゼイブン</t>
    </rPh>
    <phoneticPr fontId="3"/>
  </si>
  <si>
    <r>
      <rPr>
        <sz val="12"/>
        <rFont val="ＭＳ Ｐゴシック"/>
        <family val="3"/>
        <charset val="128"/>
      </rPr>
      <t>【外国旅費内訳】</t>
    </r>
    <r>
      <rPr>
        <sz val="12"/>
        <rFont val="Verdana"/>
        <family val="2"/>
      </rPr>
      <t xml:space="preserve"> </t>
    </r>
    <rPh sb="1" eb="3">
      <t>ガイコク</t>
    </rPh>
    <phoneticPr fontId="3"/>
  </si>
  <si>
    <r>
      <rPr>
        <sz val="12"/>
        <rFont val="ＭＳ Ｐゴシック"/>
        <family val="3"/>
        <charset val="128"/>
      </rPr>
      <t>業務名：</t>
    </r>
    <rPh sb="0" eb="3">
      <t>ギョウムメイ</t>
    </rPh>
    <phoneticPr fontId="3"/>
  </si>
  <si>
    <r>
      <rPr>
        <sz val="12"/>
        <rFont val="ＭＳ Ｐゴシック"/>
        <family val="3"/>
        <charset val="128"/>
      </rPr>
      <t>受託（共同実施）者：</t>
    </r>
    <rPh sb="0" eb="2">
      <t>ジュタク</t>
    </rPh>
    <rPh sb="3" eb="5">
      <t>キョウドウ</t>
    </rPh>
    <rPh sb="5" eb="7">
      <t>ジッシ</t>
    </rPh>
    <rPh sb="8" eb="9">
      <t>シャ</t>
    </rPh>
    <phoneticPr fontId="3"/>
  </si>
  <si>
    <r>
      <rPr>
        <sz val="12"/>
        <rFont val="ＭＳ Ｐゴシック"/>
        <family val="3"/>
        <charset val="128"/>
      </rPr>
      <t>仕様書区分：</t>
    </r>
    <rPh sb="0" eb="3">
      <t>シヨウショ</t>
    </rPh>
    <rPh sb="3" eb="5">
      <t>クブン</t>
    </rPh>
    <phoneticPr fontId="3"/>
  </si>
  <si>
    <r>
      <rPr>
        <sz val="12"/>
        <rFont val="ＭＳ Ｐゴシック"/>
        <family val="3"/>
        <charset val="128"/>
      </rPr>
      <t>（単位：円）</t>
    </r>
    <phoneticPr fontId="3"/>
  </si>
  <si>
    <r>
      <rPr>
        <sz val="12"/>
        <rFont val="ＭＳ Ｐゴシック"/>
        <family val="3"/>
        <charset val="128"/>
      </rPr>
      <t>人回</t>
    </r>
    <rPh sb="0" eb="1">
      <t>ヒト</t>
    </rPh>
    <rPh sb="1" eb="2">
      <t>カイ</t>
    </rPh>
    <phoneticPr fontId="3"/>
  </si>
  <si>
    <r>
      <rPr>
        <sz val="12"/>
        <rFont val="ＭＳ Ｐゴシック"/>
        <family val="3"/>
        <charset val="128"/>
      </rPr>
      <t>備考</t>
    </r>
    <rPh sb="0" eb="2">
      <t>ビコウ</t>
    </rPh>
    <phoneticPr fontId="3"/>
  </si>
  <si>
    <r>
      <rPr>
        <sz val="12"/>
        <rFont val="ＭＳ Ｐゴシック"/>
        <family val="3"/>
        <charset val="128"/>
      </rPr>
      <t>国内
交通費
（課税）</t>
    </r>
    <rPh sb="0" eb="2">
      <t>コクナイ</t>
    </rPh>
    <rPh sb="3" eb="6">
      <t>コウツウヒ</t>
    </rPh>
    <rPh sb="8" eb="10">
      <t>カゼイ</t>
    </rPh>
    <phoneticPr fontId="3"/>
  </si>
  <si>
    <r>
      <rPr>
        <sz val="12"/>
        <rFont val="ＭＳ Ｐゴシック"/>
        <family val="3"/>
        <charset val="128"/>
      </rPr>
      <t>海外
交通費</t>
    </r>
    <rPh sb="0" eb="2">
      <t>カイガイ</t>
    </rPh>
    <rPh sb="3" eb="6">
      <t>コウツウヒ</t>
    </rPh>
    <phoneticPr fontId="3"/>
  </si>
  <si>
    <r>
      <rPr>
        <sz val="12"/>
        <rFont val="ＭＳ Ｐゴシック"/>
        <family val="3"/>
        <charset val="128"/>
      </rPr>
      <t>小計</t>
    </r>
    <rPh sb="0" eb="2">
      <t>ショウケイ</t>
    </rPh>
    <phoneticPr fontId="3"/>
  </si>
  <si>
    <r>
      <rPr>
        <sz val="12"/>
        <rFont val="ＭＳ Ｐゴシック"/>
        <family val="3"/>
        <charset val="128"/>
      </rPr>
      <t>国内
（課税）</t>
    </r>
    <rPh sb="0" eb="2">
      <t>コクナイ</t>
    </rPh>
    <rPh sb="4" eb="6">
      <t>カゼイ</t>
    </rPh>
    <phoneticPr fontId="3"/>
  </si>
  <si>
    <r>
      <rPr>
        <sz val="12"/>
        <rFont val="ＭＳ Ｐゴシック"/>
        <family val="3"/>
        <charset val="128"/>
      </rPr>
      <t>海外
（非課税）</t>
    </r>
    <rPh sb="0" eb="2">
      <t>カイガイ</t>
    </rPh>
    <rPh sb="4" eb="7">
      <t>ヒカゼイ</t>
    </rPh>
    <phoneticPr fontId="3"/>
  </si>
  <si>
    <r>
      <rPr>
        <sz val="12"/>
        <rFont val="ＭＳ Ｐゴシック"/>
        <family val="3"/>
        <charset val="128"/>
      </rPr>
      <t>日額</t>
    </r>
    <rPh sb="0" eb="2">
      <t>ニチガク</t>
    </rPh>
    <phoneticPr fontId="3"/>
  </si>
  <si>
    <r>
      <rPr>
        <sz val="12"/>
        <rFont val="ＭＳ Ｐゴシック"/>
        <family val="3"/>
        <charset val="128"/>
      </rPr>
      <t>日数</t>
    </r>
    <rPh sb="0" eb="2">
      <t>ニッスウ</t>
    </rPh>
    <phoneticPr fontId="3"/>
  </si>
  <si>
    <r>
      <rPr>
        <sz val="12"/>
        <rFont val="ＭＳ Ｐゴシック"/>
        <family val="3"/>
        <charset val="128"/>
      </rPr>
      <t>泊数</t>
    </r>
    <rPh sb="0" eb="1">
      <t>ハク</t>
    </rPh>
    <rPh sb="1" eb="2">
      <t>スウ</t>
    </rPh>
    <phoneticPr fontId="3"/>
  </si>
  <si>
    <r>
      <rPr>
        <sz val="12"/>
        <rFont val="ＭＳ Ｐゴシック"/>
        <family val="3"/>
        <charset val="128"/>
      </rPr>
      <t>未定</t>
    </r>
    <rPh sb="0" eb="2">
      <t>ミテイ</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</si>
  <si>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0" eb="3">
      <t>センモンカ</t>
    </rPh>
    <rPh sb="4" eb="5">
      <t>メイ</t>
    </rPh>
    <rPh sb="10" eb="11">
      <t>キュウ</t>
    </rPh>
    <rPh sb="14" eb="15">
      <t>カイ</t>
    </rPh>
    <phoneticPr fontId="3"/>
  </si>
  <si>
    <r>
      <rPr>
        <sz val="12"/>
        <rFont val="ＭＳ Ｐゴシック"/>
        <family val="3"/>
        <charset val="128"/>
      </rPr>
      <t>東京</t>
    </r>
    <rPh sb="0" eb="2">
      <t>トウキョウ</t>
    </rPh>
    <phoneticPr fontId="30"/>
  </si>
  <si>
    <r>
      <rPr>
        <sz val="12"/>
        <rFont val="ＭＳ Ｐゴシック"/>
        <family val="3"/>
        <charset val="128"/>
      </rPr>
      <t>⇔</t>
    </r>
    <phoneticPr fontId="30"/>
  </si>
  <si>
    <r>
      <rPr>
        <sz val="12"/>
        <rFont val="ＭＳ Ｐゴシック"/>
        <family val="3"/>
        <charset val="128"/>
      </rPr>
      <t>ダナン</t>
    </r>
  </si>
  <si>
    <r>
      <rPr>
        <sz val="12"/>
        <rFont val="ＭＳ Ｐゴシック"/>
        <family val="3"/>
        <charset val="128"/>
      </rPr>
      <t>④</t>
    </r>
    <r>
      <rPr>
        <sz val="12"/>
        <rFont val="Verdana"/>
        <family val="2"/>
      </rPr>
      <t>-1</t>
    </r>
    <phoneticPr fontId="3"/>
  </si>
  <si>
    <r>
      <rPr>
        <sz val="12"/>
        <rFont val="ＭＳ Ｐゴシック"/>
        <family val="3"/>
        <charset val="128"/>
      </rPr>
      <t>（羽田）</t>
    </r>
    <rPh sb="1" eb="3">
      <t>ハネダ</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</si>
  <si>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</si>
  <si>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2"/>
        <rFont val="ＭＳ Ｐゴシック"/>
        <family val="3"/>
        <charset val="128"/>
      </rPr>
      <t>ハイフォン</t>
    </r>
  </si>
  <si>
    <r>
      <rPr>
        <sz val="12"/>
        <rFont val="ＭＳ Ｐゴシック"/>
        <family val="3"/>
        <charset val="128"/>
      </rPr>
      <t>④</t>
    </r>
    <r>
      <rPr>
        <sz val="12"/>
        <rFont val="Verdana"/>
        <family val="2"/>
      </rPr>
      <t>-2</t>
    </r>
    <phoneticPr fontId="3"/>
  </si>
  <si>
    <r>
      <rPr>
        <sz val="12"/>
        <rFont val="ＭＳ Ｐゴシック"/>
        <family val="3"/>
        <charset val="128"/>
      </rPr>
      <t>（成田）</t>
    </r>
    <rPh sb="1" eb="3">
      <t>ナリタ</t>
    </rPh>
    <phoneticPr fontId="3"/>
  </si>
  <si>
    <r>
      <rPr>
        <sz val="12"/>
        <rFont val="ＭＳ Ｐゴシック"/>
        <family val="3"/>
        <charset val="128"/>
      </rPr>
      <t>パリ</t>
    </r>
    <phoneticPr fontId="3"/>
  </si>
  <si>
    <r>
      <rPr>
        <sz val="12"/>
        <rFont val="ＭＳ Ｐゴシック"/>
        <family val="3"/>
        <charset val="128"/>
      </rPr>
      <t>④</t>
    </r>
    <r>
      <rPr>
        <sz val="12"/>
        <rFont val="Verdana"/>
        <family val="2"/>
      </rPr>
      <t>-3</t>
    </r>
    <phoneticPr fontId="3"/>
  </si>
  <si>
    <r>
      <rPr>
        <sz val="12"/>
        <rFont val="ＭＳ Ｐゴシック"/>
        <family val="3"/>
        <charset val="128"/>
      </rPr>
      <t>（成田発・羽田着）</t>
    </r>
    <rPh sb="1" eb="3">
      <t>ナリタ</t>
    </rPh>
    <rPh sb="3" eb="4">
      <t>ハツ</t>
    </rPh>
    <rPh sb="5" eb="7">
      <t>ハネダ</t>
    </rPh>
    <rPh sb="7" eb="8">
      <t>チャク</t>
    </rPh>
    <phoneticPr fontId="3"/>
  </si>
  <si>
    <r>
      <rPr>
        <sz val="12"/>
        <rFont val="ＭＳ Ｐゴシック"/>
        <family val="3"/>
        <charset val="128"/>
      </rPr>
      <t>合　　計</t>
    </r>
    <rPh sb="0" eb="1">
      <t>ゴウ</t>
    </rPh>
    <rPh sb="3" eb="4">
      <t>ケイ</t>
    </rPh>
    <phoneticPr fontId="30"/>
  </si>
  <si>
    <r>
      <rPr>
        <sz val="12"/>
        <rFont val="ＭＳ Ｐゴシック"/>
        <family val="3"/>
        <charset val="128"/>
      </rPr>
      <t>交　通　</t>
    </r>
    <r>
      <rPr>
        <sz val="12"/>
        <rFont val="ＭＳ Ｐゴシック"/>
        <family val="3"/>
        <charset val="128"/>
      </rPr>
      <t>経</t>
    </r>
    <r>
      <rPr>
        <sz val="12"/>
        <rFont val="Verdana"/>
        <family val="2"/>
      </rPr>
      <t xml:space="preserve">  </t>
    </r>
    <r>
      <rPr>
        <sz val="12"/>
        <rFont val="ＭＳ Ｐゴシック"/>
        <family val="3"/>
        <charset val="128"/>
      </rPr>
      <t>路</t>
    </r>
    <rPh sb="0" eb="1">
      <t>コウ</t>
    </rPh>
    <rPh sb="2" eb="3">
      <t>ツウ</t>
    </rPh>
    <rPh sb="4" eb="5">
      <t>キョウ</t>
    </rPh>
    <rPh sb="7" eb="8">
      <t>ロ</t>
    </rPh>
    <phoneticPr fontId="30"/>
  </si>
  <si>
    <t>航空券等</t>
    <rPh sb="0" eb="2">
      <t>コウクウ</t>
    </rPh>
    <rPh sb="2" eb="3">
      <t>ケン</t>
    </rPh>
    <rPh sb="3" eb="4">
      <t>トウ</t>
    </rPh>
    <phoneticPr fontId="3"/>
  </si>
  <si>
    <t>課税分</t>
    <rPh sb="0" eb="2">
      <t>カゼイ</t>
    </rPh>
    <rPh sb="2" eb="3">
      <t>ブン</t>
    </rPh>
    <phoneticPr fontId="3"/>
  </si>
  <si>
    <t>非課税分</t>
    <rPh sb="0" eb="1">
      <t>ヒ</t>
    </rPh>
    <rPh sb="1" eb="4">
      <t>カゼイブン</t>
    </rPh>
    <phoneticPr fontId="3"/>
  </si>
  <si>
    <t>非課税分
合計</t>
    <rPh sb="0" eb="1">
      <t>ヒ</t>
    </rPh>
    <rPh sb="1" eb="3">
      <t>カゼイ</t>
    </rPh>
    <rPh sb="3" eb="4">
      <t>ブン</t>
    </rPh>
    <rPh sb="5" eb="7">
      <t>ゴウケイ</t>
    </rPh>
    <phoneticPr fontId="3"/>
  </si>
  <si>
    <r>
      <rPr>
        <sz val="12"/>
        <rFont val="ＭＳ Ｐゴシック"/>
        <family val="3"/>
        <charset val="128"/>
      </rPr>
      <t>専門家</t>
    </r>
    <r>
      <rPr>
        <sz val="12"/>
        <rFont val="Verdana"/>
        <family val="2"/>
      </rPr>
      <t>2</t>
    </r>
    <r>
      <rPr>
        <sz val="12"/>
        <rFont val="ＭＳ Ｐゴシック"/>
        <family val="3"/>
        <charset val="128"/>
      </rPr>
      <t>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</si>
  <si>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1"/>
        <rFont val="ＭＳ Ｐゴシック"/>
        <family val="3"/>
        <charset val="128"/>
      </rPr>
      <t>【旅費内訳】　</t>
    </r>
    <rPh sb="1" eb="3">
      <t>リョヒ</t>
    </rPh>
    <rPh sb="3" eb="5">
      <t>ウチワケ</t>
    </rPh>
    <phoneticPr fontId="3"/>
  </si>
  <si>
    <r>
      <rPr>
        <sz val="11"/>
        <color theme="3"/>
        <rFont val="ＭＳ Ｐゴシック"/>
        <family val="3"/>
        <charset val="128"/>
      </rPr>
      <t>※使用規程：旅費法</t>
    </r>
    <rPh sb="1" eb="3">
      <t>シヨウ</t>
    </rPh>
    <rPh sb="3" eb="5">
      <t>キテイ</t>
    </rPh>
    <rPh sb="6" eb="8">
      <t>リョヒ</t>
    </rPh>
    <rPh sb="8" eb="9">
      <t>ホウ</t>
    </rPh>
    <phoneticPr fontId="3"/>
  </si>
  <si>
    <r>
      <rPr>
        <sz val="11"/>
        <rFont val="ＭＳ Ｐゴシック"/>
        <family val="3"/>
        <charset val="128"/>
      </rPr>
      <t>（国内旅費）</t>
    </r>
    <rPh sb="1" eb="3">
      <t>コクナイ</t>
    </rPh>
    <rPh sb="3" eb="5">
      <t>リョヒ</t>
    </rPh>
    <phoneticPr fontId="3"/>
  </si>
  <si>
    <r>
      <rPr>
        <sz val="11"/>
        <rFont val="ＭＳ Ｐゴシック"/>
        <family val="3"/>
        <charset val="128"/>
      </rPr>
      <t>（単位：円）</t>
    </r>
    <phoneticPr fontId="3"/>
  </si>
  <si>
    <r>
      <rPr>
        <sz val="11"/>
        <rFont val="ＭＳ Ｐゴシック"/>
        <family val="3"/>
        <charset val="128"/>
      </rPr>
      <t>仕様書項目</t>
    </r>
    <rPh sb="0" eb="3">
      <t>シヨウショ</t>
    </rPh>
    <rPh sb="3" eb="5">
      <t>コウモク</t>
    </rPh>
    <phoneticPr fontId="5"/>
  </si>
  <si>
    <r>
      <rPr>
        <sz val="11"/>
        <rFont val="ＭＳ Ｐゴシック"/>
        <family val="3"/>
        <charset val="128"/>
      </rPr>
      <t>備考</t>
    </r>
    <rPh sb="0" eb="2">
      <t>ビコウ</t>
    </rPh>
    <phoneticPr fontId="7"/>
  </si>
  <si>
    <r>
      <rPr>
        <sz val="11"/>
        <color theme="3"/>
        <rFont val="ＭＳ Ｐゴシック"/>
        <family val="3"/>
        <charset val="128"/>
      </rPr>
      <t>別紙●－１－１</t>
    </r>
    <rPh sb="0" eb="2">
      <t>ベッシ</t>
    </rPh>
    <phoneticPr fontId="3"/>
  </si>
  <si>
    <r>
      <rPr>
        <sz val="11"/>
        <rFont val="ＭＳ Ｐゴシック"/>
        <family val="3"/>
        <charset val="128"/>
      </rPr>
      <t>国内旅費合計</t>
    </r>
    <rPh sb="0" eb="2">
      <t>コクナイ</t>
    </rPh>
    <rPh sb="2" eb="4">
      <t>リョヒ</t>
    </rPh>
    <rPh sb="4" eb="6">
      <t>ゴウケイ</t>
    </rPh>
    <phoneticPr fontId="3"/>
  </si>
  <si>
    <r>
      <rPr>
        <sz val="11"/>
        <rFont val="ＭＳ Ｐゴシック"/>
        <family val="3"/>
        <charset val="128"/>
      </rPr>
      <t>（外国旅費）</t>
    </r>
    <rPh sb="1" eb="3">
      <t>ガイコク</t>
    </rPh>
    <rPh sb="3" eb="5">
      <t>リョヒ</t>
    </rPh>
    <phoneticPr fontId="3"/>
  </si>
  <si>
    <r>
      <rPr>
        <sz val="11"/>
        <rFont val="ＭＳ Ｐゴシック"/>
        <family val="3"/>
        <charset val="128"/>
      </rPr>
      <t>非課税分</t>
    </r>
    <rPh sb="0" eb="3">
      <t>ヒカゼイ</t>
    </rPh>
    <rPh sb="3" eb="4">
      <t>ブン</t>
    </rPh>
    <phoneticPr fontId="5"/>
  </si>
  <si>
    <r>
      <rPr>
        <sz val="11"/>
        <rFont val="ＭＳ Ｐゴシック"/>
        <family val="3"/>
        <charset val="128"/>
      </rPr>
      <t>課税分</t>
    </r>
    <rPh sb="0" eb="3">
      <t>カゼイブン</t>
    </rPh>
    <phoneticPr fontId="5"/>
  </si>
  <si>
    <r>
      <rPr>
        <sz val="11"/>
        <color theme="3"/>
        <rFont val="ＭＳ Ｐゴシック"/>
        <family val="3"/>
        <charset val="128"/>
      </rPr>
      <t>別紙●－２－１</t>
    </r>
    <rPh sb="0" eb="2">
      <t>ベッシ</t>
    </rPh>
    <phoneticPr fontId="3"/>
  </si>
  <si>
    <r>
      <rPr>
        <sz val="11"/>
        <rFont val="ＭＳ Ｐゴシック"/>
        <family val="3"/>
        <charset val="128"/>
      </rPr>
      <t>外国旅費合計</t>
    </r>
    <rPh sb="0" eb="2">
      <t>ガイコク</t>
    </rPh>
    <rPh sb="2" eb="4">
      <t>リョヒ</t>
    </rPh>
    <rPh sb="4" eb="6">
      <t>ゴウケイ</t>
    </rPh>
    <phoneticPr fontId="3"/>
  </si>
  <si>
    <r>
      <rPr>
        <sz val="11"/>
        <rFont val="ＭＳ Ｐゴシック"/>
        <family val="3"/>
        <charset val="128"/>
      </rPr>
      <t>旅費小計</t>
    </r>
    <rPh sb="0" eb="2">
      <t>リョヒ</t>
    </rPh>
    <rPh sb="2" eb="4">
      <t>ショウケイ</t>
    </rPh>
    <phoneticPr fontId="7"/>
  </si>
  <si>
    <r>
      <rPr>
        <sz val="11"/>
        <rFont val="ＭＳ Ｐゴシック"/>
        <family val="3"/>
        <charset val="128"/>
      </rPr>
      <t>課税分割戻し</t>
    </r>
    <rPh sb="0" eb="3">
      <t>カゼイブン</t>
    </rPh>
    <rPh sb="3" eb="5">
      <t>ワリモド</t>
    </rPh>
    <phoneticPr fontId="7"/>
  </si>
  <si>
    <r>
      <rPr>
        <sz val="11"/>
        <rFont val="ＭＳ Ｐゴシック"/>
        <family val="3"/>
        <charset val="128"/>
      </rPr>
      <t>旅費合計</t>
    </r>
    <rPh sb="0" eb="2">
      <t>リョヒ</t>
    </rPh>
    <rPh sb="2" eb="4">
      <t>ゴウケイ</t>
    </rPh>
    <phoneticPr fontId="7"/>
  </si>
  <si>
    <r>
      <rPr>
        <sz val="11"/>
        <rFont val="ＭＳ Ｐゴシック"/>
        <family val="3"/>
        <charset val="128"/>
      </rPr>
      <t>■添付資料</t>
    </r>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</si>
  <si>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</si>
  <si>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t>うち、一般管理費算定根拠（人件費＋業務費－外注費－共同実施費）＝</t>
    <rPh sb="3" eb="5">
      <t>イッパン</t>
    </rPh>
    <rPh sb="5" eb="8">
      <t>カンリヒ</t>
    </rPh>
    <rPh sb="8" eb="10">
      <t>サンテイ</t>
    </rPh>
    <rPh sb="10" eb="12">
      <t>コンキョ</t>
    </rPh>
    <rPh sb="13" eb="16">
      <t>ジンケンヒ</t>
    </rPh>
    <rPh sb="17" eb="20">
      <t>ギョウムヒ</t>
    </rPh>
    <rPh sb="21" eb="24">
      <t>ガイチュウヒ</t>
    </rPh>
    <rPh sb="25" eb="27">
      <t>キョウドウ</t>
    </rPh>
    <rPh sb="27" eb="29">
      <t>ジッシ</t>
    </rPh>
    <rPh sb="29" eb="30">
      <t>ヒ</t>
    </rPh>
    <phoneticPr fontId="3"/>
  </si>
  <si>
    <r>
      <rPr>
        <sz val="12"/>
        <rFont val="ＭＳ Ｐゴシック"/>
        <family val="3"/>
        <charset val="128"/>
      </rPr>
      <t>技師A　１名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×1</t>
    </r>
    <r>
      <rPr>
        <sz val="12"/>
        <rFont val="ＭＳ Ｐゴシック"/>
        <family val="3"/>
        <charset val="128"/>
      </rPr>
      <t>回</t>
    </r>
    <rPh sb="0" eb="2">
      <t>ギシ</t>
    </rPh>
    <rPh sb="5" eb="6">
      <t>メイ</t>
    </rPh>
    <rPh sb="11" eb="12">
      <t>キュウ</t>
    </rPh>
    <rPh sb="15" eb="16">
      <t>カイ</t>
    </rPh>
    <phoneticPr fontId="3"/>
  </si>
  <si>
    <r>
      <rPr>
        <sz val="8"/>
        <rFont val="ＭＳ Ｐゴシック"/>
        <family val="3"/>
        <charset val="128"/>
      </rPr>
      <t>子ども子育て
拠</t>
    </r>
    <r>
      <rPr>
        <sz val="8"/>
        <rFont val="Verdana"/>
        <family val="2"/>
      </rPr>
      <t xml:space="preserve"> </t>
    </r>
    <r>
      <rPr>
        <sz val="8"/>
        <rFont val="ＭＳ Ｐゴシック"/>
        <family val="3"/>
        <charset val="128"/>
      </rPr>
      <t>出</t>
    </r>
    <r>
      <rPr>
        <sz val="8"/>
        <rFont val="Verdana"/>
        <family val="2"/>
      </rPr>
      <t xml:space="preserve"> </t>
    </r>
    <r>
      <rPr>
        <sz val="8"/>
        <rFont val="ＭＳ Ｐゴシック"/>
        <family val="3"/>
        <charset val="128"/>
      </rPr>
      <t>金</t>
    </r>
    <rPh sb="0" eb="1">
      <t>コ</t>
    </rPh>
    <rPh sb="3" eb="5">
      <t>コソダ</t>
    </rPh>
    <rPh sb="7" eb="8">
      <t>キョ</t>
    </rPh>
    <rPh sb="9" eb="10">
      <t>デ</t>
    </rPh>
    <rPh sb="11" eb="12">
      <t>キン</t>
    </rPh>
    <phoneticPr fontId="3"/>
  </si>
  <si>
    <t>■添付資料</t>
    <rPh sb="1" eb="3">
      <t>テンプ</t>
    </rPh>
    <rPh sb="3" eb="5">
      <t>シリョウ</t>
    </rPh>
    <phoneticPr fontId="3"/>
  </si>
  <si>
    <r>
      <rPr>
        <sz val="11"/>
        <rFont val="ＭＳ Ｐゴシック"/>
        <family val="3"/>
        <charset val="128"/>
      </rPr>
      <t>【国内旅費内訳】</t>
    </r>
    <r>
      <rPr>
        <sz val="11"/>
        <rFont val="Verdana"/>
        <family val="2"/>
      </rPr>
      <t xml:space="preserve"> </t>
    </r>
    <rPh sb="1" eb="3">
      <t>コクナイ</t>
    </rPh>
    <rPh sb="3" eb="5">
      <t>リョヒ</t>
    </rPh>
    <rPh sb="5" eb="7">
      <t>ウチワケ</t>
    </rPh>
    <phoneticPr fontId="3"/>
  </si>
  <si>
    <t>【見積提出時に提出】
（受託単価を使用する場合）
・受託単価を定めた規程等の写し、受託単価の算定根拠
（実績単価を使用する場合）
・実績単価算出根拠
【その他受託者において保管する書類】
・給与台帳（業務従事者に支払った額や内訳がわかるもの）
・タイムカードや出勤簿等勤務状況を記録したもの</t>
    <phoneticPr fontId="3"/>
  </si>
  <si>
    <t>（１）○○○の解析</t>
    <rPh sb="7" eb="9">
      <t>カイセキ</t>
    </rPh>
    <phoneticPr fontId="3"/>
  </si>
  <si>
    <t>■添付資料</t>
    <phoneticPr fontId="3"/>
  </si>
  <si>
    <t>■添付資料</t>
    <phoneticPr fontId="3"/>
  </si>
  <si>
    <t>■添付資料</t>
    <phoneticPr fontId="3"/>
  </si>
  <si>
    <t>■添付資料</t>
    <phoneticPr fontId="3"/>
  </si>
  <si>
    <t>【見積提出時に提出】
・見積書、経費内訳表の写し
（見積書の各費目の根拠資料は提出不要）
【その他受託者において保管する書類】
・受託者にて確認した精算報告書の付随する支出根拠書類等</t>
    <phoneticPr fontId="3"/>
  </si>
  <si>
    <t>■添付書類：</t>
    <phoneticPr fontId="3"/>
  </si>
  <si>
    <t>【見積提出時に提出】
・なし
【その他受託者において保管する書類】
・受託者の規程等単価の根拠がわかるもの（仕様書指定の単価や「謝金の支払標準基準（各府省等申合せ）」による場合は不要）
・検討会等への出席や講演等を依頼した書類（委員委嘱状・就任承諾書・講演依頼書等）
・検討会等の開催日時・出席者・内容等を示す資料（開催通知・出席者名簿・議事録等）</t>
    <phoneticPr fontId="3"/>
  </si>
  <si>
    <t>【見積提出時に提出】
なし
【その他受託者において保管する書類】
・受託者の規程等単価の根拠がわかるもの
・航空運賃の根拠資料
・鉄道運賃の根拠
・旅費支払調書、出張報告書、運賃の根拠等</t>
    <phoneticPr fontId="3"/>
  </si>
  <si>
    <t>【見積提出時に提出】
・なし
【その他受託者において保管する書類】
・見積書、カタログ等
・納品書、請求書、領収書等の写し
・消耗品受払簿（消耗品の購入・使用数量を管理したもの）</t>
    <phoneticPr fontId="3"/>
  </si>
  <si>
    <t>【見積提出時に提出】
・なし
【その他受託者において保管する書類】
・見積書等
・納品書、請求書、領収書等の写し</t>
    <phoneticPr fontId="3"/>
  </si>
  <si>
    <t>【見積提出時に提出】
・なし
【その他受託者において保管する書類】
・見積書、価格表等
・発送先リストなど委託業務に使途したことが分かるもの</t>
    <rPh sb="40" eb="43">
      <t>カカクヒョウ</t>
    </rPh>
    <phoneticPr fontId="3"/>
  </si>
  <si>
    <t xml:space="preserve">【見積提出時に提出】
・なし
【その他受託者において保管する書類】
・リース契約は、基本方針の取扱いに適合しているかを確認するため、リース契約書の提出を求めることがある。
【その他受託者において整備する書類】
（見積作成時）
・見積書等の写し
（額の確定時）
・納品書、請求書、領収書等の写し・請求書、領収書等の写し
・リースの場合は、リース契約書
</t>
    <phoneticPr fontId="3"/>
  </si>
  <si>
    <t>【見積提出時に提出】
・なし
【その他受託者において整備する書類】
・見積書等
・請求書、領収書等の写し
・会議等の開催日、内容、出席者等が確認できる書類</t>
    <rPh sb="35" eb="38">
      <t>ミツモリショ</t>
    </rPh>
    <rPh sb="38" eb="39">
      <t>トウ</t>
    </rPh>
    <phoneticPr fontId="3"/>
  </si>
  <si>
    <t>【見積提出時に提出】
・なし
【その他受託者において整備する書類】
・見積書等
・納品書、請求書、領収書等の写し</t>
    <rPh sb="35" eb="38">
      <t>ミツモリショ</t>
    </rPh>
    <rPh sb="38" eb="39">
      <t>トウ</t>
    </rPh>
    <phoneticPr fontId="3"/>
  </si>
  <si>
    <t>【見積提出時に提出】
・なし（ただし、再委任承認申請手続きに際して見積書等の写しが必要）
【額の確定時に提出】
・見積書等
・納品書・業務完了報告書、検査調書、請求書、領収書等の写し</t>
    <rPh sb="19" eb="20">
      <t>サイ</t>
    </rPh>
    <rPh sb="20" eb="22">
      <t>イニン</t>
    </rPh>
    <rPh sb="22" eb="24">
      <t>ショウニン</t>
    </rPh>
    <rPh sb="24" eb="26">
      <t>シンセイ</t>
    </rPh>
    <rPh sb="26" eb="28">
      <t>テツヅ</t>
    </rPh>
    <rPh sb="30" eb="31">
      <t>サイ</t>
    </rPh>
    <rPh sb="33" eb="36">
      <t>ミツモリショ</t>
    </rPh>
    <rPh sb="36" eb="37">
      <t>トウ</t>
    </rPh>
    <rPh sb="38" eb="39">
      <t>ウツ</t>
    </rPh>
    <rPh sb="41" eb="43">
      <t>ヒツヨウ</t>
    </rPh>
    <rPh sb="58" eb="61">
      <t>ミツモリショ</t>
    </rPh>
    <rPh sb="61" eb="62">
      <t>トウ</t>
    </rPh>
    <phoneticPr fontId="3"/>
  </si>
  <si>
    <t>別添２</t>
    <phoneticPr fontId="3"/>
  </si>
  <si>
    <t>事業名：</t>
    <rPh sb="0" eb="2">
      <t>ジギョウ</t>
    </rPh>
    <rPh sb="2" eb="3">
      <t>メイ</t>
    </rPh>
    <phoneticPr fontId="3"/>
  </si>
  <si>
    <t>代表事業者名：</t>
    <rPh sb="0" eb="2">
      <t>ダイヒョウ</t>
    </rPh>
    <rPh sb="2" eb="5">
      <t>ジギョウシャ</t>
    </rPh>
    <rPh sb="5" eb="6">
      <t>メイ</t>
    </rPh>
    <phoneticPr fontId="3"/>
  </si>
  <si>
    <t>経　費　内　訳　書</t>
    <phoneticPr fontId="3"/>
  </si>
  <si>
    <t>別添２　　　</t>
    <phoneticPr fontId="70"/>
  </si>
  <si>
    <t>事業名：　　　　　　　　　　　　　　　　　　　　　</t>
    <rPh sb="0" eb="2">
      <t>ジギョウ</t>
    </rPh>
    <rPh sb="2" eb="3">
      <t>メイ</t>
    </rPh>
    <phoneticPr fontId="70"/>
  </si>
  <si>
    <t>代表事業者名：</t>
    <rPh sb="0" eb="2">
      <t>ダイヒョウ</t>
    </rPh>
    <rPh sb="2" eb="5">
      <t>ジギョウシャ</t>
    </rPh>
    <rPh sb="5" eb="6">
      <t>ナ</t>
    </rPh>
    <phoneticPr fontId="70"/>
  </si>
  <si>
    <t>（単位：円）</t>
    <rPh sb="1" eb="3">
      <t>タンイ</t>
    </rPh>
    <rPh sb="4" eb="5">
      <t>エン</t>
    </rPh>
    <phoneticPr fontId="3"/>
  </si>
  <si>
    <t>経 費 区 分</t>
    <rPh sb="0" eb="1">
      <t>キョウ</t>
    </rPh>
    <rPh sb="2" eb="3">
      <t>ヒ</t>
    </rPh>
    <rPh sb="4" eb="5">
      <t>ク</t>
    </rPh>
    <rPh sb="6" eb="7">
      <t>ブン</t>
    </rPh>
    <phoneticPr fontId="3"/>
  </si>
  <si>
    <t>積 算 額</t>
    <rPh sb="0" eb="1">
      <t>セキ</t>
    </rPh>
    <rPh sb="2" eb="3">
      <t>サン</t>
    </rPh>
    <rPh sb="4" eb="5">
      <t>ガク</t>
    </rPh>
    <phoneticPr fontId="3"/>
  </si>
  <si>
    <t>内　　　　　　　　訳</t>
    <rPh sb="0" eb="1">
      <t>ナイ</t>
    </rPh>
    <rPh sb="9" eb="10">
      <t>ヤク</t>
    </rPh>
    <phoneticPr fontId="3"/>
  </si>
  <si>
    <t>共同実施者の内訳</t>
    <rPh sb="0" eb="2">
      <t>キョウドウ</t>
    </rPh>
    <rPh sb="2" eb="4">
      <t>ジッシ</t>
    </rPh>
    <rPh sb="4" eb="5">
      <t>シャ</t>
    </rPh>
    <rPh sb="6" eb="8">
      <t>ウチワケ</t>
    </rPh>
    <phoneticPr fontId="70"/>
  </si>
  <si>
    <t>備　　　　考</t>
    <rPh sb="0" eb="1">
      <t>ビン</t>
    </rPh>
    <rPh sb="5" eb="6">
      <t>コウ</t>
    </rPh>
    <phoneticPr fontId="3"/>
  </si>
  <si>
    <t>事業　計</t>
    <rPh sb="0" eb="2">
      <t>ジギョウ</t>
    </rPh>
    <rPh sb="3" eb="4">
      <t>ケイ</t>
    </rPh>
    <phoneticPr fontId="70"/>
  </si>
  <si>
    <t>A社</t>
    <rPh sb="1" eb="2">
      <t>シャ</t>
    </rPh>
    <phoneticPr fontId="70"/>
  </si>
  <si>
    <t>B社</t>
    <rPh sb="1" eb="2">
      <t>シャ</t>
    </rPh>
    <phoneticPr fontId="70"/>
  </si>
  <si>
    <t>C社</t>
    <rPh sb="1" eb="2">
      <t>シャ</t>
    </rPh>
    <phoneticPr fontId="70"/>
  </si>
  <si>
    <t>D社</t>
    <rPh sb="1" eb="2">
      <t>シャ</t>
    </rPh>
    <phoneticPr fontId="70"/>
  </si>
  <si>
    <t>E社</t>
    <rPh sb="1" eb="2">
      <t>シャ</t>
    </rPh>
    <phoneticPr fontId="70"/>
  </si>
  <si>
    <t>人  件  費</t>
    <rPh sb="0" eb="1">
      <t>ヒト</t>
    </rPh>
    <rPh sb="3" eb="4">
      <t>ケン</t>
    </rPh>
    <rPh sb="6" eb="7">
      <t>ヒ</t>
    </rPh>
    <phoneticPr fontId="3"/>
  </si>
  <si>
    <t>主任技師</t>
    <rPh sb="0" eb="2">
      <t>シュニン</t>
    </rPh>
    <rPh sb="2" eb="4">
      <t>ギシ</t>
    </rPh>
    <phoneticPr fontId="70"/>
  </si>
  <si>
    <t>人日×</t>
    <rPh sb="0" eb="2">
      <t>ニンニチ</t>
    </rPh>
    <phoneticPr fontId="3"/>
  </si>
  <si>
    <t>＠</t>
    <phoneticPr fontId="3"/>
  </si>
  <si>
    <t>＠</t>
    <phoneticPr fontId="3"/>
  </si>
  <si>
    <t>＠</t>
    <phoneticPr fontId="3"/>
  </si>
  <si>
    <t>=</t>
    <phoneticPr fontId="3"/>
  </si>
  <si>
    <t>人  件  費　計</t>
    <rPh sb="0" eb="1">
      <t>ヒト</t>
    </rPh>
    <rPh sb="3" eb="4">
      <t>ケン</t>
    </rPh>
    <rPh sb="6" eb="7">
      <t>ヒ</t>
    </rPh>
    <rPh sb="8" eb="9">
      <t>ケイ</t>
    </rPh>
    <phoneticPr fontId="3"/>
  </si>
  <si>
    <t>小　計</t>
    <rPh sb="0" eb="1">
      <t>ショウ</t>
    </rPh>
    <rPh sb="2" eb="3">
      <t>ケイ</t>
    </rPh>
    <phoneticPr fontId="3"/>
  </si>
  <si>
    <t>業 務 費</t>
    <rPh sb="0" eb="1">
      <t>ギョウ</t>
    </rPh>
    <rPh sb="2" eb="3">
      <t>ツトム</t>
    </rPh>
    <rPh sb="4" eb="5">
      <t>ヒ</t>
    </rPh>
    <phoneticPr fontId="3"/>
  </si>
  <si>
    <t>諸謝金</t>
    <rPh sb="0" eb="1">
      <t>ショ</t>
    </rPh>
    <rPh sb="1" eb="3">
      <t>シャキン</t>
    </rPh>
    <phoneticPr fontId="70"/>
  </si>
  <si>
    <t>人×</t>
    <rPh sb="0" eb="1">
      <t>ヒト</t>
    </rPh>
    <phoneticPr fontId="70"/>
  </si>
  <si>
    <t>回×</t>
    <rPh sb="0" eb="1">
      <t>カイ</t>
    </rPh>
    <phoneticPr fontId="70"/>
  </si>
  <si>
    <t>旅費</t>
    <rPh sb="0" eb="2">
      <t>リョヒ</t>
    </rPh>
    <phoneticPr fontId="3"/>
  </si>
  <si>
    <t>△△△協議会出席のための旅費</t>
    <rPh sb="3" eb="6">
      <t>キョウギカイ</t>
    </rPh>
    <rPh sb="6" eb="8">
      <t>シュッセキ</t>
    </rPh>
    <rPh sb="12" eb="14">
      <t>リョヒ</t>
    </rPh>
    <phoneticPr fontId="70"/>
  </si>
  <si>
    <t>税込</t>
    <rPh sb="0" eb="2">
      <t>ゼイコ</t>
    </rPh>
    <phoneticPr fontId="70"/>
  </si>
  <si>
    <t>式</t>
    <rPh sb="0" eb="1">
      <t>シキ</t>
    </rPh>
    <phoneticPr fontId="3"/>
  </si>
  <si>
    <t>×</t>
    <phoneticPr fontId="3"/>
  </si>
  <si>
    <t>＠</t>
    <phoneticPr fontId="3"/>
  </si>
  <si>
    <t>=</t>
    <phoneticPr fontId="3"/>
  </si>
  <si>
    <t>税抜</t>
    <rPh sb="0" eb="1">
      <t>ゼイ</t>
    </rPh>
    <rPh sb="1" eb="2">
      <t>ヌ</t>
    </rPh>
    <phoneticPr fontId="70"/>
  </si>
  <si>
    <t>小計</t>
    <rPh sb="0" eb="2">
      <t>ショウケイ</t>
    </rPh>
    <phoneticPr fontId="3"/>
  </si>
  <si>
    <t>×100/110＋</t>
    <phoneticPr fontId="3"/>
  </si>
  <si>
    <t>消耗品費</t>
    <rPh sb="0" eb="2">
      <t>ショウモウ</t>
    </rPh>
    <rPh sb="2" eb="3">
      <t>ヒン</t>
    </rPh>
    <rPh sb="3" eb="4">
      <t>ヒ</t>
    </rPh>
    <phoneticPr fontId="70"/>
  </si>
  <si>
    <t>小計</t>
    <rPh sb="0" eb="2">
      <t>ショウケイ</t>
    </rPh>
    <phoneticPr fontId="70"/>
  </si>
  <si>
    <t>印刷製本費</t>
    <rPh sb="0" eb="2">
      <t>インサツ</t>
    </rPh>
    <rPh sb="2" eb="4">
      <t>セイホン</t>
    </rPh>
    <rPh sb="4" eb="5">
      <t>ヒ</t>
    </rPh>
    <phoneticPr fontId="3"/>
  </si>
  <si>
    <t>部</t>
    <rPh sb="0" eb="1">
      <t>ブ</t>
    </rPh>
    <phoneticPr fontId="3"/>
  </si>
  <si>
    <t>×</t>
    <phoneticPr fontId="3"/>
  </si>
  <si>
    <t>＠</t>
    <phoneticPr fontId="3"/>
  </si>
  <si>
    <t>=</t>
    <phoneticPr fontId="3"/>
  </si>
  <si>
    <t>通信運搬費</t>
    <rPh sb="0" eb="2">
      <t>ツウシン</t>
    </rPh>
    <rPh sb="2" eb="4">
      <t>ウンパン</t>
    </rPh>
    <rPh sb="4" eb="5">
      <t>ヒ</t>
    </rPh>
    <phoneticPr fontId="70"/>
  </si>
  <si>
    <t>回</t>
    <rPh sb="0" eb="1">
      <t>カイ</t>
    </rPh>
    <phoneticPr fontId="3"/>
  </si>
  <si>
    <t>×</t>
    <phoneticPr fontId="3"/>
  </si>
  <si>
    <t>＠</t>
    <phoneticPr fontId="3"/>
  </si>
  <si>
    <t>=</t>
    <phoneticPr fontId="3"/>
  </si>
  <si>
    <t>借料及び損料</t>
    <rPh sb="0" eb="2">
      <t>シャクリョウ</t>
    </rPh>
    <rPh sb="2" eb="3">
      <t>オヨ</t>
    </rPh>
    <rPh sb="4" eb="6">
      <t>ソンリョウ</t>
    </rPh>
    <phoneticPr fontId="70"/>
  </si>
  <si>
    <t>ヶ月</t>
    <rPh sb="1" eb="2">
      <t>ツキ</t>
    </rPh>
    <phoneticPr fontId="3"/>
  </si>
  <si>
    <t>×</t>
    <phoneticPr fontId="3"/>
  </si>
  <si>
    <t>=</t>
    <phoneticPr fontId="3"/>
  </si>
  <si>
    <t>会議費</t>
    <rPh sb="0" eb="3">
      <t>カイギヒ</t>
    </rPh>
    <phoneticPr fontId="70"/>
  </si>
  <si>
    <t>人</t>
    <rPh sb="0" eb="1">
      <t>ヒト</t>
    </rPh>
    <phoneticPr fontId="3"/>
  </si>
  <si>
    <t>賃金</t>
    <rPh sb="0" eb="2">
      <t>チンギン</t>
    </rPh>
    <phoneticPr fontId="70"/>
  </si>
  <si>
    <t>＠</t>
    <phoneticPr fontId="3"/>
  </si>
  <si>
    <t>=</t>
    <phoneticPr fontId="3"/>
  </si>
  <si>
    <t>雑役務費</t>
    <rPh sb="0" eb="1">
      <t>ザツ</t>
    </rPh>
    <rPh sb="1" eb="3">
      <t>エキム</t>
    </rPh>
    <rPh sb="3" eb="4">
      <t>ヒ</t>
    </rPh>
    <phoneticPr fontId="70"/>
  </si>
  <si>
    <t>×</t>
    <phoneticPr fontId="3"/>
  </si>
  <si>
    <t>外注費</t>
    <rPh sb="0" eb="2">
      <t>ガイチュウ</t>
    </rPh>
    <rPh sb="2" eb="3">
      <t>ヒ</t>
    </rPh>
    <phoneticPr fontId="3"/>
  </si>
  <si>
    <t>業務費　計</t>
    <rPh sb="0" eb="2">
      <t>ギョウム</t>
    </rPh>
    <rPh sb="2" eb="3">
      <t>ヒ</t>
    </rPh>
    <rPh sb="4" eb="5">
      <t>ケイ</t>
    </rPh>
    <phoneticPr fontId="70"/>
  </si>
  <si>
    <t>（人件費＋業務費）</t>
    <rPh sb="1" eb="4">
      <t>ジンケンヒ</t>
    </rPh>
    <rPh sb="5" eb="8">
      <t>ギョウムヒ</t>
    </rPh>
    <phoneticPr fontId="3"/>
  </si>
  <si>
    <t>間接経費</t>
    <rPh sb="0" eb="2">
      <t>カンセツ</t>
    </rPh>
    <rPh sb="2" eb="4">
      <t>ケイヒ</t>
    </rPh>
    <phoneticPr fontId="3"/>
  </si>
  <si>
    <t>（人件費＋業務費－外注費）×15％以内 =</t>
    <rPh sb="1" eb="4">
      <t>ジンケンヒ</t>
    </rPh>
    <rPh sb="5" eb="8">
      <t>ギョウムヒ</t>
    </rPh>
    <rPh sb="9" eb="12">
      <t>ガイチュウヒ</t>
    </rPh>
    <phoneticPr fontId="3"/>
  </si>
  <si>
    <t>以内</t>
    <rPh sb="0" eb="2">
      <t>イナイ</t>
    </rPh>
    <phoneticPr fontId="3"/>
  </si>
  <si>
    <t>計</t>
    <rPh sb="0" eb="1">
      <t>ケイ</t>
    </rPh>
    <phoneticPr fontId="3"/>
  </si>
  <si>
    <t>消費税及び
地方消費税</t>
    <rPh sb="0" eb="3">
      <t>ショウヒゼイ</t>
    </rPh>
    <rPh sb="3" eb="4">
      <t>オヨ</t>
    </rPh>
    <rPh sb="6" eb="8">
      <t>チホウ</t>
    </rPh>
    <rPh sb="8" eb="11">
      <t>ショウヒゼイ</t>
    </rPh>
    <phoneticPr fontId="3"/>
  </si>
  <si>
    <t>合　計</t>
    <rPh sb="0" eb="1">
      <t>ゴウ</t>
    </rPh>
    <rPh sb="2" eb="3">
      <t>ケイ</t>
    </rPh>
    <phoneticPr fontId="3"/>
  </si>
  <si>
    <t>技師A－１</t>
  </si>
  <si>
    <t>技師A－２</t>
  </si>
  <si>
    <t>技師Ｂ</t>
  </si>
  <si>
    <r>
      <rPr>
        <sz val="11"/>
        <rFont val="ＭＳ Ｐゴシック"/>
        <family val="3"/>
        <charset val="128"/>
      </rPr>
      <t>会議等出席謝金</t>
    </r>
    <rPh sb="0" eb="2">
      <t>カイギ</t>
    </rPh>
    <rPh sb="2" eb="3">
      <t>トウ</t>
    </rPh>
    <rPh sb="3" eb="5">
      <t>シュッセキ</t>
    </rPh>
    <rPh sb="5" eb="7">
      <t>シャキン</t>
    </rPh>
    <phoneticPr fontId="70"/>
  </si>
  <si>
    <r>
      <rPr>
        <sz val="11"/>
        <rFont val="ＭＳ Ｐゴシック"/>
        <family val="3"/>
        <charset val="128"/>
      </rPr>
      <t>研究調査旅費</t>
    </r>
    <rPh sb="0" eb="2">
      <t>ケンキュウ</t>
    </rPh>
    <rPh sb="2" eb="4">
      <t>チョウサ</t>
    </rPh>
    <rPh sb="4" eb="6">
      <t>リョヒ</t>
    </rPh>
    <phoneticPr fontId="70"/>
  </si>
  <si>
    <r>
      <rPr>
        <sz val="11"/>
        <rFont val="ＭＳ Ｐゴシック"/>
        <family val="3"/>
        <charset val="128"/>
      </rPr>
      <t>消耗品購入費</t>
    </r>
    <rPh sb="0" eb="3">
      <t>ショウモウヒン</t>
    </rPh>
    <rPh sb="3" eb="5">
      <t>コウニュウ</t>
    </rPh>
    <rPh sb="5" eb="6">
      <t>ヒ</t>
    </rPh>
    <phoneticPr fontId="70"/>
  </si>
  <si>
    <r>
      <rPr>
        <sz val="11"/>
        <rFont val="ＭＳ Ｐゴシック"/>
        <family val="3"/>
        <charset val="128"/>
      </rPr>
      <t>報告書等印刷費</t>
    </r>
    <rPh sb="0" eb="3">
      <t>ホウコクショ</t>
    </rPh>
    <rPh sb="3" eb="4">
      <t>トウ</t>
    </rPh>
    <rPh sb="4" eb="7">
      <t>インサツヒ</t>
    </rPh>
    <phoneticPr fontId="70"/>
  </si>
  <si>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70"/>
  </si>
  <si>
    <r>
      <rPr>
        <sz val="11"/>
        <rFont val="ＭＳ Ｐゴシック"/>
        <family val="3"/>
        <charset val="128"/>
      </rPr>
      <t>リース料等</t>
    </r>
    <rPh sb="3" eb="4">
      <t>リョウ</t>
    </rPh>
    <rPh sb="4" eb="5">
      <t>トウ</t>
    </rPh>
    <phoneticPr fontId="70"/>
  </si>
  <si>
    <r>
      <rPr>
        <sz val="11"/>
        <rFont val="ＭＳ Ｐゴシック"/>
        <family val="3"/>
        <charset val="128"/>
      </rPr>
      <t>研究会飲料等</t>
    </r>
    <rPh sb="0" eb="3">
      <t>ケンキュウカイ</t>
    </rPh>
    <rPh sb="3" eb="5">
      <t>インリョウ</t>
    </rPh>
    <rPh sb="5" eb="6">
      <t>トウ</t>
    </rPh>
    <phoneticPr fontId="70"/>
  </si>
  <si>
    <t>令和４年度脱炭素社会実現のための都市間連携事業委託業務</t>
    <rPh sb="0" eb="2">
      <t>レイワ</t>
    </rPh>
    <rPh sb="3" eb="5">
      <t>ネンド</t>
    </rPh>
    <rPh sb="5" eb="6">
      <t>ダツ</t>
    </rPh>
    <rPh sb="6" eb="8">
      <t>タンソ</t>
    </rPh>
    <rPh sb="8" eb="10">
      <t>シャカイ</t>
    </rPh>
    <rPh sb="10" eb="12">
      <t>ジツゲン</t>
    </rPh>
    <rPh sb="16" eb="19">
      <t>トシカン</t>
    </rPh>
    <rPh sb="19" eb="21">
      <t>レンケイ</t>
    </rPh>
    <phoneticPr fontId="3"/>
  </si>
  <si>
    <t>令和５年度脱炭素社会実現のための都市間連携事業委託業務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</si>
</sst>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176" formatCode="#,##0_);[Red]\(#,##0\)"/>
    <numFmt numFmtId="177" formatCode="#,##0_ "/>
    <numFmt numFmtId="178" formatCode="#&quot;ヶ月&quot;"/>
    <numFmt numFmtId="179" formatCode="0_ "/>
    <numFmt numFmtId="180" formatCode="0.0_ "/>
    <numFmt numFmtId="181" formatCode="#,##0;&quot;▲ &quot;#,##0"/>
    <numFmt numFmtId="182" formatCode="0.0000%"/>
    <numFmt numFmtId="183" formatCode="#,##0;[Red]&quot;▲&quot;* #,##0;\-\-"/>
    <numFmt numFmtId="184" formatCode="0.00000_);[Red]\(0.00000\)"/>
    <numFmt numFmtId="185" formatCode="#,##0;\-#,##0;&quot;-&quot;"/>
    <numFmt numFmtId="186" formatCode="General_)"/>
    <numFmt numFmtId="187" formatCode="_(&quot;$&quot;* #,##0.0_);_(&quot;$&quot;* \(#,##0.0\);_(&quot;$&quot;* &quot;-&quot;??_);_(@_)"/>
    <numFmt numFmtId="188" formatCode="0.0%"/>
    <numFmt numFmtId="189" formatCode="#,##0\ &quot;人&quot;"/>
    <numFmt numFmtId="190" formatCode="#,##0\ &quot;回&quot;"/>
    <numFmt numFmtId="191" formatCode="0.0_);[Red]\(0.0\)"/>
    <numFmt numFmtId="192" formatCode="#,##0_ ;[Red]\-#,##0\ "/>
    <numFmt numFmtId="193" formatCode="#,##0.0_ ;[Red]\-#,##0.0\ "/>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10"/>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font>
    <font>
      <sz val="12"/>
      <name val="Osaka"/>
      <family val="3"/>
      <charset val="128"/>
    </font>
    <font>
      <b/>
      <sz val="10"/>
      <name val="ＭＳ Ｐゴシック"/>
      <family val="3"/>
      <charset val="128"/>
    </font>
    <font>
      <sz val="8"/>
      <name val="ＭＳ Ｐゴシック"/>
      <family val="3"/>
      <charset val="128"/>
    </font>
    <font>
      <sz val="12"/>
      <name val="Verdana"/>
      <family val="2"/>
    </font>
    <font>
      <b/>
      <sz val="12"/>
      <name val="Verdana"/>
      <family val="2"/>
    </font>
    <font>
      <sz val="11"/>
      <name val="Verdana"/>
      <family val="2"/>
    </font>
    <font>
      <sz val="14"/>
      <name val="Verdana"/>
      <family val="2"/>
    </font>
    <font>
      <u/>
      <sz val="11"/>
      <name val="Verdana"/>
      <family val="2"/>
    </font>
    <font>
      <b/>
      <sz val="11"/>
      <name val="Verdana"/>
      <family val="2"/>
    </font>
    <font>
      <sz val="10"/>
      <name val="Verdana"/>
      <family val="2"/>
    </font>
    <font>
      <b/>
      <sz val="10"/>
      <name val="Verdana"/>
      <family val="2"/>
    </font>
    <font>
      <sz val="8"/>
      <name val="Verdana"/>
      <family val="2"/>
    </font>
    <font>
      <b/>
      <sz val="11"/>
      <color indexed="10"/>
      <name val="Verdana"/>
      <family val="2"/>
    </font>
    <font>
      <sz val="11"/>
      <color indexed="8"/>
      <name val="Verdana"/>
      <family val="2"/>
    </font>
    <font>
      <sz val="11"/>
      <color indexed="10"/>
      <name val="Verdana"/>
      <family val="2"/>
    </font>
    <font>
      <sz val="11"/>
      <color theme="3"/>
      <name val="Verdana"/>
      <family val="2"/>
    </font>
    <font>
      <sz val="10"/>
      <color theme="3"/>
      <name val="Verdana"/>
      <family val="2"/>
    </font>
    <font>
      <sz val="12"/>
      <color theme="3"/>
      <name val="Verdana"/>
      <family val="2"/>
    </font>
    <font>
      <b/>
      <sz val="10"/>
      <color theme="3"/>
      <name val="Verdana"/>
      <family val="2"/>
    </font>
    <font>
      <b/>
      <sz val="11"/>
      <color theme="3"/>
      <name val="Verdana"/>
      <family val="2"/>
    </font>
    <font>
      <sz val="11"/>
      <color theme="3"/>
      <name val="ＭＳ Ｐゴシック"/>
      <family val="3"/>
      <charset val="128"/>
    </font>
    <font>
      <b/>
      <sz val="11"/>
      <color theme="3"/>
      <name val="ＭＳ Ｐゴシック"/>
      <family val="3"/>
      <charset val="128"/>
    </font>
    <font>
      <u/>
      <sz val="11"/>
      <color theme="3"/>
      <name val="ＭＳ Ｐゴシック"/>
      <family val="3"/>
      <charset val="128"/>
    </font>
    <font>
      <u/>
      <sz val="11"/>
      <color theme="3"/>
      <name val="Verdana"/>
      <family val="2"/>
    </font>
    <font>
      <sz val="10"/>
      <color theme="3"/>
      <name val="ＭＳ Ｐゴシック"/>
      <family val="3"/>
      <charset val="128"/>
    </font>
    <font>
      <sz val="10.5"/>
      <name val="Verdana"/>
      <family val="2"/>
    </font>
    <font>
      <sz val="10.5"/>
      <name val="ＭＳ Ｐゴシック"/>
      <family val="3"/>
      <charset val="128"/>
    </font>
    <font>
      <sz val="10.5"/>
      <color theme="3"/>
      <name val="Verdana"/>
      <family val="2"/>
    </font>
    <font>
      <b/>
      <sz val="10.5"/>
      <name val="Verdana"/>
      <family val="2"/>
    </font>
    <font>
      <b/>
      <sz val="10.5"/>
      <name val="ＭＳ Ｐゴシック"/>
      <family val="3"/>
      <charset val="128"/>
    </font>
    <font>
      <u/>
      <sz val="10.5"/>
      <name val="Verdana"/>
      <family val="2"/>
    </font>
    <font>
      <u/>
      <sz val="10.5"/>
      <name val="ＭＳ Ｐゴシック"/>
      <family val="3"/>
      <charset val="128"/>
    </font>
    <font>
      <sz val="11"/>
      <color theme="1"/>
      <name val="Verdana"/>
      <family val="2"/>
    </font>
    <font>
      <b/>
      <sz val="14"/>
      <name val="ＭＳ Ｐゴシック"/>
      <family val="3"/>
      <charset val="128"/>
    </font>
    <font>
      <b/>
      <sz val="14"/>
      <color rgb="FFFF0000"/>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6"/>
      <name val="ＭＳ Ｐゴシック"/>
      <family val="2"/>
      <charset val="128"/>
      <scheme val="minor"/>
    </font>
    <font>
      <b/>
      <sz val="20"/>
      <color rgb="FFFF0000"/>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12"/>
      <name val="ＭＳ Ｐゴシック"/>
      <family val="3"/>
      <charset val="128"/>
    </font>
    <font>
      <sz val="12"/>
      <color rgb="FFFF0000"/>
      <name val="ＭＳ Ｐゴシック"/>
      <family val="3"/>
      <charset val="128"/>
    </font>
    <font>
      <b/>
      <sz val="12"/>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indexed="10"/>
      <name val="ＭＳ Ｐゴシック"/>
      <family val="3"/>
      <charset val="128"/>
    </font>
    <font>
      <sz val="11"/>
      <color indexed="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10"/>
      </right>
      <top style="hair">
        <color indexed="64"/>
      </top>
      <bottom style="hair">
        <color indexed="64"/>
      </bottom>
      <diagonal/>
    </border>
    <border>
      <left style="medium">
        <color indexed="10"/>
      </left>
      <right style="thin">
        <color indexed="64"/>
      </right>
      <top style="hair">
        <color indexed="64"/>
      </top>
      <bottom style="hair">
        <color indexed="64"/>
      </bottom>
      <diagonal/>
    </border>
    <border>
      <left/>
      <right style="double">
        <color indexed="64"/>
      </right>
      <top style="hair">
        <color indexed="64"/>
      </top>
      <bottom/>
      <diagonal/>
    </border>
    <border>
      <left style="medium">
        <color indexed="10"/>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10"/>
      </right>
      <top style="hair">
        <color indexed="64"/>
      </top>
      <bottom style="hair">
        <color indexed="64"/>
      </bottom>
      <diagonal/>
    </border>
    <border>
      <left style="thin">
        <color indexed="64"/>
      </left>
      <right style="medium">
        <color indexed="10"/>
      </right>
      <top/>
      <bottom style="hair">
        <color indexed="64"/>
      </bottom>
      <diagonal/>
    </border>
    <border>
      <left style="medium">
        <color indexed="10"/>
      </left>
      <right/>
      <top/>
      <bottom style="hair">
        <color indexed="64"/>
      </bottom>
      <diagonal/>
    </border>
    <border>
      <left style="thin">
        <color auto="1"/>
      </left>
      <right style="medium">
        <color indexed="10"/>
      </right>
      <top/>
      <bottom style="thin">
        <color indexed="64"/>
      </bottom>
      <diagonal/>
    </border>
    <border>
      <left style="medium">
        <color indexed="10"/>
      </left>
      <right style="thin">
        <color auto="1"/>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s>
  <cellStyleXfs count="91">
    <xf numFmtId="0" fontId="0" fillId="0" borderId="0"/>
    <xf numFmtId="183" fontId="13" fillId="0" borderId="0" applyFill="0" applyBorder="0" applyProtection="0"/>
    <xf numFmtId="184" fontId="2" fillId="0" borderId="0" applyFont="0" applyFill="0" applyBorder="0" applyAlignment="0" applyProtection="0">
      <alignment horizontal="right"/>
    </xf>
    <xf numFmtId="185" fontId="14" fillId="0" borderId="0" applyFill="0" applyBorder="0" applyAlignment="0"/>
    <xf numFmtId="186" fontId="15"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7" fillId="0" borderId="0">
      <alignment horizontal="left"/>
    </xf>
    <xf numFmtId="187" fontId="18" fillId="0" borderId="0" applyNumberFormat="0" applyFill="0" applyBorder="0" applyProtection="0">
      <alignment horizontal="right"/>
    </xf>
    <xf numFmtId="0" fontId="19" fillId="0" borderId="1" applyNumberFormat="0" applyAlignment="0" applyProtection="0">
      <alignment horizontal="left" vertical="center"/>
    </xf>
    <xf numFmtId="0" fontId="19" fillId="0" borderId="2">
      <alignment horizontal="left" vertical="center"/>
    </xf>
    <xf numFmtId="0" fontId="20" fillId="0" borderId="0"/>
    <xf numFmtId="0" fontId="20" fillId="2" borderId="0" applyNumberFormat="0" applyFont="0" applyBorder="0" applyAlignment="0"/>
    <xf numFmtId="188" fontId="20" fillId="0" borderId="0" applyFont="0" applyFill="0" applyBorder="0" applyAlignment="0" applyProtection="0"/>
    <xf numFmtId="4" fontId="17" fillId="0" borderId="0">
      <alignment horizontal="right"/>
    </xf>
    <xf numFmtId="0" fontId="21" fillId="3" borderId="0" applyNumberFormat="0" applyBorder="0" applyAlignment="0" applyProtection="0"/>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0" fontId="23" fillId="0" borderId="3">
      <alignment horizontal="center"/>
    </xf>
    <xf numFmtId="3" fontId="22" fillId="0" borderId="0" applyFont="0" applyFill="0" applyBorder="0" applyAlignment="0" applyProtection="0"/>
    <xf numFmtId="0" fontId="22" fillId="4" borderId="0" applyNumberFormat="0" applyFont="0" applyBorder="0" applyAlignment="0" applyProtection="0"/>
    <xf numFmtId="4" fontId="24" fillId="0" borderId="0">
      <alignment horizontal="right"/>
    </xf>
    <xf numFmtId="0" fontId="25" fillId="0" borderId="0">
      <alignment horizontal="left"/>
    </xf>
    <xf numFmtId="0" fontId="20" fillId="5" borderId="0" applyNumberFormat="0" applyBorder="0" applyProtection="0">
      <alignment vertical="top" wrapText="1"/>
    </xf>
    <xf numFmtId="49" fontId="20" fillId="6" borderId="0" applyFont="0" applyBorder="0" applyAlignment="0" applyProtection="0"/>
    <xf numFmtId="0" fontId="26" fillId="0" borderId="0">
      <alignment horizontal="center"/>
    </xf>
    <xf numFmtId="0" fontId="27" fillId="0" borderId="4">
      <alignment vertical="center"/>
    </xf>
    <xf numFmtId="40" fontId="28" fillId="0" borderId="0" applyFont="0" applyFill="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6" fillId="0" borderId="0"/>
    <xf numFmtId="0" fontId="4" fillId="0" borderId="0"/>
    <xf numFmtId="0" fontId="2"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xf numFmtId="0" fontId="6" fillId="0" borderId="0"/>
    <xf numFmtId="0" fontId="9" fillId="0" borderId="0"/>
    <xf numFmtId="0" fontId="10" fillId="0" borderId="0"/>
    <xf numFmtId="0" fontId="2" fillId="0" borderId="0">
      <alignment vertical="center"/>
    </xf>
    <xf numFmtId="0" fontId="2" fillId="0" borderId="0"/>
    <xf numFmtId="0" fontId="2" fillId="0" borderId="0"/>
    <xf numFmtId="0" fontId="32"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9" fillId="0" borderId="0">
      <alignment vertical="center"/>
    </xf>
    <xf numFmtId="0" fontId="2" fillId="0" borderId="0"/>
    <xf numFmtId="0" fontId="2" fillId="0" borderId="0"/>
    <xf numFmtId="0" fontId="2" fillId="0" borderId="0"/>
    <xf numFmtId="6"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ill="0" applyBorder="0" applyAlignment="0" applyProtection="0"/>
    <xf numFmtId="9" fontId="1" fillId="0" borderId="0" applyFont="0" applyFill="0" applyBorder="0" applyAlignment="0" applyProtection="0">
      <alignment vertical="center"/>
    </xf>
  </cellStyleXfs>
  <cellXfs count="884">
    <xf numFmtId="0" fontId="0" fillId="0" borderId="0" xfId="0"/>
    <xf numFmtId="0" fontId="0" fillId="0" borderId="0" xfId="48" applyFont="1">
      <alignment vertical="center"/>
    </xf>
    <xf numFmtId="0" fontId="0" fillId="0" borderId="0" xfId="50" applyFont="1" applyAlignment="1">
      <alignment horizontal="right" vertical="center"/>
    </xf>
    <xf numFmtId="0" fontId="37" fillId="0" borderId="0" xfId="48" applyFont="1">
      <alignment vertical="center"/>
    </xf>
    <xf numFmtId="177" fontId="37" fillId="0" borderId="0" xfId="54" applyNumberFormat="1" applyFont="1">
      <alignment vertical="center"/>
    </xf>
    <xf numFmtId="20" fontId="37" fillId="0" borderId="0" xfId="47" applyNumberFormat="1" applyFont="1" applyAlignment="1" applyProtection="1">
      <alignment vertical="center" wrapText="1"/>
      <protection locked="0"/>
    </xf>
    <xf numFmtId="0" fontId="37" fillId="0" borderId="0" xfId="50" applyFont="1" applyAlignment="1">
      <alignment vertical="center"/>
    </xf>
    <xf numFmtId="0" fontId="37" fillId="0" borderId="0" xfId="41" applyFont="1" applyAlignment="1">
      <alignment vertical="center"/>
    </xf>
    <xf numFmtId="0" fontId="37" fillId="0" borderId="0" xfId="41" applyFont="1" applyAlignment="1">
      <alignment vertical="center" wrapText="1"/>
    </xf>
    <xf numFmtId="3" fontId="37" fillId="0" borderId="0" xfId="41" applyNumberFormat="1" applyFont="1" applyAlignment="1">
      <alignment vertical="center" wrapText="1"/>
    </xf>
    <xf numFmtId="3" fontId="37" fillId="0" borderId="0" xfId="39" applyNumberFormat="1" applyFont="1" applyAlignment="1">
      <alignment vertical="center"/>
    </xf>
    <xf numFmtId="0" fontId="37" fillId="0" borderId="0" xfId="50" applyFont="1" applyAlignment="1">
      <alignment horizontal="right" vertical="center"/>
    </xf>
    <xf numFmtId="177" fontId="37" fillId="0" borderId="0" xfId="54" applyNumberFormat="1" applyFont="1" applyAlignment="1">
      <alignment horizontal="center" vertical="center"/>
    </xf>
    <xf numFmtId="0" fontId="37" fillId="0" borderId="0" xfId="54" applyFont="1">
      <alignment vertical="center"/>
    </xf>
    <xf numFmtId="177" fontId="39" fillId="0" borderId="0" xfId="54" applyNumberFormat="1" applyFont="1">
      <alignment vertical="center"/>
    </xf>
    <xf numFmtId="0" fontId="38" fillId="0" borderId="0" xfId="40" applyFont="1">
      <alignment vertical="center"/>
    </xf>
    <xf numFmtId="0" fontId="37" fillId="0" borderId="0" xfId="40" applyFont="1">
      <alignment vertical="center"/>
    </xf>
    <xf numFmtId="177" fontId="40" fillId="0" borderId="0" xfId="40" applyNumberFormat="1" applyFont="1">
      <alignment vertical="center"/>
    </xf>
    <xf numFmtId="0" fontId="36" fillId="0" borderId="0" xfId="40" applyFont="1">
      <alignment vertical="center"/>
    </xf>
    <xf numFmtId="0" fontId="41" fillId="0" borderId="0" xfId="40" applyFont="1" applyAlignment="1">
      <alignment horizontal="center" vertical="center"/>
    </xf>
    <xf numFmtId="0" fontId="37" fillId="0" borderId="0" xfId="40" applyFont="1" applyAlignment="1">
      <alignment horizontal="right" vertical="center"/>
    </xf>
    <xf numFmtId="0" fontId="37" fillId="0" borderId="0" xfId="40" applyFont="1" applyAlignment="1">
      <alignment horizontal="center" vertical="center"/>
    </xf>
    <xf numFmtId="0" fontId="41" fillId="0" borderId="67" xfId="40" applyFont="1" applyBorder="1" applyAlignment="1">
      <alignment horizontal="center" vertical="center"/>
    </xf>
    <xf numFmtId="192" fontId="41" fillId="0" borderId="9" xfId="40" applyNumberFormat="1" applyFont="1" applyBorder="1">
      <alignment vertical="center"/>
    </xf>
    <xf numFmtId="0" fontId="41" fillId="0" borderId="74" xfId="40" applyFont="1" applyBorder="1" applyAlignment="1">
      <alignment horizontal="center" vertical="center"/>
    </xf>
    <xf numFmtId="0" fontId="41" fillId="0" borderId="74" xfId="40" applyFont="1" applyBorder="1" applyAlignment="1">
      <alignment horizontal="center" vertical="center" shrinkToFit="1"/>
    </xf>
    <xf numFmtId="0" fontId="41" fillId="0" borderId="72" xfId="40" applyFont="1" applyBorder="1" applyAlignment="1">
      <alignment horizontal="center" vertical="center"/>
    </xf>
    <xf numFmtId="0" fontId="41" fillId="0" borderId="5" xfId="40" applyFont="1" applyBorder="1" applyAlignment="1">
      <alignment horizontal="center" vertical="center"/>
    </xf>
    <xf numFmtId="192" fontId="41" fillId="0" borderId="82" xfId="40" applyNumberFormat="1" applyFont="1" applyBorder="1">
      <alignment vertical="center"/>
    </xf>
    <xf numFmtId="193" fontId="41" fillId="0" borderId="0" xfId="40" applyNumberFormat="1" applyFont="1">
      <alignment vertical="center"/>
    </xf>
    <xf numFmtId="192" fontId="41" fillId="0" borderId="10" xfId="40" applyNumberFormat="1" applyFont="1" applyBorder="1">
      <alignment vertical="center"/>
    </xf>
    <xf numFmtId="192" fontId="41" fillId="0" borderId="0" xfId="40" applyNumberFormat="1" applyFont="1">
      <alignment vertical="center"/>
    </xf>
    <xf numFmtId="0" fontId="40" fillId="0" borderId="0" xfId="40" applyFont="1" applyAlignment="1">
      <alignment horizontal="right" vertical="center"/>
    </xf>
    <xf numFmtId="192" fontId="36" fillId="0" borderId="0" xfId="40" applyNumberFormat="1" applyFont="1">
      <alignment vertical="center"/>
    </xf>
    <xf numFmtId="192" fontId="40" fillId="0" borderId="0" xfId="40" applyNumberFormat="1" applyFont="1">
      <alignment vertical="center"/>
    </xf>
    <xf numFmtId="0" fontId="40" fillId="0" borderId="0" xfId="40" applyFont="1">
      <alignment vertical="center"/>
    </xf>
    <xf numFmtId="0" fontId="37" fillId="0" borderId="0" xfId="48" applyFont="1" applyAlignment="1">
      <alignment horizontal="center" vertical="center"/>
    </xf>
    <xf numFmtId="177" fontId="37" fillId="0" borderId="5" xfId="48" applyNumberFormat="1" applyFont="1" applyBorder="1">
      <alignment vertical="center"/>
    </xf>
    <xf numFmtId="177" fontId="37" fillId="0" borderId="0" xfId="40" applyNumberFormat="1" applyFont="1">
      <alignment vertical="center"/>
    </xf>
    <xf numFmtId="177" fontId="37" fillId="0" borderId="0" xfId="40" applyNumberFormat="1" applyFont="1" applyAlignment="1">
      <alignment vertical="center" shrinkToFit="1"/>
    </xf>
    <xf numFmtId="177" fontId="37" fillId="0" borderId="0" xfId="40" applyNumberFormat="1" applyFont="1" applyAlignment="1">
      <alignment horizontal="left" vertical="center" shrinkToFit="1"/>
    </xf>
    <xf numFmtId="177" fontId="37" fillId="0" borderId="0" xfId="40" applyNumberFormat="1" applyFont="1" applyAlignment="1">
      <alignment horizontal="center" vertical="center" shrinkToFit="1"/>
    </xf>
    <xf numFmtId="177" fontId="37" fillId="0" borderId="0" xfId="40" applyNumberFormat="1" applyFont="1" applyAlignment="1">
      <alignment horizontal="center" vertical="center"/>
    </xf>
    <xf numFmtId="0" fontId="37" fillId="0" borderId="0" xfId="56" applyFont="1" applyAlignment="1">
      <alignment horizontal="center" vertical="center"/>
    </xf>
    <xf numFmtId="177" fontId="37" fillId="0" borderId="0" xfId="56" applyNumberFormat="1" applyFont="1" applyAlignment="1">
      <alignment horizontal="center" vertical="center"/>
    </xf>
    <xf numFmtId="177" fontId="37" fillId="0" borderId="52" xfId="56" applyNumberFormat="1" applyFont="1" applyBorder="1" applyAlignment="1">
      <alignment horizontal="center" vertical="center"/>
    </xf>
    <xf numFmtId="0" fontId="37" fillId="0" borderId="53" xfId="56" applyFont="1" applyBorder="1" applyAlignment="1">
      <alignment horizontal="left" vertical="center"/>
    </xf>
    <xf numFmtId="0" fontId="37" fillId="0" borderId="10" xfId="56" applyFont="1" applyBorder="1" applyAlignment="1">
      <alignment horizontal="distributed" vertical="center"/>
    </xf>
    <xf numFmtId="0" fontId="37" fillId="0" borderId="10" xfId="56" applyFont="1" applyBorder="1" applyAlignment="1">
      <alignment horizontal="center" vertical="center"/>
    </xf>
    <xf numFmtId="0" fontId="37" fillId="0" borderId="25" xfId="56" applyFont="1" applyBorder="1" applyAlignment="1">
      <alignment horizontal="distributed" vertical="center"/>
    </xf>
    <xf numFmtId="0" fontId="37" fillId="0" borderId="12" xfId="56" applyFont="1" applyBorder="1" applyAlignment="1">
      <alignment horizontal="center" vertical="center"/>
    </xf>
    <xf numFmtId="0" fontId="37" fillId="0" borderId="23" xfId="56" applyFont="1" applyBorder="1" applyAlignment="1">
      <alignment horizontal="center" vertical="center"/>
    </xf>
    <xf numFmtId="0" fontId="37" fillId="0" borderId="29" xfId="56" applyFont="1" applyBorder="1" applyAlignment="1">
      <alignment horizontal="distributed" vertical="center"/>
    </xf>
    <xf numFmtId="0" fontId="37" fillId="0" borderId="30" xfId="56" applyFont="1" applyBorder="1" applyAlignment="1">
      <alignment horizontal="distributed" vertical="center"/>
    </xf>
    <xf numFmtId="177" fontId="37" fillId="0" borderId="31" xfId="56" applyNumberFormat="1" applyFont="1" applyBorder="1" applyAlignment="1">
      <alignment horizontal="right" vertical="center"/>
    </xf>
    <xf numFmtId="0" fontId="37" fillId="0" borderId="2" xfId="56" applyFont="1" applyBorder="1" applyAlignment="1">
      <alignment horizontal="distributed" vertical="center"/>
    </xf>
    <xf numFmtId="0" fontId="37" fillId="0" borderId="2" xfId="56" applyFont="1" applyBorder="1" applyAlignment="1">
      <alignment horizontal="center" vertical="center"/>
    </xf>
    <xf numFmtId="177" fontId="37" fillId="0" borderId="11" xfId="56" applyNumberFormat="1" applyFont="1" applyBorder="1" applyAlignment="1">
      <alignment horizontal="right" vertical="center"/>
    </xf>
    <xf numFmtId="0" fontId="40" fillId="0" borderId="54" xfId="56" applyFont="1" applyBorder="1" applyAlignment="1">
      <alignment horizontal="center" vertical="center"/>
    </xf>
    <xf numFmtId="0" fontId="40" fillId="0" borderId="27" xfId="56" applyFont="1" applyBorder="1" applyAlignment="1">
      <alignment horizontal="center" vertical="center"/>
    </xf>
    <xf numFmtId="0" fontId="40" fillId="0" borderId="20" xfId="56" applyFont="1" applyBorder="1" applyAlignment="1">
      <alignment horizontal="distributed" vertical="center"/>
    </xf>
    <xf numFmtId="177" fontId="40" fillId="0" borderId="21" xfId="56" applyNumberFormat="1" applyFont="1" applyBorder="1" applyAlignment="1">
      <alignment horizontal="right" vertical="center"/>
    </xf>
    <xf numFmtId="0" fontId="40" fillId="0" borderId="21" xfId="56" applyFont="1" applyBorder="1" applyAlignment="1">
      <alignment horizontal="center" vertical="center"/>
    </xf>
    <xf numFmtId="177" fontId="40" fillId="0" borderId="21" xfId="56" applyNumberFormat="1" applyFont="1" applyBorder="1" applyAlignment="1">
      <alignment horizontal="center" vertical="center"/>
    </xf>
    <xf numFmtId="177" fontId="40" fillId="0" borderId="22" xfId="56" applyNumberFormat="1" applyFont="1" applyBorder="1" applyAlignment="1">
      <alignment horizontal="right" vertical="center"/>
    </xf>
    <xf numFmtId="0" fontId="40" fillId="0" borderId="0" xfId="56" applyFont="1" applyAlignment="1">
      <alignment horizontal="center" vertical="center"/>
    </xf>
    <xf numFmtId="0" fontId="37" fillId="0" borderId="12" xfId="56" applyFont="1" applyBorder="1" applyAlignment="1">
      <alignment horizontal="left" vertical="center"/>
    </xf>
    <xf numFmtId="0" fontId="37" fillId="0" borderId="23" xfId="56" applyFont="1" applyBorder="1" applyAlignment="1">
      <alignment horizontal="left" vertical="center"/>
    </xf>
    <xf numFmtId="177" fontId="40" fillId="0" borderId="31" xfId="56" applyNumberFormat="1" applyFont="1" applyBorder="1" applyAlignment="1">
      <alignment horizontal="right" vertical="center"/>
    </xf>
    <xf numFmtId="0" fontId="37" fillId="0" borderId="1" xfId="56" applyFont="1" applyBorder="1" applyAlignment="1">
      <alignment horizontal="distributed" vertical="center"/>
    </xf>
    <xf numFmtId="177" fontId="37" fillId="0" borderId="1" xfId="56" applyNumberFormat="1" applyFont="1" applyBorder="1" applyAlignment="1">
      <alignment horizontal="right" vertical="center"/>
    </xf>
    <xf numFmtId="0" fontId="37" fillId="0" borderId="1" xfId="56" applyFont="1" applyBorder="1" applyAlignment="1">
      <alignment horizontal="center" vertical="center"/>
    </xf>
    <xf numFmtId="177" fontId="40" fillId="0" borderId="55" xfId="56" applyNumberFormat="1" applyFont="1" applyBorder="1" applyAlignment="1">
      <alignment horizontal="right" vertical="center"/>
    </xf>
    <xf numFmtId="0" fontId="37" fillId="0" borderId="0" xfId="0" applyFont="1"/>
    <xf numFmtId="177" fontId="37" fillId="0" borderId="0" xfId="0" applyNumberFormat="1" applyFont="1"/>
    <xf numFmtId="176" fontId="37" fillId="0" borderId="0" xfId="50" applyNumberFormat="1" applyFont="1" applyAlignment="1">
      <alignment vertical="center"/>
    </xf>
    <xf numFmtId="3" fontId="37" fillId="0" borderId="0" xfId="50" applyNumberFormat="1" applyFont="1" applyAlignment="1">
      <alignment vertical="center"/>
    </xf>
    <xf numFmtId="3" fontId="37" fillId="0" borderId="5" xfId="50" applyNumberFormat="1" applyFont="1" applyBorder="1" applyAlignment="1">
      <alignment vertical="center"/>
    </xf>
    <xf numFmtId="3" fontId="37" fillId="0" borderId="0" xfId="52" applyNumberFormat="1" applyFont="1" applyAlignment="1">
      <alignment horizontal="right" vertical="center"/>
    </xf>
    <xf numFmtId="3" fontId="44" fillId="0" borderId="0" xfId="50" applyNumberFormat="1" applyFont="1" applyAlignment="1">
      <alignment horizontal="right" vertical="center"/>
    </xf>
    <xf numFmtId="3" fontId="44" fillId="0" borderId="0" xfId="39" applyNumberFormat="1" applyFont="1" applyAlignment="1">
      <alignment vertical="center"/>
    </xf>
    <xf numFmtId="3" fontId="37" fillId="0" borderId="0" xfId="50" applyNumberFormat="1" applyFont="1" applyAlignment="1">
      <alignment horizontal="right" vertical="center"/>
    </xf>
    <xf numFmtId="0" fontId="45" fillId="0" borderId="0" xfId="45" applyFont="1">
      <alignment vertical="center"/>
    </xf>
    <xf numFmtId="3" fontId="45" fillId="0" borderId="0" xfId="45" applyNumberFormat="1" applyFont="1">
      <alignment vertical="center"/>
    </xf>
    <xf numFmtId="3" fontId="37" fillId="0" borderId="0" xfId="45" applyNumberFormat="1" applyFont="1" applyAlignment="1">
      <alignment horizontal="right" vertical="center"/>
    </xf>
    <xf numFmtId="3" fontId="37" fillId="0" borderId="5" xfId="45" applyNumberFormat="1" applyFont="1" applyBorder="1" applyAlignment="1">
      <alignment horizontal="right" vertical="center"/>
    </xf>
    <xf numFmtId="0" fontId="46" fillId="0" borderId="0" xfId="51" applyFont="1" applyAlignment="1">
      <alignment horizontal="center" vertical="center"/>
    </xf>
    <xf numFmtId="0" fontId="46" fillId="0" borderId="0" xfId="51" applyFont="1" applyAlignment="1">
      <alignment vertical="center"/>
    </xf>
    <xf numFmtId="3" fontId="37" fillId="0" borderId="0" xfId="39" applyNumberFormat="1" applyFont="1"/>
    <xf numFmtId="0" fontId="37" fillId="0" borderId="0" xfId="47" applyFont="1">
      <alignment vertical="center"/>
    </xf>
    <xf numFmtId="20" fontId="37" fillId="0" borderId="3" xfId="47" applyNumberFormat="1" applyFont="1" applyBorder="1" applyAlignment="1" applyProtection="1">
      <alignment horizontal="center" vertical="center"/>
      <protection locked="0"/>
    </xf>
    <xf numFmtId="20" fontId="37" fillId="0" borderId="3" xfId="47" applyNumberFormat="1" applyFont="1" applyBorder="1" applyAlignment="1" applyProtection="1">
      <alignment horizontal="right" vertical="center"/>
      <protection locked="0"/>
    </xf>
    <xf numFmtId="0" fontId="37" fillId="0" borderId="10" xfId="47" applyFont="1" applyBorder="1">
      <alignment vertical="center"/>
    </xf>
    <xf numFmtId="179" fontId="40" fillId="0" borderId="0" xfId="47" applyNumberFormat="1" applyFont="1">
      <alignment vertical="center"/>
    </xf>
    <xf numFmtId="0" fontId="40" fillId="0" borderId="0" xfId="47" applyFont="1">
      <alignment vertical="center"/>
    </xf>
    <xf numFmtId="0" fontId="37" fillId="0" borderId="10" xfId="47" applyFont="1" applyBorder="1" applyAlignment="1">
      <alignment horizontal="center" vertical="center"/>
    </xf>
    <xf numFmtId="0" fontId="37" fillId="0" borderId="11" xfId="47" applyFont="1" applyBorder="1" applyAlignment="1">
      <alignment vertical="center" shrinkToFit="1"/>
    </xf>
    <xf numFmtId="0" fontId="37" fillId="0" borderId="0" xfId="47" applyFont="1" applyAlignment="1">
      <alignment horizontal="center" vertical="center"/>
    </xf>
    <xf numFmtId="0" fontId="37" fillId="0" borderId="14" xfId="47" applyFont="1" applyBorder="1" applyAlignment="1">
      <alignment vertical="center" shrinkToFit="1"/>
    </xf>
    <xf numFmtId="38" fontId="37" fillId="0" borderId="13" xfId="38" applyFont="1" applyBorder="1" applyAlignment="1">
      <alignment vertical="center"/>
    </xf>
    <xf numFmtId="38" fontId="37" fillId="0" borderId="13" xfId="38" applyFont="1" applyBorder="1" applyAlignment="1">
      <alignment horizontal="right" vertical="center"/>
    </xf>
    <xf numFmtId="38" fontId="40" fillId="0" borderId="13" xfId="38" applyFont="1" applyBorder="1" applyAlignment="1">
      <alignment vertical="center"/>
    </xf>
    <xf numFmtId="177" fontId="37" fillId="0" borderId="0" xfId="47" applyNumberFormat="1" applyFont="1">
      <alignment vertical="center"/>
    </xf>
    <xf numFmtId="179" fontId="37" fillId="0" borderId="0" xfId="47" applyNumberFormat="1" applyFont="1">
      <alignment vertical="center"/>
    </xf>
    <xf numFmtId="0" fontId="37" fillId="0" borderId="23" xfId="47" applyFont="1" applyBorder="1" applyAlignment="1">
      <alignment vertical="center" shrinkToFit="1"/>
    </xf>
    <xf numFmtId="0" fontId="37" fillId="0" borderId="23" xfId="47" applyFont="1" applyBorder="1">
      <alignment vertical="center"/>
    </xf>
    <xf numFmtId="3" fontId="37" fillId="0" borderId="0" xfId="47" applyNumberFormat="1" applyFont="1">
      <alignment vertical="center"/>
    </xf>
    <xf numFmtId="38" fontId="37" fillId="0" borderId="0" xfId="38" applyFont="1" applyFill="1" applyAlignment="1">
      <alignment vertical="center"/>
    </xf>
    <xf numFmtId="0" fontId="40" fillId="0" borderId="0" xfId="47" applyFont="1" applyAlignment="1">
      <alignment horizontal="right" vertical="center"/>
    </xf>
    <xf numFmtId="177" fontId="40" fillId="0" borderId="0" xfId="47" applyNumberFormat="1" applyFont="1">
      <alignment vertical="center"/>
    </xf>
    <xf numFmtId="0" fontId="40" fillId="0" borderId="0" xfId="47" applyFont="1" applyAlignment="1">
      <alignment horizontal="center" vertical="center"/>
    </xf>
    <xf numFmtId="0" fontId="40" fillId="0" borderId="0" xfId="47" applyFont="1" applyAlignment="1">
      <alignment vertical="center" shrinkToFit="1"/>
    </xf>
    <xf numFmtId="176" fontId="40" fillId="0" borderId="0" xfId="47" applyNumberFormat="1" applyFont="1">
      <alignment vertical="center"/>
    </xf>
    <xf numFmtId="181" fontId="40" fillId="0" borderId="0" xfId="47" applyNumberFormat="1" applyFont="1">
      <alignment vertical="center"/>
    </xf>
    <xf numFmtId="182" fontId="40" fillId="0" borderId="0" xfId="47" applyNumberFormat="1" applyFont="1">
      <alignment vertical="center"/>
    </xf>
    <xf numFmtId="0" fontId="37" fillId="0" borderId="0" xfId="47" applyFont="1" applyAlignment="1">
      <alignment vertical="center" shrinkToFit="1"/>
    </xf>
    <xf numFmtId="191" fontId="47" fillId="0" borderId="40" xfId="54" applyNumberFormat="1" applyFont="1" applyBorder="1" applyAlignment="1">
      <alignment horizontal="center" vertical="center"/>
    </xf>
    <xf numFmtId="191" fontId="47" fillId="0" borderId="41" xfId="54" applyNumberFormat="1" applyFont="1" applyBorder="1" applyAlignment="1">
      <alignment horizontal="center" vertical="center"/>
    </xf>
    <xf numFmtId="191" fontId="47" fillId="0" borderId="42" xfId="54" applyNumberFormat="1" applyFont="1" applyBorder="1" applyAlignment="1">
      <alignment horizontal="center" vertical="center"/>
    </xf>
    <xf numFmtId="191" fontId="47" fillId="0" borderId="57" xfId="54" applyNumberFormat="1" applyFont="1" applyBorder="1" applyAlignment="1">
      <alignment horizontal="center" vertical="center"/>
    </xf>
    <xf numFmtId="191" fontId="47" fillId="0" borderId="47" xfId="54" applyNumberFormat="1" applyFont="1" applyBorder="1" applyAlignment="1">
      <alignment horizontal="center" vertical="center"/>
    </xf>
    <xf numFmtId="191" fontId="47" fillId="0" borderId="48" xfId="54" applyNumberFormat="1" applyFont="1" applyBorder="1" applyAlignment="1">
      <alignment horizontal="center" vertical="center"/>
    </xf>
    <xf numFmtId="191" fontId="47" fillId="0" borderId="43" xfId="54" applyNumberFormat="1" applyFont="1" applyBorder="1" applyAlignment="1">
      <alignment horizontal="center" vertical="center"/>
    </xf>
    <xf numFmtId="191" fontId="47" fillId="0" borderId="45" xfId="54" applyNumberFormat="1" applyFont="1" applyBorder="1" applyAlignment="1">
      <alignment horizontal="center" vertical="center"/>
    </xf>
    <xf numFmtId="191" fontId="47" fillId="0" borderId="46" xfId="54" applyNumberFormat="1" applyFont="1" applyBorder="1" applyAlignment="1">
      <alignment horizontal="center" vertical="center"/>
    </xf>
    <xf numFmtId="0" fontId="0" fillId="0" borderId="0" xfId="40" applyFont="1">
      <alignment vertical="center"/>
    </xf>
    <xf numFmtId="177" fontId="0" fillId="0" borderId="0" xfId="54" applyNumberFormat="1" applyFont="1">
      <alignment vertical="center"/>
    </xf>
    <xf numFmtId="177" fontId="10" fillId="0" borderId="82" xfId="54" applyNumberFormat="1" applyFont="1" applyBorder="1" applyAlignment="1">
      <alignment horizontal="center" vertical="center"/>
    </xf>
    <xf numFmtId="0" fontId="47" fillId="0" borderId="5" xfId="48" applyFont="1" applyBorder="1">
      <alignment vertical="center"/>
    </xf>
    <xf numFmtId="189" fontId="47" fillId="0" borderId="5" xfId="48" applyNumberFormat="1" applyFont="1" applyBorder="1">
      <alignment vertical="center"/>
    </xf>
    <xf numFmtId="177" fontId="47" fillId="0" borderId="5" xfId="48" applyNumberFormat="1" applyFont="1" applyBorder="1">
      <alignment vertical="center"/>
    </xf>
    <xf numFmtId="190" fontId="47" fillId="0" borderId="5" xfId="48" applyNumberFormat="1" applyFont="1" applyBorder="1">
      <alignment vertical="center"/>
    </xf>
    <xf numFmtId="0" fontId="40" fillId="0" borderId="53" xfId="56" applyFont="1" applyBorder="1" applyAlignment="1">
      <alignment horizontal="center" vertical="center"/>
    </xf>
    <xf numFmtId="0" fontId="40" fillId="0" borderId="13" xfId="56" applyFont="1" applyBorder="1" applyAlignment="1">
      <alignment horizontal="center" vertical="center"/>
    </xf>
    <xf numFmtId="0" fontId="40" fillId="0" borderId="9" xfId="56" applyFont="1" applyBorder="1" applyAlignment="1">
      <alignment horizontal="distributed" vertical="center"/>
    </xf>
    <xf numFmtId="177" fontId="40" fillId="0" borderId="10" xfId="56" applyNumberFormat="1" applyFont="1" applyBorder="1" applyAlignment="1">
      <alignment horizontal="right" vertical="center"/>
    </xf>
    <xf numFmtId="0" fontId="40" fillId="0" borderId="10" xfId="56" applyFont="1" applyBorder="1" applyAlignment="1">
      <alignment horizontal="center" vertical="center"/>
    </xf>
    <xf numFmtId="177" fontId="40" fillId="0" borderId="10" xfId="56" applyNumberFormat="1" applyFont="1" applyBorder="1" applyAlignment="1">
      <alignment horizontal="center" vertical="center"/>
    </xf>
    <xf numFmtId="177" fontId="40" fillId="0" borderId="11" xfId="56" applyNumberFormat="1" applyFont="1" applyBorder="1" applyAlignment="1">
      <alignment horizontal="right" vertical="center"/>
    </xf>
    <xf numFmtId="0" fontId="47" fillId="0" borderId="29" xfId="56" applyFont="1" applyBorder="1" applyAlignment="1">
      <alignment horizontal="distributed" vertical="center"/>
    </xf>
    <xf numFmtId="0" fontId="47" fillId="0" borderId="2" xfId="56" applyFont="1" applyBorder="1" applyAlignment="1">
      <alignment horizontal="distributed" vertical="center"/>
    </xf>
    <xf numFmtId="0" fontId="47" fillId="0" borderId="30" xfId="56" applyFont="1" applyBorder="1" applyAlignment="1">
      <alignment horizontal="distributed" vertical="center"/>
    </xf>
    <xf numFmtId="0" fontId="47" fillId="0" borderId="25" xfId="56" applyFont="1" applyBorder="1" applyAlignment="1">
      <alignment horizontal="distributed" vertical="center"/>
    </xf>
    <xf numFmtId="177" fontId="47" fillId="0" borderId="2" xfId="56" applyNumberFormat="1" applyFont="1" applyBorder="1" applyAlignment="1">
      <alignment horizontal="right" vertical="center"/>
    </xf>
    <xf numFmtId="177" fontId="47" fillId="0" borderId="10" xfId="56" applyNumberFormat="1" applyFont="1" applyBorder="1" applyAlignment="1">
      <alignment horizontal="right" vertical="center"/>
    </xf>
    <xf numFmtId="0" fontId="47" fillId="0" borderId="10" xfId="56" applyFont="1" applyBorder="1" applyAlignment="1">
      <alignment horizontal="center" vertical="center"/>
    </xf>
    <xf numFmtId="0" fontId="51" fillId="0" borderId="10" xfId="56" applyFont="1" applyBorder="1" applyAlignment="1">
      <alignment horizontal="distributed" vertical="center"/>
    </xf>
    <xf numFmtId="0" fontId="51" fillId="0" borderId="10" xfId="56" applyFont="1" applyBorder="1" applyAlignment="1">
      <alignment horizontal="center" vertical="center"/>
    </xf>
    <xf numFmtId="177" fontId="47" fillId="0" borderId="28" xfId="56" applyNumberFormat="1" applyFont="1" applyBorder="1" applyAlignment="1">
      <alignment horizontal="right" vertical="center"/>
    </xf>
    <xf numFmtId="0" fontId="51" fillId="0" borderId="21" xfId="56" applyFont="1" applyBorder="1" applyAlignment="1">
      <alignment horizontal="distributed" vertical="center"/>
    </xf>
    <xf numFmtId="0" fontId="51" fillId="0" borderId="21" xfId="56" applyFont="1" applyBorder="1" applyAlignment="1">
      <alignment horizontal="center" vertical="center"/>
    </xf>
    <xf numFmtId="0" fontId="47" fillId="0" borderId="28" xfId="0" applyFont="1" applyBorder="1" applyAlignment="1">
      <alignment vertical="center" wrapText="1" shrinkToFit="1"/>
    </xf>
    <xf numFmtId="0" fontId="47" fillId="0" borderId="28" xfId="49" applyFont="1" applyBorder="1" applyAlignment="1">
      <alignment horizontal="right" vertical="center"/>
    </xf>
    <xf numFmtId="0" fontId="47" fillId="0" borderId="30" xfId="49" applyFont="1" applyBorder="1" applyAlignment="1">
      <alignment horizontal="center" vertical="center"/>
    </xf>
    <xf numFmtId="3" fontId="47" fillId="0" borderId="30" xfId="35" applyNumberFormat="1" applyFont="1" applyBorder="1" applyAlignment="1">
      <alignment horizontal="right" vertical="center"/>
    </xf>
    <xf numFmtId="3" fontId="47" fillId="0" borderId="30" xfId="35" applyNumberFormat="1" applyFont="1" applyFill="1" applyBorder="1" applyAlignment="1">
      <alignment horizontal="right" vertical="center"/>
    </xf>
    <xf numFmtId="0" fontId="47" fillId="0" borderId="28" xfId="50" applyFont="1" applyBorder="1" applyAlignment="1">
      <alignment horizontal="center" vertical="center"/>
    </xf>
    <xf numFmtId="0" fontId="47" fillId="0" borderId="28" xfId="50" applyFont="1" applyBorder="1" applyAlignment="1">
      <alignment horizontal="right" vertical="center"/>
    </xf>
    <xf numFmtId="0" fontId="47" fillId="0" borderId="30" xfId="50" applyFont="1" applyBorder="1" applyAlignment="1">
      <alignment vertical="center"/>
    </xf>
    <xf numFmtId="3" fontId="47" fillId="0" borderId="30" xfId="50" applyNumberFormat="1" applyFont="1" applyBorder="1" applyAlignment="1">
      <alignment horizontal="right" vertical="center"/>
    </xf>
    <xf numFmtId="3" fontId="47" fillId="0" borderId="30" xfId="50" applyNumberFormat="1" applyFont="1" applyBorder="1" applyAlignment="1">
      <alignment vertical="center"/>
    </xf>
    <xf numFmtId="0" fontId="47" fillId="0" borderId="5" xfId="0" applyFont="1" applyBorder="1" applyAlignment="1">
      <alignment vertical="center"/>
    </xf>
    <xf numFmtId="49" fontId="47" fillId="0" borderId="5" xfId="39" applyNumberFormat="1" applyFont="1" applyBorder="1" applyAlignment="1">
      <alignment vertical="center"/>
    </xf>
    <xf numFmtId="0" fontId="47" fillId="0" borderId="5" xfId="39" applyFont="1" applyBorder="1" applyAlignment="1">
      <alignment vertical="center"/>
    </xf>
    <xf numFmtId="177" fontId="10" fillId="0" borderId="82" xfId="40" applyNumberFormat="1" applyFont="1" applyBorder="1" applyAlignment="1">
      <alignment horizontal="center" vertical="center"/>
    </xf>
    <xf numFmtId="3" fontId="47" fillId="0" borderId="16" xfId="50" applyNumberFormat="1" applyFont="1" applyBorder="1" applyAlignment="1">
      <alignment horizontal="right" vertical="center"/>
    </xf>
    <xf numFmtId="0" fontId="47" fillId="0" borderId="5" xfId="45" applyFont="1" applyBorder="1" applyAlignment="1">
      <alignment horizontal="left" vertical="center" wrapText="1"/>
    </xf>
    <xf numFmtId="178" fontId="47" fillId="0" borderId="5" xfId="45" applyNumberFormat="1" applyFont="1" applyBorder="1" applyAlignment="1">
      <alignment horizontal="center" vertical="center"/>
    </xf>
    <xf numFmtId="176" fontId="47" fillId="0" borderId="5" xfId="45" applyNumberFormat="1" applyFont="1" applyBorder="1">
      <alignment vertical="center"/>
    </xf>
    <xf numFmtId="0" fontId="47" fillId="0" borderId="5" xfId="45" applyFont="1" applyBorder="1" applyAlignment="1">
      <alignment horizontal="left" vertical="center"/>
    </xf>
    <xf numFmtId="0" fontId="47" fillId="0" borderId="5" xfId="45" applyFont="1" applyBorder="1" applyAlignment="1">
      <alignment horizontal="center" vertical="center"/>
    </xf>
    <xf numFmtId="0" fontId="47" fillId="0" borderId="28" xfId="45" applyFont="1" applyBorder="1" applyAlignment="1">
      <alignment horizontal="left" vertical="center"/>
    </xf>
    <xf numFmtId="177" fontId="47" fillId="0" borderId="5" xfId="45" applyNumberFormat="1" applyFont="1" applyBorder="1" applyAlignment="1">
      <alignment horizontal="right" vertical="center"/>
    </xf>
    <xf numFmtId="177" fontId="47" fillId="0" borderId="5" xfId="45" applyNumberFormat="1" applyFont="1" applyBorder="1">
      <alignment vertical="center"/>
    </xf>
    <xf numFmtId="0" fontId="47" fillId="0" borderId="28" xfId="45" applyFont="1" applyBorder="1" applyAlignment="1">
      <alignment horizontal="left" vertical="center" wrapText="1"/>
    </xf>
    <xf numFmtId="0" fontId="0" fillId="0" borderId="0" xfId="50" applyFont="1" applyAlignment="1">
      <alignment vertical="center"/>
    </xf>
    <xf numFmtId="0" fontId="52" fillId="0" borderId="28" xfId="45" applyFont="1" applyBorder="1" applyAlignment="1">
      <alignment horizontal="left" vertical="center"/>
    </xf>
    <xf numFmtId="178" fontId="47" fillId="0" borderId="5" xfId="45" applyNumberFormat="1" applyFont="1" applyBorder="1" applyAlignment="1">
      <alignment horizontal="right" vertical="center"/>
    </xf>
    <xf numFmtId="0" fontId="47" fillId="0" borderId="5" xfId="45" applyFont="1" applyBorder="1" applyAlignment="1">
      <alignment horizontal="right" vertical="center"/>
    </xf>
    <xf numFmtId="3" fontId="57" fillId="0" borderId="6" xfId="47" applyNumberFormat="1" applyFont="1" applyBorder="1" applyAlignment="1" applyProtection="1">
      <alignment horizontal="center" vertical="center"/>
      <protection locked="0"/>
    </xf>
    <xf numFmtId="0" fontId="57" fillId="0" borderId="7" xfId="47" applyFont="1" applyBorder="1" applyAlignment="1" applyProtection="1">
      <alignment horizontal="center" vertical="center" shrinkToFit="1"/>
      <protection locked="0"/>
    </xf>
    <xf numFmtId="0" fontId="57" fillId="0" borderId="8" xfId="47" applyFont="1" applyBorder="1" applyAlignment="1" applyProtection="1">
      <alignment horizontal="center" vertical="center"/>
      <protection locked="0"/>
    </xf>
    <xf numFmtId="0" fontId="57" fillId="0" borderId="10" xfId="47" applyFont="1" applyBorder="1" applyAlignment="1" applyProtection="1">
      <alignment horizontal="center" vertical="center"/>
      <protection locked="0"/>
    </xf>
    <xf numFmtId="3" fontId="57" fillId="0" borderId="9" xfId="47" applyNumberFormat="1" applyFont="1" applyBorder="1" applyAlignment="1" applyProtection="1">
      <alignment horizontal="center" vertical="center"/>
      <protection locked="0"/>
    </xf>
    <xf numFmtId="0" fontId="57" fillId="0" borderId="11" xfId="47" applyFont="1" applyBorder="1" applyAlignment="1" applyProtection="1">
      <alignment horizontal="center" vertical="center" shrinkToFit="1"/>
      <protection locked="0"/>
    </xf>
    <xf numFmtId="0" fontId="57" fillId="0" borderId="12" xfId="47" applyFont="1" applyBorder="1" applyAlignment="1" applyProtection="1">
      <alignment horizontal="left" vertical="center"/>
      <protection locked="0"/>
    </xf>
    <xf numFmtId="0" fontId="57" fillId="0" borderId="0" xfId="47" applyFont="1" applyAlignment="1" applyProtection="1">
      <alignment horizontal="left" vertical="center"/>
      <protection locked="0"/>
    </xf>
    <xf numFmtId="38" fontId="57" fillId="0" borderId="13" xfId="38" applyFont="1" applyBorder="1" applyAlignment="1" applyProtection="1">
      <alignment horizontal="right" vertical="center"/>
      <protection locked="0"/>
    </xf>
    <xf numFmtId="0" fontId="57" fillId="0" borderId="0" xfId="47" applyFont="1" applyProtection="1">
      <alignment vertical="center"/>
      <protection locked="0"/>
    </xf>
    <xf numFmtId="0" fontId="57" fillId="0" borderId="0" xfId="47" applyFont="1" applyAlignment="1" applyProtection="1">
      <alignment horizontal="center" vertical="center"/>
      <protection locked="0"/>
    </xf>
    <xf numFmtId="3" fontId="57" fillId="0" borderId="0" xfId="47" applyNumberFormat="1" applyFont="1" applyAlignment="1" applyProtection="1">
      <alignment horizontal="center" vertical="center"/>
      <protection locked="0"/>
    </xf>
    <xf numFmtId="176" fontId="59" fillId="0" borderId="0" xfId="47" applyNumberFormat="1" applyFont="1" applyProtection="1">
      <alignment vertical="center"/>
      <protection locked="0"/>
    </xf>
    <xf numFmtId="176" fontId="57" fillId="0" borderId="0" xfId="47" applyNumberFormat="1" applyFont="1" applyAlignment="1" applyProtection="1">
      <alignment horizontal="center" vertical="center"/>
      <protection locked="0"/>
    </xf>
    <xf numFmtId="3" fontId="57" fillId="0" borderId="0" xfId="47" applyNumberFormat="1" applyFont="1" applyProtection="1">
      <alignment vertical="center"/>
      <protection locked="0"/>
    </xf>
    <xf numFmtId="0" fontId="57" fillId="0" borderId="14" xfId="47" applyFont="1" applyBorder="1" applyAlignment="1" applyProtection="1">
      <alignment horizontal="center" vertical="center" shrinkToFit="1"/>
      <protection locked="0"/>
    </xf>
    <xf numFmtId="0" fontId="57" fillId="0" borderId="12" xfId="47" applyFont="1" applyBorder="1" applyProtection="1">
      <alignment vertical="center"/>
      <protection locked="0"/>
    </xf>
    <xf numFmtId="0" fontId="60" fillId="0" borderId="12" xfId="47" applyFont="1" applyBorder="1" applyProtection="1">
      <alignment vertical="center"/>
      <protection locked="0"/>
    </xf>
    <xf numFmtId="0" fontId="60" fillId="0" borderId="0" xfId="47" applyFont="1" applyProtection="1">
      <alignment vertical="center"/>
      <protection locked="0"/>
    </xf>
    <xf numFmtId="38" fontId="60" fillId="0" borderId="13" xfId="38" applyFont="1" applyBorder="1" applyAlignment="1" applyProtection="1">
      <alignment horizontal="right" vertical="center"/>
      <protection locked="0"/>
    </xf>
    <xf numFmtId="0" fontId="60" fillId="0" borderId="0" xfId="47" applyFont="1" applyAlignment="1" applyProtection="1">
      <alignment horizontal="center" vertical="center"/>
      <protection locked="0"/>
    </xf>
    <xf numFmtId="176" fontId="60" fillId="0" borderId="15"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horizontal="center" vertical="center"/>
      <protection locked="0"/>
    </xf>
    <xf numFmtId="3" fontId="60" fillId="0" borderId="16" xfId="47" applyNumberFormat="1" applyFont="1" applyBorder="1" applyProtection="1">
      <alignment vertical="center"/>
      <protection locked="0"/>
    </xf>
    <xf numFmtId="0" fontId="60" fillId="0" borderId="14" xfId="47" applyFont="1" applyBorder="1" applyAlignment="1" applyProtection="1">
      <alignment horizontal="center" vertical="center" shrinkToFit="1"/>
      <protection locked="0"/>
    </xf>
    <xf numFmtId="0" fontId="57" fillId="0" borderId="17" xfId="47" applyFont="1" applyBorder="1" applyProtection="1">
      <alignment vertical="center"/>
      <protection locked="0"/>
    </xf>
    <xf numFmtId="0" fontId="57" fillId="0" borderId="15" xfId="47" applyFont="1" applyBorder="1" applyProtection="1">
      <alignment vertical="center"/>
      <protection locked="0"/>
    </xf>
    <xf numFmtId="38" fontId="57" fillId="0" borderId="4" xfId="38" applyFont="1" applyBorder="1" applyAlignment="1" applyProtection="1">
      <alignment horizontal="right" vertical="center"/>
      <protection locked="0"/>
    </xf>
    <xf numFmtId="0" fontId="57" fillId="0" borderId="15" xfId="47" applyFont="1" applyBorder="1" applyAlignment="1" applyProtection="1">
      <alignment horizontal="right" vertical="center"/>
      <protection locked="0"/>
    </xf>
    <xf numFmtId="176" fontId="57" fillId="0" borderId="15" xfId="47" applyNumberFormat="1" applyFont="1" applyBorder="1" applyProtection="1">
      <alignment vertical="center"/>
      <protection locked="0"/>
    </xf>
    <xf numFmtId="176" fontId="57" fillId="0" borderId="15" xfId="47" applyNumberFormat="1" applyFont="1" applyBorder="1" applyAlignment="1" applyProtection="1">
      <alignment horizontal="center" vertical="center"/>
      <protection locked="0"/>
    </xf>
    <xf numFmtId="0" fontId="57" fillId="0" borderId="18" xfId="47" applyFont="1" applyBorder="1" applyAlignment="1" applyProtection="1">
      <alignment horizontal="center" vertical="center" shrinkToFit="1"/>
      <protection locked="0"/>
    </xf>
    <xf numFmtId="0" fontId="57" fillId="0" borderId="8" xfId="47" applyFont="1" applyBorder="1" applyProtection="1">
      <alignment vertical="center"/>
      <protection locked="0"/>
    </xf>
    <xf numFmtId="0" fontId="57" fillId="0" borderId="10" xfId="47" applyFont="1" applyBorder="1" applyProtection="1">
      <alignment vertical="center"/>
      <protection locked="0"/>
    </xf>
    <xf numFmtId="38" fontId="57" fillId="0" borderId="9" xfId="38" applyFont="1" applyBorder="1" applyAlignment="1" applyProtection="1">
      <alignment horizontal="right" vertical="center"/>
      <protection locked="0"/>
    </xf>
    <xf numFmtId="0" fontId="57" fillId="0" borderId="0" xfId="47" applyFont="1" applyAlignment="1" applyProtection="1">
      <alignment horizontal="right" vertical="center"/>
      <protection locked="0"/>
    </xf>
    <xf numFmtId="176" fontId="57" fillId="0" borderId="0" xfId="47" applyNumberFormat="1" applyFont="1" applyAlignment="1" applyProtection="1">
      <alignment horizontal="right" vertical="center"/>
      <protection locked="0"/>
    </xf>
    <xf numFmtId="176" fontId="57" fillId="0" borderId="0" xfId="47" applyNumberFormat="1" applyFont="1" applyProtection="1">
      <alignment vertical="center"/>
      <protection locked="0"/>
    </xf>
    <xf numFmtId="0" fontId="60" fillId="0" borderId="0" xfId="47" applyFont="1" applyAlignment="1" applyProtection="1">
      <alignment horizontal="right" vertical="center"/>
      <protection locked="0"/>
    </xf>
    <xf numFmtId="3" fontId="60" fillId="0" borderId="0" xfId="47" applyNumberFormat="1" applyFont="1" applyAlignment="1" applyProtection="1">
      <alignment horizontal="center" vertical="center"/>
      <protection locked="0"/>
    </xf>
    <xf numFmtId="3" fontId="60" fillId="0" borderId="0" xfId="47" applyNumberFormat="1" applyFont="1" applyAlignment="1" applyProtection="1">
      <alignment horizontal="left" vertical="center"/>
      <protection locked="0"/>
    </xf>
    <xf numFmtId="176" fontId="60" fillId="0" borderId="15" xfId="47" applyNumberFormat="1" applyFont="1" applyBorder="1" applyProtection="1">
      <alignment vertical="center"/>
      <protection locked="0"/>
    </xf>
    <xf numFmtId="176" fontId="60" fillId="0" borderId="16" xfId="47" applyNumberFormat="1" applyFont="1" applyBorder="1" applyProtection="1">
      <alignment vertical="center"/>
      <protection locked="0"/>
    </xf>
    <xf numFmtId="3" fontId="57" fillId="0" borderId="0" xfId="47" applyNumberFormat="1" applyFont="1" applyAlignment="1" applyProtection="1">
      <alignment horizontal="left" vertical="center"/>
      <protection locked="0"/>
    </xf>
    <xf numFmtId="176" fontId="57" fillId="0" borderId="19" xfId="47" applyNumberFormat="1" applyFont="1" applyBorder="1" applyProtection="1">
      <alignment vertical="center"/>
      <protection locked="0"/>
    </xf>
    <xf numFmtId="176" fontId="60" fillId="0" borderId="0" xfId="47" applyNumberFormat="1" applyFont="1" applyProtection="1">
      <alignment vertical="center"/>
      <protection locked="0"/>
    </xf>
    <xf numFmtId="176" fontId="60" fillId="0" borderId="0" xfId="47" applyNumberFormat="1" applyFont="1" applyAlignment="1" applyProtection="1">
      <alignment horizontal="center" vertical="center"/>
      <protection locked="0"/>
    </xf>
    <xf numFmtId="0" fontId="57" fillId="0" borderId="14" xfId="47" applyFont="1" applyBorder="1" applyAlignment="1" applyProtection="1">
      <alignment vertical="top" wrapText="1"/>
      <protection locked="0"/>
    </xf>
    <xf numFmtId="3" fontId="57" fillId="0" borderId="19" xfId="47" applyNumberFormat="1" applyFont="1" applyBorder="1" applyProtection="1">
      <alignment vertical="center"/>
      <protection locked="0"/>
    </xf>
    <xf numFmtId="3" fontId="57" fillId="0" borderId="15" xfId="47" applyNumberFormat="1" applyFont="1" applyBorder="1" applyAlignment="1" applyProtection="1">
      <alignment horizontal="center" vertical="center"/>
      <protection locked="0"/>
    </xf>
    <xf numFmtId="176" fontId="57" fillId="0" borderId="15" xfId="47" applyNumberFormat="1" applyFont="1" applyBorder="1" applyAlignment="1" applyProtection="1">
      <alignment horizontal="right" vertical="center"/>
      <protection locked="0"/>
    </xf>
    <xf numFmtId="0" fontId="57" fillId="0" borderId="15" xfId="47" applyFont="1" applyBorder="1" applyAlignment="1" applyProtection="1">
      <alignment horizontal="center" vertical="center"/>
      <protection locked="0"/>
    </xf>
    <xf numFmtId="3" fontId="57" fillId="0" borderId="15" xfId="47" applyNumberFormat="1" applyFont="1" applyBorder="1" applyProtection="1">
      <alignment vertical="center"/>
      <protection locked="0"/>
    </xf>
    <xf numFmtId="0" fontId="57" fillId="0" borderId="18" xfId="47" applyFont="1" applyBorder="1" applyAlignment="1" applyProtection="1">
      <alignment vertical="top" wrapText="1"/>
      <protection locked="0"/>
    </xf>
    <xf numFmtId="38" fontId="57" fillId="0" borderId="10" xfId="47" applyNumberFormat="1" applyFont="1" applyBorder="1" applyProtection="1">
      <alignment vertical="center"/>
      <protection locked="0"/>
    </xf>
    <xf numFmtId="0" fontId="57" fillId="0" borderId="10" xfId="47" applyFont="1" applyBorder="1" applyAlignment="1" applyProtection="1">
      <alignment horizontal="right" vertical="center"/>
      <protection locked="0"/>
    </xf>
    <xf numFmtId="176" fontId="57" fillId="0" borderId="10" xfId="47" applyNumberFormat="1" applyFont="1" applyBorder="1" applyProtection="1">
      <alignment vertical="center"/>
      <protection locked="0"/>
    </xf>
    <xf numFmtId="176" fontId="57" fillId="0" borderId="10" xfId="47" applyNumberFormat="1" applyFont="1" applyBorder="1" applyAlignment="1" applyProtection="1">
      <alignment horizontal="center" vertical="center"/>
      <protection locked="0"/>
    </xf>
    <xf numFmtId="3" fontId="57" fillId="0" borderId="10" xfId="47" applyNumberFormat="1" applyFont="1" applyBorder="1" applyProtection="1">
      <alignment vertical="center"/>
      <protection locked="0"/>
    </xf>
    <xf numFmtId="177" fontId="57" fillId="0" borderId="11" xfId="47" applyNumberFormat="1" applyFont="1" applyBorder="1" applyAlignment="1" applyProtection="1">
      <alignment horizontal="center" vertical="center" shrinkToFit="1"/>
      <protection locked="0"/>
    </xf>
    <xf numFmtId="38" fontId="57" fillId="0" borderId="20" xfId="38" applyFont="1" applyBorder="1" applyAlignment="1" applyProtection="1">
      <alignment horizontal="right" vertical="center"/>
      <protection locked="0"/>
    </xf>
    <xf numFmtId="0" fontId="57" fillId="0" borderId="21" xfId="47" applyFont="1" applyBorder="1" applyProtection="1">
      <alignment vertical="center"/>
      <protection locked="0"/>
    </xf>
    <xf numFmtId="0" fontId="57" fillId="0" borderId="21" xfId="47" applyFont="1" applyBorder="1" applyAlignment="1" applyProtection="1">
      <alignment horizontal="right" vertical="center"/>
      <protection locked="0"/>
    </xf>
    <xf numFmtId="176" fontId="57" fillId="0" borderId="21" xfId="47" applyNumberFormat="1" applyFont="1" applyBorder="1" applyProtection="1">
      <alignment vertical="center"/>
      <protection locked="0"/>
    </xf>
    <xf numFmtId="176" fontId="57" fillId="0" borderId="21" xfId="47" applyNumberFormat="1" applyFont="1" applyBorder="1" applyAlignment="1" applyProtection="1">
      <alignment horizontal="center" vertical="center"/>
      <protection locked="0"/>
    </xf>
    <xf numFmtId="3" fontId="57" fillId="0" borderId="21" xfId="47" applyNumberFormat="1" applyFont="1" applyBorder="1" applyProtection="1">
      <alignment vertical="center"/>
      <protection locked="0"/>
    </xf>
    <xf numFmtId="177" fontId="57" fillId="0" borderId="22" xfId="47" applyNumberFormat="1" applyFont="1" applyBorder="1" applyAlignment="1" applyProtection="1">
      <alignment horizontal="center" vertical="center" shrinkToFit="1"/>
      <protection locked="0"/>
    </xf>
    <xf numFmtId="38" fontId="57" fillId="0" borderId="0" xfId="38" applyFont="1" applyBorder="1" applyAlignment="1" applyProtection="1">
      <alignment horizontal="right" vertical="center"/>
      <protection locked="0"/>
    </xf>
    <xf numFmtId="177" fontId="57" fillId="0" borderId="0" xfId="47" applyNumberFormat="1" applyFont="1" applyAlignment="1" applyProtection="1">
      <alignment horizontal="center" vertical="center" shrinkToFit="1"/>
      <protection locked="0"/>
    </xf>
    <xf numFmtId="0" fontId="35" fillId="0" borderId="0" xfId="47" applyFont="1" applyAlignment="1" applyProtection="1">
      <alignment horizontal="center" vertical="center"/>
      <protection locked="0"/>
    </xf>
    <xf numFmtId="0" fontId="35" fillId="0" borderId="0" xfId="47" applyFont="1" applyProtection="1">
      <alignment vertical="center"/>
      <protection locked="0"/>
    </xf>
    <xf numFmtId="0" fontId="35" fillId="0" borderId="0" xfId="47" applyFont="1" applyAlignment="1" applyProtection="1">
      <alignment horizontal="right" vertical="center"/>
      <protection locked="0"/>
    </xf>
    <xf numFmtId="180" fontId="35" fillId="0" borderId="0" xfId="47" applyNumberFormat="1" applyFont="1" applyProtection="1">
      <alignment vertical="center"/>
      <protection locked="0"/>
    </xf>
    <xf numFmtId="176" fontId="35" fillId="0" borderId="0" xfId="47" applyNumberFormat="1" applyFont="1" applyProtection="1">
      <alignment vertical="center"/>
      <protection locked="0"/>
    </xf>
    <xf numFmtId="176" fontId="35" fillId="0" borderId="0" xfId="47" applyNumberFormat="1" applyFont="1" applyAlignment="1" applyProtection="1">
      <alignment horizontal="center" vertical="center"/>
      <protection locked="0"/>
    </xf>
    <xf numFmtId="3" fontId="35" fillId="0" borderId="0" xfId="47" applyNumberFormat="1" applyFont="1" applyProtection="1">
      <alignment vertical="center"/>
      <protection locked="0"/>
    </xf>
    <xf numFmtId="177" fontId="35" fillId="0" borderId="0" xfId="47" applyNumberFormat="1" applyFont="1" applyAlignment="1" applyProtection="1">
      <alignment horizontal="right" vertical="center" shrinkToFit="1"/>
      <protection locked="0"/>
    </xf>
    <xf numFmtId="38" fontId="59" fillId="0" borderId="9" xfId="38" applyFont="1" applyFill="1" applyBorder="1" applyAlignment="1" applyProtection="1">
      <alignment horizontal="right" vertical="center"/>
      <protection locked="0"/>
    </xf>
    <xf numFmtId="0" fontId="57" fillId="0" borderId="2" xfId="47" applyFont="1" applyBorder="1" applyProtection="1">
      <alignment vertical="center"/>
      <protection locked="0"/>
    </xf>
    <xf numFmtId="0" fontId="57" fillId="0" borderId="28" xfId="47" applyFont="1" applyBorder="1" applyAlignment="1" applyProtection="1">
      <alignment horizontal="right" vertical="center"/>
      <protection locked="0"/>
    </xf>
    <xf numFmtId="177" fontId="10" fillId="0" borderId="5" xfId="54" applyNumberFormat="1" applyFont="1" applyBorder="1" applyAlignment="1">
      <alignment horizontal="center" vertical="center"/>
    </xf>
    <xf numFmtId="177" fontId="37" fillId="0" borderId="90" xfId="54" applyNumberFormat="1" applyFont="1" applyBorder="1" applyAlignment="1">
      <alignment horizontal="distributed" vertical="center" indent="2"/>
    </xf>
    <xf numFmtId="177" fontId="37" fillId="0" borderId="91" xfId="54" applyNumberFormat="1" applyFont="1" applyBorder="1" applyAlignment="1">
      <alignment horizontal="center" vertical="center"/>
    </xf>
    <xf numFmtId="177" fontId="37" fillId="0" borderId="92" xfId="54" applyNumberFormat="1" applyFont="1" applyBorder="1" applyAlignment="1">
      <alignment horizontal="center" vertical="center"/>
    </xf>
    <xf numFmtId="177" fontId="0" fillId="0" borderId="93" xfId="54" applyNumberFormat="1" applyFont="1" applyBorder="1" applyAlignment="1">
      <alignment horizontal="center" vertical="center"/>
    </xf>
    <xf numFmtId="177" fontId="47" fillId="0" borderId="94" xfId="54" applyNumberFormat="1" applyFont="1" applyBorder="1" applyAlignment="1">
      <alignment horizontal="left" vertical="center"/>
    </xf>
    <xf numFmtId="191" fontId="47" fillId="0" borderId="95" xfId="54" applyNumberFormat="1" applyFont="1" applyBorder="1" applyAlignment="1">
      <alignment horizontal="center" vertical="center"/>
    </xf>
    <xf numFmtId="177" fontId="52" fillId="0" borderId="74" xfId="54" applyNumberFormat="1" applyFont="1" applyBorder="1" applyAlignment="1">
      <alignment vertical="center" shrinkToFit="1"/>
    </xf>
    <xf numFmtId="191" fontId="47" fillId="0" borderId="96" xfId="54" applyNumberFormat="1" applyFont="1" applyBorder="1" applyAlignment="1">
      <alignment horizontal="center" vertical="center"/>
    </xf>
    <xf numFmtId="177" fontId="47" fillId="0" borderId="74" xfId="54" applyNumberFormat="1" applyFont="1" applyBorder="1" applyAlignment="1">
      <alignment vertical="center" shrinkToFit="1"/>
    </xf>
    <xf numFmtId="177" fontId="47" fillId="0" borderId="72" xfId="54" applyNumberFormat="1" applyFont="1" applyBorder="1" applyAlignment="1">
      <alignment vertical="center" shrinkToFit="1"/>
    </xf>
    <xf numFmtId="191" fontId="47" fillId="0" borderId="97" xfId="54" applyNumberFormat="1" applyFont="1" applyBorder="1" applyAlignment="1">
      <alignment horizontal="center" vertical="center"/>
    </xf>
    <xf numFmtId="177" fontId="47" fillId="0" borderId="98" xfId="54" applyNumberFormat="1" applyFont="1" applyBorder="1">
      <alignment vertical="center"/>
    </xf>
    <xf numFmtId="191" fontId="47" fillId="0" borderId="99" xfId="54" applyNumberFormat="1" applyFont="1" applyBorder="1" applyAlignment="1">
      <alignment horizontal="center" vertical="center"/>
    </xf>
    <xf numFmtId="177" fontId="37" fillId="0" borderId="56" xfId="54" applyNumberFormat="1" applyFont="1" applyBorder="1" applyAlignment="1">
      <alignment horizontal="right" vertical="center"/>
    </xf>
    <xf numFmtId="191" fontId="37" fillId="0" borderId="100" xfId="54" applyNumberFormat="1" applyFont="1" applyBorder="1" applyAlignment="1">
      <alignment horizontal="center" vertical="center"/>
    </xf>
    <xf numFmtId="191" fontId="37" fillId="0" borderId="101" xfId="54" applyNumberFormat="1" applyFont="1" applyBorder="1" applyAlignment="1">
      <alignment horizontal="center" vertical="center"/>
    </xf>
    <xf numFmtId="191" fontId="37" fillId="0" borderId="102" xfId="54" applyNumberFormat="1" applyFont="1" applyBorder="1" applyAlignment="1">
      <alignment horizontal="center" vertical="center"/>
    </xf>
    <xf numFmtId="0" fontId="37" fillId="0" borderId="5" xfId="48" applyFont="1" applyBorder="1" applyAlignment="1">
      <alignment horizontal="center" vertical="center"/>
    </xf>
    <xf numFmtId="0" fontId="37" fillId="0" borderId="5" xfId="50" applyFont="1" applyBorder="1" applyAlignment="1">
      <alignment vertical="center"/>
    </xf>
    <xf numFmtId="0" fontId="52" fillId="0" borderId="5" xfId="48" applyFont="1" applyBorder="1">
      <alignment vertical="center"/>
    </xf>
    <xf numFmtId="0" fontId="37" fillId="0" borderId="5" xfId="48" applyFont="1" applyBorder="1">
      <alignment vertical="center"/>
    </xf>
    <xf numFmtId="38" fontId="47" fillId="0" borderId="5" xfId="60" applyFont="1" applyBorder="1">
      <alignment vertical="center"/>
    </xf>
    <xf numFmtId="38" fontId="37" fillId="0" borderId="5" xfId="60" applyFont="1" applyBorder="1">
      <alignment vertical="center"/>
    </xf>
    <xf numFmtId="0" fontId="37" fillId="0" borderId="5" xfId="50" applyFont="1" applyBorder="1" applyAlignment="1">
      <alignment horizontal="center" vertical="center"/>
    </xf>
    <xf numFmtId="3" fontId="37" fillId="0" borderId="5" xfId="50" applyNumberFormat="1" applyFont="1" applyBorder="1" applyAlignment="1">
      <alignment horizontal="center" vertical="center"/>
    </xf>
    <xf numFmtId="0" fontId="37" fillId="0" borderId="5" xfId="39" applyFont="1" applyBorder="1" applyAlignment="1">
      <alignment horizontal="center" vertical="center"/>
    </xf>
    <xf numFmtId="176" fontId="37" fillId="0" borderId="5" xfId="50" applyNumberFormat="1" applyFont="1" applyBorder="1" applyAlignment="1">
      <alignment horizontal="center" vertical="center"/>
    </xf>
    <xf numFmtId="0" fontId="52" fillId="0" borderId="5" xfId="50" applyFont="1" applyBorder="1" applyAlignment="1">
      <alignment vertical="center"/>
    </xf>
    <xf numFmtId="0" fontId="47" fillId="0" borderId="5" xfId="50" applyFont="1" applyBorder="1" applyAlignment="1">
      <alignment vertical="center"/>
    </xf>
    <xf numFmtId="0" fontId="37" fillId="0" borderId="5" xfId="39" applyFont="1" applyBorder="1" applyAlignment="1">
      <alignment vertical="center"/>
    </xf>
    <xf numFmtId="0" fontId="37" fillId="0" borderId="5" xfId="39" applyFont="1" applyBorder="1" applyAlignment="1">
      <alignment horizontal="center" vertical="center" shrinkToFit="1"/>
    </xf>
    <xf numFmtId="177" fontId="10" fillId="0" borderId="5" xfId="40" applyNumberFormat="1" applyFont="1" applyBorder="1" applyAlignment="1">
      <alignment horizontal="center" vertical="center"/>
    </xf>
    <xf numFmtId="0" fontId="37" fillId="0" borderId="5" xfId="48" applyFont="1" applyBorder="1" applyAlignment="1">
      <alignment horizontal="center" vertical="center" shrinkToFit="1"/>
    </xf>
    <xf numFmtId="0" fontId="0" fillId="0" borderId="5" xfId="48" applyFont="1" applyBorder="1" applyAlignment="1">
      <alignment horizontal="center" vertical="center"/>
    </xf>
    <xf numFmtId="0" fontId="52" fillId="0" borderId="5" xfId="48" applyFont="1" applyBorder="1" applyAlignment="1">
      <alignment vertical="center" shrinkToFit="1"/>
    </xf>
    <xf numFmtId="0" fontId="37" fillId="0" borderId="5" xfId="51" applyFont="1" applyBorder="1" applyAlignment="1">
      <alignment vertical="center"/>
    </xf>
    <xf numFmtId="0" fontId="47" fillId="0" borderId="5" xfId="45" applyFont="1" applyBorder="1">
      <alignment vertical="center"/>
    </xf>
    <xf numFmtId="0" fontId="47" fillId="0" borderId="13" xfId="45" applyFont="1" applyBorder="1">
      <alignment vertical="center"/>
    </xf>
    <xf numFmtId="3" fontId="37" fillId="0" borderId="56" xfId="45" applyNumberFormat="1" applyFont="1" applyBorder="1" applyAlignment="1">
      <alignment horizontal="right" vertical="center"/>
    </xf>
    <xf numFmtId="0" fontId="37" fillId="0" borderId="28" xfId="45" applyFont="1" applyBorder="1" applyAlignment="1">
      <alignment horizontal="left" vertical="center"/>
    </xf>
    <xf numFmtId="0" fontId="37" fillId="0" borderId="4" xfId="45" applyFont="1" applyBorder="1">
      <alignment vertical="center"/>
    </xf>
    <xf numFmtId="0" fontId="52" fillId="0" borderId="13" xfId="45" applyFont="1" applyBorder="1">
      <alignment vertical="center"/>
    </xf>
    <xf numFmtId="0" fontId="47" fillId="0" borderId="9" xfId="45" applyFont="1" applyBorder="1">
      <alignment vertical="center"/>
    </xf>
    <xf numFmtId="0" fontId="37" fillId="0" borderId="15" xfId="51" applyFont="1" applyBorder="1" applyAlignment="1">
      <alignment horizontal="center" vertical="center"/>
    </xf>
    <xf numFmtId="177" fontId="52" fillId="0" borderId="0" xfId="40" applyNumberFormat="1" applyFont="1" applyAlignment="1">
      <alignment horizontal="left" vertical="center"/>
    </xf>
    <xf numFmtId="0" fontId="35" fillId="0" borderId="0" xfId="56" applyFont="1" applyAlignment="1">
      <alignment horizontal="center" vertical="center"/>
    </xf>
    <xf numFmtId="0" fontId="36" fillId="0" borderId="0" xfId="56" applyFont="1" applyAlignment="1">
      <alignment horizontal="left" vertical="center"/>
    </xf>
    <xf numFmtId="20" fontId="35" fillId="0" borderId="0" xfId="47" applyNumberFormat="1" applyFont="1" applyAlignment="1" applyProtection="1">
      <alignment horizontal="center" vertical="center"/>
      <protection locked="0"/>
    </xf>
    <xf numFmtId="38" fontId="35" fillId="8" borderId="29" xfId="60" applyFont="1" applyFill="1" applyBorder="1" applyAlignment="1">
      <alignment vertical="center"/>
    </xf>
    <xf numFmtId="38" fontId="35" fillId="8" borderId="9" xfId="60" applyFont="1" applyFill="1" applyBorder="1" applyAlignment="1">
      <alignment vertical="center"/>
    </xf>
    <xf numFmtId="0" fontId="35" fillId="8" borderId="0" xfId="56" applyFont="1" applyFill="1" applyAlignment="1">
      <alignment horizontal="distributed" vertical="center"/>
    </xf>
    <xf numFmtId="0" fontId="35" fillId="8" borderId="0" xfId="56" applyFont="1" applyFill="1" applyAlignment="1">
      <alignment horizontal="center" vertical="center"/>
    </xf>
    <xf numFmtId="177" fontId="35" fillId="8" borderId="0" xfId="56" applyNumberFormat="1" applyFont="1" applyFill="1" applyAlignment="1">
      <alignment horizontal="right" vertical="center"/>
    </xf>
    <xf numFmtId="177" fontId="47" fillId="0" borderId="0" xfId="40" applyNumberFormat="1" applyFont="1">
      <alignment vertical="center"/>
    </xf>
    <xf numFmtId="0" fontId="40" fillId="0" borderId="10" xfId="56" applyFont="1" applyBorder="1" applyAlignment="1">
      <alignment horizontal="distributed" vertical="center"/>
    </xf>
    <xf numFmtId="0" fontId="40" fillId="0" borderId="21" xfId="56" applyFont="1" applyBorder="1" applyAlignment="1">
      <alignment horizontal="distributed" vertical="center"/>
    </xf>
    <xf numFmtId="3" fontId="40" fillId="0" borderId="5" xfId="50" applyNumberFormat="1" applyFont="1" applyBorder="1" applyAlignment="1">
      <alignment vertical="center"/>
    </xf>
    <xf numFmtId="3" fontId="40" fillId="0" borderId="0" xfId="50" applyNumberFormat="1" applyFont="1" applyAlignment="1">
      <alignment horizontal="right" vertical="center"/>
    </xf>
    <xf numFmtId="3" fontId="40" fillId="0" borderId="0" xfId="39" applyNumberFormat="1" applyFont="1" applyAlignment="1">
      <alignment vertical="center"/>
    </xf>
    <xf numFmtId="3" fontId="37" fillId="0" borderId="5" xfId="35" applyNumberFormat="1" applyFont="1" applyBorder="1" applyAlignment="1">
      <alignment horizontal="right" vertical="center"/>
    </xf>
    <xf numFmtId="3" fontId="37" fillId="0" borderId="5" xfId="35" applyNumberFormat="1" applyFont="1" applyFill="1" applyBorder="1" applyAlignment="1">
      <alignment horizontal="right" vertical="center"/>
    </xf>
    <xf numFmtId="3" fontId="37" fillId="0" borderId="5" xfId="50" applyNumberFormat="1" applyFont="1" applyBorder="1" applyAlignment="1">
      <alignment horizontal="right" vertical="center"/>
    </xf>
    <xf numFmtId="3" fontId="40" fillId="0" borderId="82" xfId="50" applyNumberFormat="1" applyFont="1" applyBorder="1" applyAlignment="1">
      <alignment vertical="center"/>
    </xf>
    <xf numFmtId="3" fontId="40" fillId="0" borderId="30" xfId="50" applyNumberFormat="1" applyFont="1" applyBorder="1" applyAlignment="1">
      <alignment vertical="center"/>
    </xf>
    <xf numFmtId="0" fontId="37" fillId="0" borderId="30" xfId="50" applyFont="1" applyBorder="1" applyAlignment="1">
      <alignment vertical="center"/>
    </xf>
    <xf numFmtId="3" fontId="37" fillId="0" borderId="2" xfId="39" applyNumberFormat="1" applyFont="1" applyBorder="1" applyAlignment="1">
      <alignment vertical="center"/>
    </xf>
    <xf numFmtId="3" fontId="37" fillId="0" borderId="9" xfId="50" applyNumberFormat="1" applyFont="1" applyBorder="1" applyAlignment="1">
      <alignment vertical="center"/>
    </xf>
    <xf numFmtId="3" fontId="40" fillId="0" borderId="9" xfId="50" applyNumberFormat="1" applyFont="1" applyBorder="1" applyAlignment="1">
      <alignment vertical="center"/>
    </xf>
    <xf numFmtId="20" fontId="37" fillId="0" borderId="28" xfId="0" applyNumberFormat="1" applyFont="1" applyBorder="1" applyAlignment="1">
      <alignment vertical="center" wrapText="1" shrinkToFit="1"/>
    </xf>
    <xf numFmtId="0" fontId="37" fillId="0" borderId="28" xfId="0" applyFont="1" applyBorder="1" applyAlignment="1">
      <alignment vertical="center" wrapText="1" shrinkToFit="1"/>
    </xf>
    <xf numFmtId="0" fontId="37" fillId="0" borderId="28" xfId="50" applyFont="1" applyBorder="1" applyAlignment="1">
      <alignment horizontal="center" vertical="center"/>
    </xf>
    <xf numFmtId="20" fontId="35" fillId="0" borderId="0" xfId="47" applyNumberFormat="1" applyFont="1" applyProtection="1">
      <alignment vertical="center"/>
      <protection locked="0"/>
    </xf>
    <xf numFmtId="0" fontId="35" fillId="0" borderId="0" xfId="56" applyFont="1" applyAlignment="1">
      <alignment horizontal="left" vertical="center"/>
    </xf>
    <xf numFmtId="49" fontId="35" fillId="8" borderId="9" xfId="56" applyNumberFormat="1" applyFont="1" applyFill="1" applyBorder="1" applyAlignment="1">
      <alignment horizontal="center" vertical="center"/>
    </xf>
    <xf numFmtId="20" fontId="35" fillId="0" borderId="0" xfId="56" applyNumberFormat="1" applyFont="1" applyAlignment="1">
      <alignment horizontal="left" vertical="center"/>
    </xf>
    <xf numFmtId="20" fontId="35" fillId="0" borderId="0" xfId="47" applyNumberFormat="1" applyFont="1" applyAlignment="1" applyProtection="1">
      <alignment horizontal="left" vertical="center"/>
      <protection locked="0"/>
    </xf>
    <xf numFmtId="49" fontId="35" fillId="0" borderId="106" xfId="56" applyNumberFormat="1" applyFont="1" applyBorder="1" applyAlignment="1">
      <alignment horizontal="center" vertical="center"/>
    </xf>
    <xf numFmtId="49" fontId="35" fillId="8" borderId="107" xfId="56" applyNumberFormat="1" applyFont="1" applyFill="1" applyBorder="1" applyAlignment="1">
      <alignment horizontal="center" vertical="center" wrapText="1"/>
    </xf>
    <xf numFmtId="49" fontId="35" fillId="8" borderId="108" xfId="56" applyNumberFormat="1" applyFont="1" applyFill="1" applyBorder="1" applyAlignment="1">
      <alignment horizontal="center" vertical="center" wrapText="1"/>
    </xf>
    <xf numFmtId="49" fontId="35" fillId="0" borderId="30" xfId="56" applyNumberFormat="1" applyFont="1" applyBorder="1" applyAlignment="1">
      <alignment vertical="center"/>
    </xf>
    <xf numFmtId="49" fontId="35" fillId="8" borderId="9" xfId="56" applyNumberFormat="1" applyFont="1" applyFill="1" applyBorder="1" applyAlignment="1">
      <alignment horizontal="distributed" wrapText="1"/>
    </xf>
    <xf numFmtId="0" fontId="35" fillId="0" borderId="0" xfId="56" applyFont="1" applyAlignment="1">
      <alignment vertical="center"/>
    </xf>
    <xf numFmtId="49" fontId="35" fillId="8" borderId="4" xfId="56" applyNumberFormat="1" applyFont="1" applyFill="1" applyBorder="1" applyAlignment="1">
      <alignment horizontal="distributed" vertical="top" wrapText="1"/>
    </xf>
    <xf numFmtId="38" fontId="35" fillId="8" borderId="107" xfId="60" applyFont="1" applyFill="1" applyBorder="1" applyAlignment="1">
      <alignment vertical="center"/>
    </xf>
    <xf numFmtId="38" fontId="35" fillId="8" borderId="108" xfId="60" applyFont="1" applyFill="1" applyBorder="1" applyAlignment="1">
      <alignment horizontal="center" vertical="center"/>
    </xf>
    <xf numFmtId="0" fontId="35" fillId="0" borderId="8" xfId="56" applyFont="1" applyBorder="1" applyAlignment="1">
      <alignment horizontal="center" vertical="center"/>
    </xf>
    <xf numFmtId="49" fontId="35" fillId="0" borderId="109" xfId="56" applyNumberFormat="1" applyFont="1" applyBorder="1" applyAlignment="1">
      <alignment horizontal="center" vertical="center"/>
    </xf>
    <xf numFmtId="49" fontId="35" fillId="0" borderId="9" xfId="56" applyNumberFormat="1" applyFont="1" applyBorder="1" applyAlignment="1">
      <alignment horizontal="center" vertical="center"/>
    </xf>
    <xf numFmtId="49" fontId="35" fillId="8" borderId="9" xfId="56" applyNumberFormat="1" applyFont="1" applyFill="1" applyBorder="1" applyAlignment="1">
      <alignment horizontal="distributed" vertical="center"/>
    </xf>
    <xf numFmtId="38" fontId="35" fillId="8" borderId="91" xfId="60" applyFont="1" applyFill="1" applyBorder="1" applyAlignment="1">
      <alignment vertical="center"/>
    </xf>
    <xf numFmtId="38" fontId="35" fillId="8" borderId="93" xfId="60" applyFont="1" applyFill="1" applyBorder="1" applyAlignment="1">
      <alignment vertical="center"/>
    </xf>
    <xf numFmtId="38" fontId="35" fillId="8" borderId="91" xfId="60" applyFont="1" applyFill="1" applyBorder="1" applyAlignment="1">
      <alignment horizontal="right" vertical="center"/>
    </xf>
    <xf numFmtId="38" fontId="35" fillId="8" borderId="29" xfId="60" applyFont="1" applyFill="1" applyBorder="1" applyAlignment="1">
      <alignment horizontal="center" vertical="center"/>
    </xf>
    <xf numFmtId="38" fontId="35" fillId="8" borderId="11" xfId="60" applyFont="1" applyFill="1" applyBorder="1" applyAlignment="1">
      <alignment vertical="center"/>
    </xf>
    <xf numFmtId="0" fontId="35" fillId="0" borderId="110" xfId="56" applyFont="1" applyBorder="1" applyAlignment="1">
      <alignment horizontal="center" vertical="center"/>
    </xf>
    <xf numFmtId="38" fontId="35" fillId="0" borderId="112" xfId="56" applyNumberFormat="1" applyFont="1" applyBorder="1" applyAlignment="1">
      <alignment vertical="center"/>
    </xf>
    <xf numFmtId="38" fontId="35" fillId="0" borderId="113" xfId="56" applyNumberFormat="1" applyFont="1" applyBorder="1" applyAlignment="1">
      <alignment vertical="center"/>
    </xf>
    <xf numFmtId="38" fontId="35" fillId="0" borderId="114" xfId="56" applyNumberFormat="1" applyFont="1" applyBorder="1" applyAlignment="1">
      <alignment vertical="center"/>
    </xf>
    <xf numFmtId="0" fontId="35" fillId="0" borderId="12" xfId="56" applyFont="1" applyBorder="1" applyAlignment="1">
      <alignment horizontal="center" vertical="center"/>
    </xf>
    <xf numFmtId="0" fontId="35" fillId="8" borderId="39" xfId="56" applyFont="1" applyFill="1" applyBorder="1" applyAlignment="1">
      <alignment horizontal="center" vertical="center"/>
    </xf>
    <xf numFmtId="49" fontId="35" fillId="0" borderId="12" xfId="56" applyNumberFormat="1" applyFont="1" applyBorder="1" applyAlignment="1">
      <alignment horizontal="center" vertical="center"/>
    </xf>
    <xf numFmtId="49" fontId="35" fillId="0" borderId="0" xfId="56" applyNumberFormat="1" applyFont="1" applyAlignment="1">
      <alignment horizontal="center" vertical="center"/>
    </xf>
    <xf numFmtId="38" fontId="35" fillId="0" borderId="0" xfId="56" applyNumberFormat="1" applyFont="1" applyAlignment="1">
      <alignment vertical="center"/>
    </xf>
    <xf numFmtId="20" fontId="64" fillId="0" borderId="28" xfId="0" applyNumberFormat="1" applyFont="1" applyBorder="1" applyAlignment="1">
      <alignment vertical="center" wrapText="1" shrinkToFit="1"/>
    </xf>
    <xf numFmtId="0" fontId="58" fillId="0" borderId="14" xfId="47" applyFont="1" applyBorder="1" applyAlignment="1" applyProtection="1">
      <alignment horizontal="center" vertical="center" shrinkToFit="1"/>
      <protection locked="0"/>
    </xf>
    <xf numFmtId="3" fontId="0" fillId="0" borderId="0" xfId="39" applyNumberFormat="1" applyFont="1" applyAlignment="1">
      <alignment vertical="center"/>
    </xf>
    <xf numFmtId="0" fontId="0" fillId="0" borderId="0" xfId="51" applyFont="1" applyAlignment="1">
      <alignment vertical="center" wrapText="1"/>
    </xf>
    <xf numFmtId="0" fontId="2" fillId="0" borderId="0" xfId="51" applyFont="1" applyAlignment="1">
      <alignment vertical="center" wrapText="1"/>
    </xf>
    <xf numFmtId="0" fontId="0" fillId="0" borderId="0" xfId="51" applyFont="1" applyAlignment="1">
      <alignment vertical="center"/>
    </xf>
    <xf numFmtId="10" fontId="62" fillId="0" borderId="10" xfId="61" applyNumberFormat="1" applyFont="1" applyFill="1" applyBorder="1" applyAlignment="1" applyProtection="1">
      <alignment vertical="center"/>
      <protection locked="0"/>
    </xf>
    <xf numFmtId="0" fontId="52" fillId="0" borderId="5" xfId="0" applyFont="1" applyBorder="1" applyAlignment="1">
      <alignment vertical="center"/>
    </xf>
    <xf numFmtId="0" fontId="11" fillId="0" borderId="0" xfId="45" applyFont="1">
      <alignment vertical="center"/>
    </xf>
    <xf numFmtId="0" fontId="11" fillId="0" borderId="0" xfId="45" applyFont="1" applyAlignment="1">
      <alignment horizontal="left" vertical="top" wrapText="1"/>
    </xf>
    <xf numFmtId="0" fontId="0" fillId="0" borderId="0" xfId="47" applyFont="1" applyAlignment="1">
      <alignment vertical="center" shrinkToFit="1"/>
    </xf>
    <xf numFmtId="0" fontId="10" fillId="0" borderId="0" xfId="39" applyFont="1" applyAlignment="1">
      <alignment horizontal="center" vertical="center"/>
    </xf>
    <xf numFmtId="0" fontId="67" fillId="0" borderId="0" xfId="39" applyFont="1" applyAlignment="1">
      <alignment horizontal="left" vertical="center"/>
    </xf>
    <xf numFmtId="0" fontId="10" fillId="0" borderId="0" xfId="39" applyFont="1" applyAlignment="1">
      <alignment horizontal="left" vertical="center"/>
    </xf>
    <xf numFmtId="0" fontId="10" fillId="0" borderId="0" xfId="39" applyFont="1" applyAlignment="1">
      <alignment horizontal="right" vertical="center"/>
    </xf>
    <xf numFmtId="0" fontId="10" fillId="0" borderId="15" xfId="39" applyFont="1" applyBorder="1" applyAlignment="1">
      <alignment horizontal="right" vertical="center"/>
    </xf>
    <xf numFmtId="0" fontId="10" fillId="0" borderId="15" xfId="39" applyFont="1" applyBorder="1" applyAlignment="1">
      <alignment horizontal="center" vertical="center"/>
    </xf>
    <xf numFmtId="0" fontId="68" fillId="0" borderId="0" xfId="39" applyFont="1" applyAlignment="1">
      <alignment horizontal="center" vertical="center"/>
    </xf>
    <xf numFmtId="177" fontId="30" fillId="0" borderId="0" xfId="39" applyNumberFormat="1" applyFont="1" applyAlignment="1">
      <alignment horizontal="right" vertical="center"/>
    </xf>
    <xf numFmtId="0" fontId="10" fillId="0" borderId="2" xfId="39" applyFont="1" applyBorder="1" applyAlignment="1">
      <alignment horizontal="center" vertical="center"/>
    </xf>
    <xf numFmtId="0" fontId="31" fillId="0" borderId="0" xfId="39" applyFont="1" applyAlignment="1">
      <alignment horizontal="center" vertical="center"/>
    </xf>
    <xf numFmtId="0" fontId="33" fillId="0" borderId="0" xfId="39" applyFont="1" applyAlignment="1">
      <alignment horizontal="left" vertical="center"/>
    </xf>
    <xf numFmtId="0" fontId="31" fillId="0" borderId="0" xfId="39" applyFont="1" applyAlignment="1">
      <alignment horizontal="right" vertical="center"/>
    </xf>
    <xf numFmtId="177" fontId="31" fillId="0" borderId="0" xfId="39" applyNumberFormat="1" applyFont="1" applyAlignment="1">
      <alignment horizontal="right" vertical="center"/>
    </xf>
    <xf numFmtId="0" fontId="65" fillId="0" borderId="0" xfId="39" applyFont="1" applyAlignment="1">
      <alignment vertical="center"/>
    </xf>
    <xf numFmtId="0" fontId="2" fillId="0" borderId="0" xfId="47">
      <alignment vertical="center"/>
    </xf>
    <xf numFmtId="0" fontId="72" fillId="0" borderId="0" xfId="48" applyFont="1" applyAlignment="1">
      <alignment horizontal="center" vertical="center" wrapText="1"/>
    </xf>
    <xf numFmtId="0" fontId="67" fillId="0" borderId="0" xfId="48" applyFont="1" applyAlignment="1">
      <alignment horizontal="left" vertical="center"/>
    </xf>
    <xf numFmtId="0" fontId="73" fillId="0" borderId="0" xfId="48" applyFont="1" applyAlignment="1">
      <alignment horizontal="center" vertical="center" wrapText="1"/>
    </xf>
    <xf numFmtId="0" fontId="2" fillId="0" borderId="0" xfId="48" applyAlignment="1">
      <alignment vertical="center" wrapText="1"/>
    </xf>
    <xf numFmtId="20" fontId="2" fillId="0" borderId="3" xfId="47" applyNumberFormat="1" applyBorder="1" applyAlignment="1" applyProtection="1">
      <alignment horizontal="center" vertical="center"/>
      <protection locked="0"/>
    </xf>
    <xf numFmtId="0" fontId="2" fillId="0" borderId="3" xfId="47" applyBorder="1" applyAlignment="1" applyProtection="1">
      <alignment horizontal="center" vertical="center"/>
      <protection locked="0"/>
    </xf>
    <xf numFmtId="20" fontId="2" fillId="0" borderId="3" xfId="47" applyNumberFormat="1" applyBorder="1" applyAlignment="1" applyProtection="1">
      <alignment horizontal="right" vertical="center"/>
      <protection locked="0"/>
    </xf>
    <xf numFmtId="0" fontId="10" fillId="0" borderId="0" xfId="47" applyFont="1">
      <alignment vertical="center"/>
    </xf>
    <xf numFmtId="0" fontId="10" fillId="0" borderId="120" xfId="47" applyFont="1" applyBorder="1" applyAlignment="1">
      <alignment horizontal="center" vertical="center"/>
    </xf>
    <xf numFmtId="0" fontId="10" fillId="0" borderId="9" xfId="47" applyFont="1" applyBorder="1" applyAlignment="1">
      <alignment horizontal="center" vertical="center"/>
    </xf>
    <xf numFmtId="0" fontId="10" fillId="0" borderId="0" xfId="47" applyFont="1" applyAlignment="1">
      <alignment horizontal="center" vertical="center"/>
    </xf>
    <xf numFmtId="0" fontId="58" fillId="0" borderId="8" xfId="47" applyFont="1" applyBorder="1" applyAlignment="1" applyProtection="1">
      <alignment horizontal="center" vertical="center"/>
      <protection locked="0"/>
    </xf>
    <xf numFmtId="0" fontId="58" fillId="0" borderId="10" xfId="47" applyFont="1" applyBorder="1" applyAlignment="1" applyProtection="1">
      <alignment horizontal="center" vertical="center"/>
      <protection locked="0"/>
    </xf>
    <xf numFmtId="3" fontId="58" fillId="0" borderId="9" xfId="47" applyNumberFormat="1" applyFont="1" applyBorder="1" applyAlignment="1" applyProtection="1">
      <alignment horizontal="center" vertical="center"/>
      <protection locked="0"/>
    </xf>
    <xf numFmtId="0" fontId="2" fillId="0" borderId="10" xfId="47" applyBorder="1">
      <alignment vertical="center"/>
    </xf>
    <xf numFmtId="0" fontId="2" fillId="0" borderId="120" xfId="47" applyBorder="1">
      <alignment vertical="center"/>
    </xf>
    <xf numFmtId="0" fontId="2" fillId="0" borderId="9" xfId="47" applyBorder="1">
      <alignment vertical="center"/>
    </xf>
    <xf numFmtId="0" fontId="58" fillId="0" borderId="11" xfId="47" applyFont="1" applyBorder="1" applyAlignment="1" applyProtection="1">
      <alignment horizontal="center" vertical="center" shrinkToFit="1"/>
      <protection locked="0"/>
    </xf>
    <xf numFmtId="0" fontId="10" fillId="0" borderId="12" xfId="47" applyFont="1" applyBorder="1" applyAlignment="1" applyProtection="1">
      <alignment horizontal="left" vertical="center"/>
      <protection locked="0"/>
    </xf>
    <xf numFmtId="0" fontId="74" fillId="0" borderId="0" xfId="47" applyFont="1" applyAlignment="1" applyProtection="1">
      <alignment horizontal="left" vertical="center"/>
      <protection locked="0"/>
    </xf>
    <xf numFmtId="38" fontId="10" fillId="0" borderId="13" xfId="87" applyFont="1" applyFill="1" applyBorder="1" applyAlignment="1" applyProtection="1">
      <alignment horizontal="right" vertical="center"/>
      <protection locked="0"/>
    </xf>
    <xf numFmtId="0" fontId="10" fillId="0" borderId="0" xfId="47" applyFont="1" applyProtection="1">
      <alignment vertical="center"/>
      <protection locked="0"/>
    </xf>
    <xf numFmtId="0" fontId="10" fillId="0" borderId="0" xfId="47" applyFont="1" applyAlignment="1" applyProtection="1">
      <alignment horizontal="center" vertical="center"/>
      <protection locked="0"/>
    </xf>
    <xf numFmtId="176" fontId="10" fillId="0" borderId="0" xfId="47" applyNumberFormat="1" applyFont="1" applyProtection="1">
      <alignment vertical="center"/>
      <protection locked="0"/>
    </xf>
    <xf numFmtId="176" fontId="10" fillId="0" borderId="0" xfId="47" applyNumberFormat="1" applyFont="1" applyAlignment="1" applyProtection="1">
      <alignment horizontal="center" vertical="center"/>
      <protection locked="0"/>
    </xf>
    <xf numFmtId="3" fontId="10" fillId="0" borderId="0" xfId="47" applyNumberFormat="1" applyFont="1" applyProtection="1">
      <alignment vertical="center"/>
      <protection locked="0"/>
    </xf>
    <xf numFmtId="3" fontId="10" fillId="0" borderId="121" xfId="47" applyNumberFormat="1" applyFont="1" applyBorder="1" applyProtection="1">
      <alignment vertical="center"/>
      <protection locked="0"/>
    </xf>
    <xf numFmtId="3" fontId="10" fillId="0" borderId="13" xfId="47" applyNumberFormat="1" applyFont="1" applyBorder="1" applyProtection="1">
      <alignment vertical="center"/>
      <protection locked="0"/>
    </xf>
    <xf numFmtId="0" fontId="10" fillId="0" borderId="14" xfId="47" applyFont="1" applyBorder="1" applyAlignment="1" applyProtection="1">
      <alignment horizontal="center" vertical="center" shrinkToFit="1"/>
      <protection locked="0"/>
    </xf>
    <xf numFmtId="0" fontId="10" fillId="0" borderId="0" xfId="47" applyFont="1" applyAlignment="1" applyProtection="1">
      <alignment horizontal="left" vertical="center"/>
      <protection locked="0"/>
    </xf>
    <xf numFmtId="0" fontId="10" fillId="0" borderId="12" xfId="47" applyFont="1" applyBorder="1" applyProtection="1">
      <alignment vertical="center"/>
      <protection locked="0"/>
    </xf>
    <xf numFmtId="0" fontId="12" fillId="0" borderId="0" xfId="47" applyFont="1">
      <alignment vertical="center"/>
    </xf>
    <xf numFmtId="0" fontId="75" fillId="0" borderId="12" xfId="47" applyFont="1" applyBorder="1" applyAlignment="1" applyProtection="1">
      <alignment horizontal="left" vertical="center"/>
      <protection locked="0"/>
    </xf>
    <xf numFmtId="0" fontId="74" fillId="0" borderId="0" xfId="47" applyFont="1" applyProtection="1">
      <alignment vertical="center"/>
      <protection locked="0"/>
    </xf>
    <xf numFmtId="38" fontId="76" fillId="9" borderId="13" xfId="87" applyFont="1" applyFill="1" applyBorder="1" applyAlignment="1" applyProtection="1">
      <alignment horizontal="right" vertical="center"/>
      <protection locked="0"/>
    </xf>
    <xf numFmtId="0" fontId="74" fillId="0" borderId="0" xfId="47" applyFont="1" applyAlignment="1" applyProtection="1">
      <alignment horizontal="center" vertical="center"/>
      <protection locked="0"/>
    </xf>
    <xf numFmtId="176" fontId="74" fillId="0" borderId="15" xfId="47" applyNumberFormat="1" applyFont="1" applyBorder="1" applyAlignment="1" applyProtection="1">
      <alignment horizontal="left" vertical="center"/>
      <protection locked="0"/>
    </xf>
    <xf numFmtId="176" fontId="74" fillId="0" borderId="15" xfId="47" applyNumberFormat="1" applyFont="1" applyBorder="1" applyAlignment="1" applyProtection="1">
      <alignment horizontal="center" vertical="center"/>
      <protection locked="0"/>
    </xf>
    <xf numFmtId="3" fontId="74" fillId="10" borderId="15" xfId="47" applyNumberFormat="1" applyFont="1" applyFill="1" applyBorder="1" applyProtection="1">
      <alignment vertical="center"/>
      <protection locked="0"/>
    </xf>
    <xf numFmtId="3" fontId="74" fillId="10" borderId="121" xfId="47" applyNumberFormat="1" applyFont="1" applyFill="1" applyBorder="1" applyProtection="1">
      <alignment vertical="center"/>
      <protection locked="0"/>
    </xf>
    <xf numFmtId="3" fontId="74" fillId="10" borderId="13" xfId="47" applyNumberFormat="1" applyFont="1" applyFill="1" applyBorder="1" applyProtection="1">
      <alignment vertical="center"/>
      <protection locked="0"/>
    </xf>
    <xf numFmtId="3" fontId="74" fillId="10" borderId="0" xfId="47" applyNumberFormat="1" applyFont="1" applyFill="1" applyProtection="1">
      <alignment vertical="center"/>
      <protection locked="0"/>
    </xf>
    <xf numFmtId="179" fontId="12" fillId="0" borderId="0" xfId="47" applyNumberFormat="1" applyFont="1">
      <alignment vertical="center"/>
    </xf>
    <xf numFmtId="0" fontId="58" fillId="0" borderId="17" xfId="47" applyFont="1" applyBorder="1" applyProtection="1">
      <alignment vertical="center"/>
      <protection locked="0"/>
    </xf>
    <xf numFmtId="0" fontId="58" fillId="0" borderId="15" xfId="47" applyFont="1" applyBorder="1" applyProtection="1">
      <alignment vertical="center"/>
      <protection locked="0"/>
    </xf>
    <xf numFmtId="38" fontId="58" fillId="0" borderId="4" xfId="87" applyFont="1" applyBorder="1" applyAlignment="1" applyProtection="1">
      <alignment horizontal="right" vertical="center"/>
      <protection locked="0"/>
    </xf>
    <xf numFmtId="0" fontId="58" fillId="0" borderId="15" xfId="47" applyFont="1" applyBorder="1" applyAlignment="1" applyProtection="1">
      <alignment horizontal="right" vertical="center"/>
      <protection locked="0"/>
    </xf>
    <xf numFmtId="176" fontId="58" fillId="0" borderId="15" xfId="47" applyNumberFormat="1" applyFont="1" applyBorder="1" applyProtection="1">
      <alignment vertical="center"/>
      <protection locked="0"/>
    </xf>
    <xf numFmtId="176" fontId="58" fillId="0" borderId="15" xfId="47" applyNumberFormat="1" applyFont="1" applyBorder="1" applyAlignment="1" applyProtection="1">
      <alignment horizontal="center" vertical="center"/>
      <protection locked="0"/>
    </xf>
    <xf numFmtId="0" fontId="58" fillId="0" borderId="122" xfId="47" applyFont="1" applyBorder="1" applyProtection="1">
      <alignment vertical="center"/>
      <protection locked="0"/>
    </xf>
    <xf numFmtId="0" fontId="58" fillId="0" borderId="4" xfId="47" applyFont="1" applyBorder="1" applyProtection="1">
      <alignment vertical="center"/>
      <protection locked="0"/>
    </xf>
    <xf numFmtId="0" fontId="58" fillId="0" borderId="18" xfId="47" applyFont="1" applyBorder="1" applyAlignment="1" applyProtection="1">
      <alignment horizontal="center" vertical="center" shrinkToFit="1"/>
      <protection locked="0"/>
    </xf>
    <xf numFmtId="0" fontId="58" fillId="0" borderId="8" xfId="47" applyFont="1" applyBorder="1" applyProtection="1">
      <alignment vertical="center"/>
      <protection locked="0"/>
    </xf>
    <xf numFmtId="0" fontId="58" fillId="0" borderId="10" xfId="47" applyFont="1" applyBorder="1" applyProtection="1">
      <alignment vertical="center"/>
      <protection locked="0"/>
    </xf>
    <xf numFmtId="38" fontId="58" fillId="0" borderId="9" xfId="87" applyFont="1" applyBorder="1" applyAlignment="1" applyProtection="1">
      <alignment horizontal="right" vertical="center"/>
      <protection locked="0"/>
    </xf>
    <xf numFmtId="0" fontId="58" fillId="0" borderId="10" xfId="47" applyFont="1" applyBorder="1" applyAlignment="1" applyProtection="1">
      <alignment horizontal="right" vertical="center"/>
      <protection locked="0"/>
    </xf>
    <xf numFmtId="176" fontId="58" fillId="0" borderId="10" xfId="47" applyNumberFormat="1" applyFont="1" applyBorder="1" applyProtection="1">
      <alignment vertical="center"/>
      <protection locked="0"/>
    </xf>
    <xf numFmtId="176" fontId="58" fillId="0" borderId="10" xfId="47" applyNumberFormat="1" applyFont="1" applyBorder="1" applyAlignment="1" applyProtection="1">
      <alignment horizontal="center" vertical="center"/>
      <protection locked="0"/>
    </xf>
    <xf numFmtId="0" fontId="58" fillId="0" borderId="121" xfId="47" applyFont="1" applyBorder="1" applyProtection="1">
      <alignment vertical="center"/>
      <protection locked="0"/>
    </xf>
    <xf numFmtId="0" fontId="58" fillId="0" borderId="13" xfId="47" applyFont="1" applyBorder="1" applyProtection="1">
      <alignment vertical="center"/>
      <protection locked="0"/>
    </xf>
    <xf numFmtId="0" fontId="58" fillId="0" borderId="0" xfId="47" applyFont="1" applyProtection="1">
      <alignment vertical="center"/>
      <protection locked="0"/>
    </xf>
    <xf numFmtId="0" fontId="74" fillId="0" borderId="12" xfId="47" applyFont="1" applyBorder="1" applyProtection="1">
      <alignment vertical="center"/>
      <protection locked="0"/>
    </xf>
    <xf numFmtId="38" fontId="10" fillId="0" borderId="13" xfId="87" applyFont="1" applyBorder="1" applyAlignment="1" applyProtection="1">
      <alignment horizontal="right" vertical="center"/>
      <protection locked="0"/>
    </xf>
    <xf numFmtId="0" fontId="2" fillId="0" borderId="0" xfId="47" applyAlignment="1">
      <alignment horizontal="center" vertical="center"/>
    </xf>
    <xf numFmtId="0" fontId="2" fillId="0" borderId="121" xfId="47" applyBorder="1">
      <alignment vertical="center"/>
    </xf>
    <xf numFmtId="0" fontId="2" fillId="0" borderId="13" xfId="47" applyBorder="1">
      <alignment vertical="center"/>
    </xf>
    <xf numFmtId="0" fontId="2" fillId="0" borderId="14" xfId="47" applyBorder="1" applyAlignment="1">
      <alignment vertical="center" shrinkToFit="1"/>
    </xf>
    <xf numFmtId="38" fontId="74" fillId="9" borderId="13" xfId="87" applyFont="1" applyFill="1" applyBorder="1" applyAlignment="1" applyProtection="1">
      <alignment horizontal="right" vertical="center"/>
      <protection locked="0"/>
    </xf>
    <xf numFmtId="0" fontId="10" fillId="0" borderId="0" xfId="47" applyFont="1" applyAlignment="1">
      <alignment horizontal="right" vertical="center"/>
    </xf>
    <xf numFmtId="38" fontId="10" fillId="0" borderId="0" xfId="88" applyFont="1" applyBorder="1" applyAlignment="1">
      <alignment vertical="center"/>
    </xf>
    <xf numFmtId="0" fontId="10" fillId="0" borderId="121" xfId="47" applyFont="1" applyBorder="1">
      <alignment vertical="center"/>
    </xf>
    <xf numFmtId="0" fontId="10" fillId="0" borderId="13" xfId="47" applyFont="1" applyBorder="1">
      <alignment vertical="center"/>
    </xf>
    <xf numFmtId="0" fontId="10" fillId="0" borderId="14" xfId="47" applyFont="1" applyBorder="1" applyAlignment="1">
      <alignment vertical="center" shrinkToFit="1"/>
    </xf>
    <xf numFmtId="38" fontId="74" fillId="0" borderId="13" xfId="87" applyFont="1" applyBorder="1" applyAlignment="1" applyProtection="1">
      <alignment horizontal="right" vertical="center"/>
      <protection locked="0"/>
    </xf>
    <xf numFmtId="38" fontId="74" fillId="0" borderId="13" xfId="87" applyFont="1" applyBorder="1" applyAlignment="1">
      <alignment vertical="center"/>
    </xf>
    <xf numFmtId="0" fontId="10" fillId="0" borderId="0" xfId="47" applyFont="1" applyAlignment="1" applyProtection="1">
      <alignment horizontal="right" vertical="center"/>
      <protection locked="0"/>
    </xf>
    <xf numFmtId="3" fontId="10" fillId="0" borderId="0" xfId="47" applyNumberFormat="1" applyFont="1" applyAlignment="1" applyProtection="1">
      <alignment horizontal="center" vertical="center"/>
      <protection locked="0"/>
    </xf>
    <xf numFmtId="176" fontId="10" fillId="0" borderId="121" xfId="47" applyNumberFormat="1" applyFont="1" applyBorder="1" applyProtection="1">
      <alignment vertical="center"/>
      <protection locked="0"/>
    </xf>
    <xf numFmtId="176" fontId="10" fillId="0" borderId="13" xfId="47" applyNumberFormat="1" applyFont="1" applyBorder="1" applyProtection="1">
      <alignment vertical="center"/>
      <protection locked="0"/>
    </xf>
    <xf numFmtId="38" fontId="2" fillId="0" borderId="0" xfId="88" applyFont="1" applyAlignment="1">
      <alignment vertical="center"/>
    </xf>
    <xf numFmtId="0" fontId="10" fillId="0" borderId="14" xfId="47" applyFont="1" applyBorder="1" applyAlignment="1">
      <alignment horizontal="center" vertical="center" shrinkToFit="1"/>
    </xf>
    <xf numFmtId="0" fontId="74" fillId="0" borderId="15" xfId="47" applyFont="1" applyBorder="1">
      <alignment vertical="center"/>
    </xf>
    <xf numFmtId="3" fontId="74" fillId="0" borderId="15" xfId="47" applyNumberFormat="1" applyFont="1" applyBorder="1" applyAlignment="1" applyProtection="1">
      <alignment horizontal="left" vertical="center"/>
      <protection locked="0"/>
    </xf>
    <xf numFmtId="0" fontId="74" fillId="0" borderId="15" xfId="47" applyFont="1" applyBorder="1" applyAlignment="1" applyProtection="1">
      <alignment horizontal="center" vertical="center"/>
      <protection locked="0"/>
    </xf>
    <xf numFmtId="176" fontId="74" fillId="8" borderId="15" xfId="47" applyNumberFormat="1" applyFont="1" applyFill="1" applyBorder="1" applyAlignment="1" applyProtection="1">
      <alignment horizontal="right" vertical="center"/>
      <protection locked="0"/>
    </xf>
    <xf numFmtId="176" fontId="74" fillId="10" borderId="15" xfId="47" applyNumberFormat="1" applyFont="1" applyFill="1" applyBorder="1" applyProtection="1">
      <alignment vertical="center"/>
      <protection locked="0"/>
    </xf>
    <xf numFmtId="176" fontId="74" fillId="10" borderId="121" xfId="47" applyNumberFormat="1" applyFont="1" applyFill="1" applyBorder="1" applyProtection="1">
      <alignment vertical="center"/>
      <protection locked="0"/>
    </xf>
    <xf numFmtId="176" fontId="74" fillId="10" borderId="13" xfId="47" applyNumberFormat="1" applyFont="1" applyFill="1" applyBorder="1" applyProtection="1">
      <alignment vertical="center"/>
      <protection locked="0"/>
    </xf>
    <xf numFmtId="176" fontId="74" fillId="10" borderId="0" xfId="47" applyNumberFormat="1" applyFont="1" applyFill="1" applyProtection="1">
      <alignment vertical="center"/>
      <protection locked="0"/>
    </xf>
    <xf numFmtId="0" fontId="74" fillId="0" borderId="0" xfId="47" applyFont="1">
      <alignment vertical="center"/>
    </xf>
    <xf numFmtId="176" fontId="74" fillId="0" borderId="0" xfId="47" applyNumberFormat="1" applyFont="1" applyAlignment="1">
      <alignment horizontal="right" vertical="center"/>
    </xf>
    <xf numFmtId="0" fontId="74" fillId="0" borderId="0" xfId="47" applyFont="1" applyAlignment="1">
      <alignment horizontal="right" vertical="center"/>
    </xf>
    <xf numFmtId="3" fontId="74" fillId="0" borderId="0" xfId="47" applyNumberFormat="1" applyFont="1" applyAlignment="1" applyProtection="1">
      <alignment horizontal="left" vertical="center"/>
      <protection locked="0"/>
    </xf>
    <xf numFmtId="176" fontId="74" fillId="0" borderId="0" xfId="47" applyNumberFormat="1" applyFont="1" applyAlignment="1" applyProtection="1">
      <alignment horizontal="center" vertical="center"/>
      <protection locked="0"/>
    </xf>
    <xf numFmtId="176" fontId="74" fillId="0" borderId="0" xfId="47" applyNumberFormat="1" applyFont="1" applyProtection="1">
      <alignment vertical="center"/>
      <protection locked="0"/>
    </xf>
    <xf numFmtId="176" fontId="74" fillId="0" borderId="121" xfId="47" applyNumberFormat="1" applyFont="1" applyBorder="1" applyProtection="1">
      <alignment vertical="center"/>
      <protection locked="0"/>
    </xf>
    <xf numFmtId="176" fontId="74" fillId="0" borderId="13" xfId="47" applyNumberFormat="1" applyFont="1" applyBorder="1" applyProtection="1">
      <alignment vertical="center"/>
      <protection locked="0"/>
    </xf>
    <xf numFmtId="176" fontId="10" fillId="0" borderId="0" xfId="47" applyNumberFormat="1" applyFont="1" applyAlignment="1">
      <alignment horizontal="right" vertical="center"/>
    </xf>
    <xf numFmtId="3" fontId="10" fillId="0" borderId="0" xfId="47" applyNumberFormat="1" applyFont="1" applyAlignment="1" applyProtection="1">
      <alignment horizontal="left" vertical="center"/>
      <protection locked="0"/>
    </xf>
    <xf numFmtId="38" fontId="74" fillId="9" borderId="13" xfId="87" applyFont="1" applyFill="1" applyBorder="1" applyAlignment="1">
      <alignment vertical="center"/>
    </xf>
    <xf numFmtId="179" fontId="2" fillId="0" borderId="0" xfId="47" applyNumberFormat="1">
      <alignment vertical="center"/>
    </xf>
    <xf numFmtId="0" fontId="74" fillId="0" borderId="0" xfId="47" applyFont="1" applyAlignment="1" applyProtection="1">
      <alignment horizontal="right" vertical="center"/>
      <protection locked="0"/>
    </xf>
    <xf numFmtId="3" fontId="74" fillId="0" borderId="0" xfId="47" applyNumberFormat="1" applyFont="1" applyAlignment="1" applyProtection="1">
      <alignment horizontal="center" vertical="center"/>
      <protection locked="0"/>
    </xf>
    <xf numFmtId="38" fontId="74" fillId="9" borderId="13" xfId="87" applyFont="1" applyFill="1" applyBorder="1" applyAlignment="1">
      <alignment horizontal="right" vertical="center"/>
    </xf>
    <xf numFmtId="38" fontId="74" fillId="0" borderId="13" xfId="87" applyFont="1" applyBorder="1" applyAlignment="1">
      <alignment horizontal="right" vertical="center"/>
    </xf>
    <xf numFmtId="38" fontId="74" fillId="0" borderId="0" xfId="47" applyNumberFormat="1" applyFont="1">
      <alignment vertical="center"/>
    </xf>
    <xf numFmtId="0" fontId="10" fillId="0" borderId="0" xfId="47" applyFont="1" applyAlignment="1">
      <alignment horizontal="left" vertical="center"/>
    </xf>
    <xf numFmtId="176" fontId="10" fillId="0" borderId="0" xfId="47" applyNumberFormat="1" applyFont="1" applyAlignment="1" applyProtection="1">
      <alignment horizontal="right" vertical="center"/>
      <protection locked="0"/>
    </xf>
    <xf numFmtId="176" fontId="74" fillId="0" borderId="15" xfId="47" applyNumberFormat="1" applyFont="1" applyBorder="1" applyProtection="1">
      <alignment vertical="center"/>
      <protection locked="0"/>
    </xf>
    <xf numFmtId="176" fontId="74" fillId="0" borderId="0" xfId="47" applyNumberFormat="1" applyFont="1" applyAlignment="1" applyProtection="1">
      <alignment horizontal="left" vertical="center"/>
      <protection locked="0"/>
    </xf>
    <xf numFmtId="3" fontId="74" fillId="0" borderId="0" xfId="47" applyNumberFormat="1" applyFont="1" applyProtection="1">
      <alignment vertical="center"/>
      <protection locked="0"/>
    </xf>
    <xf numFmtId="3" fontId="74" fillId="0" borderId="121" xfId="47" applyNumberFormat="1" applyFont="1" applyBorder="1" applyProtection="1">
      <alignment vertical="center"/>
      <protection locked="0"/>
    </xf>
    <xf numFmtId="3" fontId="74" fillId="0" borderId="13" xfId="47" applyNumberFormat="1" applyFont="1" applyBorder="1" applyProtection="1">
      <alignment vertical="center"/>
      <protection locked="0"/>
    </xf>
    <xf numFmtId="0" fontId="10" fillId="0" borderId="121" xfId="47" applyFont="1" applyBorder="1" applyProtection="1">
      <alignment vertical="center"/>
      <protection locked="0"/>
    </xf>
    <xf numFmtId="0" fontId="10" fillId="0" borderId="13" xfId="47" applyFont="1" applyBorder="1" applyProtection="1">
      <alignment vertical="center"/>
      <protection locked="0"/>
    </xf>
    <xf numFmtId="0" fontId="10" fillId="0" borderId="19" xfId="47" applyFont="1" applyBorder="1" applyProtection="1">
      <alignment vertical="center"/>
      <protection locked="0"/>
    </xf>
    <xf numFmtId="176" fontId="74" fillId="11" borderId="15" xfId="47" applyNumberFormat="1" applyFont="1" applyFill="1" applyBorder="1" applyProtection="1">
      <alignment vertical="center"/>
      <protection locked="0"/>
    </xf>
    <xf numFmtId="176" fontId="74" fillId="11" borderId="121" xfId="47" applyNumberFormat="1" applyFont="1" applyFill="1" applyBorder="1" applyProtection="1">
      <alignment vertical="center"/>
      <protection locked="0"/>
    </xf>
    <xf numFmtId="176" fontId="74" fillId="11" borderId="13" xfId="47" applyNumberFormat="1" applyFont="1" applyFill="1" applyBorder="1" applyProtection="1">
      <alignment vertical="center"/>
      <protection locked="0"/>
    </xf>
    <xf numFmtId="176" fontId="74" fillId="11" borderId="0" xfId="47" applyNumberFormat="1" applyFont="1" applyFill="1" applyProtection="1">
      <alignment vertical="center"/>
      <protection locked="0"/>
    </xf>
    <xf numFmtId="0" fontId="75" fillId="0" borderId="12" xfId="47" applyFont="1" applyBorder="1" applyProtection="1">
      <alignment vertical="center"/>
      <protection locked="0"/>
    </xf>
    <xf numFmtId="0" fontId="75" fillId="0" borderId="0" xfId="47" applyFont="1" applyProtection="1">
      <alignment vertical="center"/>
      <protection locked="0"/>
    </xf>
    <xf numFmtId="38" fontId="76" fillId="0" borderId="13" xfId="87" applyFont="1" applyBorder="1" applyAlignment="1">
      <alignment vertical="center"/>
    </xf>
    <xf numFmtId="38" fontId="10" fillId="0" borderId="5" xfId="87" applyFont="1" applyBorder="1" applyAlignment="1" applyProtection="1">
      <alignment horizontal="right" vertical="center"/>
      <protection locked="0"/>
    </xf>
    <xf numFmtId="0" fontId="10" fillId="0" borderId="10" xfId="47" applyFont="1" applyBorder="1" applyAlignment="1" applyProtection="1">
      <alignment horizontal="left" vertical="center"/>
      <protection locked="0"/>
    </xf>
    <xf numFmtId="0" fontId="58" fillId="0" borderId="10" xfId="47" applyFont="1" applyBorder="1" applyAlignment="1" applyProtection="1">
      <alignment horizontal="left" vertical="center"/>
      <protection locked="0"/>
    </xf>
    <xf numFmtId="3" fontId="58" fillId="0" borderId="10" xfId="47" applyNumberFormat="1" applyFont="1" applyBorder="1" applyAlignment="1" applyProtection="1">
      <alignment horizontal="center" vertical="center"/>
      <protection locked="0"/>
    </xf>
    <xf numFmtId="176" fontId="58" fillId="0" borderId="10" xfId="47" applyNumberFormat="1" applyFont="1" applyBorder="1" applyAlignment="1" applyProtection="1">
      <alignment horizontal="right" vertical="center"/>
      <protection locked="0"/>
    </xf>
    <xf numFmtId="3" fontId="58" fillId="0" borderId="10" xfId="47" applyNumberFormat="1" applyFont="1" applyBorder="1" applyProtection="1">
      <alignment vertical="center"/>
      <protection locked="0"/>
    </xf>
    <xf numFmtId="3" fontId="58" fillId="0" borderId="120" xfId="47" applyNumberFormat="1" applyFont="1" applyBorder="1" applyProtection="1">
      <alignment vertical="center"/>
      <protection locked="0"/>
    </xf>
    <xf numFmtId="3" fontId="58" fillId="0" borderId="9" xfId="47" applyNumberFormat="1" applyFont="1" applyBorder="1" applyProtection="1">
      <alignment vertical="center"/>
      <protection locked="0"/>
    </xf>
    <xf numFmtId="38" fontId="2" fillId="0" borderId="0" xfId="47" applyNumberFormat="1">
      <alignment vertical="center"/>
    </xf>
    <xf numFmtId="38" fontId="77" fillId="0" borderId="10" xfId="89" applyFont="1" applyFill="1" applyBorder="1" applyAlignment="1" applyProtection="1">
      <alignment vertical="center"/>
      <protection locked="0"/>
    </xf>
    <xf numFmtId="176" fontId="77" fillId="0" borderId="10" xfId="47" applyNumberFormat="1" applyFont="1" applyBorder="1" applyAlignment="1" applyProtection="1">
      <alignment horizontal="left" vertical="center"/>
      <protection locked="0"/>
    </xf>
    <xf numFmtId="3" fontId="77" fillId="0" borderId="10" xfId="47" applyNumberFormat="1" applyFont="1" applyBorder="1" applyProtection="1">
      <alignment vertical="center"/>
      <protection locked="0"/>
    </xf>
    <xf numFmtId="38" fontId="2" fillId="0" borderId="0" xfId="87" applyFont="1" applyFill="1" applyAlignment="1">
      <alignment vertical="center"/>
    </xf>
    <xf numFmtId="38" fontId="2" fillId="0" borderId="0" xfId="88" applyFont="1" applyFill="1" applyAlignment="1">
      <alignment vertical="center"/>
    </xf>
    <xf numFmtId="10" fontId="2" fillId="0" borderId="0" xfId="90" applyNumberFormat="1" applyFont="1" applyFill="1" applyAlignment="1">
      <alignment vertical="center"/>
    </xf>
    <xf numFmtId="38" fontId="10" fillId="0" borderId="9" xfId="87" applyFont="1" applyBorder="1" applyAlignment="1" applyProtection="1">
      <alignment horizontal="right" vertical="center"/>
      <protection locked="0"/>
    </xf>
    <xf numFmtId="177" fontId="58" fillId="0" borderId="11" xfId="47" applyNumberFormat="1" applyFont="1" applyBorder="1" applyAlignment="1" applyProtection="1">
      <alignment horizontal="center" vertical="center" shrinkToFit="1"/>
      <protection locked="0"/>
    </xf>
    <xf numFmtId="38" fontId="10" fillId="0" borderId="20" xfId="87" applyFont="1" applyBorder="1" applyAlignment="1" applyProtection="1">
      <alignment horizontal="right" vertical="center"/>
      <protection locked="0"/>
    </xf>
    <xf numFmtId="0" fontId="58" fillId="0" borderId="21" xfId="47" applyFont="1" applyBorder="1" applyProtection="1">
      <alignment vertical="center"/>
      <protection locked="0"/>
    </xf>
    <xf numFmtId="0" fontId="58" fillId="0" borderId="21" xfId="47" applyFont="1" applyBorder="1" applyAlignment="1" applyProtection="1">
      <alignment horizontal="right" vertical="center"/>
      <protection locked="0"/>
    </xf>
    <xf numFmtId="176" fontId="58" fillId="0" borderId="21" xfId="47" applyNumberFormat="1" applyFont="1" applyBorder="1" applyProtection="1">
      <alignment vertical="center"/>
      <protection locked="0"/>
    </xf>
    <xf numFmtId="176" fontId="58" fillId="0" borderId="21" xfId="47" applyNumberFormat="1" applyFont="1" applyBorder="1" applyAlignment="1" applyProtection="1">
      <alignment horizontal="center" vertical="center"/>
      <protection locked="0"/>
    </xf>
    <xf numFmtId="3" fontId="58" fillId="0" borderId="21" xfId="47" applyNumberFormat="1" applyFont="1" applyBorder="1" applyProtection="1">
      <alignment vertical="center"/>
      <protection locked="0"/>
    </xf>
    <xf numFmtId="3" fontId="58" fillId="0" borderId="123" xfId="47" applyNumberFormat="1" applyFont="1" applyBorder="1" applyProtection="1">
      <alignment vertical="center"/>
      <protection locked="0"/>
    </xf>
    <xf numFmtId="3" fontId="58" fillId="0" borderId="20" xfId="47" applyNumberFormat="1" applyFont="1" applyBorder="1" applyProtection="1">
      <alignment vertical="center"/>
      <protection locked="0"/>
    </xf>
    <xf numFmtId="177" fontId="58" fillId="0" borderId="22" xfId="47" applyNumberFormat="1" applyFont="1" applyBorder="1" applyAlignment="1" applyProtection="1">
      <alignment horizontal="center" vertical="center" shrinkToFit="1"/>
      <protection locked="0"/>
    </xf>
    <xf numFmtId="38" fontId="58" fillId="0" borderId="0" xfId="87" applyFont="1" applyBorder="1" applyAlignment="1" applyProtection="1">
      <alignment horizontal="right" vertical="center"/>
      <protection locked="0"/>
    </xf>
    <xf numFmtId="0" fontId="58" fillId="0" borderId="0" xfId="47" applyFont="1" applyAlignment="1" applyProtection="1">
      <alignment horizontal="right" vertical="center"/>
      <protection locked="0"/>
    </xf>
    <xf numFmtId="176" fontId="58" fillId="0" borderId="0" xfId="47" applyNumberFormat="1" applyFont="1" applyProtection="1">
      <alignment vertical="center"/>
      <protection locked="0"/>
    </xf>
    <xf numFmtId="176" fontId="58" fillId="0" borderId="0" xfId="47" applyNumberFormat="1" applyFont="1" applyAlignment="1" applyProtection="1">
      <alignment horizontal="center" vertical="center"/>
      <protection locked="0"/>
    </xf>
    <xf numFmtId="3" fontId="58" fillId="0" borderId="0" xfId="47" applyNumberFormat="1" applyFont="1" applyProtection="1">
      <alignment vertical="center"/>
      <protection locked="0"/>
    </xf>
    <xf numFmtId="177" fontId="58" fillId="0" borderId="0" xfId="47" applyNumberFormat="1" applyFont="1" applyAlignment="1" applyProtection="1">
      <alignment horizontal="center" vertical="center" shrinkToFit="1"/>
      <protection locked="0"/>
    </xf>
    <xf numFmtId="3" fontId="58" fillId="0" borderId="0" xfId="47" applyNumberFormat="1" applyFont="1" applyAlignment="1" applyProtection="1">
      <alignment horizontal="center" vertical="center"/>
      <protection locked="0"/>
    </xf>
    <xf numFmtId="180" fontId="10" fillId="0" borderId="0" xfId="47" applyNumberFormat="1" applyFont="1" applyProtection="1">
      <alignment vertical="center"/>
      <protection locked="0"/>
    </xf>
    <xf numFmtId="177" fontId="10" fillId="0" borderId="0" xfId="47" applyNumberFormat="1" applyFont="1" applyAlignment="1" applyProtection="1">
      <alignment horizontal="right" vertical="center" shrinkToFit="1"/>
      <protection locked="0"/>
    </xf>
    <xf numFmtId="0" fontId="12" fillId="0" borderId="0" xfId="47" applyFont="1" applyAlignment="1">
      <alignment horizontal="right" vertical="center"/>
    </xf>
    <xf numFmtId="0" fontId="58" fillId="0" borderId="0" xfId="47" applyFont="1" applyAlignment="1" applyProtection="1">
      <alignment horizontal="left" vertical="center"/>
      <protection locked="0"/>
    </xf>
    <xf numFmtId="177" fontId="12" fillId="0" borderId="0" xfId="47" applyNumberFormat="1" applyFont="1">
      <alignment vertical="center"/>
    </xf>
    <xf numFmtId="0" fontId="12" fillId="0" borderId="0" xfId="47" applyFont="1" applyAlignment="1">
      <alignment horizontal="center" vertical="center"/>
    </xf>
    <xf numFmtId="0" fontId="12" fillId="0" borderId="0" xfId="47" applyFont="1" applyAlignment="1">
      <alignment vertical="center" shrinkToFit="1"/>
    </xf>
    <xf numFmtId="176" fontId="12" fillId="0" borderId="0" xfId="47" applyNumberFormat="1" applyFont="1">
      <alignment vertical="center"/>
    </xf>
    <xf numFmtId="181" fontId="12" fillId="0" borderId="0" xfId="47" applyNumberFormat="1" applyFont="1">
      <alignment vertical="center"/>
    </xf>
    <xf numFmtId="0" fontId="79" fillId="0" borderId="0" xfId="47" applyFont="1">
      <alignment vertical="center"/>
    </xf>
    <xf numFmtId="182" fontId="12" fillId="0" borderId="0" xfId="47" applyNumberFormat="1" applyFont="1">
      <alignment vertical="center"/>
    </xf>
    <xf numFmtId="0" fontId="2" fillId="0" borderId="0" xfId="47" applyAlignment="1">
      <alignment vertical="center" shrinkToFit="1"/>
    </xf>
    <xf numFmtId="0" fontId="80" fillId="0" borderId="0" xfId="47" applyFont="1">
      <alignment vertical="center"/>
    </xf>
    <xf numFmtId="0" fontId="66" fillId="0" borderId="0" xfId="47" applyFont="1" applyAlignment="1" applyProtection="1">
      <alignment horizontal="left" vertical="center"/>
      <protection locked="0"/>
    </xf>
    <xf numFmtId="20" fontId="65" fillId="0" borderId="0" xfId="47" applyNumberFormat="1" applyFont="1" applyAlignment="1" applyProtection="1">
      <alignment horizontal="center" vertical="center" wrapText="1" shrinkToFit="1"/>
      <protection locked="0"/>
    </xf>
    <xf numFmtId="0" fontId="65" fillId="0" borderId="0" xfId="39" applyFont="1" applyAlignment="1">
      <alignment horizontal="center" vertical="center"/>
    </xf>
    <xf numFmtId="0" fontId="57" fillId="0" borderId="34" xfId="47" applyFont="1" applyBorder="1" applyAlignment="1" applyProtection="1">
      <alignment horizontal="center" vertical="center"/>
      <protection locked="0"/>
    </xf>
    <xf numFmtId="0" fontId="57" fillId="0" borderId="35" xfId="47" applyFont="1" applyBorder="1" applyAlignment="1" applyProtection="1">
      <alignment horizontal="center" vertical="center"/>
      <protection locked="0"/>
    </xf>
    <xf numFmtId="0" fontId="57" fillId="0" borderId="37" xfId="47" applyFont="1" applyBorder="1" applyAlignment="1" applyProtection="1">
      <alignment horizontal="center" vertical="center"/>
      <protection locked="0"/>
    </xf>
    <xf numFmtId="0" fontId="37" fillId="0" borderId="38" xfId="47" applyFont="1" applyBorder="1">
      <alignment vertical="center"/>
    </xf>
    <xf numFmtId="0" fontId="37" fillId="0" borderId="35" xfId="47" applyFont="1" applyBorder="1">
      <alignment vertical="center"/>
    </xf>
    <xf numFmtId="176" fontId="37" fillId="0" borderId="0" xfId="47" applyNumberFormat="1" applyFont="1" applyAlignment="1">
      <alignment horizontal="right" vertical="center"/>
    </xf>
    <xf numFmtId="0" fontId="37" fillId="0" borderId="0" xfId="47" applyFont="1" applyAlignment="1">
      <alignment horizontal="right" vertical="center"/>
    </xf>
    <xf numFmtId="0" fontId="57" fillId="0" borderId="36" xfId="47" applyFont="1" applyBorder="1" applyAlignment="1" applyProtection="1">
      <alignment horizontal="center" vertical="center"/>
      <protection locked="0"/>
    </xf>
    <xf numFmtId="0" fontId="57" fillId="0" borderId="30" xfId="47" applyFont="1" applyBorder="1" applyAlignment="1" applyProtection="1">
      <alignment horizontal="center" vertical="center"/>
      <protection locked="0"/>
    </xf>
    <xf numFmtId="0" fontId="58" fillId="0" borderId="28" xfId="47" applyFont="1" applyBorder="1" applyAlignment="1" applyProtection="1">
      <alignment horizontal="center" vertical="center"/>
      <protection locked="0"/>
    </xf>
    <xf numFmtId="0" fontId="57" fillId="0" borderId="2" xfId="47" applyFont="1" applyBorder="1" applyAlignment="1" applyProtection="1">
      <alignment horizontal="center" vertical="center"/>
      <protection locked="0"/>
    </xf>
    <xf numFmtId="0" fontId="57" fillId="0" borderId="36" xfId="47" applyFont="1" applyBorder="1" applyAlignment="1" applyProtection="1">
      <alignment horizontal="center" vertical="center" wrapText="1"/>
      <protection locked="0"/>
    </xf>
    <xf numFmtId="0" fontId="57" fillId="0" borderId="30" xfId="47" applyFont="1" applyBorder="1" applyAlignment="1" applyProtection="1">
      <alignment horizontal="center" vertical="center" wrapText="1"/>
      <protection locked="0"/>
    </xf>
    <xf numFmtId="0" fontId="57" fillId="0" borderId="32" xfId="47" applyFont="1" applyBorder="1" applyAlignment="1" applyProtection="1">
      <alignment horizontal="center" vertical="center"/>
      <protection locked="0"/>
    </xf>
    <xf numFmtId="0" fontId="57" fillId="0" borderId="33" xfId="47" applyFont="1" applyBorder="1" applyAlignment="1" applyProtection="1">
      <alignment horizontal="center" vertical="center"/>
      <protection locked="0"/>
    </xf>
    <xf numFmtId="0" fontId="62" fillId="0" borderId="2" xfId="47" applyFont="1" applyBorder="1" applyAlignment="1" applyProtection="1">
      <alignment horizontal="right" vertical="center"/>
      <protection locked="0"/>
    </xf>
    <xf numFmtId="38" fontId="57" fillId="0" borderId="2" xfId="60" applyFont="1" applyFill="1" applyBorder="1" applyAlignment="1" applyProtection="1">
      <alignment vertical="center"/>
      <protection locked="0"/>
    </xf>
    <xf numFmtId="176" fontId="74" fillId="0" borderId="15" xfId="47" applyNumberFormat="1" applyFont="1" applyBorder="1" applyAlignment="1">
      <alignment horizontal="right" vertical="center"/>
    </xf>
    <xf numFmtId="20" fontId="69" fillId="0" borderId="0" xfId="47" applyNumberFormat="1" applyFont="1" applyAlignment="1" applyProtection="1">
      <alignment horizontal="right" vertical="center"/>
      <protection locked="0"/>
    </xf>
    <xf numFmtId="0" fontId="71" fillId="0" borderId="15" xfId="48" applyFont="1" applyBorder="1" applyAlignment="1">
      <alignment horizontal="center" vertical="center" wrapText="1"/>
    </xf>
    <xf numFmtId="0" fontId="71" fillId="0" borderId="0" xfId="48" applyFont="1" applyAlignment="1">
      <alignment horizontal="center" vertical="center" wrapText="1"/>
    </xf>
    <xf numFmtId="0" fontId="67" fillId="0" borderId="0" xfId="48" applyFont="1" applyAlignment="1">
      <alignment horizontal="left" vertical="center"/>
    </xf>
    <xf numFmtId="0" fontId="10" fillId="0" borderId="24" xfId="47" applyFont="1" applyBorder="1" applyAlignment="1" applyProtection="1">
      <alignment horizontal="center" vertical="center"/>
      <protection locked="0"/>
    </xf>
    <xf numFmtId="0" fontId="10" fillId="0" borderId="105" xfId="47" applyFont="1" applyBorder="1" applyAlignment="1" applyProtection="1">
      <alignment horizontal="center" vertical="center"/>
      <protection locked="0"/>
    </xf>
    <xf numFmtId="0" fontId="10" fillId="0" borderId="17" xfId="47" applyFont="1" applyBorder="1" applyAlignment="1" applyProtection="1">
      <alignment horizontal="center" vertical="center"/>
      <protection locked="0"/>
    </xf>
    <xf numFmtId="0" fontId="10" fillId="0" borderId="16" xfId="47" applyFont="1" applyBorder="1" applyAlignment="1" applyProtection="1">
      <alignment horizontal="center" vertical="center"/>
      <protection locked="0"/>
    </xf>
    <xf numFmtId="3" fontId="10" fillId="0" borderId="26" xfId="47" applyNumberFormat="1" applyFont="1" applyBorder="1" applyAlignment="1" applyProtection="1">
      <alignment horizontal="center" vertical="center"/>
      <protection locked="0"/>
    </xf>
    <xf numFmtId="3" fontId="10" fillId="0" borderId="4" xfId="47" applyNumberFormat="1" applyFont="1" applyBorder="1" applyAlignment="1" applyProtection="1">
      <alignment horizontal="center" vertical="center"/>
      <protection locked="0"/>
    </xf>
    <xf numFmtId="0" fontId="10" fillId="0" borderId="37" xfId="47" applyFont="1" applyBorder="1" applyAlignment="1" applyProtection="1">
      <alignment horizontal="center" vertical="center"/>
      <protection locked="0"/>
    </xf>
    <xf numFmtId="0" fontId="10" fillId="0" borderId="38" xfId="47" applyFont="1" applyBorder="1" applyAlignment="1" applyProtection="1">
      <alignment horizontal="center" vertical="center"/>
      <protection locked="0"/>
    </xf>
    <xf numFmtId="0" fontId="10" fillId="0" borderId="118" xfId="47" applyFont="1" applyBorder="1" applyAlignment="1" applyProtection="1">
      <alignment horizontal="center" vertical="center"/>
      <protection locked="0"/>
    </xf>
    <xf numFmtId="0" fontId="10" fillId="0" borderId="35" xfId="47" applyFont="1" applyBorder="1" applyAlignment="1" applyProtection="1">
      <alignment horizontal="center" vertical="center"/>
      <protection locked="0"/>
    </xf>
    <xf numFmtId="0" fontId="10" fillId="0" borderId="117" xfId="47" applyFont="1" applyBorder="1" applyAlignment="1" applyProtection="1">
      <alignment horizontal="center" vertical="center" shrinkToFit="1"/>
      <protection locked="0"/>
    </xf>
    <xf numFmtId="0" fontId="10" fillId="0" borderId="18" xfId="47" applyFont="1" applyBorder="1" applyAlignment="1" applyProtection="1">
      <alignment horizontal="center" vertical="center" shrinkToFit="1"/>
      <protection locked="0"/>
    </xf>
    <xf numFmtId="0" fontId="10" fillId="0" borderId="28" xfId="47" applyFont="1" applyBorder="1" applyAlignment="1" applyProtection="1">
      <alignment horizontal="center" vertical="center"/>
      <protection locked="0"/>
    </xf>
    <xf numFmtId="0" fontId="10" fillId="0" borderId="2" xfId="47" applyFont="1" applyBorder="1" applyAlignment="1" applyProtection="1">
      <alignment horizontal="center" vertical="center"/>
      <protection locked="0"/>
    </xf>
    <xf numFmtId="0" fontId="10" fillId="0" borderId="119" xfId="47" applyFont="1" applyBorder="1" applyAlignment="1" applyProtection="1">
      <alignment horizontal="center" vertical="center"/>
      <protection locked="0"/>
    </xf>
    <xf numFmtId="0" fontId="10" fillId="0" borderId="32" xfId="47" applyFont="1" applyBorder="1" applyAlignment="1" applyProtection="1">
      <alignment horizontal="center" vertical="center"/>
      <protection locked="0"/>
    </xf>
    <xf numFmtId="0" fontId="10" fillId="0" borderId="33" xfId="47" applyFont="1" applyBorder="1" applyAlignment="1" applyProtection="1">
      <alignment horizontal="center" vertical="center"/>
      <protection locked="0"/>
    </xf>
    <xf numFmtId="0" fontId="78" fillId="0" borderId="39" xfId="47" applyFont="1" applyBorder="1" applyAlignment="1" applyProtection="1">
      <alignment horizontal="center" vertical="center" wrapText="1"/>
      <protection locked="0"/>
    </xf>
    <xf numFmtId="0" fontId="10" fillId="0" borderId="0" xfId="47" applyFont="1" applyAlignment="1" applyProtection="1">
      <alignment horizontal="center" vertical="center"/>
      <protection locked="0"/>
    </xf>
    <xf numFmtId="0" fontId="58" fillId="0" borderId="0" xfId="47" applyFont="1" applyAlignment="1" applyProtection="1">
      <alignment horizontal="center" vertical="center" wrapText="1"/>
      <protection locked="0"/>
    </xf>
    <xf numFmtId="0" fontId="10" fillId="0" borderId="36" xfId="47" applyFont="1" applyBorder="1" applyAlignment="1" applyProtection="1">
      <alignment horizontal="center" vertical="center"/>
      <protection locked="0"/>
    </xf>
    <xf numFmtId="0" fontId="10" fillId="0" borderId="30"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protection locked="0"/>
    </xf>
    <xf numFmtId="0" fontId="10" fillId="0" borderId="30" xfId="47" applyFont="1" applyBorder="1" applyAlignment="1" applyProtection="1">
      <alignment horizontal="distributed" vertical="center"/>
      <protection locked="0"/>
    </xf>
    <xf numFmtId="0" fontId="10" fillId="0" borderId="8" xfId="47" applyFont="1" applyBorder="1" applyAlignment="1" applyProtection="1">
      <alignment horizontal="center" vertical="center"/>
      <protection locked="0"/>
    </xf>
    <xf numFmtId="0" fontId="10" fillId="0" borderId="25"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wrapText="1"/>
      <protection locked="0"/>
    </xf>
    <xf numFmtId="0" fontId="10" fillId="0" borderId="30" xfId="47" applyFont="1" applyBorder="1" applyAlignment="1" applyProtection="1">
      <alignment horizontal="distributed" vertical="center" wrapText="1"/>
      <protection locked="0"/>
    </xf>
    <xf numFmtId="20" fontId="37" fillId="0" borderId="0" xfId="47" applyNumberFormat="1" applyFont="1" applyAlignment="1" applyProtection="1">
      <alignment horizontal="left" vertical="center" wrapText="1"/>
      <protection locked="0"/>
    </xf>
    <xf numFmtId="0" fontId="37" fillId="0" borderId="0" xfId="50" applyFont="1" applyAlignment="1">
      <alignment horizontal="left" vertical="center"/>
    </xf>
    <xf numFmtId="0" fontId="0" fillId="0" borderId="0" xfId="54" applyFont="1" applyAlignment="1">
      <alignment vertical="top" wrapText="1"/>
    </xf>
    <xf numFmtId="192" fontId="40" fillId="7" borderId="49" xfId="40" applyNumberFormat="1" applyFont="1" applyFill="1" applyBorder="1" applyAlignment="1">
      <alignment horizontal="right" vertical="center"/>
    </xf>
    <xf numFmtId="192" fontId="40" fillId="7" borderId="1" xfId="40" applyNumberFormat="1" applyFont="1" applyFill="1" applyBorder="1" applyAlignment="1">
      <alignment horizontal="right" vertical="center"/>
    </xf>
    <xf numFmtId="192" fontId="40" fillId="7" borderId="81" xfId="40" applyNumberFormat="1" applyFont="1" applyFill="1" applyBorder="1" applyAlignment="1">
      <alignment horizontal="right" vertical="center"/>
    </xf>
    <xf numFmtId="192" fontId="51" fillId="7" borderId="49" xfId="40" applyNumberFormat="1" applyFont="1" applyFill="1" applyBorder="1" applyAlignment="1">
      <alignment horizontal="center" vertical="center"/>
    </xf>
    <xf numFmtId="192" fontId="51" fillId="7" borderId="1" xfId="40" applyNumberFormat="1" applyFont="1" applyFill="1" applyBorder="1" applyAlignment="1">
      <alignment horizontal="center" vertical="center"/>
    </xf>
    <xf numFmtId="192" fontId="51" fillId="7" borderId="81" xfId="40" applyNumberFormat="1" applyFont="1" applyFill="1" applyBorder="1" applyAlignment="1">
      <alignment horizontal="center" vertical="center"/>
    </xf>
    <xf numFmtId="0" fontId="41" fillId="0" borderId="0" xfId="40" applyFont="1" applyAlignment="1">
      <alignment horizontal="right" vertical="center"/>
    </xf>
    <xf numFmtId="0" fontId="37" fillId="0" borderId="0" xfId="40" applyFont="1" applyAlignment="1">
      <alignment horizontal="right" vertical="center"/>
    </xf>
    <xf numFmtId="192" fontId="48" fillId="0" borderId="74" xfId="58" applyNumberFormat="1" applyFont="1" applyFill="1" applyBorder="1" applyAlignment="1">
      <alignment vertical="center"/>
    </xf>
    <xf numFmtId="192" fontId="48" fillId="0" borderId="75" xfId="58" applyNumberFormat="1" applyFont="1" applyFill="1" applyBorder="1" applyAlignment="1">
      <alignment vertical="center"/>
    </xf>
    <xf numFmtId="38" fontId="41" fillId="0" borderId="56" xfId="58" applyFont="1" applyFill="1" applyBorder="1" applyAlignment="1">
      <alignment horizontal="center" vertical="center"/>
    </xf>
    <xf numFmtId="38" fontId="41" fillId="0" borderId="16" xfId="58" applyFont="1" applyFill="1" applyBorder="1" applyAlignment="1">
      <alignment horizontal="center" vertical="center"/>
    </xf>
    <xf numFmtId="0" fontId="37" fillId="7" borderId="49" xfId="40" applyFont="1" applyFill="1" applyBorder="1" applyAlignment="1">
      <alignment horizontal="center" vertical="center"/>
    </xf>
    <xf numFmtId="0" fontId="37" fillId="7" borderId="81" xfId="40" applyFont="1" applyFill="1" applyBorder="1" applyAlignment="1">
      <alignment horizontal="center" vertical="center"/>
    </xf>
    <xf numFmtId="192" fontId="48" fillId="0" borderId="62" xfId="58" applyNumberFormat="1" applyFont="1" applyFill="1" applyBorder="1" applyAlignment="1">
      <alignment vertical="center"/>
    </xf>
    <xf numFmtId="192" fontId="48" fillId="0" borderId="64" xfId="58" applyNumberFormat="1" applyFont="1" applyFill="1" applyBorder="1" applyAlignment="1">
      <alignment vertical="center"/>
    </xf>
    <xf numFmtId="192" fontId="50" fillId="0" borderId="74" xfId="58" applyNumberFormat="1" applyFont="1" applyFill="1" applyBorder="1" applyAlignment="1">
      <alignment vertical="center"/>
    </xf>
    <xf numFmtId="192" fontId="50" fillId="0" borderId="75" xfId="58" applyNumberFormat="1" applyFont="1" applyFill="1" applyBorder="1" applyAlignment="1">
      <alignment vertical="center"/>
    </xf>
    <xf numFmtId="0" fontId="40" fillId="7" borderId="49" xfId="40" applyFont="1" applyFill="1" applyBorder="1" applyAlignment="1">
      <alignment horizontal="center" vertical="center"/>
    </xf>
    <xf numFmtId="0" fontId="40" fillId="7" borderId="81" xfId="40" applyFont="1" applyFill="1" applyBorder="1" applyAlignment="1">
      <alignment horizontal="center" vertical="center"/>
    </xf>
    <xf numFmtId="192" fontId="48" fillId="0" borderId="67" xfId="58" applyNumberFormat="1" applyFont="1" applyFill="1" applyBorder="1" applyAlignment="1">
      <alignment vertical="center"/>
    </xf>
    <xf numFmtId="192" fontId="48" fillId="0" borderId="68" xfId="58" applyNumberFormat="1" applyFont="1" applyFill="1" applyBorder="1" applyAlignment="1">
      <alignment vertical="center"/>
    </xf>
    <xf numFmtId="193" fontId="48" fillId="0" borderId="74" xfId="57" applyNumberFormat="1" applyFont="1" applyBorder="1" applyAlignment="1">
      <alignment vertical="center"/>
    </xf>
    <xf numFmtId="193" fontId="48" fillId="0" borderId="75" xfId="57" applyNumberFormat="1" applyFont="1" applyBorder="1" applyAlignment="1">
      <alignment vertical="center"/>
    </xf>
    <xf numFmtId="192" fontId="41" fillId="0" borderId="2" xfId="40" applyNumberFormat="1" applyFont="1" applyBorder="1">
      <alignment vertical="center"/>
    </xf>
    <xf numFmtId="192" fontId="41" fillId="0" borderId="30" xfId="40" applyNumberFormat="1" applyFont="1" applyBorder="1">
      <alignment vertical="center"/>
    </xf>
    <xf numFmtId="192" fontId="41" fillId="0" borderId="28" xfId="40" applyNumberFormat="1" applyFont="1" applyBorder="1">
      <alignment vertical="center"/>
    </xf>
    <xf numFmtId="193" fontId="41" fillId="0" borderId="49" xfId="40" applyNumberFormat="1" applyFont="1" applyBorder="1">
      <alignment vertical="center"/>
    </xf>
    <xf numFmtId="193" fontId="41" fillId="0" borderId="81" xfId="40" applyNumberFormat="1" applyFont="1" applyBorder="1">
      <alignment vertical="center"/>
    </xf>
    <xf numFmtId="0" fontId="37" fillId="0" borderId="2" xfId="40" applyFont="1" applyBorder="1">
      <alignment vertical="center"/>
    </xf>
    <xf numFmtId="192" fontId="41" fillId="0" borderId="49" xfId="40" applyNumberFormat="1" applyFont="1" applyBorder="1">
      <alignment vertical="center"/>
    </xf>
    <xf numFmtId="0" fontId="37" fillId="0" borderId="81" xfId="40" applyFont="1" applyBorder="1">
      <alignment vertical="center"/>
    </xf>
    <xf numFmtId="192" fontId="41" fillId="0" borderId="62" xfId="58" applyNumberFormat="1" applyFont="1" applyFill="1" applyBorder="1" applyAlignment="1">
      <alignment vertical="center"/>
    </xf>
    <xf numFmtId="0" fontId="35" fillId="0" borderId="79" xfId="57" applyFont="1" applyBorder="1" applyAlignment="1">
      <alignment vertical="center"/>
    </xf>
    <xf numFmtId="192" fontId="48" fillId="0" borderId="84" xfId="58" applyNumberFormat="1" applyFont="1" applyBorder="1" applyAlignment="1">
      <alignment vertical="center"/>
    </xf>
    <xf numFmtId="0" fontId="49" fillId="0" borderId="85" xfId="57" applyFont="1" applyBorder="1" applyAlignment="1">
      <alignment vertical="center"/>
    </xf>
    <xf numFmtId="192" fontId="48" fillId="0" borderId="65" xfId="58" applyNumberFormat="1" applyFont="1" applyFill="1" applyBorder="1" applyAlignment="1">
      <alignment vertical="center"/>
    </xf>
    <xf numFmtId="192" fontId="48" fillId="0" borderId="61" xfId="58" applyNumberFormat="1" applyFont="1" applyFill="1" applyBorder="1" applyAlignment="1">
      <alignment vertical="center"/>
    </xf>
    <xf numFmtId="0" fontId="49" fillId="0" borderId="75" xfId="57" applyFont="1" applyBorder="1" applyAlignment="1">
      <alignment vertical="center"/>
    </xf>
    <xf numFmtId="177" fontId="37" fillId="0" borderId="0" xfId="40" applyNumberFormat="1" applyFont="1" applyAlignment="1">
      <alignment horizontal="right" vertical="center"/>
    </xf>
    <xf numFmtId="177" fontId="40" fillId="0" borderId="0" xfId="40" applyNumberFormat="1" applyFont="1" applyAlignment="1">
      <alignment horizontal="right" vertical="center"/>
    </xf>
    <xf numFmtId="192" fontId="37" fillId="0" borderId="0" xfId="40" applyNumberFormat="1" applyFont="1">
      <alignment vertical="center"/>
    </xf>
    <xf numFmtId="0" fontId="37" fillId="0" borderId="0" xfId="40" applyFont="1">
      <alignment vertical="center"/>
    </xf>
    <xf numFmtId="192" fontId="41" fillId="0" borderId="56" xfId="40" applyNumberFormat="1" applyFont="1" applyBorder="1">
      <alignment vertical="center"/>
    </xf>
    <xf numFmtId="192" fontId="41" fillId="0" borderId="16" xfId="40" applyNumberFormat="1" applyFont="1" applyBorder="1">
      <alignment vertical="center"/>
    </xf>
    <xf numFmtId="192" fontId="48" fillId="0" borderId="77" xfId="58" applyNumberFormat="1" applyFont="1" applyBorder="1" applyAlignment="1">
      <alignment vertical="center"/>
    </xf>
    <xf numFmtId="0" fontId="49" fillId="0" borderId="80" xfId="57" applyFont="1" applyBorder="1" applyAlignment="1">
      <alignment vertical="center"/>
    </xf>
    <xf numFmtId="192" fontId="48" fillId="0" borderId="77" xfId="58" applyNumberFormat="1" applyFont="1" applyFill="1" applyBorder="1" applyAlignment="1">
      <alignment vertical="center"/>
    </xf>
    <xf numFmtId="192" fontId="48" fillId="0" borderId="78" xfId="58" applyNumberFormat="1" applyFont="1" applyFill="1" applyBorder="1" applyAlignment="1">
      <alignment vertical="center"/>
    </xf>
    <xf numFmtId="192" fontId="48" fillId="0" borderId="44" xfId="58" applyNumberFormat="1" applyFont="1" applyFill="1" applyBorder="1" applyAlignment="1">
      <alignment vertical="center"/>
    </xf>
    <xf numFmtId="192" fontId="41" fillId="0" borderId="74" xfId="58" applyNumberFormat="1" applyFont="1" applyFill="1" applyBorder="1" applyAlignment="1">
      <alignment vertical="center"/>
    </xf>
    <xf numFmtId="192" fontId="41" fillId="0" borderId="75" xfId="58" applyNumberFormat="1" applyFont="1" applyFill="1" applyBorder="1" applyAlignment="1">
      <alignment vertical="center"/>
    </xf>
    <xf numFmtId="0" fontId="35" fillId="0" borderId="76" xfId="57" applyFont="1" applyBorder="1" applyAlignment="1">
      <alignment vertical="center"/>
    </xf>
    <xf numFmtId="192" fontId="48" fillId="0" borderId="86" xfId="58" applyNumberFormat="1" applyFont="1" applyFill="1" applyBorder="1" applyAlignment="1">
      <alignment vertical="center"/>
    </xf>
    <xf numFmtId="192" fontId="48" fillId="0" borderId="87" xfId="58" applyNumberFormat="1" applyFont="1" applyFill="1" applyBorder="1" applyAlignment="1">
      <alignment vertical="center"/>
    </xf>
    <xf numFmtId="192" fontId="48" fillId="0" borderId="15" xfId="58" applyNumberFormat="1" applyFont="1" applyFill="1" applyBorder="1" applyAlignment="1">
      <alignment vertical="center"/>
    </xf>
    <xf numFmtId="192" fontId="48" fillId="0" borderId="16" xfId="58" applyNumberFormat="1" applyFont="1" applyFill="1" applyBorder="1" applyAlignment="1">
      <alignment vertical="center"/>
    </xf>
    <xf numFmtId="192" fontId="48" fillId="0" borderId="23" xfId="58" applyNumberFormat="1" applyFont="1" applyFill="1" applyBorder="1" applyAlignment="1">
      <alignment vertical="center"/>
    </xf>
    <xf numFmtId="0" fontId="49" fillId="0" borderId="19" xfId="57" applyFont="1" applyBorder="1" applyAlignment="1">
      <alignment vertical="center"/>
    </xf>
    <xf numFmtId="192" fontId="41" fillId="0" borderId="65" xfId="58" applyNumberFormat="1" applyFont="1" applyFill="1" applyBorder="1" applyAlignment="1">
      <alignment vertical="center"/>
    </xf>
    <xf numFmtId="192" fontId="41" fillId="0" borderId="61" xfId="58" applyNumberFormat="1" applyFont="1" applyFill="1" applyBorder="1" applyAlignment="1">
      <alignment vertical="center"/>
    </xf>
    <xf numFmtId="192" fontId="41" fillId="0" borderId="74" xfId="58" applyNumberFormat="1" applyFont="1" applyBorder="1" applyAlignment="1">
      <alignment vertical="center"/>
    </xf>
    <xf numFmtId="192" fontId="41" fillId="0" borderId="75" xfId="58" applyNumberFormat="1" applyFont="1" applyBorder="1" applyAlignment="1">
      <alignment vertical="center"/>
    </xf>
    <xf numFmtId="192" fontId="41" fillId="0" borderId="65" xfId="58" applyNumberFormat="1" applyFont="1" applyBorder="1" applyAlignment="1">
      <alignment vertical="center"/>
    </xf>
    <xf numFmtId="192" fontId="41" fillId="0" borderId="61" xfId="58" applyNumberFormat="1" applyFont="1" applyBorder="1" applyAlignment="1">
      <alignment vertical="center"/>
    </xf>
    <xf numFmtId="193" fontId="50" fillId="0" borderId="74" xfId="57" applyNumberFormat="1" applyFont="1" applyBorder="1" applyAlignment="1">
      <alignment vertical="center"/>
    </xf>
    <xf numFmtId="193" fontId="50" fillId="0" borderId="75" xfId="57" applyNumberFormat="1" applyFont="1" applyBorder="1" applyAlignment="1">
      <alignment vertical="center"/>
    </xf>
    <xf numFmtId="0" fontId="51" fillId="0" borderId="75" xfId="57" applyFont="1" applyBorder="1" applyAlignment="1">
      <alignment vertical="center"/>
    </xf>
    <xf numFmtId="192" fontId="48" fillId="0" borderId="83" xfId="58" applyNumberFormat="1" applyFont="1" applyBorder="1" applyAlignment="1">
      <alignment vertical="center"/>
    </xf>
    <xf numFmtId="192" fontId="48" fillId="0" borderId="74" xfId="58" applyNumberFormat="1" applyFont="1" applyBorder="1" applyAlignment="1">
      <alignment vertical="center"/>
    </xf>
    <xf numFmtId="192" fontId="48" fillId="0" borderId="75" xfId="58" applyNumberFormat="1" applyFont="1" applyBorder="1" applyAlignment="1">
      <alignment vertical="center"/>
    </xf>
    <xf numFmtId="193" fontId="48" fillId="0" borderId="62" xfId="57" applyNumberFormat="1" applyFont="1" applyBorder="1" applyAlignment="1">
      <alignment vertical="center"/>
    </xf>
    <xf numFmtId="193" fontId="48" fillId="0" borderId="64" xfId="57" applyNumberFormat="1" applyFont="1" applyBorder="1" applyAlignment="1">
      <alignment vertical="center"/>
    </xf>
    <xf numFmtId="0" fontId="49" fillId="0" borderId="64" xfId="57" applyFont="1" applyBorder="1" applyAlignment="1">
      <alignment vertical="center"/>
    </xf>
    <xf numFmtId="0" fontId="49" fillId="0" borderId="78" xfId="57" applyFont="1" applyBorder="1" applyAlignment="1">
      <alignment vertical="center"/>
    </xf>
    <xf numFmtId="192" fontId="48" fillId="0" borderId="70" xfId="58" applyNumberFormat="1" applyFont="1" applyBorder="1" applyAlignment="1">
      <alignment vertical="center"/>
    </xf>
    <xf numFmtId="0" fontId="49" fillId="0" borderId="71" xfId="57" applyFont="1" applyBorder="1" applyAlignment="1">
      <alignment vertical="center"/>
    </xf>
    <xf numFmtId="192" fontId="48" fillId="0" borderId="29" xfId="58" applyNumberFormat="1" applyFont="1" applyBorder="1" applyAlignment="1">
      <alignment vertical="center"/>
    </xf>
    <xf numFmtId="192" fontId="48" fillId="0" borderId="25" xfId="58" applyNumberFormat="1" applyFont="1" applyBorder="1" applyAlignment="1">
      <alignment vertical="center"/>
    </xf>
    <xf numFmtId="192" fontId="48" fillId="0" borderId="29" xfId="58" applyNumberFormat="1" applyFont="1" applyFill="1" applyBorder="1" applyAlignment="1">
      <alignment vertical="center"/>
    </xf>
    <xf numFmtId="192" fontId="48" fillId="0" borderId="25" xfId="58" applyNumberFormat="1" applyFont="1" applyFill="1" applyBorder="1" applyAlignment="1">
      <alignment vertical="center"/>
    </xf>
    <xf numFmtId="193" fontId="48" fillId="0" borderId="72" xfId="57" applyNumberFormat="1" applyFont="1" applyBorder="1" applyAlignment="1">
      <alignment vertical="center"/>
    </xf>
    <xf numFmtId="193" fontId="48" fillId="0" borderId="73" xfId="57" applyNumberFormat="1" applyFont="1" applyBorder="1" applyAlignment="1">
      <alignment vertical="center"/>
    </xf>
    <xf numFmtId="0" fontId="49" fillId="0" borderId="68" xfId="57" applyFont="1" applyBorder="1" applyAlignment="1">
      <alignment vertical="center"/>
    </xf>
    <xf numFmtId="0" fontId="49" fillId="0" borderId="25" xfId="57" applyFont="1" applyBorder="1" applyAlignment="1">
      <alignment vertical="center"/>
    </xf>
    <xf numFmtId="192" fontId="41" fillId="0" borderId="67" xfId="58" applyNumberFormat="1" applyFont="1" applyFill="1" applyBorder="1" applyAlignment="1">
      <alignment vertical="center"/>
    </xf>
    <xf numFmtId="0" fontId="35" fillId="0" borderId="69" xfId="57" applyFont="1" applyBorder="1" applyAlignment="1">
      <alignment vertical="center"/>
    </xf>
    <xf numFmtId="0" fontId="41" fillId="0" borderId="29" xfId="40" applyFont="1" applyBorder="1" applyAlignment="1">
      <alignment horizontal="center" vertical="center"/>
    </xf>
    <xf numFmtId="0" fontId="41" fillId="0" borderId="10" xfId="40" applyFont="1" applyBorder="1" applyAlignment="1">
      <alignment horizontal="center" vertical="center"/>
    </xf>
    <xf numFmtId="0" fontId="41" fillId="0" borderId="25" xfId="40" applyFont="1" applyBorder="1" applyAlignment="1">
      <alignment horizontal="center" vertical="center"/>
    </xf>
    <xf numFmtId="0" fontId="42" fillId="0" borderId="9" xfId="40" applyFont="1" applyBorder="1" applyAlignment="1">
      <alignment horizontal="center" vertical="center" wrapText="1"/>
    </xf>
    <xf numFmtId="0" fontId="42" fillId="0" borderId="4" xfId="40" applyFont="1" applyBorder="1" applyAlignment="1">
      <alignment horizontal="center" vertical="center"/>
    </xf>
    <xf numFmtId="0" fontId="43" fillId="0" borderId="65" xfId="40" applyFont="1" applyBorder="1" applyAlignment="1">
      <alignment horizontal="center" vertical="center" wrapText="1" shrinkToFit="1"/>
    </xf>
    <xf numFmtId="0" fontId="43" fillId="0" borderId="61" xfId="40" applyFont="1" applyBorder="1" applyAlignment="1">
      <alignment horizontal="center" vertical="center" shrinkToFit="1"/>
    </xf>
    <xf numFmtId="0" fontId="41" fillId="0" borderId="66" xfId="40" applyFont="1" applyBorder="1" applyAlignment="1">
      <alignment horizontal="center" vertical="center"/>
    </xf>
    <xf numFmtId="0" fontId="41" fillId="0" borderId="61" xfId="40" applyFont="1" applyBorder="1" applyAlignment="1">
      <alignment horizontal="center" vertical="center"/>
    </xf>
    <xf numFmtId="0" fontId="41" fillId="0" borderId="62" xfId="57" applyFont="1" applyBorder="1" applyAlignment="1">
      <alignment horizontal="center" vertical="center"/>
    </xf>
    <xf numFmtId="0" fontId="35" fillId="0" borderId="64" xfId="57" applyFont="1" applyBorder="1" applyAlignment="1">
      <alignment vertical="center"/>
    </xf>
    <xf numFmtId="192" fontId="41" fillId="0" borderId="29" xfId="58" applyNumberFormat="1" applyFont="1" applyBorder="1" applyAlignment="1">
      <alignment vertical="center"/>
    </xf>
    <xf numFmtId="192" fontId="41" fillId="0" borderId="25" xfId="58" applyNumberFormat="1" applyFont="1" applyBorder="1" applyAlignment="1">
      <alignment vertical="center"/>
    </xf>
    <xf numFmtId="192" fontId="41" fillId="0" borderId="29" xfId="58" applyNumberFormat="1" applyFont="1" applyFill="1" applyBorder="1" applyAlignment="1">
      <alignment vertical="center"/>
    </xf>
    <xf numFmtId="192" fontId="41" fillId="0" borderId="25" xfId="58" applyNumberFormat="1" applyFont="1" applyFill="1" applyBorder="1" applyAlignment="1">
      <alignment vertical="center"/>
    </xf>
    <xf numFmtId="0" fontId="41" fillId="0" borderId="23" xfId="40" applyFont="1" applyBorder="1" applyAlignment="1">
      <alignment horizontal="center" vertical="center"/>
    </xf>
    <xf numFmtId="0" fontId="41" fillId="0" borderId="29" xfId="40" applyFont="1" applyBorder="1" applyAlignment="1">
      <alignment horizontal="center" vertical="center" wrapText="1"/>
    </xf>
    <xf numFmtId="0" fontId="41" fillId="0" borderId="25" xfId="40" applyFont="1" applyBorder="1" applyAlignment="1">
      <alignment horizontal="center" vertical="center" wrapText="1"/>
    </xf>
    <xf numFmtId="0" fontId="41" fillId="0" borderId="56" xfId="40" applyFont="1" applyBorder="1" applyAlignment="1">
      <alignment horizontal="center" vertical="center" wrapText="1"/>
    </xf>
    <xf numFmtId="0" fontId="41" fillId="0" borderId="16" xfId="40" applyFont="1" applyBorder="1" applyAlignment="1">
      <alignment horizontal="center" vertical="center" wrapText="1"/>
    </xf>
    <xf numFmtId="38" fontId="41" fillId="0" borderId="10" xfId="58" applyFont="1" applyFill="1" applyBorder="1" applyAlignment="1">
      <alignment horizontal="center" vertical="center"/>
    </xf>
    <xf numFmtId="38" fontId="41" fillId="0" borderId="15" xfId="58" applyFont="1" applyFill="1" applyBorder="1" applyAlignment="1">
      <alignment horizontal="center" vertical="center"/>
    </xf>
    <xf numFmtId="0" fontId="41" fillId="0" borderId="28" xfId="40" applyFont="1" applyBorder="1" applyAlignment="1">
      <alignment horizontal="center" vertical="center"/>
    </xf>
    <xf numFmtId="0" fontId="37" fillId="0" borderId="2" xfId="40" applyFont="1" applyBorder="1" applyAlignment="1">
      <alignment horizontal="center" vertical="center"/>
    </xf>
    <xf numFmtId="0" fontId="37" fillId="0" borderId="30" xfId="40" applyFont="1" applyBorder="1" applyAlignment="1">
      <alignment horizontal="center" vertical="center"/>
    </xf>
    <xf numFmtId="0" fontId="37" fillId="0" borderId="16" xfId="40" applyFont="1" applyBorder="1" applyAlignment="1">
      <alignment horizontal="center" vertical="center"/>
    </xf>
    <xf numFmtId="0" fontId="41" fillId="0" borderId="62" xfId="40" applyFont="1" applyBorder="1" applyAlignment="1">
      <alignment horizontal="center" vertical="center"/>
    </xf>
    <xf numFmtId="0" fontId="37" fillId="0" borderId="63" xfId="40" applyFont="1" applyBorder="1" applyAlignment="1">
      <alignment horizontal="center" vertical="center"/>
    </xf>
    <xf numFmtId="0" fontId="31" fillId="0" borderId="62" xfId="57" applyFont="1" applyBorder="1" applyAlignment="1">
      <alignment horizontal="center" vertical="center"/>
    </xf>
    <xf numFmtId="0" fontId="41" fillId="0" borderId="64" xfId="57" applyFont="1" applyBorder="1" applyAlignment="1">
      <alignment horizontal="center" vertical="center"/>
    </xf>
    <xf numFmtId="38" fontId="42" fillId="0" borderId="29" xfId="58" applyFont="1" applyFill="1" applyBorder="1" applyAlignment="1">
      <alignment horizontal="center" vertical="center" wrapText="1"/>
    </xf>
    <xf numFmtId="38" fontId="42" fillId="0" borderId="58" xfId="58" applyFont="1" applyFill="1" applyBorder="1" applyAlignment="1">
      <alignment horizontal="center" vertical="center"/>
    </xf>
    <xf numFmtId="38" fontId="42" fillId="0" borderId="56" xfId="58" applyFont="1" applyFill="1" applyBorder="1" applyAlignment="1">
      <alignment horizontal="center" vertical="center"/>
    </xf>
    <xf numFmtId="38" fontId="42" fillId="0" borderId="60" xfId="58" applyFont="1" applyFill="1" applyBorder="1" applyAlignment="1">
      <alignment horizontal="center" vertical="center"/>
    </xf>
    <xf numFmtId="0" fontId="41" fillId="0" borderId="59" xfId="40" applyFont="1" applyBorder="1" applyAlignment="1">
      <alignment horizontal="center" vertical="center"/>
    </xf>
    <xf numFmtId="0" fontId="37" fillId="0" borderId="28" xfId="48"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20" fontId="37" fillId="0" borderId="0" xfId="48" applyNumberFormat="1" applyFont="1" applyAlignment="1">
      <alignment vertical="center" wrapText="1"/>
    </xf>
    <xf numFmtId="0" fontId="37" fillId="0" borderId="0" xfId="0" applyFont="1" applyAlignment="1">
      <alignment vertical="center" wrapText="1"/>
    </xf>
    <xf numFmtId="0" fontId="0" fillId="0" borderId="0" xfId="48" applyFont="1" applyAlignment="1">
      <alignment vertical="top" wrapText="1"/>
    </xf>
    <xf numFmtId="0" fontId="37" fillId="0" borderId="28" xfId="0" applyFont="1" applyBorder="1" applyAlignment="1">
      <alignment vertical="center" wrapText="1" shrinkToFit="1"/>
    </xf>
    <xf numFmtId="0" fontId="37" fillId="0" borderId="30" xfId="0" applyFont="1" applyBorder="1" applyAlignment="1">
      <alignment vertical="center" wrapText="1" shrinkToFit="1"/>
    </xf>
    <xf numFmtId="0" fontId="37" fillId="0" borderId="28" xfId="50" applyFont="1" applyBorder="1" applyAlignment="1">
      <alignment horizontal="center" vertical="center"/>
    </xf>
    <xf numFmtId="0" fontId="37" fillId="0" borderId="2" xfId="50" applyFont="1" applyBorder="1" applyAlignment="1">
      <alignment horizontal="center" vertical="center"/>
    </xf>
    <xf numFmtId="0" fontId="37" fillId="0" borderId="30" xfId="50" applyFont="1" applyBorder="1" applyAlignment="1">
      <alignment horizontal="center" vertical="center"/>
    </xf>
    <xf numFmtId="20" fontId="37" fillId="0" borderId="28" xfId="0" applyNumberFormat="1" applyFont="1" applyBorder="1" applyAlignment="1">
      <alignment vertical="center" wrapText="1" shrinkToFit="1"/>
    </xf>
    <xf numFmtId="0" fontId="47" fillId="0" borderId="28" xfId="0" applyFont="1" applyBorder="1" applyAlignment="1">
      <alignment vertical="center" wrapText="1" shrinkToFit="1"/>
    </xf>
    <xf numFmtId="0" fontId="47" fillId="0" borderId="30" xfId="0" applyFont="1" applyBorder="1" applyAlignment="1">
      <alignment vertical="center" wrapText="1" shrinkToFit="1"/>
    </xf>
    <xf numFmtId="0" fontId="37" fillId="0" borderId="0" xfId="48" applyFont="1" applyAlignment="1">
      <alignment horizontal="left" vertical="center"/>
    </xf>
    <xf numFmtId="20" fontId="47" fillId="0" borderId="0" xfId="48" applyNumberFormat="1" applyFont="1" applyAlignment="1">
      <alignment horizontal="left" vertical="center" wrapText="1"/>
    </xf>
    <xf numFmtId="3" fontId="0" fillId="0" borderId="0" xfId="39" applyNumberFormat="1" applyFont="1" applyAlignment="1">
      <alignment horizontal="left" vertical="top" wrapText="1"/>
    </xf>
    <xf numFmtId="3" fontId="0" fillId="0" borderId="0" xfId="39" applyNumberFormat="1" applyFont="1" applyAlignment="1">
      <alignment horizontal="left" vertical="top"/>
    </xf>
    <xf numFmtId="177" fontId="2" fillId="0" borderId="0" xfId="40" applyNumberFormat="1" applyAlignment="1">
      <alignment horizontal="left" vertical="center"/>
    </xf>
    <xf numFmtId="177" fontId="10" fillId="0" borderId="49" xfId="40" applyNumberFormat="1" applyFont="1" applyBorder="1" applyAlignment="1">
      <alignment horizontal="center" vertical="center"/>
    </xf>
    <xf numFmtId="177" fontId="10" fillId="0" borderId="81" xfId="40" applyNumberFormat="1" applyFont="1" applyBorder="1" applyAlignment="1">
      <alignment horizontal="center" vertical="center"/>
    </xf>
    <xf numFmtId="20" fontId="0" fillId="0" borderId="0" xfId="47" applyNumberFormat="1" applyFont="1" applyAlignment="1" applyProtection="1">
      <alignment horizontal="left" vertical="center" wrapText="1"/>
      <protection locked="0"/>
    </xf>
    <xf numFmtId="20" fontId="37" fillId="0" borderId="0" xfId="47" applyNumberFormat="1" applyFont="1" applyAlignment="1" applyProtection="1">
      <alignment vertical="center" wrapText="1"/>
      <protection locked="0"/>
    </xf>
    <xf numFmtId="0" fontId="47" fillId="0" borderId="28" xfId="56" applyFont="1" applyBorder="1" applyAlignment="1">
      <alignment horizontal="distributed" vertical="center"/>
    </xf>
    <xf numFmtId="0" fontId="47" fillId="0" borderId="30" xfId="56" applyFont="1" applyBorder="1" applyAlignment="1">
      <alignment horizontal="distributed" vertical="center"/>
    </xf>
    <xf numFmtId="177" fontId="0" fillId="0" borderId="0" xfId="40" applyNumberFormat="1" applyFont="1" applyAlignment="1">
      <alignment horizontal="left" vertical="center"/>
    </xf>
    <xf numFmtId="0" fontId="0" fillId="0" borderId="3" xfId="56" applyFont="1" applyBorder="1" applyAlignment="1">
      <alignment horizontal="left" vertical="center" wrapText="1"/>
    </xf>
    <xf numFmtId="0" fontId="37" fillId="0" borderId="49" xfId="56" applyFont="1" applyBorder="1" applyAlignment="1">
      <alignment horizontal="left" vertical="center"/>
    </xf>
    <xf numFmtId="0" fontId="37" fillId="0" borderId="1" xfId="56" applyFont="1" applyBorder="1" applyAlignment="1">
      <alignment horizontal="left" vertical="center"/>
    </xf>
    <xf numFmtId="0" fontId="37" fillId="0" borderId="50" xfId="56" applyFont="1" applyBorder="1" applyAlignment="1">
      <alignment horizontal="left" vertical="center"/>
    </xf>
    <xf numFmtId="0" fontId="37" fillId="0" borderId="51" xfId="56" applyFont="1" applyBorder="1" applyAlignment="1">
      <alignment horizontal="distributed" vertical="center"/>
    </xf>
    <xf numFmtId="0" fontId="37" fillId="0" borderId="1" xfId="56" applyFont="1" applyBorder="1" applyAlignment="1">
      <alignment horizontal="distributed" vertical="center"/>
    </xf>
    <xf numFmtId="0" fontId="37" fillId="0" borderId="50" xfId="56" applyFont="1" applyBorder="1" applyAlignment="1">
      <alignment horizontal="distributed" vertical="center"/>
    </xf>
    <xf numFmtId="177" fontId="37" fillId="0" borderId="51" xfId="56" applyNumberFormat="1" applyFont="1" applyBorder="1" applyAlignment="1">
      <alignment horizontal="distributed" vertical="center"/>
    </xf>
    <xf numFmtId="177" fontId="37" fillId="0" borderId="1" xfId="56" applyNumberFormat="1" applyFont="1" applyBorder="1" applyAlignment="1">
      <alignment horizontal="distributed" vertical="center"/>
    </xf>
    <xf numFmtId="177" fontId="37" fillId="0" borderId="50" xfId="56" applyNumberFormat="1" applyFont="1" applyBorder="1" applyAlignment="1">
      <alignment horizontal="distributed" vertical="center"/>
    </xf>
    <xf numFmtId="0" fontId="53" fillId="0" borderId="24" xfId="56" applyFont="1" applyBorder="1" applyAlignment="1">
      <alignment horizontal="left" vertical="center"/>
    </xf>
    <xf numFmtId="0" fontId="53" fillId="0" borderId="39" xfId="56" applyFont="1" applyBorder="1" applyAlignment="1">
      <alignment horizontal="left" vertical="center"/>
    </xf>
    <xf numFmtId="0" fontId="53" fillId="0" borderId="89" xfId="56" applyFont="1" applyBorder="1" applyAlignment="1">
      <alignment horizontal="left" vertical="center"/>
    </xf>
    <xf numFmtId="0" fontId="47" fillId="0" borderId="29" xfId="56" applyFont="1" applyBorder="1" applyAlignment="1">
      <alignment horizontal="left" vertical="center" shrinkToFit="1"/>
    </xf>
    <xf numFmtId="0" fontId="47" fillId="0" borderId="10" xfId="56" applyFont="1" applyBorder="1" applyAlignment="1">
      <alignment horizontal="left" vertical="center" shrinkToFit="1"/>
    </xf>
    <xf numFmtId="0" fontId="47" fillId="0" borderId="88" xfId="56" applyFont="1" applyBorder="1" applyAlignment="1">
      <alignment horizontal="left" vertical="center" shrinkToFit="1"/>
    </xf>
    <xf numFmtId="0" fontId="48" fillId="0" borderId="29" xfId="56" applyFont="1" applyBorder="1" applyAlignment="1">
      <alignment horizontal="left" vertical="center"/>
    </xf>
    <xf numFmtId="0" fontId="48" fillId="0" borderId="10" xfId="56" applyFont="1" applyBorder="1" applyAlignment="1">
      <alignment horizontal="left" vertical="center"/>
    </xf>
    <xf numFmtId="0" fontId="48" fillId="0" borderId="88" xfId="56" applyFont="1" applyBorder="1" applyAlignment="1">
      <alignment horizontal="left" vertical="center"/>
    </xf>
    <xf numFmtId="0" fontId="47" fillId="0" borderId="2" xfId="56" applyFont="1" applyBorder="1" applyAlignment="1">
      <alignment horizontal="distributed" vertical="center"/>
    </xf>
    <xf numFmtId="0" fontId="37" fillId="0" borderId="28" xfId="56" applyFont="1" applyBorder="1" applyAlignment="1">
      <alignment horizontal="right" vertical="center"/>
    </xf>
    <xf numFmtId="0" fontId="37" fillId="0" borderId="2" xfId="56" applyFont="1" applyBorder="1" applyAlignment="1">
      <alignment horizontal="right" vertical="center"/>
    </xf>
    <xf numFmtId="0" fontId="37" fillId="0" borderId="30" xfId="56" applyFont="1" applyBorder="1" applyAlignment="1">
      <alignment horizontal="right" vertical="center"/>
    </xf>
    <xf numFmtId="0" fontId="51" fillId="0" borderId="24" xfId="56" applyFont="1" applyBorder="1" applyAlignment="1">
      <alignment horizontal="left" vertical="center"/>
    </xf>
    <xf numFmtId="0" fontId="51" fillId="0" borderId="39" xfId="56" applyFont="1" applyBorder="1" applyAlignment="1">
      <alignment horizontal="left" vertical="center"/>
    </xf>
    <xf numFmtId="0" fontId="51" fillId="0" borderId="89" xfId="56" applyFont="1" applyBorder="1" applyAlignment="1">
      <alignment horizontal="left" vertical="center"/>
    </xf>
    <xf numFmtId="0" fontId="40" fillId="0" borderId="1" xfId="56" applyFont="1" applyBorder="1" applyAlignment="1">
      <alignment horizontal="center" vertical="center"/>
    </xf>
    <xf numFmtId="0" fontId="40" fillId="0" borderId="50" xfId="56" applyFont="1" applyBorder="1" applyAlignment="1">
      <alignment horizontal="center" vertical="center"/>
    </xf>
    <xf numFmtId="38" fontId="35" fillId="0" borderId="9" xfId="60" applyFont="1" applyFill="1" applyBorder="1" applyAlignment="1">
      <alignment vertical="center"/>
    </xf>
    <xf numFmtId="38" fontId="35" fillId="0" borderId="4" xfId="60" applyFont="1" applyFill="1" applyBorder="1" applyAlignment="1">
      <alignment vertical="center"/>
    </xf>
    <xf numFmtId="38" fontId="35" fillId="8" borderId="11" xfId="60" applyFont="1" applyFill="1" applyBorder="1" applyAlignment="1">
      <alignment vertical="center" wrapText="1"/>
    </xf>
    <xf numFmtId="38" fontId="35" fillId="8" borderId="18" xfId="60" applyFont="1" applyFill="1" applyBorder="1" applyAlignment="1">
      <alignment vertical="center" wrapText="1"/>
    </xf>
    <xf numFmtId="49" fontId="35" fillId="0" borderId="110" xfId="56" applyNumberFormat="1" applyFont="1" applyBorder="1" applyAlignment="1">
      <alignment horizontal="center" vertical="center"/>
    </xf>
    <xf numFmtId="49" fontId="35" fillId="0" borderId="111" xfId="56" applyNumberFormat="1" applyFont="1" applyBorder="1" applyAlignment="1">
      <alignment horizontal="center" vertical="center"/>
    </xf>
    <xf numFmtId="38" fontId="35" fillId="8" borderId="9" xfId="60" applyFont="1" applyFill="1" applyBorder="1" applyAlignment="1">
      <alignment horizontal="center" vertical="center"/>
    </xf>
    <xf numFmtId="38" fontId="35" fillId="8" borderId="4" xfId="60" applyFont="1" applyFill="1" applyBorder="1" applyAlignment="1">
      <alignment horizontal="center" vertical="center"/>
    </xf>
    <xf numFmtId="38" fontId="35" fillId="8" borderId="9" xfId="60" applyFont="1" applyFill="1" applyBorder="1" applyAlignment="1">
      <alignment vertical="center"/>
    </xf>
    <xf numFmtId="38" fontId="35" fillId="8" borderId="4" xfId="60" applyFont="1" applyFill="1" applyBorder="1" applyAlignment="1">
      <alignment vertical="center"/>
    </xf>
    <xf numFmtId="38" fontId="35" fillId="8" borderId="116" xfId="60" applyFont="1" applyFill="1" applyBorder="1" applyAlignment="1">
      <alignment horizontal="center" vertical="center"/>
    </xf>
    <xf numFmtId="38" fontId="35" fillId="8" borderId="102" xfId="60" applyFont="1" applyFill="1" applyBorder="1" applyAlignment="1">
      <alignment horizontal="center" vertical="center"/>
    </xf>
    <xf numFmtId="38" fontId="35" fillId="8" borderId="115" xfId="60" applyFont="1" applyFill="1" applyBorder="1" applyAlignment="1">
      <alignment vertical="center"/>
    </xf>
    <xf numFmtId="38" fontId="35" fillId="8" borderId="100" xfId="60" applyFont="1" applyFill="1" applyBorder="1" applyAlignment="1">
      <alignment vertical="center"/>
    </xf>
    <xf numFmtId="38" fontId="35" fillId="8" borderId="116" xfId="60" applyFont="1" applyFill="1" applyBorder="1" applyAlignment="1">
      <alignment vertical="center"/>
    </xf>
    <xf numFmtId="38" fontId="35" fillId="8" borderId="102" xfId="60" applyFont="1" applyFill="1" applyBorder="1" applyAlignment="1">
      <alignment vertical="center"/>
    </xf>
    <xf numFmtId="49" fontId="35" fillId="8" borderId="9" xfId="56" applyNumberFormat="1" applyFont="1" applyFill="1" applyBorder="1" applyAlignment="1">
      <alignment horizontal="distributed" vertical="center" wrapText="1"/>
    </xf>
    <xf numFmtId="49" fontId="35" fillId="8" borderId="4" xfId="56" applyNumberFormat="1" applyFont="1" applyFill="1" applyBorder="1" applyAlignment="1">
      <alignment horizontal="distributed" vertical="center" wrapText="1"/>
    </xf>
    <xf numFmtId="49" fontId="35" fillId="8" borderId="9" xfId="56" applyNumberFormat="1" applyFont="1" applyFill="1" applyBorder="1" applyAlignment="1">
      <alignment horizontal="distributed" vertical="center"/>
    </xf>
    <xf numFmtId="49" fontId="35" fillId="8" borderId="4" xfId="56" applyNumberFormat="1" applyFont="1" applyFill="1" applyBorder="1" applyAlignment="1">
      <alignment horizontal="distributed" vertical="center"/>
    </xf>
    <xf numFmtId="49" fontId="35" fillId="0" borderId="9" xfId="56" applyNumberFormat="1" applyFont="1" applyBorder="1" applyAlignment="1">
      <alignment vertical="center" wrapText="1"/>
    </xf>
    <xf numFmtId="49" fontId="35" fillId="0" borderId="4" xfId="56" applyNumberFormat="1" applyFont="1" applyBorder="1" applyAlignment="1">
      <alignment vertical="center" wrapText="1"/>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10" fillId="0" borderId="0" xfId="56" applyFont="1" applyAlignment="1">
      <alignment horizontal="left" vertical="center"/>
    </xf>
    <xf numFmtId="0" fontId="35" fillId="0" borderId="0" xfId="56" applyFont="1" applyAlignment="1">
      <alignment horizontal="left" vertical="center"/>
    </xf>
    <xf numFmtId="20" fontId="37" fillId="0" borderId="3" xfId="47" applyNumberFormat="1" applyFont="1" applyBorder="1" applyProtection="1">
      <alignment vertical="center"/>
      <protection locked="0"/>
    </xf>
    <xf numFmtId="0" fontId="35" fillId="0" borderId="24" xfId="56" applyFont="1" applyBorder="1" applyAlignment="1">
      <alignment horizontal="center" vertical="center"/>
    </xf>
    <xf numFmtId="0" fontId="35" fillId="0" borderId="12" xfId="56" applyFont="1" applyBorder="1" applyAlignment="1">
      <alignment horizontal="center" vertical="center"/>
    </xf>
    <xf numFmtId="0" fontId="35" fillId="0" borderId="17" xfId="56" applyFont="1" applyBorder="1" applyAlignment="1">
      <alignment horizontal="center" vertical="center"/>
    </xf>
    <xf numFmtId="49" fontId="35" fillId="0" borderId="103" xfId="56" applyNumberFormat="1" applyFont="1" applyBorder="1" applyAlignment="1">
      <alignment horizontal="center" vertical="center"/>
    </xf>
    <xf numFmtId="49" fontId="35" fillId="0" borderId="53" xfId="56" applyNumberFormat="1" applyFont="1" applyBorder="1" applyAlignment="1">
      <alignment horizontal="center" vertical="center"/>
    </xf>
    <xf numFmtId="49" fontId="35" fillId="0" borderId="106" xfId="56" applyNumberFormat="1" applyFont="1" applyBorder="1" applyAlignment="1">
      <alignment horizontal="center" vertical="center"/>
    </xf>
    <xf numFmtId="49" fontId="35" fillId="0" borderId="26" xfId="56" applyNumberFormat="1" applyFont="1" applyBorder="1" applyAlignment="1">
      <alignment horizontal="center" vertical="center"/>
    </xf>
    <xf numFmtId="49" fontId="35" fillId="0" borderId="13" xfId="56" applyNumberFormat="1" applyFont="1" applyBorder="1" applyAlignment="1">
      <alignment horizontal="center" vertical="center"/>
    </xf>
    <xf numFmtId="49" fontId="35" fillId="0" borderId="4" xfId="56" applyNumberFormat="1" applyFont="1" applyBorder="1" applyAlignment="1">
      <alignment horizontal="center" vertical="center"/>
    </xf>
    <xf numFmtId="49" fontId="35" fillId="8" borderId="104" xfId="56" applyNumberFormat="1" applyFont="1" applyFill="1" applyBorder="1" applyAlignment="1">
      <alignment horizontal="center" vertical="center"/>
    </xf>
    <xf numFmtId="49" fontId="35" fillId="8" borderId="39" xfId="56" applyNumberFormat="1" applyFont="1" applyFill="1" applyBorder="1" applyAlignment="1">
      <alignment horizontal="center" vertical="center"/>
    </xf>
    <xf numFmtId="49" fontId="35" fillId="8" borderId="105" xfId="56" applyNumberFormat="1" applyFont="1" applyFill="1" applyBorder="1" applyAlignment="1">
      <alignment horizontal="center" vertical="center"/>
    </xf>
    <xf numFmtId="49" fontId="35" fillId="8" borderId="23" xfId="56" applyNumberFormat="1" applyFont="1" applyFill="1" applyBorder="1" applyAlignment="1">
      <alignment horizontal="center" vertical="center"/>
    </xf>
    <xf numFmtId="49" fontId="35" fillId="8" borderId="0" xfId="56" applyNumberFormat="1" applyFont="1" applyFill="1" applyAlignment="1">
      <alignment horizontal="center" vertical="center"/>
    </xf>
    <xf numFmtId="49" fontId="35" fillId="8" borderId="19"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xf>
    <xf numFmtId="49" fontId="35" fillId="8" borderId="15" xfId="56" applyNumberFormat="1" applyFont="1" applyFill="1" applyBorder="1" applyAlignment="1">
      <alignment horizontal="center" vertical="center"/>
    </xf>
    <xf numFmtId="49" fontId="35" fillId="8" borderId="16" xfId="56" applyNumberFormat="1" applyFont="1" applyFill="1" applyBorder="1" applyAlignment="1">
      <alignment horizontal="center" vertical="center"/>
    </xf>
    <xf numFmtId="49" fontId="35" fillId="8" borderId="6" xfId="56" applyNumberFormat="1" applyFont="1" applyFill="1" applyBorder="1" applyAlignment="1">
      <alignment horizontal="center" vertical="center"/>
    </xf>
    <xf numFmtId="49" fontId="35" fillId="8" borderId="26"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xf>
    <xf numFmtId="49" fontId="35" fillId="8" borderId="4" xfId="56" applyNumberFormat="1" applyFont="1" applyFill="1" applyBorder="1" applyAlignment="1">
      <alignment horizontal="center" vertical="center"/>
    </xf>
    <xf numFmtId="49" fontId="35" fillId="8" borderId="38" xfId="56" applyNumberFormat="1" applyFont="1" applyFill="1" applyBorder="1" applyAlignment="1">
      <alignment horizontal="center" vertical="center"/>
    </xf>
    <xf numFmtId="49" fontId="35" fillId="8" borderId="35" xfId="56" applyNumberFormat="1" applyFont="1" applyFill="1" applyBorder="1" applyAlignment="1">
      <alignment horizontal="center" vertical="center"/>
    </xf>
    <xf numFmtId="49" fontId="35" fillId="8" borderId="28" xfId="56" applyNumberFormat="1" applyFont="1" applyFill="1" applyBorder="1" applyAlignment="1">
      <alignment horizontal="center" vertical="center" wrapText="1"/>
    </xf>
    <xf numFmtId="49" fontId="35" fillId="8" borderId="30" xfId="56" applyNumberFormat="1" applyFont="1" applyFill="1" applyBorder="1" applyAlignment="1">
      <alignment horizontal="center" vertical="center" wrapText="1"/>
    </xf>
    <xf numFmtId="0" fontId="37" fillId="0" borderId="0" xfId="0" applyFont="1" applyAlignment="1">
      <alignment vertical="center"/>
    </xf>
    <xf numFmtId="49" fontId="35" fillId="8" borderId="117" xfId="56" applyNumberFormat="1" applyFont="1" applyFill="1" applyBorder="1" applyAlignment="1">
      <alignment horizontal="center" vertical="center"/>
    </xf>
    <xf numFmtId="49" fontId="35" fillId="8" borderId="14" xfId="56" applyNumberFormat="1" applyFont="1" applyFill="1" applyBorder="1" applyAlignment="1">
      <alignment horizontal="center" vertical="center"/>
    </xf>
    <xf numFmtId="49" fontId="35" fillId="8" borderId="18" xfId="56" applyNumberFormat="1" applyFont="1" applyFill="1" applyBorder="1" applyAlignment="1">
      <alignment horizontal="center" vertical="center"/>
    </xf>
    <xf numFmtId="49" fontId="10" fillId="8" borderId="9" xfId="56" applyNumberFormat="1" applyFont="1" applyFill="1" applyBorder="1" applyAlignment="1">
      <alignment horizontal="center" vertical="center" wrapText="1"/>
    </xf>
    <xf numFmtId="49" fontId="35" fillId="8" borderId="13" xfId="56" applyNumberFormat="1" applyFont="1" applyFill="1" applyBorder="1" applyAlignment="1">
      <alignment horizontal="center" vertical="center" wrapText="1"/>
    </xf>
    <xf numFmtId="49" fontId="35" fillId="8" borderId="4" xfId="56" applyNumberFormat="1" applyFont="1" applyFill="1" applyBorder="1" applyAlignment="1">
      <alignment horizontal="center" vertical="center" wrapText="1"/>
    </xf>
    <xf numFmtId="49" fontId="35" fillId="8" borderId="56" xfId="56" applyNumberFormat="1" applyFont="1" applyFill="1" applyBorder="1" applyAlignment="1">
      <alignment horizontal="center" vertical="center" wrapText="1"/>
    </xf>
    <xf numFmtId="49" fontId="35" fillId="8" borderId="16" xfId="56" applyNumberFormat="1" applyFont="1" applyFill="1" applyBorder="1" applyAlignment="1">
      <alignment horizontal="center" vertical="center" wrapText="1"/>
    </xf>
    <xf numFmtId="0" fontId="35" fillId="0" borderId="109" xfId="56" applyFont="1" applyBorder="1" applyAlignment="1">
      <alignment horizontal="center" vertical="center"/>
    </xf>
    <xf numFmtId="0" fontId="35" fillId="0" borderId="106" xfId="56" applyFont="1" applyBorder="1" applyAlignment="1">
      <alignment horizontal="center" vertical="center"/>
    </xf>
    <xf numFmtId="49" fontId="35" fillId="8" borderId="15" xfId="56" applyNumberFormat="1" applyFont="1" applyFill="1" applyBorder="1" applyAlignment="1">
      <alignment horizontal="center" vertical="center" wrapText="1"/>
    </xf>
    <xf numFmtId="0" fontId="37" fillId="0" borderId="9" xfId="50" applyFont="1" applyBorder="1" applyAlignment="1">
      <alignment horizontal="center" vertical="center"/>
    </xf>
    <xf numFmtId="0" fontId="37" fillId="0" borderId="5" xfId="50" applyFont="1" applyBorder="1" applyAlignment="1">
      <alignment horizontal="center" vertical="center"/>
    </xf>
    <xf numFmtId="0" fontId="37" fillId="0" borderId="5" xfId="0" applyFont="1" applyBorder="1" applyAlignment="1">
      <alignment vertical="center"/>
    </xf>
    <xf numFmtId="0" fontId="37" fillId="0" borderId="4" xfId="0" applyFont="1" applyBorder="1" applyAlignment="1">
      <alignment vertical="center"/>
    </xf>
    <xf numFmtId="0" fontId="0" fillId="0" borderId="0" xfId="50" applyFont="1" applyAlignment="1">
      <alignment horizontal="left" vertical="top" wrapText="1"/>
    </xf>
    <xf numFmtId="0" fontId="37" fillId="0" borderId="0" xfId="50" applyFont="1" applyAlignment="1">
      <alignment horizontal="left" vertical="top"/>
    </xf>
    <xf numFmtId="20" fontId="37" fillId="0" borderId="0" xfId="48" applyNumberFormat="1" applyFont="1">
      <alignment vertical="center"/>
    </xf>
    <xf numFmtId="0" fontId="0" fillId="0" borderId="0" xfId="50" applyFont="1" applyAlignment="1">
      <alignment vertical="top" wrapText="1"/>
    </xf>
    <xf numFmtId="0" fontId="37" fillId="0" borderId="2" xfId="0" applyFont="1" applyBorder="1" applyAlignment="1">
      <alignment vertical="center"/>
    </xf>
    <xf numFmtId="0" fontId="37" fillId="0" borderId="15" xfId="0" applyFont="1" applyBorder="1" applyAlignment="1">
      <alignment vertical="center"/>
    </xf>
    <xf numFmtId="0" fontId="37" fillId="0" borderId="30" xfId="0" applyFont="1" applyBorder="1" applyAlignment="1">
      <alignment vertical="center"/>
    </xf>
    <xf numFmtId="0" fontId="0" fillId="0" borderId="0" xfId="48" applyFont="1" applyAlignment="1">
      <alignment horizontal="left" vertical="top" wrapText="1"/>
    </xf>
    <xf numFmtId="0" fontId="37" fillId="0" borderId="28" xfId="51" applyFont="1" applyBorder="1" applyAlignment="1">
      <alignment horizontal="center" vertical="center"/>
    </xf>
    <xf numFmtId="0" fontId="37" fillId="0" borderId="2" xfId="51" applyFont="1" applyBorder="1" applyAlignment="1">
      <alignment horizontal="center" vertical="center"/>
    </xf>
    <xf numFmtId="0" fontId="37" fillId="0" borderId="30" xfId="51" applyFont="1" applyBorder="1" applyAlignment="1">
      <alignment horizontal="center" vertical="center"/>
    </xf>
    <xf numFmtId="20" fontId="37" fillId="0" borderId="0" xfId="47" applyNumberFormat="1" applyFont="1" applyAlignment="1" applyProtection="1">
      <alignment horizontal="left" vertical="center"/>
      <protection locked="0"/>
    </xf>
    <xf numFmtId="0" fontId="45" fillId="0" borderId="9" xfId="45" applyFont="1" applyBorder="1" applyAlignment="1">
      <alignment horizontal="center" vertical="center"/>
    </xf>
    <xf numFmtId="0" fontId="45" fillId="0" borderId="4" xfId="45" applyFont="1" applyBorder="1" applyAlignment="1">
      <alignment horizontal="center" vertical="center"/>
    </xf>
    <xf numFmtId="3" fontId="0" fillId="0" borderId="9" xfId="45" applyNumberFormat="1" applyFont="1" applyBorder="1" applyAlignment="1">
      <alignment horizontal="center" vertical="center"/>
    </xf>
    <xf numFmtId="3" fontId="37" fillId="0" borderId="4" xfId="45" applyNumberFormat="1" applyFont="1" applyBorder="1" applyAlignment="1">
      <alignment horizontal="center" vertical="center"/>
    </xf>
    <xf numFmtId="0" fontId="37" fillId="0" borderId="5" xfId="51" applyFont="1" applyBorder="1" applyAlignment="1">
      <alignment horizontal="center" vertical="center"/>
    </xf>
    <xf numFmtId="0" fontId="45" fillId="0" borderId="5" xfId="45" applyFont="1" applyBorder="1" applyAlignment="1">
      <alignment horizontal="center" vertical="center"/>
    </xf>
    <xf numFmtId="0" fontId="45" fillId="0" borderId="28" xfId="45" applyFont="1" applyBorder="1" applyAlignment="1">
      <alignment horizontal="center" vertical="center"/>
    </xf>
    <xf numFmtId="0" fontId="11" fillId="0" borderId="9" xfId="45" applyFont="1" applyBorder="1" applyAlignment="1">
      <alignment horizontal="center" vertical="center"/>
    </xf>
    <xf numFmtId="0" fontId="11" fillId="0" borderId="28" xfId="45" applyFont="1" applyBorder="1" applyAlignment="1">
      <alignment horizontal="center" vertical="center"/>
    </xf>
    <xf numFmtId="0" fontId="0" fillId="0" borderId="0" xfId="51" applyFont="1" applyAlignment="1">
      <alignment vertical="top" wrapText="1"/>
    </xf>
    <xf numFmtId="0" fontId="11" fillId="0" borderId="10" xfId="45" applyFont="1" applyBorder="1" applyAlignment="1">
      <alignment horizontal="left" vertical="center"/>
    </xf>
    <xf numFmtId="0" fontId="45" fillId="0" borderId="10" xfId="45" applyFont="1" applyBorder="1" applyAlignment="1">
      <alignment horizontal="left" vertical="center"/>
    </xf>
    <xf numFmtId="0" fontId="11" fillId="0" borderId="0" xfId="45" applyFont="1" applyAlignment="1">
      <alignment vertical="top" wrapText="1"/>
    </xf>
  </cellXfs>
  <cellStyles count="91">
    <cellStyle name="，付 .0桁" xfId="1" xr:uid="{00000000-0005-0000-0000-000000000000}"/>
    <cellStyle name="blank" xfId="2" xr:uid="{00000000-0005-0000-0000-000001000000}"/>
    <cellStyle name="Calc Currency (0)" xfId="3" xr:uid="{00000000-0005-0000-0000-000002000000}"/>
    <cellStyle name="Comma  - Style1" xfId="4" xr:uid="{00000000-0005-0000-0000-000003000000}"/>
    <cellStyle name="Comma  - Style2" xfId="5" xr:uid="{00000000-0005-0000-0000-000004000000}"/>
    <cellStyle name="Comma  - Style3" xfId="6" xr:uid="{00000000-0005-0000-0000-000005000000}"/>
    <cellStyle name="Comma  - Style4" xfId="7" xr:uid="{00000000-0005-0000-0000-000006000000}"/>
    <cellStyle name="Comma  - Style5" xfId="8" xr:uid="{00000000-0005-0000-0000-000007000000}"/>
    <cellStyle name="Comma  - Style6" xfId="9" xr:uid="{00000000-0005-0000-0000-000008000000}"/>
    <cellStyle name="Comma  - Style7" xfId="10" xr:uid="{00000000-0005-0000-0000-000009000000}"/>
    <cellStyle name="Comma  - Style8" xfId="11" xr:uid="{00000000-0005-0000-0000-00000A000000}"/>
    <cellStyle name="entry" xfId="12" xr:uid="{00000000-0005-0000-0000-00000B000000}"/>
    <cellStyle name="Header" xfId="13" xr:uid="{00000000-0005-0000-0000-00000C000000}"/>
    <cellStyle name="Header1" xfId="14" xr:uid="{00000000-0005-0000-0000-00000D000000}"/>
    <cellStyle name="Header2" xfId="15" xr:uid="{00000000-0005-0000-0000-00000E000000}"/>
    <cellStyle name="Normal_#18-Internet" xfId="16" xr:uid="{00000000-0005-0000-0000-00000F000000}"/>
    <cellStyle name="NotApplicable" xfId="17" xr:uid="{00000000-0005-0000-0000-000010000000}"/>
    <cellStyle name="Percent (0)" xfId="18" xr:uid="{00000000-0005-0000-0000-000011000000}"/>
    <cellStyle name="price" xfId="19" xr:uid="{00000000-0005-0000-0000-000012000000}"/>
    <cellStyle name="ProblemFunc" xfId="20" xr:uid="{00000000-0005-0000-0000-000013000000}"/>
    <cellStyle name="PSChar" xfId="21" xr:uid="{00000000-0005-0000-0000-000014000000}"/>
    <cellStyle name="PSDate" xfId="22" xr:uid="{00000000-0005-0000-0000-000015000000}"/>
    <cellStyle name="PSDec" xfId="23" xr:uid="{00000000-0005-0000-0000-000016000000}"/>
    <cellStyle name="PSHeading" xfId="24" xr:uid="{00000000-0005-0000-0000-000017000000}"/>
    <cellStyle name="PSInt" xfId="25" xr:uid="{00000000-0005-0000-0000-000018000000}"/>
    <cellStyle name="PSSpacer" xfId="26" xr:uid="{00000000-0005-0000-0000-000019000000}"/>
    <cellStyle name="revised" xfId="27" xr:uid="{00000000-0005-0000-0000-00001A000000}"/>
    <cellStyle name="section" xfId="28" xr:uid="{00000000-0005-0000-0000-00001B000000}"/>
    <cellStyle name="TableBody" xfId="29" xr:uid="{00000000-0005-0000-0000-00001C000000}"/>
    <cellStyle name="TextEntry" xfId="30" xr:uid="{00000000-0005-0000-0000-00001D000000}"/>
    <cellStyle name="title" xfId="31" xr:uid="{00000000-0005-0000-0000-00001E000000}"/>
    <cellStyle name="パーセント" xfId="61" builtinId="5"/>
    <cellStyle name="パーセント 2" xfId="90" xr:uid="{00000000-0005-0000-0000-000020000000}"/>
    <cellStyle name="丸ゴシ" xfId="32" xr:uid="{00000000-0005-0000-0000-000021000000}"/>
    <cellStyle name="桁区切り" xfId="60" builtinId="6"/>
    <cellStyle name="桁区切り [0.000]" xfId="33" xr:uid="{00000000-0005-0000-0000-000023000000}"/>
    <cellStyle name="桁区切り 2" xfId="34" xr:uid="{00000000-0005-0000-0000-000024000000}"/>
    <cellStyle name="桁区切り 2 10" xfId="62" xr:uid="{00000000-0005-0000-0000-000025000000}"/>
    <cellStyle name="桁区切り 2 11" xfId="63" xr:uid="{00000000-0005-0000-0000-000026000000}"/>
    <cellStyle name="桁区切り 2 2" xfId="35" xr:uid="{00000000-0005-0000-0000-000027000000}"/>
    <cellStyle name="桁区切り 2 3" xfId="36" xr:uid="{00000000-0005-0000-0000-000028000000}"/>
    <cellStyle name="桁区切り 2 4" xfId="58" xr:uid="{00000000-0005-0000-0000-000029000000}"/>
    <cellStyle name="桁区切り 2 5" xfId="64" xr:uid="{00000000-0005-0000-0000-00002A000000}"/>
    <cellStyle name="桁区切り 2 6" xfId="65" xr:uid="{00000000-0005-0000-0000-00002B000000}"/>
    <cellStyle name="桁区切り 2 7" xfId="66" xr:uid="{00000000-0005-0000-0000-00002C000000}"/>
    <cellStyle name="桁区切り 2 8" xfId="67" xr:uid="{00000000-0005-0000-0000-00002D000000}"/>
    <cellStyle name="桁区切り 2 9" xfId="68" xr:uid="{00000000-0005-0000-0000-00002E000000}"/>
    <cellStyle name="桁区切り 3" xfId="37" xr:uid="{00000000-0005-0000-0000-00002F000000}"/>
    <cellStyle name="桁区切り 4" xfId="38" xr:uid="{00000000-0005-0000-0000-000030000000}"/>
    <cellStyle name="桁区切り 4 2" xfId="89" xr:uid="{00000000-0005-0000-0000-000031000000}"/>
    <cellStyle name="桁区切り 4_見積" xfId="87" xr:uid="{00000000-0005-0000-0000-000032000000}"/>
    <cellStyle name="桁区切り 5" xfId="59" xr:uid="{00000000-0005-0000-0000-000033000000}"/>
    <cellStyle name="桁区切り 6" xfId="88" xr:uid="{00000000-0005-0000-0000-000034000000}"/>
    <cellStyle name="通貨 2" xfId="85" xr:uid="{00000000-0005-0000-0000-000035000000}"/>
    <cellStyle name="標準" xfId="0" builtinId="0"/>
    <cellStyle name="標準 10" xfId="55" xr:uid="{00000000-0005-0000-0000-000037000000}"/>
    <cellStyle name="標準 11" xfId="57" xr:uid="{00000000-0005-0000-0000-000038000000}"/>
    <cellStyle name="標準 12" xfId="86" xr:uid="{00000000-0005-0000-0000-000039000000}"/>
    <cellStyle name="標準 2" xfId="39" xr:uid="{00000000-0005-0000-0000-00003A000000}"/>
    <cellStyle name="標準 2 10" xfId="69" xr:uid="{00000000-0005-0000-0000-00003B000000}"/>
    <cellStyle name="標準 2 11" xfId="70" xr:uid="{00000000-0005-0000-0000-00003C000000}"/>
    <cellStyle name="標準 2 2" xfId="40" xr:uid="{00000000-0005-0000-0000-00003D000000}"/>
    <cellStyle name="標準 2 2 2" xfId="71" xr:uid="{00000000-0005-0000-0000-00003E000000}"/>
    <cellStyle name="標準 2 2 3" xfId="72" xr:uid="{00000000-0005-0000-0000-00003F000000}"/>
    <cellStyle name="標準 2 3" xfId="73" xr:uid="{00000000-0005-0000-0000-000040000000}"/>
    <cellStyle name="標準 2 4" xfId="74" xr:uid="{00000000-0005-0000-0000-000041000000}"/>
    <cellStyle name="標準 2 5" xfId="75" xr:uid="{00000000-0005-0000-0000-000042000000}"/>
    <cellStyle name="標準 2 6" xfId="76" xr:uid="{00000000-0005-0000-0000-000043000000}"/>
    <cellStyle name="標準 2 7" xfId="77" xr:uid="{00000000-0005-0000-0000-000044000000}"/>
    <cellStyle name="標準 2 8" xfId="78" xr:uid="{00000000-0005-0000-0000-000045000000}"/>
    <cellStyle name="標準 2 9" xfId="79" xr:uid="{00000000-0005-0000-0000-000046000000}"/>
    <cellStyle name="標準 3" xfId="41" xr:uid="{00000000-0005-0000-0000-000047000000}"/>
    <cellStyle name="標準 3 2" xfId="42" xr:uid="{00000000-0005-0000-0000-000048000000}"/>
    <cellStyle name="標準 3 2 2" xfId="80" xr:uid="{00000000-0005-0000-0000-000049000000}"/>
    <cellStyle name="標準 3 3" xfId="81" xr:uid="{00000000-0005-0000-0000-00004A000000}"/>
    <cellStyle name="標準 4" xfId="43" xr:uid="{00000000-0005-0000-0000-00004B000000}"/>
    <cellStyle name="標準 4 2" xfId="44" xr:uid="{00000000-0005-0000-0000-00004C000000}"/>
    <cellStyle name="標準 4 3" xfId="82" xr:uid="{00000000-0005-0000-0000-00004D000000}"/>
    <cellStyle name="標準 5" xfId="45" xr:uid="{00000000-0005-0000-0000-00004E000000}"/>
    <cellStyle name="標準 6" xfId="46" xr:uid="{00000000-0005-0000-0000-00004F000000}"/>
    <cellStyle name="標準 6 2" xfId="83" xr:uid="{00000000-0005-0000-0000-000050000000}"/>
    <cellStyle name="標準 7" xfId="47" xr:uid="{00000000-0005-0000-0000-000051000000}"/>
    <cellStyle name="標準 7 2" xfId="84" xr:uid="{00000000-0005-0000-0000-000052000000}"/>
    <cellStyle name="標準 8" xfId="48" xr:uid="{00000000-0005-0000-0000-000053000000}"/>
    <cellStyle name="標準 9" xfId="54" xr:uid="{00000000-0005-0000-0000-000054000000}"/>
    <cellStyle name="標準_（最終版）積算内訳（旅費、消耗品、通信運搬費、レンタカー代ほか）" xfId="56" xr:uid="{00000000-0005-0000-0000-000055000000}"/>
    <cellStyle name="標準_（参考）様式6" xfId="49" xr:uid="{00000000-0005-0000-0000-000056000000}"/>
    <cellStyle name="標準_京大消耗" xfId="50" xr:uid="{00000000-0005-0000-0000-000057000000}"/>
    <cellStyle name="標準_件費内訳" xfId="51" xr:uid="{00000000-0005-0000-0000-000058000000}"/>
    <cellStyle name="標準_消耗品７" xfId="52" xr:uid="{00000000-0005-0000-0000-000059000000}"/>
    <cellStyle name="未定義" xfId="53" xr:uid="{00000000-0005-0000-0000-00005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134471</xdr:colOff>
      <xdr:row>64</xdr:row>
      <xdr:rowOff>112059</xdr:rowOff>
    </xdr:from>
    <xdr:to>
      <xdr:col>8</xdr:col>
      <xdr:colOff>257735</xdr:colOff>
      <xdr:row>67</xdr:row>
      <xdr:rowOff>243029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700618" y="11721353"/>
          <a:ext cx="3406588" cy="668852"/>
        </a:xfrm>
        <a:prstGeom prst="wedgeRoundRectCallout">
          <a:avLst>
            <a:gd name="adj1" fmla="val 45397"/>
            <a:gd name="adj2" fmla="val 769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雑役務費の内訳に一般管理費等を含むときは、当該雑役務費も算定根拠から外すこと。</a:t>
          </a:r>
        </a:p>
      </xdr:txBody>
    </xdr:sp>
    <xdr:clientData/>
  </xdr:twoCellAnchor>
  <xdr:twoCellAnchor>
    <xdr:from>
      <xdr:col>2</xdr:col>
      <xdr:colOff>605118</xdr:colOff>
      <xdr:row>20</xdr:row>
      <xdr:rowOff>44824</xdr:rowOff>
    </xdr:from>
    <xdr:to>
      <xdr:col>4</xdr:col>
      <xdr:colOff>1416143</xdr:colOff>
      <xdr:row>21</xdr:row>
      <xdr:rowOff>162904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030942" y="3048000"/>
          <a:ext cx="2951348" cy="297375"/>
        </a:xfrm>
        <a:prstGeom prst="wedgeRoundRectCallout">
          <a:avLst>
            <a:gd name="adj1" fmla="val -53322"/>
            <a:gd name="adj2" fmla="val 1471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a:t>
          </a:r>
        </a:p>
      </xdr:txBody>
    </xdr:sp>
    <xdr:clientData/>
  </xdr:twoCellAnchor>
  <xdr:twoCellAnchor>
    <xdr:from>
      <xdr:col>8</xdr:col>
      <xdr:colOff>194234</xdr:colOff>
      <xdr:row>70</xdr:row>
      <xdr:rowOff>141940</xdr:rowOff>
    </xdr:from>
    <xdr:to>
      <xdr:col>12</xdr:col>
      <xdr:colOff>683557</xdr:colOff>
      <xdr:row>72</xdr:row>
      <xdr:rowOff>149411</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550646" y="13349940"/>
          <a:ext cx="3133911" cy="821765"/>
        </a:xfrm>
        <a:prstGeom prst="wedgeRoundRectCallout">
          <a:avLst>
            <a:gd name="adj1" fmla="val 2011"/>
            <a:gd name="adj2" fmla="val -66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１５％満額を積んだ場合は、手入力で１５％と記載する。また、任意の率分で計上する場合は、小数点第３位を切り捨てで率を設定する。</a:t>
          </a:r>
        </a:p>
      </xdr:txBody>
    </xdr:sp>
    <xdr:clientData/>
  </xdr:twoCellAnchor>
  <xdr:twoCellAnchor>
    <xdr:from>
      <xdr:col>11</xdr:col>
      <xdr:colOff>156882</xdr:colOff>
      <xdr:row>12</xdr:row>
      <xdr:rowOff>29883</xdr:rowOff>
    </xdr:from>
    <xdr:to>
      <xdr:col>12</xdr:col>
      <xdr:colOff>574114</xdr:colOff>
      <xdr:row>18</xdr:row>
      <xdr:rowOff>68543</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171764" y="1583765"/>
          <a:ext cx="1403350" cy="1114425"/>
        </a:xfrm>
        <a:prstGeom prst="wedgeRoundRectCallout">
          <a:avLst>
            <a:gd name="adj1" fmla="val -70206"/>
            <a:gd name="adj2" fmla="val -1517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500"/>
            </a:lnSpc>
          </a:pPr>
          <a:r>
            <a:rPr kumimoji="1" lang="ja-JP" altLang="en-US" sz="1200">
              <a:solidFill>
                <a:sysClr val="windowText" lastClr="000000"/>
              </a:solidFill>
            </a:rPr>
            <a:t>人件費の単位は、１日又は１時間とすること。</a:t>
          </a:r>
          <a:endParaRPr kumimoji="1" lang="en-US" altLang="ja-JP" sz="1200">
            <a:solidFill>
              <a:sysClr val="windowText" lastClr="000000"/>
            </a:solidFill>
          </a:endParaRPr>
        </a:p>
        <a:p>
          <a:pPr algn="l">
            <a:lnSpc>
              <a:spcPts val="1300"/>
            </a:lnSpc>
          </a:pPr>
          <a:r>
            <a:rPr kumimoji="1" lang="ja-JP" altLang="en-US" sz="1200">
              <a:solidFill>
                <a:sysClr val="windowText" lastClr="000000"/>
              </a:solidFill>
            </a:rPr>
            <a:t>（月単位は不可）</a:t>
          </a:r>
        </a:p>
      </xdr:txBody>
    </xdr:sp>
    <xdr:clientData/>
  </xdr:twoCellAnchor>
  <xdr:twoCellAnchor>
    <xdr:from>
      <xdr:col>8</xdr:col>
      <xdr:colOff>53896</xdr:colOff>
      <xdr:row>55</xdr:row>
      <xdr:rowOff>154215</xdr:rowOff>
    </xdr:from>
    <xdr:to>
      <xdr:col>10</xdr:col>
      <xdr:colOff>6858</xdr:colOff>
      <xdr:row>61</xdr:row>
      <xdr:rowOff>88099</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5904967" y="10386786"/>
          <a:ext cx="1572212" cy="995242"/>
        </a:xfrm>
        <a:prstGeom prst="wedgeRoundRectCallout">
          <a:avLst>
            <a:gd name="adj1" fmla="val 54045"/>
            <a:gd name="adj2" fmla="val -9255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ysClr val="windowText" lastClr="000000"/>
              </a:solidFill>
            </a:rPr>
            <a:t>人件費と同様、１日又は１時間単位で計上すること。</a:t>
          </a:r>
          <a:endParaRPr kumimoji="1" lang="en-US" altLang="ja-JP" sz="1200">
            <a:solidFill>
              <a:sysClr val="windowText" lastClr="000000"/>
            </a:solidFill>
          </a:endParaRPr>
        </a:p>
        <a:p>
          <a:pPr algn="l"/>
          <a:r>
            <a:rPr kumimoji="1" lang="ja-JP" altLang="en-US" sz="1200">
              <a:solidFill>
                <a:sysClr val="windowText" lastClr="000000"/>
              </a:solidFill>
            </a:rPr>
            <a:t>（月単位は不可）</a:t>
          </a:r>
        </a:p>
      </xdr:txBody>
    </xdr:sp>
    <xdr:clientData/>
  </xdr:twoCellAnchor>
  <xdr:twoCellAnchor>
    <xdr:from>
      <xdr:col>10</xdr:col>
      <xdr:colOff>82856</xdr:colOff>
      <xdr:row>62</xdr:row>
      <xdr:rowOff>159600</xdr:rowOff>
    </xdr:from>
    <xdr:to>
      <xdr:col>13</xdr:col>
      <xdr:colOff>5451</xdr:colOff>
      <xdr:row>69</xdr:row>
      <xdr:rowOff>212590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6929311" y="11393327"/>
          <a:ext cx="1781413" cy="1634718"/>
        </a:xfrm>
        <a:prstGeom prst="wedgeRoundRectCallout">
          <a:avLst>
            <a:gd name="adj1" fmla="val -27960"/>
            <a:gd name="adj2" fmla="val -11758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1200">
              <a:solidFill>
                <a:sysClr val="windowText" lastClr="000000"/>
              </a:solidFill>
            </a:rPr>
            <a:t>本内訳書は、</a:t>
          </a:r>
          <a:r>
            <a:rPr kumimoji="1" lang="ja-JP" altLang="en-US" sz="1200" b="1">
              <a:solidFill>
                <a:srgbClr val="FF0000"/>
              </a:solidFill>
            </a:rPr>
            <a:t>事業毎に</a:t>
          </a:r>
          <a:r>
            <a:rPr kumimoji="1" lang="ja-JP" altLang="en-US" sz="1200">
              <a:solidFill>
                <a:sysClr val="windowText" lastClr="000000"/>
              </a:solidFill>
            </a:rPr>
            <a:t>なるべく</a:t>
          </a:r>
          <a:r>
            <a:rPr kumimoji="1" lang="en-US" altLang="ja-JP" sz="1200">
              <a:solidFill>
                <a:sysClr val="windowText" lastClr="000000"/>
              </a:solidFill>
            </a:rPr>
            <a:t>A</a:t>
          </a:r>
          <a:r>
            <a:rPr kumimoji="1" lang="ja-JP" altLang="en-US" sz="1200">
              <a:solidFill>
                <a:sysClr val="windowText" lastClr="000000"/>
              </a:solidFill>
            </a:rPr>
            <a:t>４版１枚におさまるように作成すること。内訳の行数が多くなってしまう経費については、「消耗品内訳」のような別紙を作成して整理すること。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34365</xdr:colOff>
      <xdr:row>1</xdr:row>
      <xdr:rowOff>86845</xdr:rowOff>
    </xdr:from>
    <xdr:to>
      <xdr:col>7</xdr:col>
      <xdr:colOff>33058</xdr:colOff>
      <xdr:row>3</xdr:row>
      <xdr:rowOff>89647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5099424" y="363257"/>
          <a:ext cx="2770281" cy="637802"/>
        </a:xfrm>
        <a:prstGeom prst="wedgeRoundRectCallout">
          <a:avLst>
            <a:gd name="adj1" fmla="val -58493"/>
            <a:gd name="adj2" fmla="val 1239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複数個まとめて購入した場合等、小数の記載も可能。（他の費目についても同様）</a:t>
          </a:r>
        </a:p>
      </xdr:txBody>
    </xdr:sp>
    <xdr:clientData/>
  </xdr:twoCellAnchor>
  <xdr:twoCellAnchor>
    <xdr:from>
      <xdr:col>1</xdr:col>
      <xdr:colOff>1905001</xdr:colOff>
      <xdr:row>8</xdr:row>
      <xdr:rowOff>100853</xdr:rowOff>
    </xdr:from>
    <xdr:to>
      <xdr:col>5</xdr:col>
      <xdr:colOff>9386</xdr:colOff>
      <xdr:row>11</xdr:row>
      <xdr:rowOff>80262</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2181413" y="2506382"/>
          <a:ext cx="2893032" cy="1010351"/>
        </a:xfrm>
        <a:prstGeom prst="wedgeRoundRectCallout">
          <a:avLst>
            <a:gd name="adj1" fmla="val 33833"/>
            <a:gd name="adj2" fmla="val -98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単価が</a:t>
          </a:r>
          <a:r>
            <a:rPr kumimoji="1" lang="en-US" altLang="ja-JP" sz="1100"/>
            <a:t>5</a:t>
          </a:r>
          <a:r>
            <a:rPr kumimoji="1" lang="ja-JP" altLang="en-US" sz="1100"/>
            <a:t>万円以上の物品を消耗品費として計上する場合には、消耗品である理由を示す（備考欄に追記する形でも可）。</a:t>
          </a:r>
        </a:p>
      </xdr:txBody>
    </xdr:sp>
    <xdr:clientData/>
  </xdr:twoCellAnchor>
  <xdr:twoCellAnchor>
    <xdr:from>
      <xdr:col>5</xdr:col>
      <xdr:colOff>317501</xdr:colOff>
      <xdr:row>13</xdr:row>
      <xdr:rowOff>395941</xdr:rowOff>
    </xdr:from>
    <xdr:to>
      <xdr:col>7</xdr:col>
      <xdr:colOff>582801</xdr:colOff>
      <xdr:row>13</xdr:row>
      <xdr:rowOff>989898</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5382560" y="4004235"/>
          <a:ext cx="3036888"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複数ページにわたる場合は、ページ毎の小計を表示すること（他の費目についても同様）。</a:t>
          </a:r>
        </a:p>
      </xdr:txBody>
    </xdr:sp>
    <xdr:clientData/>
  </xdr:twoCellAnchor>
  <xdr:twoCellAnchor>
    <xdr:from>
      <xdr:col>8</xdr:col>
      <xdr:colOff>246531</xdr:colOff>
      <xdr:row>6</xdr:row>
      <xdr:rowOff>89647</xdr:rowOff>
    </xdr:from>
    <xdr:to>
      <xdr:col>17</xdr:col>
      <xdr:colOff>179294</xdr:colOff>
      <xdr:row>13</xdr:row>
      <xdr:rowOff>119529</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9457766" y="1807882"/>
          <a:ext cx="5475940" cy="1919941"/>
        </a:xfrm>
        <a:prstGeom prst="roundRect">
          <a:avLst>
            <a:gd name="adj" fmla="val 8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auto" hangingPunct="1"/>
          <a:r>
            <a:rPr lang="ja-JP" altLang="en-US" sz="1100">
              <a:solidFill>
                <a:schemeClr val="dk1"/>
              </a:solidFill>
              <a:effectLst/>
              <a:latin typeface="+mn-lt"/>
              <a:ea typeface="+mn-ea"/>
              <a:cs typeface="+mn-cs"/>
            </a:rPr>
            <a:t>（消耗品定義）</a:t>
          </a:r>
          <a:endParaRPr lang="en-US" altLang="ja-JP" sz="1100">
            <a:solidFill>
              <a:schemeClr val="dk1"/>
            </a:solidFill>
            <a:effectLst/>
            <a:latin typeface="+mn-lt"/>
            <a:ea typeface="+mn-ea"/>
            <a:cs typeface="+mn-cs"/>
          </a:endParaRPr>
        </a:p>
        <a:p>
          <a:pPr fontAlgn="auto" hangingPunct="1"/>
          <a:r>
            <a:rPr lang="ja-JP" altLang="ja-JP" sz="1100">
              <a:solidFill>
                <a:schemeClr val="dk1"/>
              </a:solidFill>
              <a:effectLst/>
              <a:latin typeface="+mn-lt"/>
              <a:ea typeface="+mn-ea"/>
              <a:cs typeface="+mn-cs"/>
            </a:rPr>
            <a:t>①取得価格５万円未満の物品</a:t>
          </a:r>
        </a:p>
        <a:p>
          <a:pPr fontAlgn="auto" hangingPunct="1"/>
          <a:r>
            <a:rPr lang="ja-JP" altLang="ja-JP" sz="1100">
              <a:solidFill>
                <a:schemeClr val="dk1"/>
              </a:solidFill>
              <a:effectLst/>
              <a:latin typeface="+mn-lt"/>
              <a:ea typeface="+mn-ea"/>
              <a:cs typeface="+mn-cs"/>
            </a:rPr>
            <a:t>②取得価格５万円以上であって比較的長期（概ね２年）の反復使用に耐えない物品（例：試薬・実験用材料等）</a:t>
          </a:r>
        </a:p>
        <a:p>
          <a:pPr fontAlgn="auto" hangingPunct="1"/>
          <a:r>
            <a:rPr lang="ja-JP" altLang="ja-JP" sz="1100">
              <a:solidFill>
                <a:schemeClr val="dk1"/>
              </a:solidFill>
              <a:effectLst/>
              <a:latin typeface="+mn-lt"/>
              <a:ea typeface="+mn-ea"/>
              <a:cs typeface="+mn-cs"/>
            </a:rPr>
            <a:t>③比較的長期の反復使用に耐えるが比較的破損しやすい物品（例：実験用材料（ガラス製）等）</a:t>
          </a:r>
        </a:p>
        <a:p>
          <a:pPr fontAlgn="auto" hangingPunct="1"/>
          <a:r>
            <a:rPr lang="ja-JP" altLang="ja-JP" sz="1100">
              <a:solidFill>
                <a:schemeClr val="dk1"/>
              </a:solidFill>
              <a:effectLst/>
              <a:latin typeface="+mn-lt"/>
              <a:ea typeface="+mn-ea"/>
              <a:cs typeface="+mn-cs"/>
            </a:rPr>
            <a:t>④２年を限度としてその用を成さなくなる物品（例：定期的に更新される地図データや衛星写真等）</a:t>
          </a:r>
        </a:p>
      </xdr:txBody>
    </xdr:sp>
    <xdr:clientData/>
  </xdr:twoCellAnchor>
  <xdr:twoCellAnchor>
    <xdr:from>
      <xdr:col>6</xdr:col>
      <xdr:colOff>179294</xdr:colOff>
      <xdr:row>8</xdr:row>
      <xdr:rowOff>268941</xdr:rowOff>
    </xdr:from>
    <xdr:to>
      <xdr:col>7</xdr:col>
      <xdr:colOff>1053353</xdr:colOff>
      <xdr:row>10</xdr:row>
      <xdr:rowOff>175603</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6312647" y="2674470"/>
          <a:ext cx="2577353"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該当する仕様書項目の番号を入れる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247650</xdr:colOff>
      <xdr:row>0</xdr:row>
      <xdr:rowOff>47626</xdr:rowOff>
    </xdr:from>
    <xdr:to>
      <xdr:col>6</xdr:col>
      <xdr:colOff>155762</xdr:colOff>
      <xdr:row>2</xdr:row>
      <xdr:rowOff>114300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4087532" y="47626"/>
          <a:ext cx="2388348" cy="753968"/>
        </a:xfrm>
        <a:prstGeom prst="wedgeRoundRectCallout">
          <a:avLst>
            <a:gd name="adj1" fmla="val -43844"/>
            <a:gd name="adj2" fmla="val 856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仕様書記載の部数より多く計上しないこと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1285874</xdr:colOff>
      <xdr:row>1</xdr:row>
      <xdr:rowOff>180975</xdr:rowOff>
    </xdr:from>
    <xdr:to>
      <xdr:col>6</xdr:col>
      <xdr:colOff>371475</xdr:colOff>
      <xdr:row>3</xdr:row>
      <xdr:rowOff>133351</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5619749" y="466725"/>
          <a:ext cx="2305051" cy="590551"/>
        </a:xfrm>
        <a:prstGeom prst="wedgeRoundRectCallout">
          <a:avLst>
            <a:gd name="adj1" fmla="val 41223"/>
            <a:gd name="adj2" fmla="val 15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「給与規定」「雇用契約書」等、</a:t>
          </a:r>
          <a:endParaRPr kumimoji="1" lang="en-US" altLang="ja-JP" sz="1100"/>
        </a:p>
        <a:p>
          <a:pPr algn="l"/>
          <a:r>
            <a:rPr kumimoji="1" lang="ja-JP" altLang="en-US" sz="1100"/>
            <a:t>単価根拠等を記載</a:t>
          </a:r>
          <a:endParaRPr kumimoji="1" lang="en-US" altLang="ja-JP" sz="1100"/>
        </a:p>
      </xdr:txBody>
    </xdr:sp>
    <xdr:clientData/>
  </xdr:twoCellAnchor>
  <xdr:twoCellAnchor>
    <xdr:from>
      <xdr:col>2</xdr:col>
      <xdr:colOff>76200</xdr:colOff>
      <xdr:row>8</xdr:row>
      <xdr:rowOff>304800</xdr:rowOff>
    </xdr:from>
    <xdr:to>
      <xdr:col>4</xdr:col>
      <xdr:colOff>189380</xdr:colOff>
      <xdr:row>10</xdr:row>
      <xdr:rowOff>125925</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2428875" y="2590800"/>
          <a:ext cx="2094380" cy="583125"/>
        </a:xfrm>
        <a:prstGeom prst="wedgeRoundRectCallout">
          <a:avLst>
            <a:gd name="adj1" fmla="val 25459"/>
            <a:gd name="adj2" fmla="val -116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賃金単価根拠資料を併せて提出すること</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8615</xdr:colOff>
      <xdr:row>5</xdr:row>
      <xdr:rowOff>76199</xdr:rowOff>
    </xdr:from>
    <xdr:to>
      <xdr:col>19</xdr:col>
      <xdr:colOff>1072330</xdr:colOff>
      <xdr:row>5</xdr:row>
      <xdr:rowOff>76199</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2574015" y="1593849"/>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8615</xdr:colOff>
      <xdr:row>7</xdr:row>
      <xdr:rowOff>77560</xdr:rowOff>
    </xdr:from>
    <xdr:to>
      <xdr:col>19</xdr:col>
      <xdr:colOff>1072330</xdr:colOff>
      <xdr:row>7</xdr:row>
      <xdr:rowOff>77560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2574015" y="1988910"/>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371475</xdr:colOff>
      <xdr:row>1</xdr:row>
      <xdr:rowOff>28577</xdr:rowOff>
    </xdr:from>
    <xdr:to>
      <xdr:col>9</xdr:col>
      <xdr:colOff>434340</xdr:colOff>
      <xdr:row>25</xdr:row>
      <xdr:rowOff>40005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71475" y="200027"/>
          <a:ext cx="5549265" cy="4126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rgbClr val="FF0000"/>
              </a:solidFill>
            </a:rPr>
            <a:t>・以下①～⑭のシートは提出は不要です。</a:t>
          </a:r>
          <a:endParaRPr kumimoji="1" lang="en-US" altLang="ja-JP" sz="2000" b="1">
            <a:solidFill>
              <a:srgbClr val="FF0000"/>
            </a:solidFill>
          </a:endParaRPr>
        </a:p>
        <a:p>
          <a:pPr algn="l"/>
          <a:r>
            <a:rPr kumimoji="1" lang="ja-JP" altLang="en-US" sz="2000" b="1">
              <a:solidFill>
                <a:srgbClr val="FF0000"/>
              </a:solidFill>
            </a:rPr>
            <a:t>・経費内訳書の作成時にご活用ください。</a:t>
          </a:r>
          <a:endParaRPr kumimoji="1" lang="en-US" altLang="ja-JP" sz="2000" b="1">
            <a:solidFill>
              <a:srgbClr val="FF0000"/>
            </a:solidFill>
          </a:endParaRPr>
        </a:p>
        <a:p>
          <a:pPr algn="l"/>
          <a:r>
            <a:rPr kumimoji="1" lang="ja-JP" altLang="en-US" sz="2000" b="1">
              <a:solidFill>
                <a:srgbClr val="FF0000"/>
              </a:solidFill>
            </a:rPr>
            <a:t>・尚、採択された後の契約においては、本フォーマットと同様の経費内訳をご提出頂きます。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2152650</xdr:colOff>
      <xdr:row>2</xdr:row>
      <xdr:rowOff>9525</xdr:rowOff>
    </xdr:from>
    <xdr:to>
      <xdr:col>3</xdr:col>
      <xdr:colOff>219075</xdr:colOff>
      <xdr:row>3</xdr:row>
      <xdr:rowOff>68775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2152650" y="647700"/>
          <a:ext cx="2609850" cy="297375"/>
        </a:xfrm>
        <a:prstGeom prst="wedgeRoundRectCallout">
          <a:avLst>
            <a:gd name="adj1" fmla="val -51497"/>
            <a:gd name="adj2" fmla="val 288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仕様書の項目と一致させること。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5</xdr:row>
      <xdr:rowOff>152400</xdr:rowOff>
    </xdr:from>
    <xdr:to>
      <xdr:col>1</xdr:col>
      <xdr:colOff>127000</xdr:colOff>
      <xdr:row>5</xdr:row>
      <xdr:rowOff>452157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46050" y="1479550"/>
          <a:ext cx="679450" cy="299757"/>
        </a:xfrm>
        <a:prstGeom prst="wedgeRoundRectCallout">
          <a:avLst>
            <a:gd name="adj1" fmla="val 81602"/>
            <a:gd name="adj2" fmla="val 867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記載例</a:t>
          </a:r>
        </a:p>
      </xdr:txBody>
    </xdr:sp>
    <xdr:clientData/>
  </xdr:twoCellAnchor>
  <xdr:twoCellAnchor>
    <xdr:from>
      <xdr:col>7</xdr:col>
      <xdr:colOff>295275</xdr:colOff>
      <xdr:row>7</xdr:row>
      <xdr:rowOff>152400</xdr:rowOff>
    </xdr:from>
    <xdr:to>
      <xdr:col>14</xdr:col>
      <xdr:colOff>212725</xdr:colOff>
      <xdr:row>11</xdr:row>
      <xdr:rowOff>9525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162300" y="2428875"/>
          <a:ext cx="2327275" cy="962025"/>
        </a:xfrm>
        <a:prstGeom prst="wedgeRoundRectCallout">
          <a:avLst>
            <a:gd name="adj1" fmla="val -43293"/>
            <a:gd name="adj2" fmla="val -1167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時間外手当及び食事手当等の受託者が福利厚生面で支給しているものは除外する</a:t>
          </a:r>
          <a:endParaRPr kumimoji="1" lang="ja-JP" altLang="en-US" sz="1100"/>
        </a:p>
      </xdr:txBody>
    </xdr:sp>
    <xdr:clientData/>
  </xdr:twoCellAnchor>
  <xdr:twoCellAnchor>
    <xdr:from>
      <xdr:col>6</xdr:col>
      <xdr:colOff>219074</xdr:colOff>
      <xdr:row>22</xdr:row>
      <xdr:rowOff>219075</xdr:rowOff>
    </xdr:from>
    <xdr:to>
      <xdr:col>16</xdr:col>
      <xdr:colOff>241300</xdr:colOff>
      <xdr:row>26</xdr:row>
      <xdr:rowOff>171450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955924" y="6435725"/>
          <a:ext cx="3768726" cy="815975"/>
        </a:xfrm>
        <a:prstGeom prst="wedgeRoundRectCallout">
          <a:avLst>
            <a:gd name="adj1" fmla="val -55512"/>
            <a:gd name="adj2" fmla="val -389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割戻しは切上げ</a:t>
          </a:r>
          <a:endParaRPr kumimoji="1" lang="en-US" altLang="ja-JP" sz="1100"/>
        </a:p>
      </xdr:txBody>
    </xdr:sp>
    <xdr:clientData/>
  </xdr:twoCellAnchor>
  <xdr:twoCellAnchor>
    <xdr:from>
      <xdr:col>1</xdr:col>
      <xdr:colOff>66675</xdr:colOff>
      <xdr:row>8</xdr:row>
      <xdr:rowOff>219075</xdr:rowOff>
    </xdr:from>
    <xdr:to>
      <xdr:col>7</xdr:col>
      <xdr:colOff>231775</xdr:colOff>
      <xdr:row>11</xdr:row>
      <xdr:rowOff>46566</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71525" y="2771775"/>
          <a:ext cx="2327275" cy="656166"/>
        </a:xfrm>
        <a:prstGeom prst="wedgeRoundRectCallout">
          <a:avLst>
            <a:gd name="adj1" fmla="val -59618"/>
            <a:gd name="adj2" fmla="val -1422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kumimoji="1" lang="ja-JP" altLang="en-US" sz="1100"/>
        </a:p>
      </xdr:txBody>
    </xdr:sp>
    <xdr:clientData/>
  </xdr:twoCellAnchor>
  <xdr:twoCellAnchor>
    <xdr:from>
      <xdr:col>3</xdr:col>
      <xdr:colOff>412750</xdr:colOff>
      <xdr:row>15</xdr:row>
      <xdr:rowOff>133350</xdr:rowOff>
    </xdr:from>
    <xdr:to>
      <xdr:col>9</xdr:col>
      <xdr:colOff>304800</xdr:colOff>
      <xdr:row>19</xdr:row>
      <xdr:rowOff>71157</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1809750" y="4552950"/>
          <a:ext cx="2279650" cy="1030007"/>
        </a:xfrm>
        <a:prstGeom prst="wedgeRoundRectCallout">
          <a:avLst>
            <a:gd name="adj1" fmla="val -66543"/>
            <a:gd name="adj2" fmla="val 121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600075</xdr:colOff>
      <xdr:row>1</xdr:row>
      <xdr:rowOff>47625</xdr:rowOff>
    </xdr:from>
    <xdr:to>
      <xdr:col>7</xdr:col>
      <xdr:colOff>428625</xdr:colOff>
      <xdr:row>3</xdr:row>
      <xdr:rowOff>85725</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4148604" y="331507"/>
          <a:ext cx="2278903" cy="673100"/>
        </a:xfrm>
        <a:prstGeom prst="wedgeRoundRectCallout">
          <a:avLst>
            <a:gd name="adj1" fmla="val 44322"/>
            <a:gd name="adj2" fmla="val 1183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「仕様書単価」「謝金支給規定」等の単価根拠等を記載</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2028266</xdr:colOff>
      <xdr:row>1</xdr:row>
      <xdr:rowOff>369793</xdr:rowOff>
    </xdr:from>
    <xdr:to>
      <xdr:col>2</xdr:col>
      <xdr:colOff>694766</xdr:colOff>
      <xdr:row>5</xdr:row>
      <xdr:rowOff>179296</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2323541" y="693643"/>
          <a:ext cx="2476500" cy="790578"/>
        </a:xfrm>
        <a:prstGeom prst="wedgeRoundRectCallout">
          <a:avLst>
            <a:gd name="adj1" fmla="val -87122"/>
            <a:gd name="adj2" fmla="val -124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旅費の使用規程について、記載。</a:t>
          </a:r>
          <a:endParaRPr kumimoji="1" lang="en-US" altLang="ja-JP" sz="1100"/>
        </a:p>
        <a:p>
          <a:pPr algn="l"/>
          <a:r>
            <a:rPr kumimoji="1" lang="ja-JP" altLang="en-US" sz="1100"/>
            <a:t>「旅費法」「自社旅費規程」等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1230313</xdr:colOff>
      <xdr:row>3</xdr:row>
      <xdr:rowOff>3175</xdr:rowOff>
    </xdr:from>
    <xdr:to>
      <xdr:col>11</xdr:col>
      <xdr:colOff>849313</xdr:colOff>
      <xdr:row>4</xdr:row>
      <xdr:rowOff>257175</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5318126" y="995363"/>
          <a:ext cx="3230562" cy="555625"/>
        </a:xfrm>
        <a:prstGeom prst="wedgeRoundRectCallout">
          <a:avLst>
            <a:gd name="adj1" fmla="val -76091"/>
            <a:gd name="adj2" fmla="val 3432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駅名・バス停名を記載。（タクシー・自家用車の場合、地名・施設名の記載も可とする）</a:t>
          </a:r>
          <a:endParaRPr kumimoji="1" lang="en-US" altLang="ja-JP" sz="1100"/>
        </a:p>
      </xdr:txBody>
    </xdr:sp>
    <xdr:clientData/>
  </xdr:twoCellAnchor>
  <xdr:twoCellAnchor>
    <xdr:from>
      <xdr:col>4</xdr:col>
      <xdr:colOff>276225</xdr:colOff>
      <xdr:row>0</xdr:row>
      <xdr:rowOff>38100</xdr:rowOff>
    </xdr:from>
    <xdr:to>
      <xdr:col>6</xdr:col>
      <xdr:colOff>1257300</xdr:colOff>
      <xdr:row>1</xdr:row>
      <xdr:rowOff>123825</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514600" y="38100"/>
          <a:ext cx="2771775" cy="371475"/>
        </a:xfrm>
        <a:prstGeom prst="wedgeRoundRectCallout">
          <a:avLst>
            <a:gd name="adj1" fmla="val -88486"/>
            <a:gd name="adj2" fmla="val 2379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「旅費法」「当社旅費規程」等</a:t>
          </a:r>
          <a:endParaRPr kumimoji="1" lang="en-US" altLang="ja-JP" sz="1100"/>
        </a:p>
      </xdr:txBody>
    </xdr:sp>
    <xdr:clientData/>
  </xdr:twoCellAnchor>
  <xdr:twoCellAnchor>
    <xdr:from>
      <xdr:col>4</xdr:col>
      <xdr:colOff>190500</xdr:colOff>
      <xdr:row>33</xdr:row>
      <xdr:rowOff>63500</xdr:rowOff>
    </xdr:from>
    <xdr:to>
      <xdr:col>7</xdr:col>
      <xdr:colOff>193674</xdr:colOff>
      <xdr:row>36</xdr:row>
      <xdr:rowOff>76200</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2413000" y="13169900"/>
          <a:ext cx="3165474" cy="546100"/>
        </a:xfrm>
        <a:prstGeom prst="wedgeRoundRectCallout">
          <a:avLst>
            <a:gd name="adj1" fmla="val 117089"/>
            <a:gd name="adj2" fmla="val -392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複数ページによる場合には、ページごとの小計欄を設けてください。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136071</xdr:colOff>
      <xdr:row>1</xdr:row>
      <xdr:rowOff>149678</xdr:rowOff>
    </xdr:from>
    <xdr:to>
      <xdr:col>10</xdr:col>
      <xdr:colOff>129267</xdr:colOff>
      <xdr:row>3</xdr:row>
      <xdr:rowOff>180974</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5021035" y="435428"/>
          <a:ext cx="2809875" cy="575582"/>
        </a:xfrm>
        <a:prstGeom prst="wedgeRoundRectCallout">
          <a:avLst>
            <a:gd name="adj1" fmla="val -65241"/>
            <a:gd name="adj2" fmla="val 441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本様式は仕様書の区分毎に作成すること。</a:t>
          </a:r>
          <a:endParaRPr kumimoji="1" lang="en-US" altLang="ja-JP" sz="1100"/>
        </a:p>
      </xdr:txBody>
    </xdr:sp>
    <xdr:clientData/>
  </xdr:twoCellAnchor>
  <xdr:twoCellAnchor>
    <xdr:from>
      <xdr:col>3</xdr:col>
      <xdr:colOff>843643</xdr:colOff>
      <xdr:row>4</xdr:row>
      <xdr:rowOff>10886</xdr:rowOff>
    </xdr:from>
    <xdr:to>
      <xdr:col>8</xdr:col>
      <xdr:colOff>526597</xdr:colOff>
      <xdr:row>6</xdr:row>
      <xdr:rowOff>42182</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2762250" y="1085850"/>
          <a:ext cx="3887561" cy="575582"/>
        </a:xfrm>
        <a:prstGeom prst="wedgeRoundRectCallout">
          <a:avLst>
            <a:gd name="adj1" fmla="val 44686"/>
            <a:gd name="adj2" fmla="val 79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「航空券等」には航空券代金、海外空港諸税、燃油サーチャージ、航空保険料、査収手数料等を計上する</a:t>
          </a:r>
          <a:endParaRPr kumimoji="1" lang="en-US" altLang="ja-JP" sz="1100"/>
        </a:p>
      </xdr:txBody>
    </xdr:sp>
    <xdr:clientData/>
  </xdr:twoCellAnchor>
  <xdr:twoCellAnchor>
    <xdr:from>
      <xdr:col>8</xdr:col>
      <xdr:colOff>696686</xdr:colOff>
      <xdr:row>3</xdr:row>
      <xdr:rowOff>217714</xdr:rowOff>
    </xdr:from>
    <xdr:to>
      <xdr:col>16</xdr:col>
      <xdr:colOff>107497</xdr:colOff>
      <xdr:row>6</xdr:row>
      <xdr:rowOff>4082</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819900" y="1047750"/>
          <a:ext cx="3887561" cy="575582"/>
        </a:xfrm>
        <a:prstGeom prst="wedgeRoundRectCallout">
          <a:avLst>
            <a:gd name="adj1" fmla="val -36868"/>
            <a:gd name="adj2" fmla="val 8669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「課税分」には、発券手数料、（国内）空港施設利用料等を計上する。</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2.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81"/>
  <sheetViews>
    <sheetView view="pageBreakPreview" topLeftCell="A5" zoomScale="70" zoomScaleNormal="85" zoomScaleSheetLayoutView="70" workbookViewId="0">
      <selection activeCell="Q13" sqref="Q13"/>
    </sheetView>
  </sheetViews>
  <sheetFormatPr defaultColWidth="9" defaultRowHeight="13.8"/>
  <cols>
    <col min="1" max="1" width="2.21875" style="89" customWidth="1"/>
    <col min="2" max="2" width="3.33203125" style="89" customWidth="1"/>
    <col min="3" max="3" width="12.77734375" style="89" bestFit="1" customWidth="1"/>
    <col min="4" max="4" width="15.21875" style="89" customWidth="1"/>
    <col min="5" max="5" width="24.21875" style="89" bestFit="1" customWidth="1"/>
    <col min="6" max="6" width="7.88671875" style="89" customWidth="1"/>
    <col min="7" max="8" width="5.44140625" style="89" customWidth="1"/>
    <col min="9" max="9" width="8.88671875" style="89" customWidth="1"/>
    <col min="10" max="10" width="12.33203125" style="89" bestFit="1" customWidth="1"/>
    <col min="11" max="11" width="2.44140625" style="97" customWidth="1"/>
    <col min="12" max="12" width="14.109375" style="89" bestFit="1" customWidth="1"/>
    <col min="13" max="13" width="10.109375" style="115" bestFit="1" customWidth="1"/>
    <col min="14" max="14" width="2" style="89" customWidth="1"/>
    <col min="15" max="16384" width="9" style="89"/>
  </cols>
  <sheetData>
    <row r="1" spans="2:18">
      <c r="M1" s="373" t="s">
        <v>320</v>
      </c>
    </row>
    <row r="3" spans="2:18" ht="30" customHeight="1">
      <c r="B3" s="559" t="s">
        <v>405</v>
      </c>
      <c r="C3" s="559"/>
      <c r="D3" s="559"/>
      <c r="E3" s="559"/>
      <c r="F3" s="559"/>
      <c r="G3" s="559"/>
      <c r="H3" s="559"/>
      <c r="I3" s="559"/>
      <c r="J3" s="559"/>
      <c r="K3" s="559"/>
      <c r="L3" s="559"/>
      <c r="M3" s="559"/>
    </row>
    <row r="4" spans="2:18" s="374" customFormat="1" ht="19.2">
      <c r="B4" s="375"/>
      <c r="C4" s="376" t="s">
        <v>321</v>
      </c>
      <c r="D4" s="377"/>
      <c r="E4" s="378"/>
      <c r="F4" s="379"/>
      <c r="G4" s="379"/>
      <c r="H4" s="378"/>
      <c r="I4" s="379"/>
      <c r="J4" s="379"/>
      <c r="K4" s="377"/>
      <c r="M4" s="377"/>
      <c r="N4" s="380"/>
      <c r="O4" s="381"/>
      <c r="P4" s="381"/>
      <c r="R4" s="380"/>
    </row>
    <row r="5" spans="2:18" s="374" customFormat="1" ht="19.2">
      <c r="B5" s="375"/>
      <c r="C5" s="376" t="s">
        <v>322</v>
      </c>
      <c r="D5" s="377"/>
      <c r="E5" s="378"/>
      <c r="F5" s="382"/>
      <c r="G5" s="382"/>
      <c r="H5" s="378"/>
      <c r="I5" s="382"/>
      <c r="J5" s="382"/>
      <c r="K5" s="377"/>
      <c r="M5" s="377"/>
      <c r="N5" s="380"/>
      <c r="O5" s="381"/>
      <c r="P5" s="381"/>
      <c r="R5" s="380"/>
    </row>
    <row r="6" spans="2:18" s="383" customFormat="1" ht="12">
      <c r="B6" s="384"/>
      <c r="C6" s="385"/>
      <c r="D6" s="385"/>
      <c r="O6" s="386"/>
      <c r="P6" s="386"/>
    </row>
    <row r="7" spans="2:18" s="374" customFormat="1" ht="19.2">
      <c r="B7" s="560" t="s">
        <v>323</v>
      </c>
      <c r="C7" s="560"/>
      <c r="D7" s="560"/>
      <c r="E7" s="560"/>
      <c r="F7" s="560"/>
      <c r="G7" s="560"/>
      <c r="H7" s="560"/>
      <c r="I7" s="560"/>
      <c r="J7" s="560"/>
      <c r="K7" s="560"/>
      <c r="L7" s="560"/>
      <c r="M7" s="560"/>
      <c r="N7" s="387"/>
      <c r="O7" s="387"/>
      <c r="P7" s="387"/>
      <c r="R7" s="380"/>
    </row>
    <row r="8" spans="2:18" ht="18.75" customHeight="1" thickBot="1">
      <c r="B8" s="90"/>
      <c r="C8" s="90"/>
      <c r="D8" s="90"/>
      <c r="E8" s="90"/>
      <c r="F8" s="90"/>
      <c r="G8" s="90"/>
      <c r="H8" s="90"/>
      <c r="I8" s="90"/>
      <c r="J8" s="90"/>
      <c r="K8" s="90"/>
      <c r="L8" s="90"/>
      <c r="M8" s="91" t="s">
        <v>196</v>
      </c>
    </row>
    <row r="9" spans="2:18" ht="15.75" customHeight="1">
      <c r="B9" s="561" t="s">
        <v>162</v>
      </c>
      <c r="C9" s="562"/>
      <c r="D9" s="179" t="s">
        <v>163</v>
      </c>
      <c r="E9" s="563" t="s">
        <v>164</v>
      </c>
      <c r="F9" s="564"/>
      <c r="G9" s="564"/>
      <c r="H9" s="564"/>
      <c r="I9" s="564"/>
      <c r="J9" s="564"/>
      <c r="K9" s="564"/>
      <c r="L9" s="565"/>
      <c r="M9" s="180" t="s">
        <v>165</v>
      </c>
    </row>
    <row r="10" spans="2:18" ht="15.75" customHeight="1">
      <c r="B10" s="181"/>
      <c r="C10" s="182"/>
      <c r="D10" s="183"/>
      <c r="E10" s="182"/>
      <c r="F10" s="92"/>
      <c r="G10" s="92"/>
      <c r="H10" s="92"/>
      <c r="I10" s="92"/>
      <c r="J10" s="92"/>
      <c r="K10" s="92"/>
      <c r="L10" s="92"/>
      <c r="M10" s="184"/>
    </row>
    <row r="11" spans="2:18" ht="14.25" customHeight="1">
      <c r="B11" s="185" t="s">
        <v>166</v>
      </c>
      <c r="C11" s="186"/>
      <c r="D11" s="187">
        <f>L20</f>
        <v>6945000</v>
      </c>
      <c r="E11" s="188" t="str">
        <f>①人件費内訳!B5</f>
        <v>主任技師</v>
      </c>
      <c r="F11" s="188">
        <f>①人件費内訳!B19</f>
        <v>21</v>
      </c>
      <c r="G11" s="189" t="s">
        <v>167</v>
      </c>
      <c r="H11" s="190" t="s">
        <v>168</v>
      </c>
      <c r="I11" s="189" t="s">
        <v>197</v>
      </c>
      <c r="J11" s="191">
        <v>40000</v>
      </c>
      <c r="K11" s="192" t="s">
        <v>169</v>
      </c>
      <c r="L11" s="193">
        <f>ROUNDDOWN(F11*J11,0)</f>
        <v>840000</v>
      </c>
      <c r="M11" s="194"/>
    </row>
    <row r="12" spans="2:18" ht="14.25" customHeight="1">
      <c r="B12" s="185"/>
      <c r="C12" s="186"/>
      <c r="D12" s="187"/>
      <c r="E12" s="188"/>
      <c r="F12" s="188"/>
      <c r="G12" s="189"/>
      <c r="H12" s="190"/>
      <c r="I12" s="189"/>
      <c r="J12" s="191"/>
      <c r="K12" s="192"/>
      <c r="L12" s="193"/>
      <c r="M12" s="194"/>
    </row>
    <row r="13" spans="2:18" ht="14.25" customHeight="1">
      <c r="B13" s="185"/>
      <c r="C13" s="186"/>
      <c r="D13" s="187"/>
      <c r="E13" s="188" t="str">
        <f>①人件費内訳!C5</f>
        <v>技師A－１</v>
      </c>
      <c r="F13" s="188">
        <f>①人件費内訳!C19</f>
        <v>42</v>
      </c>
      <c r="G13" s="189" t="s">
        <v>167</v>
      </c>
      <c r="H13" s="190" t="s">
        <v>168</v>
      </c>
      <c r="I13" s="189" t="s">
        <v>197</v>
      </c>
      <c r="J13" s="191">
        <v>30000</v>
      </c>
      <c r="K13" s="192" t="s">
        <v>169</v>
      </c>
      <c r="L13" s="193">
        <f>ROUNDDOWN(F13*J13,0)</f>
        <v>1260000</v>
      </c>
      <c r="M13" s="194"/>
    </row>
    <row r="14" spans="2:18" ht="14.25" customHeight="1">
      <c r="B14" s="185"/>
      <c r="C14" s="186"/>
      <c r="D14" s="187"/>
      <c r="E14" s="188"/>
      <c r="F14" s="188"/>
      <c r="G14" s="188"/>
      <c r="H14" s="97"/>
      <c r="I14" s="189"/>
      <c r="J14" s="191"/>
      <c r="K14" s="192"/>
      <c r="L14" s="193"/>
      <c r="M14" s="194"/>
    </row>
    <row r="15" spans="2:18" ht="14.25" customHeight="1">
      <c r="B15" s="185"/>
      <c r="C15" s="186"/>
      <c r="D15" s="187"/>
      <c r="E15" s="188" t="str">
        <f>①人件費内訳!D5</f>
        <v>技師A－２</v>
      </c>
      <c r="F15" s="188">
        <f>①人件費内訳!D19</f>
        <v>84</v>
      </c>
      <c r="G15" s="189" t="s">
        <v>167</v>
      </c>
      <c r="H15" s="190" t="s">
        <v>168</v>
      </c>
      <c r="I15" s="189" t="s">
        <v>197</v>
      </c>
      <c r="J15" s="191">
        <v>30000</v>
      </c>
      <c r="K15" s="192" t="s">
        <v>169</v>
      </c>
      <c r="L15" s="193">
        <f>ROUNDDOWN(F15*J15,0)</f>
        <v>2520000</v>
      </c>
      <c r="M15" s="194"/>
    </row>
    <row r="16" spans="2:18" ht="14.25" customHeight="1">
      <c r="B16" s="185"/>
      <c r="C16" s="186"/>
      <c r="D16" s="187"/>
      <c r="E16" s="188"/>
      <c r="F16" s="188"/>
      <c r="G16" s="188"/>
      <c r="H16" s="97"/>
      <c r="I16" s="189"/>
      <c r="J16" s="191"/>
      <c r="K16" s="192"/>
      <c r="L16" s="193"/>
      <c r="M16" s="194"/>
    </row>
    <row r="17" spans="2:14" ht="14.25" customHeight="1">
      <c r="B17" s="185"/>
      <c r="C17" s="186"/>
      <c r="D17" s="187"/>
      <c r="E17" s="188" t="str">
        <f>①人件費内訳!E5</f>
        <v>技師Ｂ</v>
      </c>
      <c r="F17" s="188">
        <f>①人件費内訳!E19</f>
        <v>93</v>
      </c>
      <c r="G17" s="189" t="s">
        <v>167</v>
      </c>
      <c r="H17" s="190" t="s">
        <v>168</v>
      </c>
      <c r="I17" s="189" t="s">
        <v>197</v>
      </c>
      <c r="J17" s="191">
        <v>25000</v>
      </c>
      <c r="K17" s="192" t="s">
        <v>169</v>
      </c>
      <c r="L17" s="193">
        <f>ROUNDDOWN(F17*J17,0)</f>
        <v>2325000</v>
      </c>
      <c r="M17" s="194"/>
    </row>
    <row r="18" spans="2:14" ht="14.25" customHeight="1">
      <c r="B18" s="185"/>
      <c r="C18" s="186"/>
      <c r="D18" s="187"/>
      <c r="E18" s="188"/>
      <c r="F18" s="188"/>
      <c r="G18" s="188"/>
      <c r="H18" s="97"/>
      <c r="I18" s="189"/>
      <c r="J18" s="191"/>
      <c r="K18" s="192"/>
      <c r="L18" s="193"/>
      <c r="M18" s="194"/>
    </row>
    <row r="19" spans="2:14" ht="14.25" customHeight="1">
      <c r="B19" s="195" t="s">
        <v>170</v>
      </c>
      <c r="C19" s="188"/>
      <c r="D19" s="187">
        <f>D11</f>
        <v>6945000</v>
      </c>
      <c r="E19" s="188"/>
      <c r="F19" s="188"/>
      <c r="G19" s="188"/>
      <c r="I19" s="189"/>
      <c r="J19" s="191"/>
      <c r="K19" s="192"/>
      <c r="L19" s="193"/>
      <c r="M19" s="194"/>
    </row>
    <row r="20" spans="2:14" s="94" customFormat="1" ht="14.25" customHeight="1">
      <c r="B20" s="196"/>
      <c r="C20" s="197"/>
      <c r="D20" s="198"/>
      <c r="E20" s="197"/>
      <c r="F20" s="197"/>
      <c r="G20" s="197"/>
      <c r="H20" s="199"/>
      <c r="I20" s="199"/>
      <c r="J20" s="200" t="s">
        <v>171</v>
      </c>
      <c r="K20" s="201"/>
      <c r="L20" s="202">
        <f>SUM(L11:L18)</f>
        <v>6945000</v>
      </c>
      <c r="M20" s="203"/>
      <c r="N20" s="93"/>
    </row>
    <row r="21" spans="2:14" ht="14.25" customHeight="1">
      <c r="B21" s="204"/>
      <c r="C21" s="205"/>
      <c r="D21" s="206"/>
      <c r="E21" s="205"/>
      <c r="F21" s="205"/>
      <c r="G21" s="207"/>
      <c r="H21" s="205"/>
      <c r="I21" s="205"/>
      <c r="J21" s="208"/>
      <c r="K21" s="209"/>
      <c r="L21" s="205"/>
      <c r="M21" s="210"/>
    </row>
    <row r="22" spans="2:14" ht="14.25" customHeight="1">
      <c r="B22" s="211" t="s">
        <v>172</v>
      </c>
      <c r="C22" s="212"/>
      <c r="D22" s="213"/>
      <c r="E22" s="92"/>
      <c r="F22" s="92"/>
      <c r="G22" s="92"/>
      <c r="H22" s="92"/>
      <c r="I22" s="92"/>
      <c r="J22" s="92"/>
      <c r="K22" s="95"/>
      <c r="L22" s="92"/>
      <c r="M22" s="96"/>
    </row>
    <row r="23" spans="2:14" ht="14.25" customHeight="1">
      <c r="B23" s="195"/>
      <c r="C23" s="188"/>
      <c r="D23" s="187"/>
      <c r="M23" s="98"/>
    </row>
    <row r="24" spans="2:14" ht="14.25" customHeight="1">
      <c r="B24" s="195"/>
      <c r="C24" s="188" t="s">
        <v>173</v>
      </c>
      <c r="D24" s="99">
        <f>L26</f>
        <v>247800</v>
      </c>
      <c r="E24" s="89" t="s">
        <v>198</v>
      </c>
      <c r="F24" s="214">
        <v>1</v>
      </c>
      <c r="G24" s="190" t="s">
        <v>174</v>
      </c>
      <c r="H24" s="190" t="s">
        <v>175</v>
      </c>
      <c r="I24" s="189" t="s">
        <v>176</v>
      </c>
      <c r="J24" s="215">
        <f>②諸謝金内訳!G8</f>
        <v>247800</v>
      </c>
      <c r="K24" s="192" t="s">
        <v>169</v>
      </c>
      <c r="L24" s="216">
        <f>ROUND(F24*J24,0)</f>
        <v>247800</v>
      </c>
      <c r="M24" s="194"/>
    </row>
    <row r="25" spans="2:14" ht="14.25" customHeight="1">
      <c r="B25" s="195"/>
      <c r="C25" s="188"/>
      <c r="D25" s="100"/>
      <c r="F25" s="214"/>
      <c r="G25" s="190"/>
      <c r="H25" s="190"/>
      <c r="I25" s="189"/>
      <c r="J25" s="215"/>
      <c r="K25" s="192"/>
      <c r="L25" s="216"/>
      <c r="M25" s="194"/>
    </row>
    <row r="26" spans="2:14" s="94" customFormat="1" ht="14.25" customHeight="1">
      <c r="B26" s="196"/>
      <c r="C26" s="197"/>
      <c r="D26" s="101"/>
      <c r="F26" s="217"/>
      <c r="G26" s="218"/>
      <c r="H26" s="219"/>
      <c r="I26" s="199"/>
      <c r="J26" s="220" t="s">
        <v>171</v>
      </c>
      <c r="K26" s="201" t="s">
        <v>2</v>
      </c>
      <c r="L26" s="221">
        <f>SUM(L24:L24)</f>
        <v>247800</v>
      </c>
      <c r="M26" s="203"/>
      <c r="N26" s="93"/>
    </row>
    <row r="27" spans="2:14" ht="14.25" customHeight="1">
      <c r="B27" s="195"/>
      <c r="C27" s="188"/>
      <c r="D27" s="187"/>
      <c r="H27" s="97"/>
      <c r="L27" s="102"/>
      <c r="M27" s="98"/>
    </row>
    <row r="28" spans="2:14" ht="14.25" customHeight="1">
      <c r="B28" s="195"/>
      <c r="C28" s="188" t="s">
        <v>177</v>
      </c>
      <c r="D28" s="99">
        <f>L30</f>
        <v>6120008</v>
      </c>
      <c r="E28" s="89" t="s">
        <v>199</v>
      </c>
      <c r="F28" s="214">
        <v>1</v>
      </c>
      <c r="G28" s="190" t="s">
        <v>174</v>
      </c>
      <c r="H28" s="190" t="s">
        <v>175</v>
      </c>
      <c r="I28" s="189" t="s">
        <v>176</v>
      </c>
      <c r="J28" s="215">
        <f>③旅費内訳!D25</f>
        <v>6120008</v>
      </c>
      <c r="K28" s="192" t="s">
        <v>169</v>
      </c>
      <c r="L28" s="216">
        <f>ROUND(F28*J28,0)</f>
        <v>6120008</v>
      </c>
      <c r="M28" s="364"/>
    </row>
    <row r="29" spans="2:14" ht="14.25" customHeight="1">
      <c r="B29" s="195"/>
      <c r="C29" s="188"/>
      <c r="D29" s="100"/>
      <c r="F29" s="566"/>
      <c r="G29" s="567"/>
      <c r="H29" s="222"/>
      <c r="I29" s="189"/>
      <c r="J29" s="215"/>
      <c r="K29" s="192"/>
      <c r="L29" s="223"/>
      <c r="M29" s="194"/>
    </row>
    <row r="30" spans="2:14" s="94" customFormat="1" ht="14.25" customHeight="1">
      <c r="B30" s="196"/>
      <c r="C30" s="197"/>
      <c r="D30" s="101"/>
      <c r="F30" s="217"/>
      <c r="G30" s="218"/>
      <c r="H30" s="219"/>
      <c r="I30" s="199"/>
      <c r="J30" s="220" t="s">
        <v>171</v>
      </c>
      <c r="K30" s="201" t="s">
        <v>2</v>
      </c>
      <c r="L30" s="221">
        <f>L28</f>
        <v>6120008</v>
      </c>
      <c r="M30" s="203"/>
      <c r="N30" s="93"/>
    </row>
    <row r="31" spans="2:14" ht="14.25" customHeight="1">
      <c r="B31" s="195"/>
      <c r="C31" s="188"/>
      <c r="D31" s="99"/>
      <c r="F31" s="214"/>
      <c r="G31" s="190"/>
      <c r="H31" s="222"/>
      <c r="I31" s="189"/>
      <c r="J31" s="216"/>
      <c r="K31" s="192"/>
      <c r="L31" s="216"/>
      <c r="M31" s="194"/>
      <c r="N31" s="103"/>
    </row>
    <row r="32" spans="2:14" ht="14.25" customHeight="1">
      <c r="B32" s="195"/>
      <c r="C32" s="188" t="s">
        <v>178</v>
      </c>
      <c r="D32" s="99">
        <f>L34</f>
        <v>226000</v>
      </c>
      <c r="E32" s="89" t="s">
        <v>200</v>
      </c>
      <c r="F32" s="214">
        <v>1</v>
      </c>
      <c r="G32" s="190" t="s">
        <v>174</v>
      </c>
      <c r="H32" s="190" t="s">
        <v>175</v>
      </c>
      <c r="I32" s="189" t="s">
        <v>176</v>
      </c>
      <c r="J32" s="215">
        <f>⑥消耗品費内訳!F11</f>
        <v>226000</v>
      </c>
      <c r="K32" s="192" t="s">
        <v>1</v>
      </c>
      <c r="L32" s="216">
        <f>ROUND(F32*J32,0)</f>
        <v>226000</v>
      </c>
      <c r="M32" s="194"/>
    </row>
    <row r="33" spans="2:14" ht="14.25" customHeight="1">
      <c r="B33" s="195"/>
      <c r="C33" s="188"/>
      <c r="D33" s="100"/>
      <c r="F33" s="214"/>
      <c r="G33" s="190"/>
      <c r="H33" s="190"/>
      <c r="I33" s="189"/>
      <c r="J33" s="215"/>
      <c r="K33" s="192"/>
      <c r="L33" s="216"/>
      <c r="M33" s="194"/>
    </row>
    <row r="34" spans="2:14" s="94" customFormat="1" ht="14.25" customHeight="1">
      <c r="B34" s="196"/>
      <c r="C34" s="197"/>
      <c r="D34" s="101"/>
      <c r="F34" s="217"/>
      <c r="G34" s="218"/>
      <c r="H34" s="219"/>
      <c r="I34" s="199"/>
      <c r="J34" s="220" t="s">
        <v>171</v>
      </c>
      <c r="K34" s="201" t="s">
        <v>2</v>
      </c>
      <c r="L34" s="221">
        <f>SUM(L32)</f>
        <v>226000</v>
      </c>
      <c r="M34" s="203"/>
      <c r="N34" s="93"/>
    </row>
    <row r="35" spans="2:14" ht="14.25" customHeight="1">
      <c r="B35" s="195"/>
      <c r="C35" s="188"/>
      <c r="D35" s="99"/>
      <c r="F35" s="214"/>
      <c r="G35" s="190"/>
      <c r="H35" s="222"/>
      <c r="I35" s="189"/>
      <c r="J35" s="216"/>
      <c r="K35" s="192"/>
      <c r="L35" s="216"/>
      <c r="M35" s="194"/>
      <c r="N35" s="103"/>
    </row>
    <row r="36" spans="2:14" ht="14.25" customHeight="1">
      <c r="B36" s="195"/>
      <c r="C36" s="188" t="s">
        <v>179</v>
      </c>
      <c r="D36" s="99">
        <f>L38</f>
        <v>4500</v>
      </c>
      <c r="E36" s="89" t="s">
        <v>201</v>
      </c>
      <c r="F36" s="214">
        <v>1</v>
      </c>
      <c r="G36" s="190" t="s">
        <v>174</v>
      </c>
      <c r="H36" s="190" t="s">
        <v>175</v>
      </c>
      <c r="I36" s="189" t="s">
        <v>176</v>
      </c>
      <c r="J36" s="215">
        <f>⑦印刷製本費内訳!F11</f>
        <v>4500</v>
      </c>
      <c r="K36" s="192" t="s">
        <v>1</v>
      </c>
      <c r="L36" s="216">
        <f>ROUND(F36*J36,0)</f>
        <v>4500</v>
      </c>
      <c r="M36" s="194"/>
    </row>
    <row r="37" spans="2:14" ht="14.25" customHeight="1">
      <c r="B37" s="195"/>
      <c r="C37" s="188"/>
      <c r="D37" s="100"/>
      <c r="F37" s="214"/>
      <c r="G37" s="190"/>
      <c r="H37" s="190"/>
      <c r="I37" s="189"/>
      <c r="J37" s="215"/>
      <c r="K37" s="192"/>
      <c r="L37" s="216"/>
      <c r="M37" s="194"/>
    </row>
    <row r="38" spans="2:14" s="94" customFormat="1" ht="14.25" customHeight="1">
      <c r="B38" s="196"/>
      <c r="C38" s="197"/>
      <c r="D38" s="101"/>
      <c r="F38" s="217"/>
      <c r="G38" s="218"/>
      <c r="H38" s="219"/>
      <c r="I38" s="199"/>
      <c r="J38" s="220" t="s">
        <v>171</v>
      </c>
      <c r="K38" s="201" t="s">
        <v>2</v>
      </c>
      <c r="L38" s="221">
        <f>SUM(L36)</f>
        <v>4500</v>
      </c>
      <c r="M38" s="203"/>
      <c r="N38" s="93"/>
    </row>
    <row r="39" spans="2:14" ht="14.25" customHeight="1">
      <c r="B39" s="195"/>
      <c r="C39" s="188"/>
      <c r="D39" s="99"/>
      <c r="F39" s="214"/>
      <c r="G39" s="190"/>
      <c r="H39" s="222"/>
      <c r="I39" s="189"/>
      <c r="J39" s="216"/>
      <c r="K39" s="192"/>
      <c r="L39" s="216"/>
      <c r="M39" s="194"/>
      <c r="N39" s="103"/>
    </row>
    <row r="40" spans="2:14" ht="14.25" customHeight="1">
      <c r="B40" s="195"/>
      <c r="C40" s="188" t="s">
        <v>180</v>
      </c>
      <c r="D40" s="99">
        <f>L42</f>
        <v>109700</v>
      </c>
      <c r="E40" s="89" t="s">
        <v>202</v>
      </c>
      <c r="F40" s="188">
        <v>1</v>
      </c>
      <c r="G40" s="190" t="s">
        <v>174</v>
      </c>
      <c r="H40" s="190" t="s">
        <v>175</v>
      </c>
      <c r="I40" s="189" t="s">
        <v>176</v>
      </c>
      <c r="J40" s="215">
        <f>⑧通信運搬費内訳!F11</f>
        <v>109700</v>
      </c>
      <c r="K40" s="192" t="s">
        <v>181</v>
      </c>
      <c r="L40" s="216">
        <f>ROUND(F40*J40,0)</f>
        <v>109700</v>
      </c>
      <c r="M40" s="194"/>
    </row>
    <row r="41" spans="2:14" ht="14.25" customHeight="1">
      <c r="B41" s="195"/>
      <c r="C41" s="188"/>
      <c r="D41" s="99"/>
      <c r="F41" s="566"/>
      <c r="G41" s="567"/>
      <c r="H41" s="222"/>
      <c r="I41" s="189"/>
      <c r="J41" s="215"/>
      <c r="K41" s="192"/>
      <c r="L41" s="216"/>
      <c r="M41" s="194"/>
    </row>
    <row r="42" spans="2:14" s="94" customFormat="1" ht="14.25" customHeight="1">
      <c r="B42" s="196"/>
      <c r="C42" s="197"/>
      <c r="D42" s="101"/>
      <c r="F42" s="217"/>
      <c r="G42" s="218"/>
      <c r="H42" s="219"/>
      <c r="I42" s="199"/>
      <c r="J42" s="220" t="s">
        <v>171</v>
      </c>
      <c r="K42" s="201" t="s">
        <v>2</v>
      </c>
      <c r="L42" s="221">
        <f>L40</f>
        <v>109700</v>
      </c>
      <c r="M42" s="203"/>
      <c r="N42" s="93"/>
    </row>
    <row r="43" spans="2:14" s="94" customFormat="1" ht="14.25" customHeight="1">
      <c r="B43" s="196"/>
      <c r="C43" s="197"/>
      <c r="D43" s="101"/>
      <c r="F43" s="217"/>
      <c r="G43" s="218"/>
      <c r="H43" s="219"/>
      <c r="I43" s="199"/>
      <c r="J43" s="224"/>
      <c r="K43" s="225"/>
      <c r="L43" s="224"/>
      <c r="M43" s="203"/>
      <c r="N43" s="93"/>
    </row>
    <row r="44" spans="2:14" ht="14.25" customHeight="1">
      <c r="B44" s="195"/>
      <c r="C44" s="188" t="s">
        <v>182</v>
      </c>
      <c r="D44" s="99">
        <f>L46</f>
        <v>590000</v>
      </c>
      <c r="E44" s="89" t="s">
        <v>203</v>
      </c>
      <c r="F44" s="214">
        <v>1</v>
      </c>
      <c r="G44" s="190" t="s">
        <v>174</v>
      </c>
      <c r="H44" s="190" t="s">
        <v>175</v>
      </c>
      <c r="I44" s="189" t="s">
        <v>176</v>
      </c>
      <c r="J44" s="215">
        <f>⑨借料及び損料内訳!F11</f>
        <v>590000</v>
      </c>
      <c r="K44" s="192" t="s">
        <v>181</v>
      </c>
      <c r="L44" s="223">
        <f>ROUND(F44*J44,0)</f>
        <v>590000</v>
      </c>
      <c r="M44" s="194"/>
      <c r="N44" s="103"/>
    </row>
    <row r="45" spans="2:14" ht="14.25" customHeight="1">
      <c r="B45" s="195"/>
      <c r="C45" s="188"/>
      <c r="D45" s="99"/>
      <c r="F45" s="214"/>
      <c r="G45" s="190"/>
      <c r="H45" s="222"/>
      <c r="I45" s="189"/>
      <c r="J45" s="216"/>
      <c r="K45" s="192"/>
      <c r="L45" s="223"/>
      <c r="M45" s="194"/>
      <c r="N45" s="103"/>
    </row>
    <row r="46" spans="2:14" s="94" customFormat="1" ht="14.25" customHeight="1">
      <c r="B46" s="196"/>
      <c r="C46" s="197"/>
      <c r="D46" s="101"/>
      <c r="F46" s="217"/>
      <c r="G46" s="218"/>
      <c r="H46" s="219"/>
      <c r="I46" s="199"/>
      <c r="J46" s="220" t="s">
        <v>171</v>
      </c>
      <c r="K46" s="201" t="s">
        <v>2</v>
      </c>
      <c r="L46" s="221">
        <f>L44</f>
        <v>590000</v>
      </c>
      <c r="M46" s="203"/>
      <c r="N46" s="93"/>
    </row>
    <row r="47" spans="2:14" ht="14.25" customHeight="1">
      <c r="B47" s="195"/>
      <c r="C47" s="188"/>
      <c r="D47" s="99"/>
      <c r="F47" s="214"/>
      <c r="G47" s="190"/>
      <c r="H47" s="222"/>
      <c r="I47" s="189"/>
      <c r="J47" s="216"/>
      <c r="K47" s="192"/>
      <c r="L47" s="223"/>
      <c r="M47" s="194"/>
      <c r="N47" s="103"/>
    </row>
    <row r="48" spans="2:14" ht="14.25" customHeight="1">
      <c r="B48" s="195"/>
      <c r="C48" s="188" t="s">
        <v>183</v>
      </c>
      <c r="D48" s="99">
        <f>L50</f>
        <v>1800</v>
      </c>
      <c r="E48" s="89" t="s">
        <v>204</v>
      </c>
      <c r="F48" s="214">
        <v>1</v>
      </c>
      <c r="G48" s="190" t="s">
        <v>174</v>
      </c>
      <c r="H48" s="190" t="s">
        <v>175</v>
      </c>
      <c r="I48" s="189" t="s">
        <v>176</v>
      </c>
      <c r="J48" s="215">
        <f>⑩会議費内訳!G8</f>
        <v>1800</v>
      </c>
      <c r="K48" s="192" t="s">
        <v>169</v>
      </c>
      <c r="L48" s="223">
        <f>ROUND(F48*J48,0)</f>
        <v>1800</v>
      </c>
      <c r="M48" s="194"/>
      <c r="N48" s="103"/>
    </row>
    <row r="49" spans="2:14" ht="14.25" customHeight="1">
      <c r="B49" s="195"/>
      <c r="C49" s="188"/>
      <c r="D49" s="99"/>
      <c r="F49" s="214"/>
      <c r="G49" s="190"/>
      <c r="H49" s="222"/>
      <c r="I49" s="189"/>
      <c r="J49" s="216"/>
      <c r="K49" s="192"/>
      <c r="L49" s="223"/>
      <c r="M49" s="194"/>
      <c r="N49" s="103"/>
    </row>
    <row r="50" spans="2:14" s="94" customFormat="1" ht="14.25" customHeight="1">
      <c r="B50" s="196"/>
      <c r="C50" s="197"/>
      <c r="D50" s="101"/>
      <c r="F50" s="217"/>
      <c r="G50" s="218"/>
      <c r="H50" s="219"/>
      <c r="I50" s="199"/>
      <c r="J50" s="220" t="s">
        <v>171</v>
      </c>
      <c r="K50" s="201" t="s">
        <v>2</v>
      </c>
      <c r="L50" s="221">
        <f>L48</f>
        <v>1800</v>
      </c>
      <c r="M50" s="203"/>
      <c r="N50" s="93"/>
    </row>
    <row r="51" spans="2:14" ht="14.25" customHeight="1">
      <c r="B51" s="195"/>
      <c r="C51" s="188"/>
      <c r="D51" s="99"/>
      <c r="F51" s="214"/>
      <c r="G51" s="190"/>
      <c r="H51" s="222"/>
      <c r="I51" s="189"/>
      <c r="J51" s="216"/>
      <c r="K51" s="192"/>
      <c r="L51" s="223"/>
      <c r="M51" s="194"/>
      <c r="N51" s="103"/>
    </row>
    <row r="52" spans="2:14" ht="14.25" customHeight="1">
      <c r="B52" s="195"/>
      <c r="C52" s="188" t="s">
        <v>184</v>
      </c>
      <c r="D52" s="99">
        <f>L54</f>
        <v>1470000</v>
      </c>
      <c r="E52" s="89" t="s">
        <v>205</v>
      </c>
      <c r="F52" s="214">
        <v>1</v>
      </c>
      <c r="G52" s="190" t="s">
        <v>174</v>
      </c>
      <c r="H52" s="190" t="s">
        <v>185</v>
      </c>
      <c r="I52" s="189" t="s">
        <v>186</v>
      </c>
      <c r="J52" s="215">
        <f>⑪賃金内訳!E10</f>
        <v>1470000</v>
      </c>
      <c r="K52" s="192" t="s">
        <v>2</v>
      </c>
      <c r="L52" s="223">
        <f>ROUND(F52*J52,0)</f>
        <v>1470000</v>
      </c>
      <c r="M52" s="194"/>
      <c r="N52" s="103"/>
    </row>
    <row r="53" spans="2:14" ht="14.25" customHeight="1">
      <c r="B53" s="195"/>
      <c r="C53" s="188"/>
      <c r="D53" s="99"/>
      <c r="F53" s="214"/>
      <c r="G53" s="190"/>
      <c r="H53" s="222"/>
      <c r="I53" s="189"/>
      <c r="J53" s="216"/>
      <c r="K53" s="192"/>
      <c r="L53" s="223"/>
      <c r="M53" s="194"/>
      <c r="N53" s="103"/>
    </row>
    <row r="54" spans="2:14" s="94" customFormat="1" ht="14.25" customHeight="1">
      <c r="B54" s="196"/>
      <c r="C54" s="197"/>
      <c r="D54" s="101"/>
      <c r="F54" s="217"/>
      <c r="G54" s="218"/>
      <c r="H54" s="219"/>
      <c r="I54" s="199"/>
      <c r="J54" s="220" t="s">
        <v>171</v>
      </c>
      <c r="K54" s="201" t="s">
        <v>2</v>
      </c>
      <c r="L54" s="221">
        <f>L52</f>
        <v>1470000</v>
      </c>
      <c r="M54" s="203"/>
      <c r="N54" s="93"/>
    </row>
    <row r="55" spans="2:14" ht="14.25" customHeight="1">
      <c r="B55" s="195"/>
      <c r="C55" s="188"/>
      <c r="D55" s="99"/>
      <c r="F55" s="214"/>
      <c r="G55" s="190"/>
      <c r="H55" s="222"/>
      <c r="I55" s="189"/>
      <c r="J55" s="216"/>
      <c r="K55" s="192"/>
      <c r="L55" s="223"/>
      <c r="M55" s="194"/>
      <c r="N55" s="103"/>
    </row>
    <row r="56" spans="2:14" ht="14.25" customHeight="1">
      <c r="B56" s="195"/>
      <c r="C56" s="188" t="s">
        <v>187</v>
      </c>
      <c r="D56" s="99">
        <f>L58</f>
        <v>150000</v>
      </c>
      <c r="E56" s="89" t="s">
        <v>206</v>
      </c>
      <c r="F56" s="214">
        <v>1</v>
      </c>
      <c r="G56" s="190" t="s">
        <v>174</v>
      </c>
      <c r="H56" s="190" t="s">
        <v>175</v>
      </c>
      <c r="I56" s="189" t="s">
        <v>176</v>
      </c>
      <c r="J56" s="215">
        <f>⑫雑役務費内訳!E10</f>
        <v>150000</v>
      </c>
      <c r="K56" s="192" t="s">
        <v>169</v>
      </c>
      <c r="L56" s="223">
        <f>ROUND(F56*J56,0)</f>
        <v>150000</v>
      </c>
      <c r="M56" s="194"/>
      <c r="N56" s="103"/>
    </row>
    <row r="57" spans="2:14" ht="14.25" customHeight="1">
      <c r="B57" s="195"/>
      <c r="C57" s="188"/>
      <c r="D57" s="99"/>
      <c r="F57" s="214"/>
      <c r="G57" s="190"/>
      <c r="H57" s="222"/>
      <c r="I57" s="189"/>
      <c r="J57" s="216"/>
      <c r="K57" s="192"/>
      <c r="L57" s="223"/>
      <c r="M57" s="194"/>
      <c r="N57" s="103"/>
    </row>
    <row r="58" spans="2:14" s="94" customFormat="1" ht="14.25" customHeight="1">
      <c r="B58" s="196"/>
      <c r="C58" s="197"/>
      <c r="D58" s="101"/>
      <c r="F58" s="217"/>
      <c r="G58" s="218"/>
      <c r="H58" s="219"/>
      <c r="I58" s="199"/>
      <c r="J58" s="220" t="s">
        <v>171</v>
      </c>
      <c r="K58" s="201" t="s">
        <v>2</v>
      </c>
      <c r="L58" s="221">
        <f>SUM(L56:L56)</f>
        <v>150000</v>
      </c>
      <c r="M58" s="203"/>
      <c r="N58" s="93"/>
    </row>
    <row r="59" spans="2:14" ht="14.25" customHeight="1">
      <c r="B59" s="195"/>
      <c r="C59" s="188"/>
      <c r="D59" s="99"/>
      <c r="F59" s="214"/>
      <c r="G59" s="190"/>
      <c r="H59" s="222"/>
      <c r="I59" s="189"/>
      <c r="J59" s="216"/>
      <c r="K59" s="192"/>
      <c r="L59" s="223"/>
      <c r="M59" s="194"/>
      <c r="N59" s="103"/>
    </row>
    <row r="60" spans="2:14" ht="14.25" customHeight="1">
      <c r="B60" s="195"/>
      <c r="C60" s="188" t="s">
        <v>188</v>
      </c>
      <c r="D60" s="99">
        <f>L62</f>
        <v>2500000</v>
      </c>
      <c r="E60" s="104" t="s">
        <v>207</v>
      </c>
      <c r="F60" s="214">
        <v>1</v>
      </c>
      <c r="G60" s="190" t="s">
        <v>174</v>
      </c>
      <c r="H60" s="190" t="s">
        <v>175</v>
      </c>
      <c r="I60" s="189" t="s">
        <v>176</v>
      </c>
      <c r="J60" s="215">
        <f>⑬外注費内訳!E10</f>
        <v>2500000</v>
      </c>
      <c r="K60" s="192" t="s">
        <v>169</v>
      </c>
      <c r="L60" s="223">
        <f>ROUND(F60*J60,0)</f>
        <v>2500000</v>
      </c>
      <c r="M60" s="194"/>
      <c r="N60" s="103"/>
    </row>
    <row r="61" spans="2:14" ht="14.25" customHeight="1">
      <c r="B61" s="195"/>
      <c r="C61" s="188"/>
      <c r="D61" s="99"/>
      <c r="F61" s="214"/>
      <c r="G61" s="190"/>
      <c r="H61" s="222"/>
      <c r="I61" s="189"/>
      <c r="J61" s="216"/>
      <c r="K61" s="192"/>
      <c r="L61" s="223"/>
      <c r="M61" s="226"/>
      <c r="N61" s="103"/>
    </row>
    <row r="62" spans="2:14" s="94" customFormat="1" ht="14.25" customHeight="1">
      <c r="B62" s="196"/>
      <c r="C62" s="197"/>
      <c r="D62" s="101"/>
      <c r="F62" s="217"/>
      <c r="G62" s="218"/>
      <c r="H62" s="219"/>
      <c r="I62" s="199"/>
      <c r="J62" s="220" t="s">
        <v>171</v>
      </c>
      <c r="K62" s="201" t="s">
        <v>2</v>
      </c>
      <c r="L62" s="221">
        <f>L60</f>
        <v>2500000</v>
      </c>
      <c r="M62" s="226"/>
      <c r="N62" s="93"/>
    </row>
    <row r="63" spans="2:14" ht="14.25" customHeight="1">
      <c r="B63" s="195"/>
      <c r="C63" s="188"/>
      <c r="D63" s="99"/>
      <c r="F63" s="214"/>
      <c r="G63" s="190"/>
      <c r="H63" s="222"/>
      <c r="I63" s="189"/>
      <c r="J63" s="216"/>
      <c r="K63" s="192"/>
      <c r="L63" s="223"/>
      <c r="M63" s="226"/>
      <c r="N63" s="103"/>
    </row>
    <row r="64" spans="2:14" ht="14.25" customHeight="1">
      <c r="B64" s="195"/>
      <c r="C64" s="188" t="s">
        <v>189</v>
      </c>
      <c r="D64" s="99">
        <f>L66</f>
        <v>5000000</v>
      </c>
      <c r="E64" s="105" t="s">
        <v>208</v>
      </c>
      <c r="F64" s="214">
        <v>1</v>
      </c>
      <c r="G64" s="190" t="s">
        <v>174</v>
      </c>
      <c r="H64" s="190" t="s">
        <v>175</v>
      </c>
      <c r="I64" s="189" t="s">
        <v>176</v>
      </c>
      <c r="J64" s="215">
        <f>⑭共同実施費内訳!E10</f>
        <v>5000000</v>
      </c>
      <c r="K64" s="192" t="s">
        <v>1</v>
      </c>
      <c r="L64" s="223">
        <f>ROUND(F64*J64,0)</f>
        <v>5000000</v>
      </c>
      <c r="M64" s="194"/>
      <c r="N64" s="103"/>
    </row>
    <row r="65" spans="2:14" ht="14.25" customHeight="1">
      <c r="B65" s="195"/>
      <c r="C65" s="188"/>
      <c r="D65" s="99"/>
      <c r="F65" s="214"/>
      <c r="G65" s="190"/>
      <c r="H65" s="222"/>
      <c r="I65" s="189"/>
      <c r="J65" s="216"/>
      <c r="K65" s="192"/>
      <c r="L65" s="223"/>
      <c r="M65" s="226"/>
      <c r="N65" s="103"/>
    </row>
    <row r="66" spans="2:14" s="94" customFormat="1" ht="14.25" customHeight="1">
      <c r="B66" s="196"/>
      <c r="C66" s="197"/>
      <c r="D66" s="101"/>
      <c r="F66" s="217"/>
      <c r="G66" s="218"/>
      <c r="H66" s="219"/>
      <c r="I66" s="199"/>
      <c r="J66" s="220" t="s">
        <v>171</v>
      </c>
      <c r="K66" s="201" t="s">
        <v>2</v>
      </c>
      <c r="L66" s="221">
        <f>L64</f>
        <v>5000000</v>
      </c>
      <c r="M66" s="226"/>
      <c r="N66" s="93"/>
    </row>
    <row r="67" spans="2:14" ht="14.25" customHeight="1">
      <c r="B67" s="195"/>
      <c r="C67" s="188"/>
      <c r="D67" s="187"/>
      <c r="E67" s="190"/>
      <c r="F67" s="190"/>
      <c r="G67" s="215"/>
      <c r="H67" s="216"/>
      <c r="I67" s="216"/>
      <c r="J67" s="189"/>
      <c r="K67" s="189"/>
      <c r="L67" s="227"/>
      <c r="M67" s="226"/>
      <c r="N67" s="106"/>
    </row>
    <row r="68" spans="2:14" ht="28.05" customHeight="1">
      <c r="B68" s="204" t="s">
        <v>190</v>
      </c>
      <c r="C68" s="205"/>
      <c r="D68" s="206">
        <f>SUM(D22:D67)</f>
        <v>16419808</v>
      </c>
      <c r="E68" s="228"/>
      <c r="F68" s="228"/>
      <c r="G68" s="229"/>
      <c r="H68" s="208"/>
      <c r="I68" s="208"/>
      <c r="J68" s="230"/>
      <c r="K68" s="230"/>
      <c r="L68" s="231"/>
      <c r="M68" s="232"/>
      <c r="N68" s="106"/>
    </row>
    <row r="69" spans="2:14" ht="28.05" customHeight="1">
      <c r="B69" s="568" t="s">
        <v>191</v>
      </c>
      <c r="C69" s="569"/>
      <c r="D69" s="213">
        <f>SUM(D19,D68)</f>
        <v>23364808</v>
      </c>
      <c r="E69" s="570" t="s">
        <v>298</v>
      </c>
      <c r="F69" s="571"/>
      <c r="G69" s="571"/>
      <c r="H69" s="571"/>
      <c r="I69" s="571"/>
      <c r="J69" s="571"/>
      <c r="K69" s="571"/>
      <c r="L69" s="233">
        <f>D69-D60-D64</f>
        <v>15864808</v>
      </c>
      <c r="M69" s="184"/>
      <c r="N69" s="106"/>
    </row>
    <row r="70" spans="2:14" ht="28.05" customHeight="1">
      <c r="B70" s="568" t="s">
        <v>192</v>
      </c>
      <c r="C70" s="569"/>
      <c r="D70" s="256">
        <v>2046957</v>
      </c>
      <c r="E70" s="258" t="s">
        <v>210</v>
      </c>
      <c r="F70" s="577">
        <f>L69*15%</f>
        <v>2379721.1999999997</v>
      </c>
      <c r="G70" s="577"/>
      <c r="H70" s="257" t="s">
        <v>211</v>
      </c>
      <c r="I70" s="576" t="s">
        <v>209</v>
      </c>
      <c r="J70" s="576"/>
      <c r="K70" s="576"/>
      <c r="L70" s="369">
        <f>ROUNDDOWN(D70/L69,4)</f>
        <v>0.129</v>
      </c>
      <c r="M70" s="184"/>
      <c r="N70" s="107"/>
    </row>
    <row r="71" spans="2:14" ht="28.05" customHeight="1">
      <c r="B71" s="568" t="s">
        <v>193</v>
      </c>
      <c r="C71" s="569"/>
      <c r="D71" s="213">
        <f>SUM(D69:D70)</f>
        <v>25411765</v>
      </c>
      <c r="E71" s="212"/>
      <c r="F71" s="212"/>
      <c r="G71" s="234"/>
      <c r="H71" s="212"/>
      <c r="I71" s="212"/>
      <c r="J71" s="235"/>
      <c r="K71" s="236"/>
      <c r="L71" s="237"/>
      <c r="M71" s="184"/>
    </row>
    <row r="72" spans="2:14" ht="36" customHeight="1">
      <c r="B72" s="572" t="s">
        <v>194</v>
      </c>
      <c r="C72" s="573"/>
      <c r="D72" s="213">
        <f>ROUNDDOWN(D71*0.1,0)</f>
        <v>2541176</v>
      </c>
      <c r="E72" s="212"/>
      <c r="F72" s="212"/>
      <c r="G72" s="234"/>
      <c r="H72" s="212"/>
      <c r="I72" s="212"/>
      <c r="J72" s="235"/>
      <c r="K72" s="236"/>
      <c r="L72" s="237"/>
      <c r="M72" s="238"/>
    </row>
    <row r="73" spans="2:14" ht="28.05" customHeight="1" thickBot="1">
      <c r="B73" s="574" t="s">
        <v>195</v>
      </c>
      <c r="C73" s="575"/>
      <c r="D73" s="239">
        <f>SUM(D71:D72)</f>
        <v>27952941</v>
      </c>
      <c r="E73" s="240"/>
      <c r="F73" s="240"/>
      <c r="G73" s="241"/>
      <c r="H73" s="240"/>
      <c r="I73" s="240"/>
      <c r="J73" s="242"/>
      <c r="K73" s="243"/>
      <c r="L73" s="244"/>
      <c r="M73" s="245"/>
    </row>
    <row r="74" spans="2:14" ht="28.05" customHeight="1">
      <c r="B74" s="186"/>
      <c r="C74" s="186"/>
      <c r="D74" s="246"/>
      <c r="E74" s="188"/>
      <c r="F74" s="188"/>
      <c r="G74" s="214"/>
      <c r="H74" s="188"/>
      <c r="I74" s="188"/>
      <c r="J74" s="216"/>
      <c r="K74" s="192"/>
      <c r="L74" s="193"/>
      <c r="M74" s="247"/>
    </row>
    <row r="75" spans="2:14" ht="28.05" customHeight="1">
      <c r="B75" s="558"/>
      <c r="C75" s="558"/>
      <c r="D75" s="558"/>
      <c r="E75" s="558"/>
      <c r="F75" s="558"/>
      <c r="G75" s="558"/>
      <c r="H75" s="558"/>
      <c r="I75" s="558"/>
      <c r="J75" s="558"/>
      <c r="K75" s="558"/>
      <c r="L75" s="558"/>
      <c r="M75" s="558"/>
    </row>
    <row r="76" spans="2:14" ht="20.25" customHeight="1">
      <c r="B76" s="248"/>
      <c r="C76" s="248"/>
      <c r="D76" s="249"/>
      <c r="E76" s="190"/>
      <c r="F76" s="249"/>
      <c r="G76" s="250"/>
      <c r="H76" s="251"/>
      <c r="I76" s="251"/>
      <c r="J76" s="252"/>
      <c r="K76" s="253"/>
      <c r="L76" s="254"/>
      <c r="M76" s="255"/>
    </row>
    <row r="77" spans="2:14" s="94" customFormat="1" ht="21.75" customHeight="1">
      <c r="B77" s="108"/>
      <c r="C77" s="108"/>
      <c r="E77" s="109"/>
      <c r="K77" s="110"/>
      <c r="M77" s="111"/>
    </row>
    <row r="78" spans="2:14" s="94" customFormat="1" ht="21.75" customHeight="1">
      <c r="E78" s="112"/>
      <c r="K78" s="110"/>
      <c r="M78" s="111"/>
    </row>
    <row r="79" spans="2:14" s="94" customFormat="1" ht="21.75" customHeight="1">
      <c r="E79" s="113"/>
      <c r="K79" s="110"/>
      <c r="M79" s="111"/>
    </row>
    <row r="80" spans="2:14" s="94" customFormat="1" ht="21.75" customHeight="1">
      <c r="E80" s="114"/>
      <c r="K80" s="110"/>
      <c r="M80" s="111"/>
    </row>
    <row r="81" ht="21.75" customHeight="1"/>
  </sheetData>
  <mergeCells count="15">
    <mergeCell ref="B75:M75"/>
    <mergeCell ref="B3:M3"/>
    <mergeCell ref="B7:M7"/>
    <mergeCell ref="B9:C9"/>
    <mergeCell ref="E9:L9"/>
    <mergeCell ref="F29:G29"/>
    <mergeCell ref="F41:G41"/>
    <mergeCell ref="B69:C69"/>
    <mergeCell ref="E69:K69"/>
    <mergeCell ref="B71:C71"/>
    <mergeCell ref="B72:C72"/>
    <mergeCell ref="B73:C73"/>
    <mergeCell ref="I70:K70"/>
    <mergeCell ref="F70:G70"/>
    <mergeCell ref="B70:C70"/>
  </mergeCells>
  <phoneticPr fontId="3"/>
  <printOptions horizontalCentered="1"/>
  <pageMargins left="0.25" right="0.25" top="0.75" bottom="0.75" header="0.3" footer="0.3"/>
  <pageSetup paperSize="9" scale="66" orientation="portrait" r:id="rId1"/>
  <headerFooter alignWithMargins="0">
    <oddHeader>&amp;L
&amp;14見積書内訳</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34"/>
  <sheetViews>
    <sheetView view="pageBreakPreview" zoomScale="85" zoomScaleNormal="85" zoomScaleSheetLayoutView="85" workbookViewId="0">
      <selection activeCell="A2" sqref="A2:H2"/>
    </sheetView>
  </sheetViews>
  <sheetFormatPr defaultColWidth="9" defaultRowHeight="13.8"/>
  <cols>
    <col min="1" max="1" width="3.88671875" style="6" customWidth="1"/>
    <col min="2" max="2" width="41.7773437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1.75" customHeight="1" thickBot="1">
      <c r="A1" s="1" t="s">
        <v>145</v>
      </c>
      <c r="B1" s="3"/>
      <c r="H1" s="164" t="s">
        <v>121</v>
      </c>
    </row>
    <row r="2" spans="1:8" ht="31.5" customHeight="1">
      <c r="A2" s="739"/>
      <c r="B2" s="740"/>
      <c r="C2" s="740"/>
      <c r="D2" s="740"/>
      <c r="E2" s="740"/>
      <c r="F2" s="740"/>
      <c r="G2" s="740"/>
      <c r="H2" s="740"/>
    </row>
    <row r="3" spans="1:8" ht="18.75" customHeight="1">
      <c r="A3" s="612"/>
      <c r="B3" s="612"/>
      <c r="C3" s="612"/>
      <c r="D3" s="612"/>
      <c r="E3" s="612"/>
      <c r="F3" s="612"/>
      <c r="G3" s="612"/>
      <c r="H3" s="612"/>
    </row>
    <row r="4" spans="1:8" ht="18.75" customHeight="1">
      <c r="C4" s="7"/>
      <c r="D4" s="8"/>
      <c r="E4" s="9"/>
      <c r="G4" s="11" t="s">
        <v>88</v>
      </c>
    </row>
    <row r="5" spans="1:8" ht="18" customHeight="1">
      <c r="A5" s="277" t="s">
        <v>87</v>
      </c>
      <c r="B5" s="283" t="s">
        <v>86</v>
      </c>
      <c r="C5" s="855" t="s">
        <v>68</v>
      </c>
      <c r="D5" s="855"/>
      <c r="E5" s="284" t="s">
        <v>89</v>
      </c>
      <c r="F5" s="284" t="s">
        <v>85</v>
      </c>
      <c r="G5" s="285" t="s">
        <v>69</v>
      </c>
      <c r="H5" s="286" t="s">
        <v>70</v>
      </c>
    </row>
    <row r="6" spans="1:8" ht="27" customHeight="1">
      <c r="A6" s="278">
        <v>1</v>
      </c>
      <c r="B6" s="151" t="s">
        <v>122</v>
      </c>
      <c r="C6" s="152">
        <v>1</v>
      </c>
      <c r="D6" s="153" t="s">
        <v>123</v>
      </c>
      <c r="E6" s="154">
        <v>162000</v>
      </c>
      <c r="F6" s="77">
        <f>C6*E6</f>
        <v>162000</v>
      </c>
      <c r="G6" s="370" t="s">
        <v>304</v>
      </c>
      <c r="H6" s="287" t="s">
        <v>146</v>
      </c>
    </row>
    <row r="7" spans="1:8" ht="27" customHeight="1">
      <c r="A7" s="278">
        <v>2</v>
      </c>
      <c r="B7" s="151" t="s">
        <v>124</v>
      </c>
      <c r="C7" s="152">
        <v>1</v>
      </c>
      <c r="D7" s="153" t="s">
        <v>123</v>
      </c>
      <c r="E7" s="154">
        <v>64000</v>
      </c>
      <c r="F7" s="77">
        <f>C7*E7</f>
        <v>64000</v>
      </c>
      <c r="G7" s="370" t="s">
        <v>304</v>
      </c>
      <c r="H7" s="287" t="s">
        <v>147</v>
      </c>
    </row>
    <row r="8" spans="1:8" ht="27" customHeight="1">
      <c r="A8" s="278">
        <v>3</v>
      </c>
      <c r="B8" s="151"/>
      <c r="C8" s="152"/>
      <c r="D8" s="153"/>
      <c r="E8" s="155"/>
      <c r="F8" s="77"/>
      <c r="G8" s="161"/>
      <c r="H8" s="288"/>
    </row>
    <row r="9" spans="1:8" ht="27" customHeight="1">
      <c r="A9" s="278">
        <v>4</v>
      </c>
      <c r="B9" s="156"/>
      <c r="C9" s="157"/>
      <c r="D9" s="158"/>
      <c r="E9" s="159"/>
      <c r="F9" s="77"/>
      <c r="G9" s="162"/>
      <c r="H9" s="288"/>
    </row>
    <row r="10" spans="1:8" ht="27" customHeight="1">
      <c r="A10" s="278">
        <v>5</v>
      </c>
      <c r="B10" s="156"/>
      <c r="C10" s="157"/>
      <c r="D10" s="158"/>
      <c r="E10" s="160"/>
      <c r="F10" s="77"/>
      <c r="G10" s="163"/>
      <c r="H10" s="288"/>
    </row>
    <row r="11" spans="1:8" ht="27" customHeight="1">
      <c r="A11" s="856" t="s">
        <v>71</v>
      </c>
      <c r="B11" s="857"/>
      <c r="C11" s="858"/>
      <c r="D11" s="858"/>
      <c r="E11" s="857"/>
      <c r="F11" s="77">
        <f>SUM(F6:F7)</f>
        <v>226000</v>
      </c>
      <c r="G11" s="289"/>
      <c r="H11" s="278"/>
    </row>
    <row r="12" spans="1:8">
      <c r="B12" s="11"/>
      <c r="D12" s="78"/>
      <c r="E12" s="79"/>
      <c r="F12" s="80"/>
    </row>
    <row r="13" spans="1:8">
      <c r="B13" s="175" t="s">
        <v>305</v>
      </c>
      <c r="D13" s="78"/>
      <c r="E13" s="79"/>
      <c r="F13" s="80"/>
    </row>
    <row r="14" spans="1:8" ht="118.05" customHeight="1">
      <c r="A14" s="13"/>
      <c r="B14" s="859" t="s">
        <v>313</v>
      </c>
      <c r="C14" s="860"/>
      <c r="D14" s="860"/>
      <c r="E14" s="860"/>
      <c r="F14" s="860"/>
    </row>
    <row r="15" spans="1:8">
      <c r="A15" s="4"/>
      <c r="C15" s="81"/>
      <c r="D15" s="78"/>
    </row>
    <row r="16" spans="1:8">
      <c r="A16" s="175"/>
      <c r="C16" s="76"/>
      <c r="D16" s="78"/>
    </row>
    <row r="17" spans="1:9">
      <c r="C17" s="76"/>
      <c r="D17" s="78"/>
    </row>
    <row r="18" spans="1:9" s="10" customFormat="1">
      <c r="A18" s="6"/>
      <c r="B18" s="11"/>
      <c r="C18" s="75"/>
      <c r="D18" s="78"/>
      <c r="E18" s="76"/>
      <c r="G18" s="6"/>
      <c r="H18" s="6"/>
      <c r="I18" s="6"/>
    </row>
    <row r="19" spans="1:9" s="10" customFormat="1">
      <c r="A19" s="6"/>
      <c r="B19" s="11"/>
      <c r="C19" s="75"/>
      <c r="D19" s="78"/>
      <c r="E19" s="76"/>
      <c r="G19" s="6"/>
      <c r="H19" s="6"/>
      <c r="I19" s="6"/>
    </row>
    <row r="20" spans="1:9" s="10" customFormat="1">
      <c r="A20" s="6"/>
      <c r="B20" s="11"/>
      <c r="C20" s="75"/>
      <c r="D20" s="78"/>
      <c r="E20" s="76"/>
      <c r="G20" s="6"/>
      <c r="H20" s="6"/>
      <c r="I20" s="6"/>
    </row>
    <row r="21" spans="1:9" s="10" customFormat="1">
      <c r="A21" s="6"/>
      <c r="B21" s="6"/>
      <c r="C21" s="81"/>
      <c r="D21" s="78"/>
      <c r="E21" s="76"/>
      <c r="G21" s="6"/>
      <c r="H21" s="6"/>
      <c r="I21" s="6"/>
    </row>
    <row r="22" spans="1:9" s="10" customFormat="1">
      <c r="A22" s="6"/>
      <c r="B22" s="6"/>
      <c r="C22" s="76"/>
      <c r="D22" s="78"/>
      <c r="E22" s="76"/>
      <c r="G22" s="6"/>
      <c r="H22" s="6"/>
      <c r="I22" s="6"/>
    </row>
    <row r="23" spans="1:9" s="10" customFormat="1">
      <c r="A23" s="6"/>
      <c r="B23" s="6"/>
      <c r="C23" s="76"/>
      <c r="D23" s="78"/>
      <c r="E23" s="76"/>
      <c r="G23" s="6"/>
      <c r="H23" s="6"/>
      <c r="I23" s="6"/>
    </row>
    <row r="24" spans="1:9" s="10" customFormat="1">
      <c r="A24" s="6"/>
      <c r="B24" s="6"/>
      <c r="C24" s="76"/>
      <c r="D24" s="78"/>
      <c r="E24" s="76"/>
      <c r="G24" s="6"/>
      <c r="H24" s="6"/>
      <c r="I24" s="6"/>
    </row>
    <row r="25" spans="1:9" s="10" customFormat="1">
      <c r="A25" s="6"/>
      <c r="B25" s="6"/>
      <c r="C25" s="81"/>
      <c r="D25" s="78"/>
      <c r="E25" s="76"/>
      <c r="G25" s="6"/>
      <c r="H25" s="6"/>
      <c r="I25" s="6"/>
    </row>
    <row r="26" spans="1:9" s="10" customFormat="1">
      <c r="A26" s="6"/>
      <c r="B26" s="6"/>
      <c r="C26" s="76"/>
      <c r="D26" s="78"/>
      <c r="E26" s="76"/>
      <c r="G26" s="6"/>
      <c r="H26" s="6"/>
      <c r="I26" s="6"/>
    </row>
    <row r="27" spans="1:9" s="10" customFormat="1">
      <c r="A27" s="6"/>
      <c r="B27" s="6"/>
      <c r="C27" s="76"/>
      <c r="D27" s="78"/>
      <c r="E27" s="76"/>
      <c r="G27" s="6"/>
      <c r="H27" s="6"/>
      <c r="I27" s="6"/>
    </row>
    <row r="28" spans="1:9" s="10" customFormat="1">
      <c r="A28" s="6"/>
      <c r="B28" s="6"/>
      <c r="C28" s="76"/>
      <c r="D28" s="78"/>
      <c r="E28" s="76"/>
      <c r="G28" s="6"/>
      <c r="H28" s="6"/>
      <c r="I28" s="6"/>
    </row>
    <row r="29" spans="1:9" s="10" customFormat="1">
      <c r="A29" s="6"/>
      <c r="B29" s="6"/>
      <c r="C29" s="76"/>
      <c r="D29" s="78"/>
      <c r="E29" s="76"/>
      <c r="G29" s="6"/>
      <c r="H29" s="6"/>
      <c r="I29" s="6"/>
    </row>
    <row r="30" spans="1:9" s="10" customFormat="1">
      <c r="A30" s="6"/>
      <c r="B30" s="6"/>
      <c r="C30" s="76"/>
      <c r="D30" s="78"/>
      <c r="E30" s="76"/>
      <c r="G30" s="6"/>
      <c r="H30" s="6"/>
      <c r="I30" s="6"/>
    </row>
    <row r="31" spans="1:9" s="10" customFormat="1">
      <c r="A31" s="6"/>
      <c r="B31" s="6"/>
      <c r="C31" s="76"/>
      <c r="D31" s="78"/>
      <c r="E31" s="76"/>
      <c r="G31" s="6"/>
      <c r="H31" s="6"/>
      <c r="I31" s="6"/>
    </row>
    <row r="32" spans="1:9" s="10" customFormat="1">
      <c r="A32" s="6"/>
      <c r="B32" s="6"/>
      <c r="C32" s="76"/>
      <c r="D32" s="78"/>
      <c r="E32" s="76"/>
      <c r="G32" s="6"/>
      <c r="H32" s="6"/>
      <c r="I32" s="6"/>
    </row>
    <row r="33" spans="1:9" s="10" customFormat="1">
      <c r="A33" s="6"/>
      <c r="B33" s="6"/>
      <c r="C33" s="76"/>
      <c r="D33" s="78"/>
      <c r="E33" s="76"/>
      <c r="G33" s="6"/>
      <c r="H33" s="6"/>
      <c r="I33" s="6"/>
    </row>
    <row r="34" spans="1:9" s="10" customFormat="1">
      <c r="A34" s="6"/>
      <c r="B34" s="6"/>
      <c r="C34" s="6"/>
      <c r="D34" s="6"/>
      <c r="E34" s="76"/>
      <c r="G34" s="6"/>
      <c r="H34" s="6"/>
      <c r="I34" s="6"/>
    </row>
  </sheetData>
  <mergeCells count="5">
    <mergeCell ref="A2:H2"/>
    <mergeCell ref="C5:D5"/>
    <mergeCell ref="A11:E11"/>
    <mergeCell ref="A3:H3"/>
    <mergeCell ref="B14:F14"/>
  </mergeCells>
  <phoneticPr fontId="3"/>
  <pageMargins left="0.60916666666666663" right="0.38250000000000001" top="0.51181102362204722" bottom="0.27559055118110237" header="0.51181102362204722" footer="0.51181102362204722"/>
  <pageSetup paperSize="9" scale="71" orientation="portrait" r:id="rId1"/>
  <headerFooter alignWithMargins="0"/>
  <rowBreaks count="1" manualBreakCount="1">
    <brk id="11"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H33"/>
  <sheetViews>
    <sheetView zoomScale="85" zoomScaleNormal="85" zoomScaleSheetLayoutView="85" workbookViewId="0">
      <selection activeCell="A3" sqref="A3:H3"/>
    </sheetView>
  </sheetViews>
  <sheetFormatPr defaultColWidth="9" defaultRowHeight="13.8"/>
  <cols>
    <col min="1" max="1" width="3.88671875" style="6" customWidth="1"/>
    <col min="2" max="2" width="44.3320312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2.5" customHeight="1" thickBot="1">
      <c r="A1" s="1" t="s">
        <v>148</v>
      </c>
      <c r="B1" s="3"/>
      <c r="H1" s="164" t="s">
        <v>121</v>
      </c>
    </row>
    <row r="2" spans="1:8" ht="31.5" customHeight="1">
      <c r="A2" s="739" t="e">
        <f>#REF!</f>
        <v>#REF!</v>
      </c>
      <c r="B2" s="740"/>
      <c r="C2" s="740"/>
      <c r="D2" s="740"/>
      <c r="E2" s="740"/>
      <c r="F2" s="740"/>
      <c r="G2" s="740"/>
      <c r="H2" s="740"/>
    </row>
    <row r="3" spans="1:8" ht="18.75" customHeight="1">
      <c r="A3" s="612"/>
      <c r="B3" s="612"/>
      <c r="C3" s="612"/>
      <c r="D3" s="612"/>
      <c r="E3" s="612"/>
      <c r="F3" s="612"/>
      <c r="G3" s="612"/>
      <c r="H3" s="612"/>
    </row>
    <row r="4" spans="1:8" ht="18.75" customHeight="1">
      <c r="C4" s="7"/>
      <c r="D4" s="8"/>
      <c r="E4" s="9"/>
      <c r="G4" s="11" t="s">
        <v>55</v>
      </c>
    </row>
    <row r="5" spans="1:8" ht="18" customHeight="1">
      <c r="A5" s="277" t="s">
        <v>6</v>
      </c>
      <c r="B5" s="283" t="s">
        <v>72</v>
      </c>
      <c r="C5" s="855" t="s">
        <v>68</v>
      </c>
      <c r="D5" s="855"/>
      <c r="E5" s="284" t="s">
        <v>89</v>
      </c>
      <c r="F5" s="284" t="s">
        <v>73</v>
      </c>
      <c r="G5" s="290" t="s">
        <v>69</v>
      </c>
      <c r="H5" s="286" t="s">
        <v>70</v>
      </c>
    </row>
    <row r="6" spans="1:8" ht="27" customHeight="1">
      <c r="A6" s="278">
        <v>1</v>
      </c>
      <c r="B6" s="151" t="s">
        <v>125</v>
      </c>
      <c r="C6" s="152">
        <v>3</v>
      </c>
      <c r="D6" s="153" t="s">
        <v>126</v>
      </c>
      <c r="E6" s="154">
        <v>1500</v>
      </c>
      <c r="F6" s="77">
        <f>ROUND(C6*E6,0)</f>
        <v>4500</v>
      </c>
      <c r="G6" s="161"/>
      <c r="H6" s="287" t="s">
        <v>146</v>
      </c>
    </row>
    <row r="7" spans="1:8" ht="27" customHeight="1">
      <c r="A7" s="278">
        <v>2</v>
      </c>
      <c r="B7" s="151"/>
      <c r="C7" s="152"/>
      <c r="D7" s="153"/>
      <c r="E7" s="154"/>
      <c r="F7" s="77"/>
      <c r="G7" s="161"/>
      <c r="H7" s="288"/>
    </row>
    <row r="8" spans="1:8" ht="27" customHeight="1">
      <c r="A8" s="278">
        <v>3</v>
      </c>
      <c r="B8" s="151"/>
      <c r="C8" s="152"/>
      <c r="D8" s="153"/>
      <c r="E8" s="155"/>
      <c r="F8" s="77"/>
      <c r="G8" s="161"/>
      <c r="H8" s="288"/>
    </row>
    <row r="9" spans="1:8" ht="27" customHeight="1">
      <c r="A9" s="278">
        <v>4</v>
      </c>
      <c r="B9" s="156"/>
      <c r="C9" s="157"/>
      <c r="D9" s="158"/>
      <c r="E9" s="159"/>
      <c r="F9" s="77"/>
      <c r="G9" s="162"/>
      <c r="H9" s="288"/>
    </row>
    <row r="10" spans="1:8" ht="27" customHeight="1">
      <c r="A10" s="278">
        <v>5</v>
      </c>
      <c r="B10" s="156"/>
      <c r="C10" s="157"/>
      <c r="D10" s="158"/>
      <c r="E10" s="160"/>
      <c r="F10" s="77"/>
      <c r="G10" s="163"/>
      <c r="H10" s="288"/>
    </row>
    <row r="11" spans="1:8" ht="27" customHeight="1">
      <c r="A11" s="856" t="s">
        <v>71</v>
      </c>
      <c r="B11" s="857"/>
      <c r="C11" s="858"/>
      <c r="D11" s="858"/>
      <c r="E11" s="857"/>
      <c r="F11" s="77">
        <f>F6</f>
        <v>4500</v>
      </c>
      <c r="G11" s="289"/>
      <c r="H11" s="278"/>
    </row>
    <row r="12" spans="1:8">
      <c r="B12" s="11"/>
      <c r="D12" s="78"/>
      <c r="E12" s="79"/>
      <c r="F12" s="80"/>
    </row>
    <row r="13" spans="1:8" ht="101.1" customHeight="1">
      <c r="B13" s="859" t="s">
        <v>314</v>
      </c>
      <c r="C13" s="860"/>
      <c r="D13" s="860"/>
      <c r="E13" s="860"/>
    </row>
    <row r="14" spans="1:8">
      <c r="C14" s="81"/>
      <c r="D14" s="78"/>
    </row>
    <row r="15" spans="1:8">
      <c r="C15" s="76"/>
      <c r="D15" s="78"/>
    </row>
    <row r="16" spans="1:8">
      <c r="C16" s="76"/>
      <c r="D16" s="78"/>
    </row>
    <row r="17" spans="2:4">
      <c r="B17" s="11"/>
      <c r="D17" s="78"/>
    </row>
    <row r="18" spans="2:4">
      <c r="B18" s="11"/>
      <c r="D18" s="78"/>
    </row>
    <row r="19" spans="2:4">
      <c r="B19" s="11"/>
      <c r="D19" s="78"/>
    </row>
    <row r="20" spans="2:4">
      <c r="C20" s="81"/>
      <c r="D20" s="78"/>
    </row>
    <row r="21" spans="2:4">
      <c r="C21" s="76"/>
      <c r="D21" s="78"/>
    </row>
    <row r="22" spans="2:4">
      <c r="C22" s="76"/>
      <c r="D22" s="78"/>
    </row>
    <row r="23" spans="2:4">
      <c r="C23" s="76"/>
      <c r="D23" s="78"/>
    </row>
    <row r="24" spans="2:4">
      <c r="C24" s="81"/>
      <c r="D24" s="78"/>
    </row>
    <row r="25" spans="2:4">
      <c r="C25" s="76"/>
      <c r="D25" s="78"/>
    </row>
    <row r="26" spans="2:4">
      <c r="C26" s="76"/>
      <c r="D26" s="78"/>
    </row>
    <row r="27" spans="2:4">
      <c r="C27" s="76"/>
      <c r="D27" s="78"/>
    </row>
    <row r="28" spans="2:4">
      <c r="C28" s="76"/>
      <c r="D28" s="78"/>
    </row>
    <row r="29" spans="2:4">
      <c r="C29" s="76"/>
      <c r="D29" s="78"/>
    </row>
    <row r="30" spans="2:4">
      <c r="C30" s="76"/>
      <c r="D30" s="78"/>
    </row>
    <row r="31" spans="2:4">
      <c r="C31" s="76"/>
      <c r="D31" s="78"/>
    </row>
    <row r="32" spans="2:4">
      <c r="C32" s="76"/>
      <c r="D32" s="78"/>
    </row>
    <row r="33" spans="3:4">
      <c r="C33" s="6"/>
      <c r="D33" s="6"/>
    </row>
  </sheetData>
  <mergeCells count="5">
    <mergeCell ref="C5:D5"/>
    <mergeCell ref="A11:E11"/>
    <mergeCell ref="A2:H2"/>
    <mergeCell ref="A3:H3"/>
    <mergeCell ref="B13:E13"/>
  </mergeCells>
  <phoneticPr fontId="3"/>
  <pageMargins left="0.6020833333333333" right="0.41302083333333334"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33"/>
  <sheetViews>
    <sheetView zoomScale="80" zoomScaleNormal="80" zoomScaleSheetLayoutView="85" workbookViewId="0">
      <selection activeCell="F11" sqref="F11"/>
    </sheetView>
  </sheetViews>
  <sheetFormatPr defaultColWidth="9" defaultRowHeight="13.8"/>
  <cols>
    <col min="1" max="1" width="4" style="6" customWidth="1"/>
    <col min="2" max="2" width="44.3320312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2.5" customHeight="1">
      <c r="A1" s="1" t="s">
        <v>149</v>
      </c>
      <c r="B1" s="3"/>
      <c r="H1" s="291" t="s">
        <v>121</v>
      </c>
    </row>
    <row r="2" spans="1:8" ht="32.25" customHeight="1">
      <c r="A2" s="861"/>
      <c r="B2" s="843"/>
      <c r="C2" s="843"/>
      <c r="D2" s="843"/>
      <c r="E2" s="843"/>
      <c r="F2" s="843"/>
      <c r="G2" s="843"/>
      <c r="H2" s="843"/>
    </row>
    <row r="3" spans="1:8" ht="18.75" customHeight="1">
      <c r="A3" s="612"/>
      <c r="B3" s="612"/>
      <c r="C3" s="612"/>
      <c r="D3" s="612"/>
      <c r="E3" s="612"/>
      <c r="F3" s="612"/>
      <c r="G3" s="612"/>
      <c r="H3" s="612"/>
    </row>
    <row r="4" spans="1:8" ht="18.75" customHeight="1">
      <c r="C4" s="7"/>
      <c r="D4" s="8"/>
      <c r="E4" s="9"/>
      <c r="G4" s="11"/>
      <c r="H4" s="2" t="s">
        <v>74</v>
      </c>
    </row>
    <row r="5" spans="1:8" ht="18" customHeight="1">
      <c r="A5" s="277" t="s">
        <v>6</v>
      </c>
      <c r="B5" s="283" t="s">
        <v>72</v>
      </c>
      <c r="C5" s="856" t="s">
        <v>68</v>
      </c>
      <c r="D5" s="856"/>
      <c r="E5" s="284" t="s">
        <v>89</v>
      </c>
      <c r="F5" s="284" t="s">
        <v>73</v>
      </c>
      <c r="G5" s="285" t="s">
        <v>69</v>
      </c>
      <c r="H5" s="286" t="s">
        <v>70</v>
      </c>
    </row>
    <row r="6" spans="1:8" ht="27" customHeight="1">
      <c r="A6" s="280">
        <v>1</v>
      </c>
      <c r="B6" s="151" t="s">
        <v>127</v>
      </c>
      <c r="C6" s="152">
        <v>15</v>
      </c>
      <c r="D6" s="153" t="s">
        <v>128</v>
      </c>
      <c r="E6" s="154">
        <v>1500</v>
      </c>
      <c r="F6" s="77">
        <f>ROUND(C6*E6,0)</f>
        <v>22500</v>
      </c>
      <c r="G6" s="161" t="s">
        <v>131</v>
      </c>
      <c r="H6" s="287" t="s">
        <v>150</v>
      </c>
    </row>
    <row r="7" spans="1:8" ht="27" customHeight="1">
      <c r="A7" s="278">
        <v>2</v>
      </c>
      <c r="B7" s="151" t="s">
        <v>129</v>
      </c>
      <c r="C7" s="152">
        <v>30</v>
      </c>
      <c r="D7" s="153" t="s">
        <v>128</v>
      </c>
      <c r="E7" s="154">
        <v>240</v>
      </c>
      <c r="F7" s="77">
        <f>ROUND(C7*E7,0)</f>
        <v>7200</v>
      </c>
      <c r="G7" s="161" t="s">
        <v>131</v>
      </c>
      <c r="H7" s="287" t="s">
        <v>151</v>
      </c>
    </row>
    <row r="8" spans="1:8" ht="27" customHeight="1">
      <c r="A8" s="278">
        <v>3</v>
      </c>
      <c r="B8" s="151" t="s">
        <v>130</v>
      </c>
      <c r="C8" s="152">
        <v>1000</v>
      </c>
      <c r="D8" s="153" t="s">
        <v>126</v>
      </c>
      <c r="E8" s="155">
        <v>80</v>
      </c>
      <c r="F8" s="77">
        <f>ROUND(C8*E8,0)</f>
        <v>80000</v>
      </c>
      <c r="G8" s="161" t="s">
        <v>132</v>
      </c>
      <c r="H8" s="287" t="s">
        <v>152</v>
      </c>
    </row>
    <row r="9" spans="1:8" ht="27" customHeight="1">
      <c r="A9" s="278">
        <v>3</v>
      </c>
      <c r="B9" s="156"/>
      <c r="C9" s="157"/>
      <c r="D9" s="158"/>
      <c r="E9" s="165"/>
      <c r="F9" s="77"/>
      <c r="G9" s="162"/>
      <c r="H9" s="288"/>
    </row>
    <row r="10" spans="1:8" ht="27" customHeight="1">
      <c r="A10" s="278">
        <v>4</v>
      </c>
      <c r="B10" s="156"/>
      <c r="C10" s="157"/>
      <c r="D10" s="158"/>
      <c r="E10" s="160"/>
      <c r="F10" s="77"/>
      <c r="G10" s="163"/>
      <c r="H10" s="288"/>
    </row>
    <row r="11" spans="1:8" ht="27" customHeight="1">
      <c r="A11" s="856" t="s">
        <v>71</v>
      </c>
      <c r="B11" s="857"/>
      <c r="C11" s="858"/>
      <c r="D11" s="858"/>
      <c r="E11" s="857"/>
      <c r="F11" s="77">
        <f>SUM(F6:F8)</f>
        <v>109700</v>
      </c>
      <c r="G11" s="289"/>
      <c r="H11" s="278"/>
    </row>
    <row r="12" spans="1:8">
      <c r="B12" s="11"/>
      <c r="D12" s="78"/>
      <c r="E12" s="79"/>
      <c r="F12" s="80"/>
    </row>
    <row r="13" spans="1:8">
      <c r="B13" s="175" t="s">
        <v>306</v>
      </c>
      <c r="D13" s="78"/>
    </row>
    <row r="14" spans="1:8" ht="103.05" customHeight="1">
      <c r="B14" s="862" t="s">
        <v>315</v>
      </c>
      <c r="C14" s="862"/>
      <c r="D14" s="862"/>
      <c r="E14" s="862"/>
    </row>
    <row r="15" spans="1:8">
      <c r="C15" s="76"/>
      <c r="D15" s="78"/>
    </row>
    <row r="16" spans="1:8">
      <c r="C16" s="76"/>
      <c r="D16" s="78"/>
    </row>
    <row r="17" spans="2:4">
      <c r="B17" s="11"/>
      <c r="D17" s="78"/>
    </row>
    <row r="18" spans="2:4">
      <c r="B18" s="11"/>
      <c r="D18" s="78"/>
    </row>
    <row r="19" spans="2:4">
      <c r="B19" s="11"/>
      <c r="D19" s="78"/>
    </row>
    <row r="20" spans="2:4">
      <c r="C20" s="81"/>
      <c r="D20" s="78"/>
    </row>
    <row r="21" spans="2:4">
      <c r="C21" s="76"/>
      <c r="D21" s="78"/>
    </row>
    <row r="22" spans="2:4">
      <c r="C22" s="76"/>
      <c r="D22" s="78"/>
    </row>
    <row r="23" spans="2:4">
      <c r="C23" s="76"/>
      <c r="D23" s="78"/>
    </row>
    <row r="24" spans="2:4">
      <c r="C24" s="81"/>
      <c r="D24" s="78"/>
    </row>
    <row r="25" spans="2:4">
      <c r="C25" s="76"/>
      <c r="D25" s="78"/>
    </row>
    <row r="26" spans="2:4">
      <c r="C26" s="76"/>
      <c r="D26" s="78"/>
    </row>
    <row r="27" spans="2:4">
      <c r="C27" s="76"/>
      <c r="D27" s="78"/>
    </row>
    <row r="28" spans="2:4">
      <c r="C28" s="76"/>
      <c r="D28" s="78"/>
    </row>
    <row r="29" spans="2:4">
      <c r="C29" s="76"/>
      <c r="D29" s="78"/>
    </row>
    <row r="30" spans="2:4">
      <c r="C30" s="76"/>
      <c r="D30" s="78"/>
    </row>
    <row r="31" spans="2:4">
      <c r="C31" s="76"/>
      <c r="D31" s="78"/>
    </row>
    <row r="32" spans="2:4">
      <c r="C32" s="76"/>
      <c r="D32" s="78"/>
    </row>
    <row r="33" spans="3:4">
      <c r="C33" s="6"/>
      <c r="D33" s="6"/>
    </row>
  </sheetData>
  <mergeCells count="5">
    <mergeCell ref="C5:D5"/>
    <mergeCell ref="A11:E11"/>
    <mergeCell ref="A2:H2"/>
    <mergeCell ref="A3:H3"/>
    <mergeCell ref="B14:E14"/>
  </mergeCells>
  <phoneticPr fontId="3"/>
  <pageMargins left="0.59499999999999997" right="0.39270833333333333" top="0.51181102362204722" bottom="0.27559055118110237" header="0.51181102362204722" footer="0.51181102362204722"/>
  <pageSetup paperSize="9" scale="70" orientation="portrait" r:id="rId1"/>
  <headerFooter alignWithMargins="0"/>
  <rowBreaks count="1" manualBreakCount="1">
    <brk id="1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H33"/>
  <sheetViews>
    <sheetView zoomScaleNormal="85" zoomScaleSheetLayoutView="85" workbookViewId="0">
      <selection activeCell="H1" sqref="H1"/>
    </sheetView>
  </sheetViews>
  <sheetFormatPr defaultColWidth="9" defaultRowHeight="13.8"/>
  <cols>
    <col min="1" max="1" width="4.109375" style="6" customWidth="1"/>
    <col min="2" max="2" width="37.88671875" style="6" customWidth="1"/>
    <col min="3" max="3" width="6.6640625" style="75" customWidth="1"/>
    <col min="4" max="4" width="4.88671875" style="75" customWidth="1"/>
    <col min="5" max="5" width="15.21875" style="76" customWidth="1"/>
    <col min="6" max="6" width="15.21875" style="10" customWidth="1"/>
    <col min="7" max="7" width="24.33203125" style="6" bestFit="1" customWidth="1"/>
    <col min="8" max="8" width="19.77734375" style="6" customWidth="1"/>
    <col min="9" max="9" width="7.44140625" style="6" customWidth="1"/>
    <col min="10" max="16384" width="9" style="6"/>
  </cols>
  <sheetData>
    <row r="1" spans="1:8" ht="22.5" customHeight="1">
      <c r="A1" s="1" t="s">
        <v>153</v>
      </c>
      <c r="B1" s="3"/>
      <c r="H1" s="291" t="s">
        <v>121</v>
      </c>
    </row>
    <row r="2" spans="1:8" ht="31.5" customHeight="1">
      <c r="A2" s="739"/>
      <c r="B2" s="740"/>
      <c r="C2" s="740"/>
      <c r="D2" s="740"/>
      <c r="E2" s="740"/>
      <c r="F2" s="740"/>
      <c r="G2" s="740"/>
      <c r="H2" s="740"/>
    </row>
    <row r="3" spans="1:8" ht="18.75" customHeight="1">
      <c r="A3" s="612"/>
      <c r="B3" s="612"/>
      <c r="C3" s="612"/>
      <c r="D3" s="612"/>
      <c r="E3" s="612"/>
      <c r="F3" s="612"/>
      <c r="G3" s="612"/>
      <c r="H3" s="612"/>
    </row>
    <row r="4" spans="1:8" ht="18.75" customHeight="1">
      <c r="C4" s="7"/>
      <c r="D4" s="8"/>
      <c r="E4" s="9"/>
      <c r="G4" s="11" t="s">
        <v>75</v>
      </c>
    </row>
    <row r="5" spans="1:8" ht="18" customHeight="1">
      <c r="A5" s="277" t="s">
        <v>6</v>
      </c>
      <c r="B5" s="283" t="s">
        <v>76</v>
      </c>
      <c r="C5" s="855" t="s">
        <v>68</v>
      </c>
      <c r="D5" s="855"/>
      <c r="E5" s="284" t="s">
        <v>93</v>
      </c>
      <c r="F5" s="284" t="s">
        <v>92</v>
      </c>
      <c r="G5" s="290" t="s">
        <v>69</v>
      </c>
      <c r="H5" s="286" t="s">
        <v>70</v>
      </c>
    </row>
    <row r="6" spans="1:8" ht="27" customHeight="1">
      <c r="A6" s="280">
        <v>1</v>
      </c>
      <c r="B6" s="151" t="s">
        <v>133</v>
      </c>
      <c r="C6" s="152">
        <v>1</v>
      </c>
      <c r="D6" s="153" t="s">
        <v>123</v>
      </c>
      <c r="E6" s="154">
        <v>500000</v>
      </c>
      <c r="F6" s="77">
        <f>ROUND(C6*E6,0)</f>
        <v>500000</v>
      </c>
      <c r="G6" s="161"/>
      <c r="H6" s="287" t="s">
        <v>146</v>
      </c>
    </row>
    <row r="7" spans="1:8" ht="27" customHeight="1">
      <c r="A7" s="280">
        <v>2</v>
      </c>
      <c r="B7" s="151" t="s">
        <v>134</v>
      </c>
      <c r="C7" s="152">
        <v>2</v>
      </c>
      <c r="D7" s="153" t="s">
        <v>128</v>
      </c>
      <c r="E7" s="154">
        <v>45000</v>
      </c>
      <c r="F7" s="77">
        <f>ROUND(C7*E7,0)</f>
        <v>90000</v>
      </c>
      <c r="G7" s="161"/>
      <c r="H7" s="287" t="s">
        <v>154</v>
      </c>
    </row>
    <row r="8" spans="1:8" ht="27" customHeight="1">
      <c r="A8" s="278"/>
      <c r="B8" s="151"/>
      <c r="C8" s="152"/>
      <c r="D8" s="153"/>
      <c r="E8" s="155"/>
      <c r="F8" s="77"/>
      <c r="G8" s="161"/>
      <c r="H8" s="288"/>
    </row>
    <row r="9" spans="1:8" ht="27" customHeight="1">
      <c r="A9" s="278"/>
      <c r="B9" s="156"/>
      <c r="C9" s="157"/>
      <c r="D9" s="158"/>
      <c r="E9" s="159"/>
      <c r="F9" s="77"/>
      <c r="G9" s="162"/>
      <c r="H9" s="288"/>
    </row>
    <row r="10" spans="1:8" ht="27" customHeight="1">
      <c r="A10" s="278"/>
      <c r="B10" s="156"/>
      <c r="C10" s="157"/>
      <c r="D10" s="158"/>
      <c r="E10" s="160"/>
      <c r="F10" s="77"/>
      <c r="G10" s="163"/>
      <c r="H10" s="288"/>
    </row>
    <row r="11" spans="1:8" ht="27" customHeight="1">
      <c r="A11" s="744" t="s">
        <v>71</v>
      </c>
      <c r="B11" s="863"/>
      <c r="C11" s="864"/>
      <c r="D11" s="864"/>
      <c r="E11" s="865"/>
      <c r="F11" s="77">
        <f>SUM(F6:F7)</f>
        <v>590000</v>
      </c>
      <c r="G11" s="289"/>
      <c r="H11" s="278"/>
    </row>
    <row r="12" spans="1:8" ht="18" customHeight="1">
      <c r="B12" s="11"/>
      <c r="D12" s="78"/>
      <c r="E12" s="79"/>
      <c r="F12" s="80"/>
    </row>
    <row r="13" spans="1:8">
      <c r="B13" s="175" t="s">
        <v>306</v>
      </c>
      <c r="C13" s="6"/>
      <c r="D13" s="6"/>
      <c r="E13" s="6"/>
    </row>
    <row r="14" spans="1:8" ht="175.05" customHeight="1">
      <c r="B14" s="862" t="s">
        <v>316</v>
      </c>
      <c r="C14" s="862"/>
      <c r="D14" s="862"/>
      <c r="E14" s="862"/>
      <c r="F14" s="862"/>
      <c r="G14" s="862"/>
      <c r="H14" s="862"/>
    </row>
    <row r="15" spans="1:8">
      <c r="C15" s="76"/>
      <c r="D15" s="78"/>
    </row>
    <row r="16" spans="1:8">
      <c r="C16" s="76"/>
      <c r="D16" s="78"/>
    </row>
    <row r="17" spans="2:4">
      <c r="B17" s="11"/>
      <c r="D17" s="78"/>
    </row>
    <row r="18" spans="2:4">
      <c r="B18" s="11"/>
      <c r="D18" s="78"/>
    </row>
    <row r="19" spans="2:4">
      <c r="B19" s="11"/>
      <c r="D19" s="78"/>
    </row>
    <row r="20" spans="2:4">
      <c r="C20" s="81"/>
      <c r="D20" s="78"/>
    </row>
    <row r="21" spans="2:4">
      <c r="C21" s="76"/>
      <c r="D21" s="78"/>
    </row>
    <row r="22" spans="2:4">
      <c r="C22" s="76"/>
      <c r="D22" s="78"/>
    </row>
    <row r="23" spans="2:4">
      <c r="C23" s="76"/>
      <c r="D23" s="78"/>
    </row>
    <row r="24" spans="2:4">
      <c r="C24" s="81"/>
      <c r="D24" s="78"/>
    </row>
    <row r="25" spans="2:4">
      <c r="C25" s="76"/>
      <c r="D25" s="78"/>
    </row>
    <row r="26" spans="2:4">
      <c r="C26" s="76"/>
      <c r="D26" s="78"/>
    </row>
    <row r="27" spans="2:4">
      <c r="C27" s="76"/>
      <c r="D27" s="78"/>
    </row>
    <row r="28" spans="2:4">
      <c r="C28" s="76"/>
      <c r="D28" s="78"/>
    </row>
    <row r="29" spans="2:4">
      <c r="C29" s="76"/>
      <c r="D29" s="78"/>
    </row>
    <row r="30" spans="2:4">
      <c r="C30" s="76"/>
      <c r="D30" s="78"/>
    </row>
    <row r="31" spans="2:4">
      <c r="C31" s="76"/>
      <c r="D31" s="78"/>
    </row>
    <row r="32" spans="2:4">
      <c r="C32" s="76"/>
      <c r="D32" s="78"/>
    </row>
    <row r="33" spans="3:4">
      <c r="C33" s="6"/>
      <c r="D33" s="6"/>
    </row>
  </sheetData>
  <mergeCells count="5">
    <mergeCell ref="C5:D5"/>
    <mergeCell ref="A11:E11"/>
    <mergeCell ref="A2:H2"/>
    <mergeCell ref="A3:H3"/>
    <mergeCell ref="B14:H14"/>
  </mergeCells>
  <phoneticPr fontId="3"/>
  <pageMargins left="0.59250000000000003" right="0.39374999999999999" top="0.51181102362204722" bottom="0.27559055118110237" header="0.51181102362204722" footer="0.51181102362204722"/>
  <pageSetup paperSize="9" scale="73" orientation="portrait" r:id="rId1"/>
  <headerFooter alignWithMargins="0"/>
  <rowBreaks count="1" manualBreakCount="1">
    <brk id="1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H11"/>
  <sheetViews>
    <sheetView view="pageBreakPreview" zoomScale="85" zoomScaleNormal="85" zoomScaleSheetLayoutView="85" workbookViewId="0">
      <selection activeCell="A2" sqref="A2:H2"/>
    </sheetView>
  </sheetViews>
  <sheetFormatPr defaultColWidth="9" defaultRowHeight="13.8"/>
  <cols>
    <col min="1" max="1" width="4.109375" style="3" customWidth="1"/>
    <col min="2" max="2" width="27" style="3" customWidth="1"/>
    <col min="3" max="3" width="13.21875" style="3" customWidth="1"/>
    <col min="4" max="4" width="14.44140625" style="3" bestFit="1" customWidth="1"/>
    <col min="5" max="5" width="13.21875" style="3" customWidth="1"/>
    <col min="6" max="6" width="9.33203125" style="3" bestFit="1" customWidth="1"/>
    <col min="7" max="7" width="13.21875" style="3" customWidth="1"/>
    <col min="8" max="8" width="25.88671875" style="3" customWidth="1"/>
    <col min="9" max="16384" width="9" style="3"/>
  </cols>
  <sheetData>
    <row r="1" spans="1:8" ht="22.5" customHeight="1">
      <c r="A1" s="1" t="s">
        <v>155</v>
      </c>
      <c r="H1" s="291" t="s">
        <v>121</v>
      </c>
    </row>
    <row r="2" spans="1:8" ht="31.5" customHeight="1">
      <c r="A2" s="739"/>
      <c r="B2" s="740"/>
      <c r="C2" s="740"/>
      <c r="D2" s="740"/>
      <c r="E2" s="740"/>
      <c r="F2" s="740"/>
      <c r="G2" s="740"/>
      <c r="H2" s="740"/>
    </row>
    <row r="3" spans="1:8" s="6" customFormat="1" ht="18.75" customHeight="1">
      <c r="A3" s="612"/>
      <c r="B3" s="612"/>
      <c r="C3" s="612"/>
      <c r="D3" s="612"/>
      <c r="E3" s="612"/>
      <c r="F3" s="612"/>
      <c r="G3" s="612"/>
      <c r="H3" s="612"/>
    </row>
    <row r="4" spans="1:8" s="6" customFormat="1" ht="18.75" customHeight="1">
      <c r="C4" s="7"/>
      <c r="D4" s="8"/>
      <c r="E4" s="9"/>
      <c r="F4" s="10"/>
      <c r="G4" s="11" t="s">
        <v>55</v>
      </c>
    </row>
    <row r="5" spans="1:8" s="36" customFormat="1" ht="27.75" customHeight="1">
      <c r="A5" s="277" t="s">
        <v>6</v>
      </c>
      <c r="B5" s="277" t="s">
        <v>49</v>
      </c>
      <c r="C5" s="277" t="s">
        <v>50</v>
      </c>
      <c r="D5" s="292" t="s">
        <v>77</v>
      </c>
      <c r="E5" s="293" t="s">
        <v>94</v>
      </c>
      <c r="F5" s="277" t="s">
        <v>53</v>
      </c>
      <c r="G5" s="277" t="s">
        <v>12</v>
      </c>
      <c r="H5" s="277" t="s">
        <v>54</v>
      </c>
    </row>
    <row r="6" spans="1:8" ht="27" customHeight="1">
      <c r="A6" s="280">
        <v>1</v>
      </c>
      <c r="B6" s="279" t="s">
        <v>213</v>
      </c>
      <c r="C6" s="129">
        <v>6</v>
      </c>
      <c r="D6" s="129">
        <v>6</v>
      </c>
      <c r="E6" s="130">
        <v>150</v>
      </c>
      <c r="F6" s="131">
        <v>2</v>
      </c>
      <c r="G6" s="37">
        <f>ROUND(D6*E6*F6,0)</f>
        <v>1800</v>
      </c>
      <c r="H6" s="294" t="s">
        <v>156</v>
      </c>
    </row>
    <row r="7" spans="1:8" ht="27" customHeight="1">
      <c r="A7" s="280">
        <v>2</v>
      </c>
      <c r="B7" s="128"/>
      <c r="C7" s="129"/>
      <c r="D7" s="129"/>
      <c r="E7" s="130"/>
      <c r="F7" s="131"/>
      <c r="G7" s="37">
        <f>ROUND(D7*E7*F7,0)</f>
        <v>0</v>
      </c>
      <c r="H7" s="128"/>
    </row>
    <row r="8" spans="1:8" ht="27" customHeight="1">
      <c r="A8" s="736" t="s">
        <v>12</v>
      </c>
      <c r="B8" s="737"/>
      <c r="C8" s="737"/>
      <c r="D8" s="737"/>
      <c r="E8" s="737"/>
      <c r="F8" s="738"/>
      <c r="G8" s="37">
        <f>SUM(G6:G7)</f>
        <v>1800</v>
      </c>
      <c r="H8" s="280"/>
    </row>
    <row r="10" spans="1:8">
      <c r="B10" s="1" t="s">
        <v>308</v>
      </c>
    </row>
    <row r="11" spans="1:8" ht="89.55" customHeight="1">
      <c r="B11" s="866" t="s">
        <v>317</v>
      </c>
      <c r="C11" s="866"/>
      <c r="D11" s="866"/>
    </row>
  </sheetData>
  <mergeCells count="4">
    <mergeCell ref="A2:H2"/>
    <mergeCell ref="A8:F8"/>
    <mergeCell ref="A3:H3"/>
    <mergeCell ref="B11:D11"/>
  </mergeCells>
  <phoneticPr fontId="3"/>
  <pageMargins left="0.70866141732283472" right="0.42395833333333333" top="0.74803149606299213" bottom="0.74803149606299213" header="0.31496062992125984" footer="0.31496062992125984"/>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pageSetUpPr fitToPage="1"/>
  </sheetPr>
  <dimension ref="A1:H13"/>
  <sheetViews>
    <sheetView zoomScale="85" zoomScaleNormal="85" zoomScaleSheetLayoutView="85" workbookViewId="0">
      <selection activeCell="D16" sqref="D16"/>
    </sheetView>
  </sheetViews>
  <sheetFormatPr defaultColWidth="4.109375" defaultRowHeight="13.8"/>
  <cols>
    <col min="1" max="1" width="4.109375" style="82"/>
    <col min="2" max="2" width="29.77734375" style="82" customWidth="1"/>
    <col min="3" max="3" width="10.33203125" style="82" customWidth="1"/>
    <col min="4" max="4" width="18.109375" style="82" customWidth="1"/>
    <col min="5" max="5" width="18.6640625" style="83" customWidth="1"/>
    <col min="6" max="6" width="27.77734375" style="82" customWidth="1"/>
    <col min="7" max="7" width="20.6640625" style="82" customWidth="1"/>
    <col min="8" max="8" width="14" style="82" customWidth="1"/>
    <col min="9" max="17" width="12.44140625" style="82" customWidth="1"/>
    <col min="18" max="16384" width="4.109375" style="82"/>
  </cols>
  <sheetData>
    <row r="1" spans="1:8" ht="22.5" customHeight="1">
      <c r="A1" s="1" t="s">
        <v>157</v>
      </c>
      <c r="G1" s="291" t="s">
        <v>121</v>
      </c>
    </row>
    <row r="2" spans="1:8" ht="31.5" customHeight="1">
      <c r="A2" s="870"/>
      <c r="B2" s="870"/>
      <c r="C2" s="870"/>
      <c r="D2" s="870"/>
      <c r="E2" s="870"/>
      <c r="F2" s="870"/>
      <c r="G2" s="870"/>
    </row>
    <row r="3" spans="1:8" s="6" customFormat="1" ht="18.75" customHeight="1">
      <c r="A3" s="612"/>
      <c r="B3" s="612"/>
      <c r="C3" s="612"/>
      <c r="D3" s="612"/>
      <c r="E3" s="612"/>
      <c r="F3" s="612"/>
      <c r="G3" s="612"/>
      <c r="H3" s="612"/>
    </row>
    <row r="4" spans="1:8" s="6" customFormat="1" ht="18.75" customHeight="1">
      <c r="C4" s="7"/>
      <c r="D4" s="8"/>
      <c r="E4" s="9"/>
      <c r="F4" s="10"/>
      <c r="G4" s="11" t="s">
        <v>55</v>
      </c>
    </row>
    <row r="5" spans="1:8">
      <c r="A5" s="875" t="s">
        <v>0</v>
      </c>
      <c r="B5" s="876" t="s">
        <v>78</v>
      </c>
      <c r="C5" s="876" t="s">
        <v>80</v>
      </c>
      <c r="D5" s="878" t="s">
        <v>96</v>
      </c>
      <c r="E5" s="873" t="s">
        <v>97</v>
      </c>
      <c r="F5" s="877" t="s">
        <v>81</v>
      </c>
      <c r="G5" s="871" t="s">
        <v>79</v>
      </c>
    </row>
    <row r="6" spans="1:8">
      <c r="A6" s="875"/>
      <c r="B6" s="876"/>
      <c r="C6" s="876"/>
      <c r="D6" s="872"/>
      <c r="E6" s="874"/>
      <c r="F6" s="877"/>
      <c r="G6" s="872"/>
    </row>
    <row r="7" spans="1:8" ht="30" customHeight="1">
      <c r="A7" s="295">
        <v>1</v>
      </c>
      <c r="B7" s="166" t="s">
        <v>135</v>
      </c>
      <c r="C7" s="177" t="s">
        <v>136</v>
      </c>
      <c r="D7" s="168">
        <v>9800</v>
      </c>
      <c r="E7" s="84">
        <f>9800*120</f>
        <v>1176000</v>
      </c>
      <c r="F7" s="171" t="s">
        <v>139</v>
      </c>
      <c r="G7" s="296" t="s">
        <v>140</v>
      </c>
    </row>
    <row r="8" spans="1:8" ht="30" customHeight="1">
      <c r="A8" s="295">
        <v>2</v>
      </c>
      <c r="B8" s="169" t="s">
        <v>137</v>
      </c>
      <c r="C8" s="178" t="s">
        <v>138</v>
      </c>
      <c r="D8" s="168">
        <v>9800</v>
      </c>
      <c r="E8" s="85">
        <f>9800*30</f>
        <v>294000</v>
      </c>
      <c r="F8" s="176" t="s">
        <v>158</v>
      </c>
      <c r="G8" s="297" t="s">
        <v>140</v>
      </c>
    </row>
    <row r="9" spans="1:8" ht="30" customHeight="1">
      <c r="A9" s="295"/>
      <c r="B9" s="169"/>
      <c r="C9" s="178"/>
      <c r="D9" s="170"/>
      <c r="E9" s="85"/>
      <c r="F9" s="171"/>
      <c r="G9" s="296"/>
    </row>
    <row r="10" spans="1:8" ht="30" customHeight="1">
      <c r="A10" s="867" t="s">
        <v>12</v>
      </c>
      <c r="B10" s="868"/>
      <c r="C10" s="868"/>
      <c r="D10" s="869"/>
      <c r="E10" s="298">
        <f>SUM(E7:E9)</f>
        <v>1470000</v>
      </c>
      <c r="F10" s="299"/>
      <c r="G10" s="300"/>
    </row>
    <row r="11" spans="1:8" ht="19.5" customHeight="1">
      <c r="A11" s="86"/>
    </row>
    <row r="12" spans="1:8" ht="22.5" customHeight="1">
      <c r="A12" s="87"/>
      <c r="E12" s="88"/>
    </row>
    <row r="13" spans="1:8">
      <c r="E13" s="88"/>
    </row>
  </sheetData>
  <mergeCells count="10">
    <mergeCell ref="A10:D10"/>
    <mergeCell ref="A2:G2"/>
    <mergeCell ref="G5:G6"/>
    <mergeCell ref="E5:E6"/>
    <mergeCell ref="A5:A6"/>
    <mergeCell ref="B5:B6"/>
    <mergeCell ref="C5:C6"/>
    <mergeCell ref="F5:F6"/>
    <mergeCell ref="D5:D6"/>
    <mergeCell ref="A3:H3"/>
  </mergeCells>
  <phoneticPr fontId="3"/>
  <printOptions horizontalCentered="1"/>
  <pageMargins left="0.63364583333333335" right="0.19685039370078741" top="0.78740157480314965" bottom="0.78740157480314965" header="0.51181102362204722" footer="0.51181102362204722"/>
  <pageSetup paperSize="9" scale="6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H13"/>
  <sheetViews>
    <sheetView view="pageBreakPreview" zoomScale="85" zoomScaleNormal="85" zoomScaleSheetLayoutView="85" workbookViewId="0">
      <selection activeCell="A2" sqref="A2:G2"/>
    </sheetView>
  </sheetViews>
  <sheetFormatPr defaultColWidth="4.109375" defaultRowHeight="13.8"/>
  <cols>
    <col min="1" max="1" width="4.109375" style="82"/>
    <col min="2" max="2" width="36.21875" style="82" customWidth="1"/>
    <col min="3" max="3" width="8.21875" style="82" customWidth="1"/>
    <col min="4" max="4" width="16.33203125" style="82" customWidth="1"/>
    <col min="5" max="5" width="16" style="83" customWidth="1"/>
    <col min="6" max="6" width="37.6640625" style="82" customWidth="1"/>
    <col min="7" max="7" width="13.44140625" style="82" bestFit="1" customWidth="1"/>
    <col min="8" max="8" width="4.33203125" style="82" customWidth="1"/>
    <col min="9" max="17" width="12.44140625" style="82" customWidth="1"/>
    <col min="18" max="16384" width="4.109375" style="82"/>
  </cols>
  <sheetData>
    <row r="1" spans="1:8" ht="22.5" customHeight="1">
      <c r="A1" s="1" t="s">
        <v>159</v>
      </c>
      <c r="G1" s="291" t="s">
        <v>121</v>
      </c>
    </row>
    <row r="2" spans="1:8" ht="31.5" customHeight="1">
      <c r="A2" s="870"/>
      <c r="B2" s="870"/>
      <c r="C2" s="870"/>
      <c r="D2" s="870"/>
      <c r="E2" s="870"/>
      <c r="F2" s="870"/>
      <c r="G2" s="870"/>
    </row>
    <row r="3" spans="1:8" s="6" customFormat="1" ht="18.75" customHeight="1">
      <c r="A3" s="612"/>
      <c r="B3" s="612"/>
      <c r="C3" s="612"/>
      <c r="D3" s="612"/>
      <c r="E3" s="612"/>
      <c r="F3" s="612"/>
      <c r="G3" s="612"/>
      <c r="H3" s="612"/>
    </row>
    <row r="4" spans="1:8" s="6" customFormat="1" ht="18.75" customHeight="1">
      <c r="C4" s="7"/>
      <c r="D4" s="8"/>
      <c r="E4" s="9"/>
      <c r="F4" s="10"/>
      <c r="G4" s="11" t="s">
        <v>55</v>
      </c>
    </row>
    <row r="5" spans="1:8">
      <c r="A5" s="875" t="s">
        <v>0</v>
      </c>
      <c r="B5" s="876" t="s">
        <v>78</v>
      </c>
      <c r="C5" s="876" t="s">
        <v>82</v>
      </c>
      <c r="D5" s="878" t="s">
        <v>96</v>
      </c>
      <c r="E5" s="873" t="s">
        <v>98</v>
      </c>
      <c r="F5" s="879" t="s">
        <v>91</v>
      </c>
      <c r="G5" s="871" t="s">
        <v>79</v>
      </c>
    </row>
    <row r="6" spans="1:8">
      <c r="A6" s="875"/>
      <c r="B6" s="876"/>
      <c r="C6" s="876"/>
      <c r="D6" s="872"/>
      <c r="E6" s="874"/>
      <c r="F6" s="877"/>
      <c r="G6" s="872"/>
    </row>
    <row r="7" spans="1:8" ht="30" customHeight="1">
      <c r="A7" s="295">
        <v>1</v>
      </c>
      <c r="B7" s="166" t="s">
        <v>141</v>
      </c>
      <c r="C7" s="167" t="s">
        <v>142</v>
      </c>
      <c r="D7" s="172">
        <v>150000</v>
      </c>
      <c r="E7" s="84">
        <f>D7</f>
        <v>150000</v>
      </c>
      <c r="F7" s="171"/>
      <c r="G7" s="301" t="s">
        <v>146</v>
      </c>
    </row>
    <row r="8" spans="1:8" ht="30" customHeight="1">
      <c r="A8" s="295"/>
      <c r="B8" s="169"/>
      <c r="C8" s="170"/>
      <c r="D8" s="170"/>
      <c r="E8" s="85"/>
      <c r="F8" s="171"/>
      <c r="G8" s="302"/>
    </row>
    <row r="9" spans="1:8" ht="30" customHeight="1">
      <c r="A9" s="295"/>
      <c r="B9" s="169"/>
      <c r="C9" s="170"/>
      <c r="D9" s="170"/>
      <c r="E9" s="85"/>
      <c r="F9" s="171"/>
      <c r="G9" s="296"/>
    </row>
    <row r="10" spans="1:8" ht="30" customHeight="1">
      <c r="A10" s="867" t="s">
        <v>12</v>
      </c>
      <c r="B10" s="868"/>
      <c r="C10" s="868"/>
      <c r="D10" s="303"/>
      <c r="E10" s="298">
        <f>SUM(E7:E9)</f>
        <v>150000</v>
      </c>
      <c r="F10" s="299"/>
      <c r="G10" s="300"/>
    </row>
    <row r="11" spans="1:8" ht="19.5" customHeight="1">
      <c r="A11" s="86"/>
    </row>
    <row r="12" spans="1:8" ht="22.5" customHeight="1">
      <c r="A12" s="87"/>
      <c r="B12" s="371" t="s">
        <v>307</v>
      </c>
      <c r="E12" s="88"/>
    </row>
    <row r="13" spans="1:8" ht="74.099999999999994" customHeight="1">
      <c r="B13" s="372" t="s">
        <v>318</v>
      </c>
      <c r="E13" s="88"/>
    </row>
  </sheetData>
  <mergeCells count="10">
    <mergeCell ref="A2:G2"/>
    <mergeCell ref="G5:G6"/>
    <mergeCell ref="A10:C10"/>
    <mergeCell ref="A5:A6"/>
    <mergeCell ref="B5:B6"/>
    <mergeCell ref="C5:C6"/>
    <mergeCell ref="D5:D6"/>
    <mergeCell ref="E5:E6"/>
    <mergeCell ref="F5:F6"/>
    <mergeCell ref="A3:H3"/>
  </mergeCells>
  <phoneticPr fontId="3"/>
  <printOptions horizontalCentered="1"/>
  <pageMargins left="0.19685039370078741" right="0.19685039370078741" top="0.78740157480314965" bottom="0.78740157480314965" header="0.51181102362204722" footer="0.51181102362204722"/>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13"/>
  <sheetViews>
    <sheetView view="pageBreakPreview" zoomScale="85" zoomScaleNormal="85" zoomScaleSheetLayoutView="85" zoomScalePageLayoutView="90" workbookViewId="0">
      <selection activeCell="A2" sqref="A2:G2"/>
    </sheetView>
  </sheetViews>
  <sheetFormatPr defaultColWidth="4.109375" defaultRowHeight="13.8"/>
  <cols>
    <col min="1" max="1" width="4.109375" style="82"/>
    <col min="2" max="2" width="32.109375" style="82" customWidth="1"/>
    <col min="3" max="3" width="5.21875" style="82" bestFit="1" customWidth="1"/>
    <col min="4" max="4" width="15.109375" style="82" customWidth="1"/>
    <col min="5" max="5" width="16.6640625" style="83" customWidth="1"/>
    <col min="6" max="6" width="52.6640625" style="82" customWidth="1"/>
    <col min="7" max="7" width="19.109375" style="82" customWidth="1"/>
    <col min="8" max="8" width="4.33203125" style="82" customWidth="1"/>
    <col min="9" max="17" width="12.44140625" style="82" customWidth="1"/>
    <col min="18" max="16384" width="4.109375" style="82"/>
  </cols>
  <sheetData>
    <row r="1" spans="1:8" ht="22.5" customHeight="1">
      <c r="A1" s="1" t="s">
        <v>161</v>
      </c>
      <c r="G1" s="291" t="s">
        <v>121</v>
      </c>
    </row>
    <row r="2" spans="1:8" ht="31.5" customHeight="1">
      <c r="A2" s="611"/>
      <c r="B2" s="611"/>
      <c r="C2" s="611"/>
      <c r="D2" s="611"/>
      <c r="E2" s="611"/>
      <c r="F2" s="611"/>
      <c r="G2" s="611"/>
    </row>
    <row r="3" spans="1:8" s="6" customFormat="1" ht="18.75" customHeight="1">
      <c r="A3" s="612"/>
      <c r="B3" s="612"/>
      <c r="C3" s="612"/>
      <c r="D3" s="612"/>
      <c r="E3" s="612"/>
      <c r="F3" s="612"/>
      <c r="G3" s="612"/>
      <c r="H3" s="612"/>
    </row>
    <row r="4" spans="1:8" s="6" customFormat="1" ht="18.75" customHeight="1">
      <c r="C4" s="7"/>
      <c r="D4" s="8"/>
      <c r="E4" s="9"/>
      <c r="F4" s="10"/>
      <c r="G4" s="11" t="s">
        <v>55</v>
      </c>
    </row>
    <row r="5" spans="1:8">
      <c r="A5" s="875" t="s">
        <v>0</v>
      </c>
      <c r="B5" s="876" t="s">
        <v>78</v>
      </c>
      <c r="C5" s="876" t="s">
        <v>82</v>
      </c>
      <c r="D5" s="878" t="s">
        <v>96</v>
      </c>
      <c r="E5" s="873" t="s">
        <v>97</v>
      </c>
      <c r="F5" s="879" t="s">
        <v>160</v>
      </c>
      <c r="G5" s="871" t="s">
        <v>79</v>
      </c>
    </row>
    <row r="6" spans="1:8">
      <c r="A6" s="875"/>
      <c r="B6" s="876"/>
      <c r="C6" s="876"/>
      <c r="D6" s="872"/>
      <c r="E6" s="874"/>
      <c r="F6" s="877"/>
      <c r="G6" s="872"/>
    </row>
    <row r="7" spans="1:8" ht="54.75" customHeight="1">
      <c r="A7" s="295">
        <v>1</v>
      </c>
      <c r="B7" s="166" t="s">
        <v>143</v>
      </c>
      <c r="C7" s="167" t="s">
        <v>142</v>
      </c>
      <c r="D7" s="173">
        <v>2500000</v>
      </c>
      <c r="E7" s="84">
        <f>D7</f>
        <v>2500000</v>
      </c>
      <c r="F7" s="174"/>
      <c r="G7" s="301" t="s">
        <v>146</v>
      </c>
    </row>
    <row r="8" spans="1:8" ht="54.75" customHeight="1">
      <c r="A8" s="295"/>
      <c r="B8" s="169"/>
      <c r="C8" s="170"/>
      <c r="D8" s="170"/>
      <c r="E8" s="85"/>
      <c r="F8" s="171"/>
      <c r="G8" s="302"/>
    </row>
    <row r="9" spans="1:8" ht="54.75" customHeight="1">
      <c r="A9" s="295"/>
      <c r="B9" s="169"/>
      <c r="C9" s="170"/>
      <c r="D9" s="170"/>
      <c r="E9" s="85"/>
      <c r="F9" s="171"/>
      <c r="G9" s="296"/>
    </row>
    <row r="10" spans="1:8" ht="30" customHeight="1">
      <c r="A10" s="867" t="s">
        <v>12</v>
      </c>
      <c r="B10" s="868"/>
      <c r="C10" s="868"/>
      <c r="D10" s="303"/>
      <c r="E10" s="298">
        <f>SUM(E7:E9)</f>
        <v>2500000</v>
      </c>
      <c r="F10" s="299"/>
      <c r="G10" s="300"/>
    </row>
    <row r="11" spans="1:8" ht="14.25" customHeight="1">
      <c r="A11" s="881"/>
      <c r="B11" s="882"/>
      <c r="C11" s="882"/>
      <c r="D11" s="882"/>
      <c r="E11" s="882"/>
      <c r="F11" s="882"/>
      <c r="G11" s="882"/>
    </row>
    <row r="12" spans="1:8" ht="14.25" customHeight="1">
      <c r="A12" s="366"/>
      <c r="B12" s="366" t="s">
        <v>306</v>
      </c>
      <c r="C12" s="367"/>
      <c r="D12" s="367"/>
      <c r="E12" s="367"/>
      <c r="F12" s="367"/>
      <c r="G12" s="367"/>
    </row>
    <row r="13" spans="1:8" ht="101.1" customHeight="1">
      <c r="A13" s="367"/>
      <c r="B13" s="880" t="s">
        <v>319</v>
      </c>
      <c r="C13" s="880"/>
      <c r="D13" s="880"/>
      <c r="E13" s="880"/>
      <c r="F13" s="367"/>
      <c r="G13" s="367"/>
    </row>
  </sheetData>
  <mergeCells count="12">
    <mergeCell ref="B13:E13"/>
    <mergeCell ref="A11:G11"/>
    <mergeCell ref="A2:G2"/>
    <mergeCell ref="G5:G6"/>
    <mergeCell ref="A10:C10"/>
    <mergeCell ref="A5:A6"/>
    <mergeCell ref="B5:B6"/>
    <mergeCell ref="C5:C6"/>
    <mergeCell ref="D5:D6"/>
    <mergeCell ref="E5:E6"/>
    <mergeCell ref="F5:F6"/>
    <mergeCell ref="A3:H3"/>
  </mergeCells>
  <phoneticPr fontId="3"/>
  <printOptions horizontalCentered="1"/>
  <pageMargins left="0.62" right="0.19685039370078741" top="0.78740157480314965" bottom="0.78740157480314965" header="0.51181102362204722" footer="0.51181102362204722"/>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G13"/>
  <sheetViews>
    <sheetView view="pageBreakPreview" zoomScale="85" zoomScaleNormal="85" zoomScaleSheetLayoutView="85" workbookViewId="0">
      <selection activeCell="I11" sqref="I11"/>
    </sheetView>
  </sheetViews>
  <sheetFormatPr defaultColWidth="4.109375" defaultRowHeight="13.8"/>
  <cols>
    <col min="1" max="1" width="4.109375" style="82"/>
    <col min="2" max="2" width="41.109375" style="82" customWidth="1"/>
    <col min="3" max="3" width="8.21875" style="82" customWidth="1"/>
    <col min="4" max="4" width="17.77734375" style="82" customWidth="1"/>
    <col min="5" max="5" width="17.77734375" style="83" customWidth="1"/>
    <col min="6" max="6" width="17.77734375" style="82" customWidth="1"/>
    <col min="7" max="7" width="4.33203125" style="82" customWidth="1"/>
    <col min="8" max="16" width="12.44140625" style="82" customWidth="1"/>
    <col min="17" max="16384" width="4.109375" style="82"/>
  </cols>
  <sheetData>
    <row r="1" spans="1:7" ht="22.5" customHeight="1">
      <c r="A1" s="1" t="s">
        <v>212</v>
      </c>
      <c r="F1" s="291" t="s">
        <v>121</v>
      </c>
    </row>
    <row r="2" spans="1:7" ht="31.5" customHeight="1">
      <c r="A2" s="611"/>
      <c r="B2" s="611"/>
      <c r="C2" s="611"/>
      <c r="D2" s="611"/>
      <c r="E2" s="611"/>
      <c r="F2" s="611"/>
    </row>
    <row r="3" spans="1:7" s="6" customFormat="1" ht="18.75" customHeight="1">
      <c r="A3" s="612"/>
      <c r="B3" s="612"/>
      <c r="C3" s="612"/>
      <c r="D3" s="612"/>
      <c r="E3" s="612"/>
      <c r="F3" s="612"/>
      <c r="G3" s="612"/>
    </row>
    <row r="4" spans="1:7" s="6" customFormat="1" ht="18.75" customHeight="1">
      <c r="C4" s="7"/>
      <c r="D4" s="8"/>
      <c r="E4" s="9"/>
      <c r="F4" s="11" t="s">
        <v>55</v>
      </c>
    </row>
    <row r="5" spans="1:7">
      <c r="A5" s="875" t="s">
        <v>0</v>
      </c>
      <c r="B5" s="876" t="s">
        <v>78</v>
      </c>
      <c r="C5" s="876" t="s">
        <v>82</v>
      </c>
      <c r="D5" s="878" t="s">
        <v>96</v>
      </c>
      <c r="E5" s="873" t="s">
        <v>95</v>
      </c>
      <c r="F5" s="871" t="s">
        <v>79</v>
      </c>
    </row>
    <row r="6" spans="1:7">
      <c r="A6" s="875"/>
      <c r="B6" s="876"/>
      <c r="C6" s="876"/>
      <c r="D6" s="872"/>
      <c r="E6" s="874"/>
      <c r="F6" s="872"/>
    </row>
    <row r="7" spans="1:7" ht="30" customHeight="1">
      <c r="A7" s="295">
        <v>1</v>
      </c>
      <c r="B7" s="166" t="s">
        <v>144</v>
      </c>
      <c r="C7" s="167" t="s">
        <v>142</v>
      </c>
      <c r="D7" s="173">
        <v>5000000</v>
      </c>
      <c r="E7" s="84">
        <f>D7</f>
        <v>5000000</v>
      </c>
      <c r="F7" s="301" t="s">
        <v>146</v>
      </c>
    </row>
    <row r="8" spans="1:7" ht="30" customHeight="1">
      <c r="A8" s="295">
        <v>2</v>
      </c>
      <c r="B8" s="169"/>
      <c r="C8" s="170"/>
      <c r="D8" s="170"/>
      <c r="E8" s="85"/>
      <c r="F8" s="302"/>
    </row>
    <row r="9" spans="1:7" ht="30" customHeight="1">
      <c r="A9" s="295">
        <v>3</v>
      </c>
      <c r="B9" s="169"/>
      <c r="C9" s="170"/>
      <c r="D9" s="170"/>
      <c r="E9" s="85"/>
      <c r="F9" s="296"/>
    </row>
    <row r="10" spans="1:7" ht="30" customHeight="1">
      <c r="A10" s="867" t="s">
        <v>12</v>
      </c>
      <c r="B10" s="868"/>
      <c r="C10" s="868"/>
      <c r="D10" s="303"/>
      <c r="E10" s="298">
        <f>SUM(E7:E9)</f>
        <v>5000000</v>
      </c>
      <c r="F10" s="300"/>
    </row>
    <row r="11" spans="1:7" ht="19.5" customHeight="1">
      <c r="A11" s="86"/>
    </row>
    <row r="12" spans="1:7" ht="22.5" customHeight="1">
      <c r="A12" s="368"/>
      <c r="B12" s="368" t="s">
        <v>310</v>
      </c>
      <c r="E12" s="88"/>
    </row>
    <row r="13" spans="1:7" ht="94.5" customHeight="1">
      <c r="B13" s="883" t="s">
        <v>309</v>
      </c>
      <c r="C13" s="883"/>
      <c r="D13" s="883"/>
      <c r="E13" s="88"/>
    </row>
  </sheetData>
  <mergeCells count="10">
    <mergeCell ref="B13:D13"/>
    <mergeCell ref="A10:C10"/>
    <mergeCell ref="A2:F2"/>
    <mergeCell ref="A5:A6"/>
    <mergeCell ref="B5:B6"/>
    <mergeCell ref="C5:C6"/>
    <mergeCell ref="D5:D6"/>
    <mergeCell ref="E5:E6"/>
    <mergeCell ref="F5:F6"/>
    <mergeCell ref="A3:G3"/>
  </mergeCells>
  <phoneticPr fontId="3"/>
  <printOptions horizontalCentered="1"/>
  <pageMargins left="0.78740157480314965"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pageSetUpPr fitToPage="1"/>
  </sheetPr>
  <dimension ref="B1:Y101"/>
  <sheetViews>
    <sheetView view="pageBreakPreview" topLeftCell="A6" zoomScale="57" zoomScaleNormal="85" zoomScaleSheetLayoutView="57" workbookViewId="0">
      <selection activeCell="B4" sqref="B4"/>
    </sheetView>
  </sheetViews>
  <sheetFormatPr defaultColWidth="9" defaultRowHeight="13.2"/>
  <cols>
    <col min="1" max="1" width="2.21875" style="388" customWidth="1"/>
    <col min="2" max="2" width="3.33203125" style="388" customWidth="1"/>
    <col min="3" max="3" width="17" style="388" customWidth="1"/>
    <col min="4" max="4" width="14.109375" style="388" customWidth="1"/>
    <col min="5" max="5" width="36.44140625" style="388" customWidth="1"/>
    <col min="6" max="6" width="5.44140625" style="388" customWidth="1"/>
    <col min="7" max="7" width="7.21875" style="388" customWidth="1"/>
    <col min="8" max="9" width="5.44140625" style="388" customWidth="1"/>
    <col min="10" max="10" width="7.21875" style="388" customWidth="1"/>
    <col min="11" max="11" width="5.44140625" style="388" customWidth="1"/>
    <col min="12" max="12" width="14.109375" style="388" customWidth="1"/>
    <col min="13" max="13" width="2.44140625" style="452" customWidth="1"/>
    <col min="14" max="19" width="12.109375" style="388" customWidth="1"/>
    <col min="20" max="20" width="20" style="556" customWidth="1"/>
    <col min="21" max="21" width="8.109375" style="388" customWidth="1"/>
    <col min="22" max="22" width="9.21875" style="388" bestFit="1" customWidth="1"/>
    <col min="23" max="16384" width="9" style="388"/>
  </cols>
  <sheetData>
    <row r="1" spans="2:20" ht="24" customHeight="1">
      <c r="B1" s="579" t="s">
        <v>324</v>
      </c>
      <c r="C1" s="579"/>
      <c r="D1" s="579"/>
      <c r="E1" s="579"/>
      <c r="F1" s="579"/>
      <c r="G1" s="579"/>
      <c r="H1" s="579"/>
      <c r="I1" s="579"/>
      <c r="J1" s="579"/>
      <c r="K1" s="579"/>
      <c r="L1" s="579"/>
      <c r="M1" s="579"/>
      <c r="N1" s="579"/>
      <c r="O1" s="579"/>
      <c r="P1" s="579"/>
      <c r="Q1" s="579"/>
      <c r="R1" s="579"/>
      <c r="S1" s="579"/>
      <c r="T1" s="579"/>
    </row>
    <row r="2" spans="2:20" ht="24" customHeight="1">
      <c r="B2" s="580" t="s">
        <v>404</v>
      </c>
      <c r="C2" s="580"/>
      <c r="D2" s="580"/>
      <c r="E2" s="580"/>
      <c r="F2" s="580"/>
      <c r="G2" s="580"/>
      <c r="H2" s="580"/>
      <c r="I2" s="580"/>
      <c r="J2" s="580"/>
      <c r="K2" s="580"/>
      <c r="L2" s="580"/>
      <c r="M2" s="580"/>
      <c r="N2" s="580"/>
      <c r="O2" s="580"/>
      <c r="P2" s="580"/>
      <c r="Q2" s="580"/>
      <c r="R2" s="580"/>
      <c r="S2" s="580"/>
      <c r="T2" s="580"/>
    </row>
    <row r="3" spans="2:20" ht="24" customHeight="1">
      <c r="B3" s="581"/>
      <c r="C3" s="581"/>
      <c r="D3" s="581"/>
      <c r="E3" s="581"/>
      <c r="F3" s="581"/>
      <c r="G3" s="581"/>
      <c r="H3" s="581"/>
      <c r="I3" s="581"/>
      <c r="J3" s="581"/>
      <c r="K3" s="581"/>
      <c r="L3" s="581"/>
      <c r="M3" s="581"/>
      <c r="N3" s="581"/>
      <c r="O3" s="581"/>
      <c r="P3" s="581"/>
      <c r="Q3" s="581"/>
      <c r="R3" s="581"/>
      <c r="S3" s="581"/>
      <c r="T3" s="581"/>
    </row>
    <row r="4" spans="2:20" ht="24" customHeight="1">
      <c r="B4" s="389"/>
      <c r="C4" s="389"/>
      <c r="D4" s="389"/>
      <c r="E4" s="389"/>
      <c r="F4" s="389"/>
      <c r="G4" s="389"/>
      <c r="H4" s="389"/>
      <c r="I4" s="389"/>
      <c r="J4" s="389"/>
      <c r="K4" s="389"/>
      <c r="L4" s="389"/>
      <c r="M4" s="389"/>
      <c r="N4" s="389"/>
      <c r="O4" s="389"/>
      <c r="P4" s="389"/>
      <c r="Q4" s="389"/>
      <c r="R4" s="389"/>
      <c r="S4" s="389"/>
      <c r="T4" s="389"/>
    </row>
    <row r="5" spans="2:20" ht="23.4">
      <c r="B5" s="389"/>
      <c r="C5" s="390" t="s">
        <v>325</v>
      </c>
      <c r="D5" s="390"/>
      <c r="E5" s="391"/>
      <c r="F5" s="391"/>
      <c r="G5" s="391"/>
      <c r="H5" s="391"/>
      <c r="I5" s="391"/>
      <c r="J5" s="391"/>
      <c r="K5" s="391"/>
      <c r="L5" s="391"/>
      <c r="M5" s="391"/>
      <c r="N5" s="391"/>
      <c r="O5" s="391"/>
      <c r="P5" s="391"/>
      <c r="Q5" s="391"/>
      <c r="R5" s="391"/>
      <c r="S5" s="391"/>
      <c r="T5" s="391"/>
    </row>
    <row r="6" spans="2:20" ht="12" customHeight="1">
      <c r="B6" s="389"/>
      <c r="C6" s="390"/>
      <c r="D6" s="390"/>
      <c r="E6" s="391"/>
      <c r="F6" s="391"/>
      <c r="G6" s="391"/>
      <c r="H6" s="391"/>
      <c r="I6" s="391"/>
      <c r="J6" s="391"/>
      <c r="K6" s="391"/>
      <c r="L6" s="391"/>
      <c r="M6" s="391"/>
      <c r="N6" s="391"/>
      <c r="O6" s="391"/>
      <c r="P6" s="391"/>
      <c r="Q6" s="391"/>
      <c r="R6" s="391"/>
      <c r="S6" s="391"/>
      <c r="T6" s="391"/>
    </row>
    <row r="7" spans="2:20" ht="19.2">
      <c r="B7" s="392"/>
      <c r="C7" s="582" t="s">
        <v>326</v>
      </c>
      <c r="D7" s="582"/>
      <c r="E7" s="392"/>
      <c r="F7" s="392"/>
      <c r="G7" s="392"/>
      <c r="H7" s="392"/>
      <c r="I7" s="392"/>
      <c r="J7" s="392"/>
      <c r="K7" s="392"/>
      <c r="L7" s="392"/>
      <c r="M7" s="392"/>
      <c r="N7" s="392"/>
      <c r="O7" s="392"/>
      <c r="P7" s="392"/>
      <c r="Q7" s="392"/>
      <c r="R7" s="392"/>
      <c r="S7" s="392"/>
      <c r="T7" s="392"/>
    </row>
    <row r="8" spans="2:20" ht="12" customHeight="1">
      <c r="B8" s="389"/>
      <c r="C8" s="390"/>
      <c r="D8" s="390"/>
      <c r="E8" s="391"/>
      <c r="F8" s="391"/>
      <c r="G8" s="391"/>
      <c r="H8" s="391"/>
      <c r="I8" s="391"/>
      <c r="J8" s="391"/>
      <c r="K8" s="391"/>
      <c r="L8" s="391"/>
      <c r="M8" s="391"/>
      <c r="N8" s="391"/>
      <c r="O8" s="391"/>
      <c r="P8" s="391"/>
      <c r="Q8" s="391"/>
      <c r="R8" s="391"/>
      <c r="S8" s="391"/>
      <c r="T8" s="391"/>
    </row>
    <row r="9" spans="2:20" ht="18.75" customHeight="1" thickBot="1">
      <c r="B9" s="393"/>
      <c r="C9" s="393"/>
      <c r="D9" s="393"/>
      <c r="E9" s="394"/>
      <c r="F9" s="394"/>
      <c r="G9" s="394"/>
      <c r="H9" s="393"/>
      <c r="I9" s="393"/>
      <c r="J9" s="393"/>
      <c r="K9" s="393"/>
      <c r="L9" s="393"/>
      <c r="M9" s="393"/>
      <c r="N9" s="393"/>
      <c r="O9" s="393"/>
      <c r="P9" s="393"/>
      <c r="Q9" s="393"/>
      <c r="R9" s="393"/>
      <c r="S9" s="393"/>
      <c r="T9" s="395" t="s">
        <v>327</v>
      </c>
    </row>
    <row r="10" spans="2:20" s="396" customFormat="1" ht="15.75" customHeight="1">
      <c r="B10" s="583" t="s">
        <v>328</v>
      </c>
      <c r="C10" s="584"/>
      <c r="D10" s="587" t="s">
        <v>329</v>
      </c>
      <c r="E10" s="589" t="s">
        <v>330</v>
      </c>
      <c r="F10" s="590"/>
      <c r="G10" s="590"/>
      <c r="H10" s="590"/>
      <c r="I10" s="590"/>
      <c r="J10" s="590"/>
      <c r="K10" s="590"/>
      <c r="L10" s="590"/>
      <c r="M10" s="590"/>
      <c r="N10" s="590"/>
      <c r="O10" s="591" t="s">
        <v>331</v>
      </c>
      <c r="P10" s="590"/>
      <c r="Q10" s="590"/>
      <c r="R10" s="590"/>
      <c r="S10" s="592"/>
      <c r="T10" s="593" t="s">
        <v>332</v>
      </c>
    </row>
    <row r="11" spans="2:20" s="396" customFormat="1" ht="15.75" customHeight="1">
      <c r="B11" s="585"/>
      <c r="C11" s="586"/>
      <c r="D11" s="588"/>
      <c r="E11" s="595" t="s">
        <v>333</v>
      </c>
      <c r="F11" s="596"/>
      <c r="G11" s="596"/>
      <c r="H11" s="596"/>
      <c r="I11" s="596"/>
      <c r="J11" s="596"/>
      <c r="K11" s="596"/>
      <c r="L11" s="596"/>
      <c r="M11" s="596"/>
      <c r="N11" s="597"/>
      <c r="O11" s="397" t="s">
        <v>334</v>
      </c>
      <c r="P11" s="398" t="s">
        <v>335</v>
      </c>
      <c r="Q11" s="399" t="s">
        <v>336</v>
      </c>
      <c r="R11" s="398" t="s">
        <v>337</v>
      </c>
      <c r="S11" s="399" t="s">
        <v>338</v>
      </c>
      <c r="T11" s="594"/>
    </row>
    <row r="12" spans="2:20" ht="15.75" customHeight="1">
      <c r="B12" s="400"/>
      <c r="C12" s="401"/>
      <c r="D12" s="402"/>
      <c r="E12" s="401"/>
      <c r="F12" s="403"/>
      <c r="G12" s="403"/>
      <c r="H12" s="403"/>
      <c r="I12" s="403"/>
      <c r="J12" s="403"/>
      <c r="K12" s="403"/>
      <c r="L12" s="403"/>
      <c r="M12" s="403"/>
      <c r="N12" s="403"/>
      <c r="O12" s="404"/>
      <c r="P12" s="405"/>
      <c r="Q12" s="403"/>
      <c r="R12" s="405"/>
      <c r="S12" s="403"/>
      <c r="T12" s="406"/>
    </row>
    <row r="13" spans="2:20" ht="14.25" customHeight="1">
      <c r="B13" s="407" t="s">
        <v>339</v>
      </c>
      <c r="C13" s="408"/>
      <c r="D13" s="409"/>
      <c r="E13" s="410" t="s">
        <v>340</v>
      </c>
      <c r="F13" s="410"/>
      <c r="G13" s="410"/>
      <c r="H13" s="410"/>
      <c r="I13" s="410"/>
      <c r="J13" s="411" t="s">
        <v>341</v>
      </c>
      <c r="K13" s="411" t="s">
        <v>342</v>
      </c>
      <c r="L13" s="412"/>
      <c r="M13" s="413" t="s">
        <v>169</v>
      </c>
      <c r="N13" s="414">
        <f>ROUND(I13*L13,0)</f>
        <v>0</v>
      </c>
      <c r="O13" s="415"/>
      <c r="P13" s="416"/>
      <c r="Q13" s="414"/>
      <c r="R13" s="416"/>
      <c r="S13" s="414"/>
      <c r="T13" s="417"/>
    </row>
    <row r="14" spans="2:20" ht="14.25" customHeight="1">
      <c r="B14" s="407"/>
      <c r="C14" s="418"/>
      <c r="D14" s="409"/>
      <c r="E14" s="410"/>
      <c r="F14" s="410"/>
      <c r="G14" s="410"/>
      <c r="H14" s="410"/>
      <c r="I14" s="410"/>
      <c r="J14" s="411"/>
      <c r="K14" s="411"/>
      <c r="L14" s="412"/>
      <c r="M14" s="413"/>
      <c r="N14" s="414"/>
      <c r="O14" s="415"/>
      <c r="P14" s="416"/>
      <c r="Q14" s="414"/>
      <c r="R14" s="416"/>
      <c r="S14" s="414"/>
      <c r="T14" s="417"/>
    </row>
    <row r="15" spans="2:20" ht="14.25" customHeight="1">
      <c r="B15" s="407"/>
      <c r="C15" s="418"/>
      <c r="D15" s="409"/>
      <c r="E15" s="410" t="s">
        <v>394</v>
      </c>
      <c r="F15" s="410"/>
      <c r="G15" s="410"/>
      <c r="H15" s="410"/>
      <c r="I15" s="410"/>
      <c r="J15" s="411" t="s">
        <v>341</v>
      </c>
      <c r="K15" s="411" t="s">
        <v>343</v>
      </c>
      <c r="L15" s="412"/>
      <c r="M15" s="413" t="s">
        <v>169</v>
      </c>
      <c r="N15" s="414">
        <f>ROUND(I15*L15,0)</f>
        <v>0</v>
      </c>
      <c r="O15" s="415"/>
      <c r="P15" s="416"/>
      <c r="Q15" s="414"/>
      <c r="R15" s="416"/>
      <c r="S15" s="414"/>
      <c r="T15" s="417"/>
    </row>
    <row r="16" spans="2:20" ht="14.25" customHeight="1">
      <c r="B16" s="407"/>
      <c r="C16" s="418"/>
      <c r="D16" s="409"/>
      <c r="E16" s="410"/>
      <c r="F16" s="410"/>
      <c r="G16" s="410"/>
      <c r="H16" s="410"/>
      <c r="I16" s="410"/>
      <c r="J16" s="411"/>
      <c r="K16" s="411"/>
      <c r="L16" s="412"/>
      <c r="M16" s="413"/>
      <c r="N16" s="414"/>
      <c r="O16" s="415"/>
      <c r="P16" s="416"/>
      <c r="Q16" s="414"/>
      <c r="R16" s="416"/>
      <c r="S16" s="414"/>
      <c r="T16" s="417"/>
    </row>
    <row r="17" spans="2:21" ht="14.25" customHeight="1">
      <c r="B17" s="407"/>
      <c r="C17" s="418"/>
      <c r="D17" s="409"/>
      <c r="E17" s="410" t="s">
        <v>395</v>
      </c>
      <c r="F17" s="410"/>
      <c r="G17" s="410"/>
      <c r="H17" s="410"/>
      <c r="I17" s="410"/>
      <c r="J17" s="411" t="s">
        <v>341</v>
      </c>
      <c r="K17" s="411" t="s">
        <v>343</v>
      </c>
      <c r="L17" s="412"/>
      <c r="M17" s="413" t="s">
        <v>169</v>
      </c>
      <c r="N17" s="414">
        <f>ROUND(I17*L17,0)</f>
        <v>0</v>
      </c>
      <c r="O17" s="415"/>
      <c r="P17" s="416"/>
      <c r="Q17" s="414"/>
      <c r="R17" s="416"/>
      <c r="S17" s="414"/>
      <c r="T17" s="417"/>
    </row>
    <row r="18" spans="2:21" ht="14.25" customHeight="1">
      <c r="B18" s="407"/>
      <c r="C18" s="418"/>
      <c r="D18" s="409"/>
      <c r="E18" s="410"/>
      <c r="F18" s="410"/>
      <c r="G18" s="410"/>
      <c r="H18" s="410"/>
      <c r="I18" s="410"/>
      <c r="J18" s="411"/>
      <c r="K18" s="411"/>
      <c r="L18" s="412"/>
      <c r="M18" s="413"/>
      <c r="N18" s="414"/>
      <c r="O18" s="415"/>
      <c r="P18" s="416"/>
      <c r="Q18" s="414"/>
      <c r="R18" s="416"/>
      <c r="S18" s="414"/>
      <c r="T18" s="417"/>
    </row>
    <row r="19" spans="2:21" ht="14.25" customHeight="1">
      <c r="B19" s="407"/>
      <c r="C19" s="418"/>
      <c r="D19" s="409"/>
      <c r="E19" s="410" t="s">
        <v>396</v>
      </c>
      <c r="F19" s="410"/>
      <c r="G19" s="410"/>
      <c r="H19" s="410"/>
      <c r="I19" s="410"/>
      <c r="J19" s="411" t="s">
        <v>341</v>
      </c>
      <c r="K19" s="411" t="s">
        <v>344</v>
      </c>
      <c r="L19" s="412"/>
      <c r="M19" s="413" t="s">
        <v>169</v>
      </c>
      <c r="N19" s="414">
        <f>ROUND(I19*L19,0)</f>
        <v>0</v>
      </c>
      <c r="O19" s="415"/>
      <c r="P19" s="416"/>
      <c r="Q19" s="414"/>
      <c r="R19" s="416"/>
      <c r="S19" s="414"/>
      <c r="T19" s="417"/>
    </row>
    <row r="20" spans="2:21" ht="14.25" customHeight="1">
      <c r="B20" s="407"/>
      <c r="C20" s="418"/>
      <c r="D20" s="409"/>
      <c r="E20" s="410"/>
      <c r="F20" s="410"/>
      <c r="G20" s="410"/>
      <c r="H20" s="410"/>
      <c r="I20" s="410"/>
      <c r="J20" s="411"/>
      <c r="K20" s="411"/>
      <c r="L20" s="412"/>
      <c r="M20" s="413"/>
      <c r="N20" s="414"/>
      <c r="O20" s="415"/>
      <c r="P20" s="416"/>
      <c r="Q20" s="414"/>
      <c r="R20" s="416"/>
      <c r="S20" s="414"/>
      <c r="T20" s="417"/>
    </row>
    <row r="21" spans="2:21" ht="14.25" customHeight="1">
      <c r="B21" s="407"/>
      <c r="C21" s="418"/>
      <c r="D21" s="409"/>
      <c r="E21" s="410"/>
      <c r="F21" s="410"/>
      <c r="G21" s="410"/>
      <c r="H21" s="410"/>
      <c r="I21" s="410"/>
      <c r="J21" s="411" t="s">
        <v>341</v>
      </c>
      <c r="K21" s="411" t="s">
        <v>343</v>
      </c>
      <c r="L21" s="412"/>
      <c r="M21" s="413" t="s">
        <v>345</v>
      </c>
      <c r="N21" s="414">
        <f>ROUND(I21*L21,0)</f>
        <v>0</v>
      </c>
      <c r="O21" s="415"/>
      <c r="P21" s="416"/>
      <c r="Q21" s="414"/>
      <c r="R21" s="416"/>
      <c r="S21" s="414"/>
      <c r="T21" s="417"/>
    </row>
    <row r="22" spans="2:21" ht="14.25" customHeight="1">
      <c r="B22" s="419"/>
      <c r="C22" s="410"/>
      <c r="D22" s="409"/>
      <c r="E22" s="410"/>
      <c r="F22" s="410"/>
      <c r="G22" s="410"/>
      <c r="H22" s="410"/>
      <c r="I22" s="410"/>
      <c r="J22" s="411"/>
      <c r="K22" s="411"/>
      <c r="L22" s="412"/>
      <c r="M22" s="413"/>
      <c r="N22" s="414"/>
      <c r="O22" s="415"/>
      <c r="P22" s="416"/>
      <c r="Q22" s="414"/>
      <c r="R22" s="416"/>
      <c r="S22" s="414"/>
      <c r="T22" s="417"/>
    </row>
    <row r="23" spans="2:21" s="420" customFormat="1" ht="14.25" customHeight="1">
      <c r="B23" s="421" t="s">
        <v>346</v>
      </c>
      <c r="C23" s="422"/>
      <c r="D23" s="423">
        <f>SUM(D12:D22)</f>
        <v>0</v>
      </c>
      <c r="E23" s="422"/>
      <c r="F23" s="422"/>
      <c r="G23" s="422"/>
      <c r="H23" s="422"/>
      <c r="I23" s="422"/>
      <c r="J23" s="424"/>
      <c r="K23" s="424"/>
      <c r="L23" s="425" t="s">
        <v>347</v>
      </c>
      <c r="M23" s="426"/>
      <c r="N23" s="427">
        <f>SUM(N13:N21)</f>
        <v>0</v>
      </c>
      <c r="O23" s="428"/>
      <c r="P23" s="429"/>
      <c r="Q23" s="430"/>
      <c r="R23" s="429"/>
      <c r="S23" s="430"/>
      <c r="T23" s="417"/>
      <c r="U23" s="431"/>
    </row>
    <row r="24" spans="2:21" ht="14.25" customHeight="1">
      <c r="B24" s="432"/>
      <c r="C24" s="433"/>
      <c r="D24" s="434"/>
      <c r="E24" s="433"/>
      <c r="F24" s="433"/>
      <c r="G24" s="433"/>
      <c r="H24" s="433"/>
      <c r="I24" s="435"/>
      <c r="J24" s="433"/>
      <c r="K24" s="433"/>
      <c r="L24" s="436"/>
      <c r="M24" s="437"/>
      <c r="N24" s="433"/>
      <c r="O24" s="438"/>
      <c r="P24" s="439"/>
      <c r="Q24" s="433"/>
      <c r="R24" s="439"/>
      <c r="S24" s="433"/>
      <c r="T24" s="440"/>
    </row>
    <row r="25" spans="2:21" ht="14.25" customHeight="1">
      <c r="B25" s="441"/>
      <c r="C25" s="442"/>
      <c r="D25" s="443"/>
      <c r="E25" s="442"/>
      <c r="F25" s="442"/>
      <c r="G25" s="442"/>
      <c r="H25" s="442"/>
      <c r="I25" s="444"/>
      <c r="J25" s="442"/>
      <c r="K25" s="442"/>
      <c r="L25" s="445"/>
      <c r="M25" s="446"/>
      <c r="N25" s="442"/>
      <c r="O25" s="447"/>
      <c r="P25" s="448"/>
      <c r="Q25" s="449"/>
      <c r="R25" s="448"/>
      <c r="S25" s="449"/>
      <c r="T25" s="364"/>
    </row>
    <row r="26" spans="2:21" ht="14.25" customHeight="1">
      <c r="B26" s="450" t="s">
        <v>348</v>
      </c>
      <c r="C26" s="449"/>
      <c r="D26" s="451"/>
      <c r="O26" s="453"/>
      <c r="P26" s="454"/>
      <c r="R26" s="454"/>
      <c r="T26" s="455"/>
    </row>
    <row r="27" spans="2:21" ht="14.25" customHeight="1">
      <c r="B27" s="450"/>
      <c r="C27" s="410" t="s">
        <v>349</v>
      </c>
      <c r="D27" s="456">
        <f>+N31</f>
        <v>0</v>
      </c>
      <c r="E27" s="410" t="s">
        <v>397</v>
      </c>
      <c r="F27" s="396"/>
      <c r="G27" s="396"/>
      <c r="H27" s="457" t="s">
        <v>350</v>
      </c>
      <c r="I27" s="396"/>
      <c r="J27" s="399" t="s">
        <v>351</v>
      </c>
      <c r="K27" s="411" t="s">
        <v>343</v>
      </c>
      <c r="L27" s="458"/>
      <c r="M27" s="413" t="s">
        <v>345</v>
      </c>
      <c r="N27" s="396">
        <f>+G27*I27*L27</f>
        <v>0</v>
      </c>
      <c r="O27" s="459"/>
      <c r="P27" s="460"/>
      <c r="Q27" s="396"/>
      <c r="R27" s="460"/>
      <c r="S27" s="396"/>
      <c r="T27" s="461"/>
    </row>
    <row r="28" spans="2:21" ht="14.25" customHeight="1">
      <c r="B28" s="450"/>
      <c r="C28" s="410"/>
      <c r="D28" s="462"/>
      <c r="E28" s="410"/>
      <c r="F28" s="396"/>
      <c r="G28" s="396"/>
      <c r="H28" s="396"/>
      <c r="I28" s="396"/>
      <c r="J28" s="396"/>
      <c r="K28" s="396"/>
      <c r="L28" s="396"/>
      <c r="M28" s="399"/>
      <c r="N28" s="396"/>
      <c r="O28" s="459"/>
      <c r="P28" s="460"/>
      <c r="Q28" s="396"/>
      <c r="R28" s="460"/>
      <c r="S28" s="396"/>
      <c r="T28" s="461"/>
    </row>
    <row r="29" spans="2:21" ht="14.25" customHeight="1">
      <c r="B29" s="450"/>
      <c r="C29" s="410"/>
      <c r="D29" s="462"/>
      <c r="E29" s="410"/>
      <c r="F29" s="396"/>
      <c r="G29" s="396"/>
      <c r="H29" s="396"/>
      <c r="I29" s="396"/>
      <c r="J29" s="396"/>
      <c r="K29" s="396"/>
      <c r="L29" s="396"/>
      <c r="M29" s="399"/>
      <c r="N29" s="396"/>
      <c r="O29" s="459"/>
      <c r="P29" s="460"/>
      <c r="Q29" s="396"/>
      <c r="R29" s="460"/>
      <c r="S29" s="396"/>
      <c r="T29" s="461"/>
    </row>
    <row r="30" spans="2:21" ht="14.25" customHeight="1">
      <c r="B30" s="450"/>
      <c r="C30" s="410"/>
      <c r="D30" s="462"/>
      <c r="E30" s="410"/>
      <c r="F30" s="396"/>
      <c r="G30" s="396"/>
      <c r="H30" s="396"/>
      <c r="I30" s="396"/>
      <c r="J30" s="396"/>
      <c r="K30" s="396"/>
      <c r="L30" s="396"/>
      <c r="M30" s="399"/>
      <c r="N30" s="396"/>
      <c r="O30" s="459"/>
      <c r="P30" s="460"/>
      <c r="Q30" s="396"/>
      <c r="R30" s="460"/>
      <c r="S30" s="396"/>
      <c r="T30" s="461"/>
    </row>
    <row r="31" spans="2:21" ht="14.25" customHeight="1">
      <c r="B31" s="450"/>
      <c r="C31" s="410"/>
      <c r="D31" s="462"/>
      <c r="E31" s="410"/>
      <c r="F31" s="396"/>
      <c r="G31" s="396"/>
      <c r="H31" s="396"/>
      <c r="I31" s="396"/>
      <c r="J31" s="396"/>
      <c r="K31" s="396"/>
      <c r="L31" s="425" t="s">
        <v>347</v>
      </c>
      <c r="M31" s="426"/>
      <c r="N31" s="427">
        <f>SUM(N27:N30)</f>
        <v>0</v>
      </c>
      <c r="O31" s="428"/>
      <c r="P31" s="429"/>
      <c r="Q31" s="430"/>
      <c r="R31" s="429"/>
      <c r="S31" s="430"/>
      <c r="T31" s="461"/>
    </row>
    <row r="32" spans="2:21" ht="14.25" customHeight="1">
      <c r="B32" s="450"/>
      <c r="C32" s="410"/>
      <c r="D32" s="462"/>
      <c r="E32" s="410"/>
      <c r="F32" s="396"/>
      <c r="G32" s="396"/>
      <c r="H32" s="396"/>
      <c r="I32" s="396"/>
      <c r="J32" s="396"/>
      <c r="K32" s="396"/>
      <c r="L32" s="396"/>
      <c r="M32" s="399"/>
      <c r="N32" s="396"/>
      <c r="O32" s="459"/>
      <c r="P32" s="460"/>
      <c r="Q32" s="396"/>
      <c r="R32" s="460"/>
      <c r="S32" s="396"/>
      <c r="T32" s="461"/>
    </row>
    <row r="33" spans="2:22" ht="14.1" customHeight="1">
      <c r="B33" s="450"/>
      <c r="C33" s="410" t="s">
        <v>352</v>
      </c>
      <c r="D33" s="456">
        <f>+N36</f>
        <v>0</v>
      </c>
      <c r="E33" s="410" t="s">
        <v>398</v>
      </c>
      <c r="F33" s="396"/>
      <c r="G33" s="396"/>
      <c r="H33" s="396"/>
      <c r="I33" s="396"/>
      <c r="J33" s="396"/>
      <c r="K33" s="396"/>
      <c r="L33" s="396"/>
      <c r="M33" s="399"/>
      <c r="N33" s="396"/>
      <c r="O33" s="459"/>
      <c r="P33" s="460"/>
      <c r="Q33" s="396"/>
      <c r="R33" s="460"/>
      <c r="S33" s="396"/>
      <c r="T33" s="461"/>
    </row>
    <row r="34" spans="2:22" ht="14.25" customHeight="1">
      <c r="B34" s="419"/>
      <c r="C34" s="396"/>
      <c r="D34" s="463"/>
      <c r="E34" s="410" t="s">
        <v>353</v>
      </c>
      <c r="F34" s="396" t="s">
        <v>354</v>
      </c>
      <c r="G34" s="396"/>
      <c r="H34" s="464">
        <v>1</v>
      </c>
      <c r="I34" s="465" t="s">
        <v>355</v>
      </c>
      <c r="J34" s="465" t="s">
        <v>356</v>
      </c>
      <c r="K34" s="411" t="s">
        <v>357</v>
      </c>
      <c r="L34" s="396"/>
      <c r="M34" s="413" t="s">
        <v>358</v>
      </c>
      <c r="N34" s="412">
        <f>ROUND(H34*L34,0)</f>
        <v>0</v>
      </c>
      <c r="O34" s="466"/>
      <c r="P34" s="467"/>
      <c r="Q34" s="412"/>
      <c r="R34" s="467"/>
      <c r="S34" s="412"/>
      <c r="T34" s="461"/>
      <c r="V34" s="468"/>
    </row>
    <row r="35" spans="2:22" ht="14.25" customHeight="1">
      <c r="B35" s="419"/>
      <c r="C35" s="396"/>
      <c r="D35" s="463"/>
      <c r="E35" s="410"/>
      <c r="F35" s="396" t="s">
        <v>359</v>
      </c>
      <c r="G35" s="396"/>
      <c r="H35" s="464">
        <v>1</v>
      </c>
      <c r="I35" s="465" t="s">
        <v>355</v>
      </c>
      <c r="J35" s="465" t="s">
        <v>356</v>
      </c>
      <c r="K35" s="411" t="s">
        <v>342</v>
      </c>
      <c r="L35" s="396"/>
      <c r="M35" s="413"/>
      <c r="N35" s="412">
        <f>ROUND(H35*L35,0)</f>
        <v>0</v>
      </c>
      <c r="O35" s="466"/>
      <c r="P35" s="467"/>
      <c r="Q35" s="412"/>
      <c r="R35" s="467"/>
      <c r="S35" s="412"/>
      <c r="T35" s="461"/>
      <c r="V35" s="468"/>
    </row>
    <row r="36" spans="2:22" ht="14.25" customHeight="1">
      <c r="B36" s="419"/>
      <c r="C36" s="410"/>
      <c r="D36" s="462"/>
      <c r="E36" s="410"/>
      <c r="F36" s="470" t="s">
        <v>360</v>
      </c>
      <c r="G36" s="470"/>
      <c r="H36" s="578">
        <f>+N34</f>
        <v>0</v>
      </c>
      <c r="I36" s="578"/>
      <c r="J36" s="471" t="s">
        <v>361</v>
      </c>
      <c r="K36" s="472"/>
      <c r="L36" s="473">
        <f>+N35</f>
        <v>0</v>
      </c>
      <c r="M36" s="426" t="s">
        <v>358</v>
      </c>
      <c r="N36" s="474">
        <f>ROUNDUP(H36*100/108,0)+L36</f>
        <v>0</v>
      </c>
      <c r="O36" s="475"/>
      <c r="P36" s="476"/>
      <c r="Q36" s="477"/>
      <c r="R36" s="476"/>
      <c r="S36" s="477"/>
      <c r="T36" s="469"/>
      <c r="V36" s="468"/>
    </row>
    <row r="37" spans="2:22" ht="14.25" customHeight="1">
      <c r="B37" s="419"/>
      <c r="C37" s="410"/>
      <c r="D37" s="462"/>
      <c r="E37" s="422"/>
      <c r="F37" s="478"/>
      <c r="G37" s="478"/>
      <c r="H37" s="479"/>
      <c r="I37" s="480"/>
      <c r="J37" s="481"/>
      <c r="K37" s="424"/>
      <c r="L37" s="396"/>
      <c r="M37" s="482"/>
      <c r="N37" s="483"/>
      <c r="O37" s="484"/>
      <c r="P37" s="485"/>
      <c r="Q37" s="483"/>
      <c r="R37" s="485"/>
      <c r="S37" s="483"/>
      <c r="T37" s="469"/>
      <c r="V37" s="468"/>
    </row>
    <row r="38" spans="2:22" ht="14.25" customHeight="1">
      <c r="B38" s="419"/>
      <c r="C38" s="410"/>
      <c r="D38" s="463"/>
      <c r="E38" s="410"/>
      <c r="F38" s="396"/>
      <c r="G38" s="396"/>
      <c r="H38" s="486"/>
      <c r="I38" s="457"/>
      <c r="J38" s="487"/>
      <c r="K38" s="411"/>
      <c r="L38" s="396"/>
      <c r="M38" s="413"/>
      <c r="N38" s="412"/>
      <c r="O38" s="466"/>
      <c r="P38" s="467"/>
      <c r="Q38" s="412"/>
      <c r="R38" s="467"/>
      <c r="S38" s="412"/>
      <c r="T38" s="417"/>
    </row>
    <row r="39" spans="2:22" ht="14.25" customHeight="1">
      <c r="B39" s="419"/>
      <c r="C39" s="410" t="s">
        <v>362</v>
      </c>
      <c r="D39" s="488">
        <f>+N41</f>
        <v>0</v>
      </c>
      <c r="E39" s="410" t="s">
        <v>399</v>
      </c>
      <c r="F39" s="396"/>
      <c r="G39" s="396"/>
      <c r="H39" s="464">
        <v>1</v>
      </c>
      <c r="I39" s="465" t="s">
        <v>355</v>
      </c>
      <c r="J39" s="465" t="s">
        <v>356</v>
      </c>
      <c r="K39" s="411" t="s">
        <v>357</v>
      </c>
      <c r="L39" s="396"/>
      <c r="M39" s="413" t="s">
        <v>358</v>
      </c>
      <c r="N39" s="412">
        <f>ROUND(H39*L39,0)</f>
        <v>0</v>
      </c>
      <c r="O39" s="466"/>
      <c r="P39" s="467"/>
      <c r="Q39" s="412"/>
      <c r="R39" s="467"/>
      <c r="S39" s="412"/>
      <c r="T39" s="417"/>
      <c r="U39" s="489"/>
    </row>
    <row r="40" spans="2:22" ht="14.25" customHeight="1">
      <c r="B40" s="419"/>
      <c r="C40" s="396"/>
      <c r="D40" s="463"/>
      <c r="E40" s="410"/>
      <c r="F40" s="396"/>
      <c r="G40" s="396"/>
      <c r="H40" s="464">
        <v>1</v>
      </c>
      <c r="I40" s="465" t="s">
        <v>355</v>
      </c>
      <c r="J40" s="465" t="s">
        <v>356</v>
      </c>
      <c r="K40" s="411" t="s">
        <v>357</v>
      </c>
      <c r="L40" s="396"/>
      <c r="M40" s="413" t="s">
        <v>358</v>
      </c>
      <c r="N40" s="412">
        <f>ROUND(H40*L40,0)</f>
        <v>0</v>
      </c>
      <c r="O40" s="466"/>
      <c r="P40" s="467"/>
      <c r="Q40" s="412"/>
      <c r="R40" s="467"/>
      <c r="S40" s="412"/>
      <c r="T40" s="417"/>
      <c r="U40" s="489"/>
    </row>
    <row r="41" spans="2:22" ht="14.25" customHeight="1">
      <c r="B41" s="419"/>
      <c r="C41" s="410"/>
      <c r="D41" s="463"/>
      <c r="E41" s="410"/>
      <c r="F41" s="396"/>
      <c r="G41" s="396"/>
      <c r="H41" s="464"/>
      <c r="I41" s="465"/>
      <c r="J41" s="487"/>
      <c r="K41" s="411"/>
      <c r="L41" s="470" t="s">
        <v>363</v>
      </c>
      <c r="M41" s="426" t="s">
        <v>2</v>
      </c>
      <c r="N41" s="474">
        <f>SUM(N39:N40)</f>
        <v>0</v>
      </c>
      <c r="O41" s="475"/>
      <c r="P41" s="476"/>
      <c r="Q41" s="477"/>
      <c r="R41" s="476"/>
      <c r="S41" s="477"/>
      <c r="T41" s="417"/>
      <c r="U41" s="489"/>
    </row>
    <row r="42" spans="2:22" ht="14.25" customHeight="1">
      <c r="B42" s="419"/>
      <c r="C42" s="410"/>
      <c r="D42" s="463"/>
      <c r="E42" s="410"/>
      <c r="F42" s="396"/>
      <c r="G42" s="396"/>
      <c r="H42" s="464"/>
      <c r="I42" s="465"/>
      <c r="J42" s="487"/>
      <c r="K42" s="411"/>
      <c r="L42" s="396"/>
      <c r="M42" s="413"/>
      <c r="N42" s="412"/>
      <c r="O42" s="466"/>
      <c r="P42" s="467"/>
      <c r="Q42" s="412"/>
      <c r="R42" s="467"/>
      <c r="S42" s="412"/>
      <c r="T42" s="417"/>
      <c r="U42" s="489"/>
    </row>
    <row r="43" spans="2:22" ht="14.25" customHeight="1">
      <c r="B43" s="419"/>
      <c r="C43" s="410" t="s">
        <v>364</v>
      </c>
      <c r="D43" s="488">
        <f>+N45</f>
        <v>0</v>
      </c>
      <c r="E43" s="410" t="s">
        <v>400</v>
      </c>
      <c r="F43" s="396"/>
      <c r="G43" s="396"/>
      <c r="H43" s="464"/>
      <c r="I43" s="465" t="s">
        <v>365</v>
      </c>
      <c r="J43" s="465" t="s">
        <v>366</v>
      </c>
      <c r="K43" s="411" t="s">
        <v>367</v>
      </c>
      <c r="L43" s="458"/>
      <c r="M43" s="413" t="s">
        <v>368</v>
      </c>
      <c r="N43" s="412">
        <f>ROUND(H43*L43,0)</f>
        <v>0</v>
      </c>
      <c r="O43" s="466"/>
      <c r="P43" s="467"/>
      <c r="Q43" s="412"/>
      <c r="R43" s="467"/>
      <c r="S43" s="412"/>
      <c r="T43" s="417"/>
    </row>
    <row r="44" spans="2:22" s="420" customFormat="1" ht="14.25" customHeight="1">
      <c r="B44" s="450"/>
      <c r="C44" s="422"/>
      <c r="D44" s="463"/>
      <c r="E44" s="410"/>
      <c r="F44" s="478"/>
      <c r="G44" s="478"/>
      <c r="H44" s="464"/>
      <c r="I44" s="465" t="s">
        <v>365</v>
      </c>
      <c r="J44" s="465" t="s">
        <v>366</v>
      </c>
      <c r="K44" s="411" t="s">
        <v>367</v>
      </c>
      <c r="L44" s="458"/>
      <c r="M44" s="413" t="s">
        <v>358</v>
      </c>
      <c r="N44" s="412">
        <f>ROUND(H44*L44,0)</f>
        <v>0</v>
      </c>
      <c r="O44" s="466"/>
      <c r="P44" s="467"/>
      <c r="Q44" s="412"/>
      <c r="R44" s="467"/>
      <c r="S44" s="412"/>
      <c r="T44" s="417"/>
      <c r="U44" s="431"/>
    </row>
    <row r="45" spans="2:22" s="420" customFormat="1" ht="14.25" customHeight="1">
      <c r="B45" s="450"/>
      <c r="C45" s="422"/>
      <c r="D45" s="463"/>
      <c r="E45" s="410"/>
      <c r="F45" s="478"/>
      <c r="G45" s="478"/>
      <c r="H45" s="490"/>
      <c r="I45" s="491"/>
      <c r="J45" s="481"/>
      <c r="K45" s="424"/>
      <c r="L45" s="425" t="s">
        <v>347</v>
      </c>
      <c r="M45" s="426" t="s">
        <v>2</v>
      </c>
      <c r="N45" s="474">
        <f>SUM(N43:N44)</f>
        <v>0</v>
      </c>
      <c r="O45" s="475"/>
      <c r="P45" s="476"/>
      <c r="Q45" s="477"/>
      <c r="R45" s="476"/>
      <c r="S45" s="477"/>
      <c r="T45" s="417"/>
      <c r="U45" s="431"/>
    </row>
    <row r="46" spans="2:22" s="420" customFormat="1" ht="14.25" customHeight="1">
      <c r="B46" s="450"/>
      <c r="C46" s="410"/>
      <c r="D46" s="463"/>
      <c r="E46" s="410"/>
      <c r="F46" s="478"/>
      <c r="G46" s="478"/>
      <c r="H46" s="490"/>
      <c r="I46" s="491"/>
      <c r="J46" s="481"/>
      <c r="K46" s="424"/>
      <c r="L46" s="458"/>
      <c r="M46" s="482"/>
      <c r="N46" s="483"/>
      <c r="O46" s="484"/>
      <c r="P46" s="485"/>
      <c r="Q46" s="483"/>
      <c r="R46" s="485"/>
      <c r="S46" s="483"/>
      <c r="T46" s="417"/>
      <c r="U46" s="431"/>
    </row>
    <row r="47" spans="2:22" ht="14.25" customHeight="1">
      <c r="B47" s="419"/>
      <c r="C47" s="410" t="s">
        <v>369</v>
      </c>
      <c r="D47" s="492">
        <f>+N50</f>
        <v>0</v>
      </c>
      <c r="E47" s="410" t="s">
        <v>401</v>
      </c>
      <c r="F47" s="396"/>
      <c r="G47" s="396"/>
      <c r="H47" s="464"/>
      <c r="I47" s="396"/>
      <c r="J47" s="396"/>
      <c r="K47" s="396"/>
      <c r="L47" s="458"/>
      <c r="M47" s="396"/>
      <c r="N47" s="396"/>
      <c r="O47" s="459"/>
      <c r="P47" s="460"/>
      <c r="Q47" s="396"/>
      <c r="R47" s="460"/>
      <c r="S47" s="396"/>
      <c r="T47" s="469"/>
    </row>
    <row r="48" spans="2:22" ht="14.25" customHeight="1">
      <c r="B48" s="419"/>
      <c r="C48" s="410"/>
      <c r="D48" s="493"/>
      <c r="E48" s="410"/>
      <c r="F48" s="396"/>
      <c r="G48" s="396"/>
      <c r="H48" s="464"/>
      <c r="I48" s="465" t="s">
        <v>370</v>
      </c>
      <c r="J48" s="465" t="s">
        <v>371</v>
      </c>
      <c r="K48" s="411" t="s">
        <v>372</v>
      </c>
      <c r="L48" s="458"/>
      <c r="M48" s="413" t="s">
        <v>373</v>
      </c>
      <c r="N48" s="412">
        <f>ROUND(H47*L48,0)</f>
        <v>0</v>
      </c>
      <c r="O48" s="466"/>
      <c r="P48" s="467"/>
      <c r="Q48" s="412"/>
      <c r="R48" s="467"/>
      <c r="S48" s="412"/>
      <c r="T48" s="469"/>
    </row>
    <row r="49" spans="2:21" ht="14.25" customHeight="1">
      <c r="B49" s="419"/>
      <c r="C49" s="410"/>
      <c r="D49" s="493"/>
      <c r="E49" s="410"/>
      <c r="F49" s="396"/>
      <c r="G49" s="396"/>
      <c r="H49" s="486"/>
      <c r="I49" s="465" t="s">
        <v>370</v>
      </c>
      <c r="J49" s="465" t="s">
        <v>371</v>
      </c>
      <c r="K49" s="411" t="s">
        <v>372</v>
      </c>
      <c r="L49" s="458"/>
      <c r="M49" s="413" t="s">
        <v>373</v>
      </c>
      <c r="N49" s="412">
        <f>ROUND(H48*L49,0)</f>
        <v>0</v>
      </c>
      <c r="O49" s="466"/>
      <c r="P49" s="467"/>
      <c r="Q49" s="412"/>
      <c r="R49" s="467"/>
      <c r="S49" s="412"/>
      <c r="T49" s="417"/>
    </row>
    <row r="50" spans="2:21" s="420" customFormat="1" ht="14.25" customHeight="1">
      <c r="B50" s="450"/>
      <c r="C50" s="422"/>
      <c r="D50" s="463"/>
      <c r="E50" s="410"/>
      <c r="F50" s="478"/>
      <c r="G50" s="478"/>
      <c r="H50" s="490"/>
      <c r="I50" s="491"/>
      <c r="J50" s="481"/>
      <c r="K50" s="424"/>
      <c r="L50" s="425" t="s">
        <v>347</v>
      </c>
      <c r="M50" s="426" t="s">
        <v>2</v>
      </c>
      <c r="N50" s="474">
        <f>SUM(N48:N49)</f>
        <v>0</v>
      </c>
      <c r="O50" s="475"/>
      <c r="P50" s="476"/>
      <c r="Q50" s="477"/>
      <c r="R50" s="476"/>
      <c r="S50" s="477"/>
      <c r="T50" s="417"/>
      <c r="U50" s="431"/>
    </row>
    <row r="51" spans="2:21" ht="14.25" customHeight="1">
      <c r="B51" s="419"/>
      <c r="C51" s="410"/>
      <c r="D51" s="463"/>
      <c r="E51" s="410"/>
      <c r="F51" s="396"/>
      <c r="G51" s="396"/>
      <c r="H51" s="464"/>
      <c r="I51" s="465"/>
      <c r="J51" s="487"/>
      <c r="K51" s="411"/>
      <c r="L51" s="458"/>
      <c r="M51" s="413"/>
      <c r="N51" s="412"/>
      <c r="O51" s="466"/>
      <c r="P51" s="467"/>
      <c r="Q51" s="412"/>
      <c r="R51" s="467"/>
      <c r="S51" s="412"/>
      <c r="T51" s="417"/>
      <c r="U51" s="489"/>
    </row>
    <row r="52" spans="2:21" ht="14.25" customHeight="1">
      <c r="B52" s="419"/>
      <c r="C52" s="410" t="s">
        <v>374</v>
      </c>
      <c r="D52" s="488">
        <f>+N54</f>
        <v>0</v>
      </c>
      <c r="E52" s="410" t="s">
        <v>402</v>
      </c>
      <c r="F52" s="396"/>
      <c r="G52" s="396"/>
      <c r="H52" s="464"/>
      <c r="I52" s="465" t="s">
        <v>375</v>
      </c>
      <c r="J52" s="465" t="s">
        <v>376</v>
      </c>
      <c r="K52" s="411" t="s">
        <v>342</v>
      </c>
      <c r="L52" s="496"/>
      <c r="M52" s="413" t="s">
        <v>377</v>
      </c>
      <c r="N52" s="412">
        <f>ROUND(H51*L52,0)</f>
        <v>0</v>
      </c>
      <c r="O52" s="466"/>
      <c r="P52" s="467"/>
      <c r="Q52" s="412"/>
      <c r="R52" s="467"/>
      <c r="S52" s="412"/>
      <c r="T52" s="417"/>
      <c r="U52" s="489"/>
    </row>
    <row r="53" spans="2:21" ht="14.25" customHeight="1">
      <c r="B53" s="419"/>
      <c r="C53" s="410"/>
      <c r="D53" s="463"/>
      <c r="E53" s="410"/>
      <c r="F53" s="396"/>
      <c r="G53" s="396"/>
      <c r="H53" s="486"/>
      <c r="I53" s="465" t="s">
        <v>370</v>
      </c>
      <c r="J53" s="465" t="s">
        <v>376</v>
      </c>
      <c r="K53" s="411" t="s">
        <v>342</v>
      </c>
      <c r="L53" s="496"/>
      <c r="M53" s="413" t="s">
        <v>377</v>
      </c>
      <c r="N53" s="412">
        <f>ROUND(H52*L53,0)</f>
        <v>0</v>
      </c>
      <c r="O53" s="466"/>
      <c r="P53" s="467"/>
      <c r="Q53" s="412"/>
      <c r="R53" s="467"/>
      <c r="S53" s="412"/>
      <c r="T53" s="417"/>
      <c r="U53" s="489"/>
    </row>
    <row r="54" spans="2:21" ht="14.25" customHeight="1">
      <c r="B54" s="419"/>
      <c r="C54" s="410"/>
      <c r="D54" s="463"/>
      <c r="E54" s="410"/>
      <c r="F54" s="478"/>
      <c r="G54" s="478"/>
      <c r="H54" s="490"/>
      <c r="I54" s="491"/>
      <c r="J54" s="481"/>
      <c r="K54" s="424"/>
      <c r="L54" s="497" t="s">
        <v>347</v>
      </c>
      <c r="M54" s="426" t="s">
        <v>2</v>
      </c>
      <c r="N54" s="474">
        <f>SUM(N52:N53)</f>
        <v>0</v>
      </c>
      <c r="O54" s="475"/>
      <c r="P54" s="476"/>
      <c r="Q54" s="477"/>
      <c r="R54" s="476"/>
      <c r="S54" s="477"/>
      <c r="T54" s="417"/>
      <c r="U54" s="489"/>
    </row>
    <row r="55" spans="2:21" ht="14.25" customHeight="1">
      <c r="B55" s="419"/>
      <c r="C55" s="410"/>
      <c r="D55" s="463"/>
      <c r="E55" s="410"/>
      <c r="F55" s="396"/>
      <c r="G55" s="396"/>
      <c r="H55" s="464"/>
      <c r="I55" s="465"/>
      <c r="J55" s="487"/>
      <c r="K55" s="411"/>
      <c r="L55" s="412"/>
      <c r="M55" s="413"/>
      <c r="N55" s="412"/>
      <c r="O55" s="466"/>
      <c r="P55" s="467"/>
      <c r="Q55" s="412"/>
      <c r="R55" s="467"/>
      <c r="S55" s="412"/>
      <c r="T55" s="417"/>
      <c r="U55" s="489"/>
    </row>
    <row r="56" spans="2:21" ht="14.25" customHeight="1">
      <c r="B56" s="419"/>
      <c r="C56" s="410" t="s">
        <v>378</v>
      </c>
      <c r="D56" s="488">
        <f>+N59</f>
        <v>0</v>
      </c>
      <c r="E56" s="410" t="s">
        <v>403</v>
      </c>
      <c r="F56" s="396"/>
      <c r="G56" s="396"/>
      <c r="H56" s="464"/>
      <c r="I56" s="396"/>
      <c r="J56" s="396"/>
      <c r="K56" s="396"/>
      <c r="L56" s="396"/>
      <c r="M56" s="396"/>
      <c r="N56" s="396"/>
      <c r="O56" s="459"/>
      <c r="P56" s="460"/>
      <c r="Q56" s="396"/>
      <c r="R56" s="460"/>
      <c r="S56" s="396"/>
      <c r="T56" s="417"/>
      <c r="U56" s="489"/>
    </row>
    <row r="57" spans="2:21" ht="14.25" customHeight="1">
      <c r="B57" s="419"/>
      <c r="C57" s="410"/>
      <c r="D57" s="463"/>
      <c r="E57" s="495"/>
      <c r="F57" s="396"/>
      <c r="G57" s="457"/>
      <c r="H57" s="464"/>
      <c r="I57" s="465" t="s">
        <v>379</v>
      </c>
      <c r="J57" s="465" t="s">
        <v>376</v>
      </c>
      <c r="K57" s="411" t="s">
        <v>342</v>
      </c>
      <c r="L57" s="496"/>
      <c r="M57" s="413" t="s">
        <v>377</v>
      </c>
      <c r="N57" s="412">
        <f>ROUND(H56*L57,0)</f>
        <v>0</v>
      </c>
      <c r="O57" s="466"/>
      <c r="P57" s="467"/>
      <c r="Q57" s="412"/>
      <c r="R57" s="467"/>
      <c r="S57" s="412"/>
      <c r="T57" s="417"/>
      <c r="U57" s="489"/>
    </row>
    <row r="58" spans="2:21" ht="14.25" customHeight="1">
      <c r="B58" s="419"/>
      <c r="C58" s="410"/>
      <c r="D58" s="463"/>
      <c r="E58" s="396"/>
      <c r="F58" s="396"/>
      <c r="G58" s="396"/>
      <c r="H58" s="486"/>
      <c r="I58" s="465" t="s">
        <v>379</v>
      </c>
      <c r="J58" s="465" t="s">
        <v>376</v>
      </c>
      <c r="K58" s="411" t="s">
        <v>342</v>
      </c>
      <c r="L58" s="496"/>
      <c r="M58" s="413" t="s">
        <v>377</v>
      </c>
      <c r="N58" s="412">
        <f>ROUND(H57*L58,0)</f>
        <v>0</v>
      </c>
      <c r="O58" s="466"/>
      <c r="P58" s="467"/>
      <c r="Q58" s="412"/>
      <c r="R58" s="467"/>
      <c r="S58" s="412"/>
      <c r="T58" s="417"/>
      <c r="U58" s="489"/>
    </row>
    <row r="59" spans="2:21" ht="14.25" customHeight="1">
      <c r="B59" s="419"/>
      <c r="C59" s="410"/>
      <c r="D59" s="463"/>
      <c r="E59" s="494"/>
      <c r="F59" s="478"/>
      <c r="G59" s="478"/>
      <c r="H59" s="490"/>
      <c r="I59" s="491"/>
      <c r="J59" s="481"/>
      <c r="K59" s="424"/>
      <c r="L59" s="497" t="s">
        <v>347</v>
      </c>
      <c r="M59" s="426" t="s">
        <v>2</v>
      </c>
      <c r="N59" s="474">
        <f>SUM(N57:N58)</f>
        <v>0</v>
      </c>
      <c r="O59" s="475"/>
      <c r="P59" s="476"/>
      <c r="Q59" s="477"/>
      <c r="R59" s="476"/>
      <c r="S59" s="477"/>
      <c r="T59" s="417"/>
      <c r="U59" s="489"/>
    </row>
    <row r="60" spans="2:21" ht="14.25" customHeight="1">
      <c r="B60" s="419"/>
      <c r="C60" s="410"/>
      <c r="D60" s="463"/>
      <c r="E60" s="396"/>
      <c r="F60" s="396"/>
      <c r="G60" s="396"/>
      <c r="H60" s="464"/>
      <c r="I60" s="465"/>
      <c r="J60" s="487"/>
      <c r="K60" s="411"/>
      <c r="L60" s="396"/>
      <c r="M60" s="413"/>
      <c r="N60" s="412"/>
      <c r="O60" s="466"/>
      <c r="P60" s="467"/>
      <c r="Q60" s="412"/>
      <c r="R60" s="467"/>
      <c r="S60" s="412"/>
      <c r="T60" s="417"/>
      <c r="U60" s="489"/>
    </row>
    <row r="61" spans="2:21" ht="14.1" customHeight="1">
      <c r="B61" s="450"/>
      <c r="C61" s="410" t="s">
        <v>380</v>
      </c>
      <c r="D61" s="456">
        <f>+N65</f>
        <v>0</v>
      </c>
      <c r="E61" s="89" t="s">
        <v>205</v>
      </c>
      <c r="F61" s="396"/>
      <c r="G61" s="396"/>
      <c r="H61" s="396"/>
      <c r="I61" s="396"/>
      <c r="J61" s="411" t="s">
        <v>341</v>
      </c>
      <c r="K61" s="411" t="s">
        <v>342</v>
      </c>
      <c r="L61" s="458"/>
      <c r="M61" s="413" t="s">
        <v>377</v>
      </c>
      <c r="N61" s="414">
        <f>ROUND(I61*L61,0)</f>
        <v>0</v>
      </c>
      <c r="O61" s="415"/>
      <c r="P61" s="416"/>
      <c r="Q61" s="414"/>
      <c r="R61" s="416"/>
      <c r="S61" s="414"/>
      <c r="T61" s="461"/>
    </row>
    <row r="62" spans="2:21" ht="14.25" customHeight="1">
      <c r="B62" s="450"/>
      <c r="C62" s="410"/>
      <c r="D62" s="462"/>
      <c r="E62" s="396"/>
      <c r="F62" s="396"/>
      <c r="G62" s="396"/>
      <c r="H62" s="396"/>
      <c r="I62" s="396"/>
      <c r="J62" s="411" t="s">
        <v>341</v>
      </c>
      <c r="K62" s="411" t="s">
        <v>381</v>
      </c>
      <c r="L62" s="458"/>
      <c r="M62" s="413" t="s">
        <v>377</v>
      </c>
      <c r="N62" s="414">
        <f>ROUND(I62*L62,0)</f>
        <v>0</v>
      </c>
      <c r="O62" s="415"/>
      <c r="P62" s="416"/>
      <c r="Q62" s="414"/>
      <c r="R62" s="416"/>
      <c r="S62" s="414"/>
      <c r="T62" s="461"/>
    </row>
    <row r="63" spans="2:21" ht="14.25" customHeight="1">
      <c r="B63" s="450"/>
      <c r="C63" s="410"/>
      <c r="D63" s="462"/>
      <c r="E63" s="396"/>
      <c r="F63" s="396"/>
      <c r="G63" s="396"/>
      <c r="H63" s="396"/>
      <c r="I63" s="396"/>
      <c r="J63" s="411" t="s">
        <v>341</v>
      </c>
      <c r="K63" s="411" t="s">
        <v>342</v>
      </c>
      <c r="L63" s="458"/>
      <c r="M63" s="413" t="s">
        <v>382</v>
      </c>
      <c r="N63" s="414">
        <f>ROUND(I63*L63,0)</f>
        <v>0</v>
      </c>
      <c r="O63" s="415"/>
      <c r="P63" s="416"/>
      <c r="Q63" s="414"/>
      <c r="R63" s="416"/>
      <c r="S63" s="414"/>
      <c r="T63" s="461"/>
    </row>
    <row r="64" spans="2:21" ht="14.25" customHeight="1">
      <c r="B64" s="450"/>
      <c r="C64" s="410"/>
      <c r="D64" s="462"/>
      <c r="E64" s="396"/>
      <c r="F64" s="396"/>
      <c r="G64" s="396"/>
      <c r="H64" s="396"/>
      <c r="I64" s="396"/>
      <c r="J64" s="396"/>
      <c r="K64" s="396"/>
      <c r="L64" s="396"/>
      <c r="M64" s="399"/>
      <c r="N64" s="396"/>
      <c r="O64" s="459"/>
      <c r="P64" s="460"/>
      <c r="Q64" s="396"/>
      <c r="R64" s="460"/>
      <c r="S64" s="396"/>
      <c r="T64" s="461"/>
    </row>
    <row r="65" spans="2:25" ht="14.25" customHeight="1">
      <c r="B65" s="450"/>
      <c r="C65" s="410"/>
      <c r="D65" s="462"/>
      <c r="E65" s="396"/>
      <c r="F65" s="396"/>
      <c r="G65" s="396"/>
      <c r="H65" s="396"/>
      <c r="I65" s="396"/>
      <c r="J65" s="396"/>
      <c r="K65" s="396"/>
      <c r="L65" s="425" t="s">
        <v>347</v>
      </c>
      <c r="M65" s="426"/>
      <c r="N65" s="427">
        <f>SUM(N61:N64)</f>
        <v>0</v>
      </c>
      <c r="O65" s="428"/>
      <c r="P65" s="429"/>
      <c r="Q65" s="430"/>
      <c r="R65" s="429"/>
      <c r="S65" s="430"/>
      <c r="T65" s="461"/>
    </row>
    <row r="66" spans="2:25" ht="14.25" customHeight="1">
      <c r="B66" s="450"/>
      <c r="C66" s="410"/>
      <c r="D66" s="462"/>
      <c r="E66" s="396"/>
      <c r="F66" s="396"/>
      <c r="G66" s="396"/>
      <c r="H66" s="396"/>
      <c r="I66" s="396"/>
      <c r="J66" s="396"/>
      <c r="K66" s="396"/>
      <c r="L66" s="498"/>
      <c r="M66" s="482"/>
      <c r="N66" s="499"/>
      <c r="O66" s="500"/>
      <c r="P66" s="501"/>
      <c r="Q66" s="499"/>
      <c r="R66" s="501"/>
      <c r="S66" s="499"/>
      <c r="T66" s="461"/>
    </row>
    <row r="67" spans="2:25" s="420" customFormat="1" ht="14.25" customHeight="1">
      <c r="B67" s="419"/>
      <c r="C67" s="410" t="s">
        <v>383</v>
      </c>
      <c r="D67" s="456">
        <f>+N69</f>
        <v>0</v>
      </c>
      <c r="E67" s="89" t="s">
        <v>206</v>
      </c>
      <c r="F67" s="410"/>
      <c r="G67" s="410"/>
      <c r="H67" s="464">
        <v>1</v>
      </c>
      <c r="I67" s="465" t="s">
        <v>355</v>
      </c>
      <c r="J67" s="465" t="s">
        <v>384</v>
      </c>
      <c r="K67" s="411" t="s">
        <v>342</v>
      </c>
      <c r="L67" s="458"/>
      <c r="M67" s="413" t="s">
        <v>358</v>
      </c>
      <c r="N67" s="412">
        <f>ROUND(H67*L67,0)</f>
        <v>0</v>
      </c>
      <c r="O67" s="466"/>
      <c r="P67" s="467"/>
      <c r="Q67" s="412"/>
      <c r="R67" s="467"/>
      <c r="S67" s="412"/>
      <c r="T67" s="417"/>
      <c r="U67" s="431"/>
    </row>
    <row r="68" spans="2:25" s="420" customFormat="1" ht="14.25" customHeight="1">
      <c r="B68" s="419"/>
      <c r="C68" s="410"/>
      <c r="D68" s="462"/>
      <c r="E68" s="410"/>
      <c r="F68" s="410"/>
      <c r="G68" s="410"/>
      <c r="H68" s="464">
        <v>1</v>
      </c>
      <c r="I68" s="465" t="s">
        <v>355</v>
      </c>
      <c r="J68" s="465" t="s">
        <v>384</v>
      </c>
      <c r="K68" s="411" t="s">
        <v>342</v>
      </c>
      <c r="L68" s="396"/>
      <c r="M68" s="413" t="s">
        <v>377</v>
      </c>
      <c r="N68" s="412">
        <f>ROUND(H68*L68,0)</f>
        <v>0</v>
      </c>
      <c r="O68" s="466"/>
      <c r="P68" s="467"/>
      <c r="Q68" s="412"/>
      <c r="R68" s="467"/>
      <c r="S68" s="412"/>
      <c r="T68" s="417"/>
      <c r="U68" s="431"/>
    </row>
    <row r="69" spans="2:25" s="420" customFormat="1" ht="14.25" customHeight="1">
      <c r="B69" s="419"/>
      <c r="C69" s="410"/>
      <c r="D69" s="462"/>
      <c r="E69" s="410"/>
      <c r="F69" s="410"/>
      <c r="G69" s="410"/>
      <c r="H69" s="464"/>
      <c r="I69" s="465"/>
      <c r="J69" s="487"/>
      <c r="K69" s="411"/>
      <c r="L69" s="470" t="s">
        <v>363</v>
      </c>
      <c r="M69" s="426" t="s">
        <v>2</v>
      </c>
      <c r="N69" s="474">
        <f>SUM(N67:N68)</f>
        <v>0</v>
      </c>
      <c r="O69" s="475"/>
      <c r="P69" s="476"/>
      <c r="Q69" s="477"/>
      <c r="R69" s="476"/>
      <c r="S69" s="477"/>
      <c r="T69" s="417"/>
      <c r="U69" s="431"/>
    </row>
    <row r="70" spans="2:25" s="420" customFormat="1" ht="14.25" customHeight="1">
      <c r="B70" s="419"/>
      <c r="C70" s="410"/>
      <c r="D70" s="462"/>
      <c r="E70" s="410"/>
      <c r="F70" s="410"/>
      <c r="G70" s="410"/>
      <c r="H70" s="410"/>
      <c r="I70" s="464"/>
      <c r="J70" s="410"/>
      <c r="K70" s="410"/>
      <c r="L70" s="412"/>
      <c r="M70" s="413"/>
      <c r="N70" s="410"/>
      <c r="O70" s="502"/>
      <c r="P70" s="503"/>
      <c r="Q70" s="410"/>
      <c r="R70" s="503"/>
      <c r="S70" s="410"/>
      <c r="T70" s="417"/>
      <c r="U70" s="431"/>
    </row>
    <row r="71" spans="2:25" ht="14.25" customHeight="1">
      <c r="B71" s="419"/>
      <c r="C71" s="504" t="s">
        <v>385</v>
      </c>
      <c r="D71" s="456">
        <f>+N73</f>
        <v>0</v>
      </c>
      <c r="E71" s="104" t="s">
        <v>207</v>
      </c>
      <c r="F71" s="396"/>
      <c r="G71" s="396"/>
      <c r="H71" s="464">
        <v>1</v>
      </c>
      <c r="I71" s="465" t="s">
        <v>355</v>
      </c>
      <c r="J71" s="465" t="s">
        <v>384</v>
      </c>
      <c r="K71" s="411" t="s">
        <v>342</v>
      </c>
      <c r="L71" s="396"/>
      <c r="M71" s="413" t="s">
        <v>358</v>
      </c>
      <c r="N71" s="412">
        <f>ROUND(H71*L71,0)</f>
        <v>0</v>
      </c>
      <c r="O71" s="466"/>
      <c r="P71" s="467"/>
      <c r="Q71" s="412"/>
      <c r="R71" s="467"/>
      <c r="S71" s="412"/>
      <c r="T71" s="417"/>
      <c r="U71" s="489"/>
    </row>
    <row r="72" spans="2:25" ht="14.25" customHeight="1">
      <c r="B72" s="450"/>
      <c r="C72" s="410"/>
      <c r="D72" s="462"/>
      <c r="E72" s="396"/>
      <c r="F72" s="396"/>
      <c r="G72" s="396"/>
      <c r="H72" s="464">
        <v>1</v>
      </c>
      <c r="I72" s="465" t="s">
        <v>355</v>
      </c>
      <c r="J72" s="465" t="s">
        <v>376</v>
      </c>
      <c r="K72" s="411" t="s">
        <v>357</v>
      </c>
      <c r="L72" s="396"/>
      <c r="M72" s="413" t="s">
        <v>358</v>
      </c>
      <c r="N72" s="412">
        <f>ROUND(H72*L72,0)</f>
        <v>0</v>
      </c>
      <c r="O72" s="466"/>
      <c r="P72" s="467"/>
      <c r="Q72" s="412"/>
      <c r="R72" s="467"/>
      <c r="S72" s="412"/>
      <c r="T72" s="417"/>
      <c r="U72" s="489"/>
    </row>
    <row r="73" spans="2:25" ht="14.25" customHeight="1">
      <c r="B73" s="450"/>
      <c r="C73" s="410"/>
      <c r="D73" s="462"/>
      <c r="E73" s="396"/>
      <c r="F73" s="396"/>
      <c r="G73" s="396"/>
      <c r="H73" s="464"/>
      <c r="I73" s="465"/>
      <c r="J73" s="487"/>
      <c r="K73" s="411"/>
      <c r="L73" s="470" t="s">
        <v>363</v>
      </c>
      <c r="M73" s="426" t="s">
        <v>2</v>
      </c>
      <c r="N73" s="505">
        <f>SUM(N71:N72)</f>
        <v>0</v>
      </c>
      <c r="O73" s="506"/>
      <c r="P73" s="507"/>
      <c r="Q73" s="508"/>
      <c r="R73" s="507"/>
      <c r="S73" s="508"/>
      <c r="T73" s="417"/>
      <c r="U73" s="489"/>
    </row>
    <row r="74" spans="2:25" ht="14.25" customHeight="1">
      <c r="B74" s="450"/>
      <c r="C74" s="410"/>
      <c r="D74" s="462"/>
      <c r="E74" s="396"/>
      <c r="F74" s="396"/>
      <c r="G74" s="396"/>
      <c r="H74" s="396"/>
      <c r="I74" s="396"/>
      <c r="J74" s="396"/>
      <c r="K74" s="396"/>
      <c r="L74" s="396"/>
      <c r="M74" s="399"/>
      <c r="N74" s="396"/>
      <c r="O74" s="459"/>
      <c r="P74" s="460"/>
      <c r="Q74" s="396"/>
      <c r="R74" s="460"/>
      <c r="S74" s="396"/>
      <c r="T74" s="417"/>
      <c r="U74" s="489"/>
    </row>
    <row r="75" spans="2:25" ht="14.25" customHeight="1">
      <c r="B75" s="509" t="s">
        <v>386</v>
      </c>
      <c r="C75" s="510"/>
      <c r="D75" s="511">
        <f>SUM(D25:D74)</f>
        <v>0</v>
      </c>
      <c r="E75" s="396"/>
      <c r="F75" s="396"/>
      <c r="G75" s="396"/>
      <c r="H75" s="464"/>
      <c r="I75" s="465"/>
      <c r="J75" s="487"/>
      <c r="K75" s="411"/>
      <c r="L75" s="412"/>
      <c r="M75" s="413"/>
      <c r="N75" s="412"/>
      <c r="O75" s="466"/>
      <c r="P75" s="467"/>
      <c r="Q75" s="412"/>
      <c r="R75" s="467"/>
      <c r="S75" s="412"/>
      <c r="T75" s="417"/>
      <c r="U75" s="489"/>
    </row>
    <row r="76" spans="2:25" ht="28.05" customHeight="1">
      <c r="B76" s="603" t="s">
        <v>347</v>
      </c>
      <c r="C76" s="604"/>
      <c r="D76" s="512">
        <f>D23+D75</f>
        <v>0</v>
      </c>
      <c r="E76" s="513" t="s">
        <v>387</v>
      </c>
      <c r="F76" s="513"/>
      <c r="G76" s="514"/>
      <c r="H76" s="515"/>
      <c r="I76" s="516"/>
      <c r="J76" s="445"/>
      <c r="K76" s="445"/>
      <c r="L76" s="401"/>
      <c r="M76" s="401"/>
      <c r="N76" s="517"/>
      <c r="O76" s="518">
        <f>SUM(O12:O75)</f>
        <v>0</v>
      </c>
      <c r="P76" s="519">
        <f>SUM(P12:P75)</f>
        <v>0</v>
      </c>
      <c r="Q76" s="517">
        <f>SUM(Q12:Q75)</f>
        <v>0</v>
      </c>
      <c r="R76" s="519">
        <f>SUM(R12:R75)</f>
        <v>0</v>
      </c>
      <c r="S76" s="517">
        <f>SUM(S12:S75)</f>
        <v>0</v>
      </c>
      <c r="T76" s="406"/>
      <c r="U76" s="520"/>
    </row>
    <row r="77" spans="2:25" ht="28.05" customHeight="1">
      <c r="B77" s="605" t="s">
        <v>388</v>
      </c>
      <c r="C77" s="606"/>
      <c r="D77" s="512">
        <f>ROUND((D76-D71)*15%,0)</f>
        <v>0</v>
      </c>
      <c r="E77" s="513" t="s">
        <v>389</v>
      </c>
      <c r="F77" s="513"/>
      <c r="G77" s="514"/>
      <c r="H77" s="442"/>
      <c r="I77" s="444"/>
      <c r="J77" s="442"/>
      <c r="K77" s="442"/>
      <c r="L77" s="521">
        <f>ROUNDDOWN((D76-D71)*0.15,0)</f>
        <v>0</v>
      </c>
      <c r="M77" s="522" t="s">
        <v>390</v>
      </c>
      <c r="N77" s="523"/>
      <c r="O77" s="518">
        <f>+O76-O73</f>
        <v>0</v>
      </c>
      <c r="P77" s="519">
        <f>+P76-P73</f>
        <v>0</v>
      </c>
      <c r="Q77" s="517">
        <f>+Q76-Q73</f>
        <v>0</v>
      </c>
      <c r="R77" s="519">
        <f>+R76-R73</f>
        <v>0</v>
      </c>
      <c r="S77" s="517">
        <f>+S76-S73</f>
        <v>0</v>
      </c>
      <c r="T77" s="406"/>
      <c r="U77" s="524"/>
      <c r="V77" s="525"/>
      <c r="X77" s="520"/>
      <c r="Y77" s="526"/>
    </row>
    <row r="78" spans="2:25" ht="28.05" customHeight="1">
      <c r="B78" s="607" t="s">
        <v>391</v>
      </c>
      <c r="C78" s="608"/>
      <c r="D78" s="527">
        <f>D77+D76</f>
        <v>0</v>
      </c>
      <c r="E78" s="442"/>
      <c r="F78" s="442"/>
      <c r="G78" s="442"/>
      <c r="H78" s="442"/>
      <c r="I78" s="444"/>
      <c r="J78" s="442"/>
      <c r="K78" s="442"/>
      <c r="L78" s="445"/>
      <c r="M78" s="446"/>
      <c r="N78" s="517"/>
      <c r="O78" s="518">
        <f>O77+O76</f>
        <v>0</v>
      </c>
      <c r="P78" s="519">
        <f t="shared" ref="P78:S78" si="0">P77+P76</f>
        <v>0</v>
      </c>
      <c r="Q78" s="517">
        <f t="shared" si="0"/>
        <v>0</v>
      </c>
      <c r="R78" s="519">
        <f t="shared" si="0"/>
        <v>0</v>
      </c>
      <c r="S78" s="517">
        <f t="shared" si="0"/>
        <v>0</v>
      </c>
      <c r="T78" s="406"/>
    </row>
    <row r="79" spans="2:25" ht="27.75" customHeight="1">
      <c r="B79" s="609" t="s">
        <v>392</v>
      </c>
      <c r="C79" s="610"/>
      <c r="D79" s="512">
        <f>+ROUND(D78*10/100,0)</f>
        <v>0</v>
      </c>
      <c r="E79" s="442"/>
      <c r="F79" s="442"/>
      <c r="G79" s="442"/>
      <c r="H79" s="442"/>
      <c r="I79" s="444"/>
      <c r="J79" s="442"/>
      <c r="K79" s="442"/>
      <c r="L79" s="445"/>
      <c r="M79" s="446"/>
      <c r="N79" s="517"/>
      <c r="O79" s="518">
        <f>+ROUND(O78*8/100,0)</f>
        <v>0</v>
      </c>
      <c r="P79" s="519">
        <f t="shared" ref="P79:S79" si="1">+ROUND(P78*8/100,0)</f>
        <v>0</v>
      </c>
      <c r="Q79" s="517">
        <f t="shared" si="1"/>
        <v>0</v>
      </c>
      <c r="R79" s="519">
        <f t="shared" si="1"/>
        <v>0</v>
      </c>
      <c r="S79" s="517">
        <f t="shared" si="1"/>
        <v>0</v>
      </c>
      <c r="T79" s="528"/>
    </row>
    <row r="80" spans="2:25" ht="28.05" customHeight="1" thickBot="1">
      <c r="B80" s="598" t="s">
        <v>393</v>
      </c>
      <c r="C80" s="599"/>
      <c r="D80" s="529">
        <f>D78+D79</f>
        <v>0</v>
      </c>
      <c r="E80" s="530"/>
      <c r="F80" s="530"/>
      <c r="G80" s="530"/>
      <c r="H80" s="530"/>
      <c r="I80" s="531"/>
      <c r="J80" s="530"/>
      <c r="K80" s="530"/>
      <c r="L80" s="532"/>
      <c r="M80" s="533"/>
      <c r="N80" s="534"/>
      <c r="O80" s="535">
        <f>O78+O79</f>
        <v>0</v>
      </c>
      <c r="P80" s="536">
        <f t="shared" ref="P80:S80" si="2">P78+P79</f>
        <v>0</v>
      </c>
      <c r="Q80" s="534">
        <f t="shared" si="2"/>
        <v>0</v>
      </c>
      <c r="R80" s="536">
        <f t="shared" si="2"/>
        <v>0</v>
      </c>
      <c r="S80" s="534">
        <f t="shared" si="2"/>
        <v>0</v>
      </c>
      <c r="T80" s="537"/>
    </row>
    <row r="81" spans="2:20" ht="36" customHeight="1">
      <c r="B81" s="600"/>
      <c r="C81" s="600"/>
      <c r="D81" s="538"/>
      <c r="E81" s="449"/>
      <c r="F81" s="449"/>
      <c r="G81" s="449"/>
      <c r="H81" s="449"/>
      <c r="I81" s="539"/>
      <c r="J81" s="449"/>
      <c r="K81" s="449"/>
      <c r="L81" s="540"/>
      <c r="M81" s="541"/>
      <c r="N81" s="542"/>
      <c r="O81" s="542"/>
      <c r="P81" s="542"/>
      <c r="Q81" s="542"/>
      <c r="R81" s="542"/>
      <c r="S81" s="542"/>
      <c r="T81" s="543"/>
    </row>
    <row r="82" spans="2:20" ht="18" customHeight="1">
      <c r="B82" s="601"/>
      <c r="C82" s="601"/>
      <c r="D82" s="538"/>
      <c r="E82" s="410"/>
      <c r="F82" s="449"/>
      <c r="G82" s="449"/>
      <c r="H82" s="449"/>
      <c r="I82" s="539"/>
      <c r="J82" s="449"/>
      <c r="K82" s="449"/>
      <c r="L82" s="540"/>
      <c r="M82" s="541"/>
      <c r="N82" s="542"/>
      <c r="O82" s="542"/>
      <c r="P82" s="542"/>
      <c r="Q82" s="542"/>
      <c r="R82" s="542"/>
      <c r="S82" s="542"/>
      <c r="T82" s="543"/>
    </row>
    <row r="83" spans="2:20" ht="28.05" customHeight="1">
      <c r="B83" s="602"/>
      <c r="C83" s="602"/>
      <c r="D83" s="538"/>
      <c r="E83" s="449"/>
      <c r="F83" s="449"/>
      <c r="G83" s="449"/>
      <c r="H83" s="449"/>
      <c r="I83" s="539"/>
      <c r="J83" s="449"/>
      <c r="K83" s="449"/>
      <c r="L83" s="540"/>
      <c r="M83" s="541"/>
      <c r="N83" s="542"/>
      <c r="O83" s="542"/>
      <c r="P83" s="542"/>
      <c r="Q83" s="542"/>
      <c r="R83" s="542"/>
      <c r="S83" s="542"/>
      <c r="T83" s="543"/>
    </row>
    <row r="84" spans="2:20" ht="20.25" customHeight="1">
      <c r="B84" s="411"/>
      <c r="C84" s="411"/>
      <c r="D84" s="410"/>
      <c r="E84" s="544"/>
      <c r="F84" s="544"/>
      <c r="G84" s="544"/>
      <c r="H84" s="410"/>
      <c r="I84" s="464"/>
      <c r="J84" s="545"/>
      <c r="K84" s="545"/>
      <c r="L84" s="412"/>
      <c r="M84" s="413"/>
      <c r="N84" s="414"/>
      <c r="O84" s="414"/>
      <c r="P84" s="414"/>
      <c r="Q84" s="414"/>
      <c r="R84" s="414"/>
      <c r="S84" s="414"/>
      <c r="T84" s="546"/>
    </row>
    <row r="85" spans="2:20" s="420" customFormat="1" ht="21.75" customHeight="1">
      <c r="B85" s="547"/>
      <c r="C85" s="548"/>
      <c r="D85" s="538"/>
      <c r="E85" s="549"/>
      <c r="M85" s="550"/>
      <c r="T85" s="551"/>
    </row>
    <row r="86" spans="2:20" s="420" customFormat="1" ht="21.75" customHeight="1">
      <c r="E86" s="552"/>
      <c r="M86" s="550"/>
      <c r="T86" s="551"/>
    </row>
    <row r="87" spans="2:20" s="420" customFormat="1" ht="21.75" customHeight="1">
      <c r="E87" s="553"/>
      <c r="H87" s="554"/>
      <c r="M87" s="550"/>
      <c r="T87" s="551"/>
    </row>
    <row r="88" spans="2:20" s="420" customFormat="1" ht="21.75" customHeight="1">
      <c r="E88" s="555"/>
      <c r="H88" s="554"/>
      <c r="M88" s="550"/>
      <c r="T88" s="551"/>
    </row>
    <row r="89" spans="2:20" ht="21.75" customHeight="1"/>
    <row r="92" spans="2:20">
      <c r="D92" s="557"/>
      <c r="H92" s="557"/>
    </row>
    <row r="95" spans="2:20">
      <c r="D95" s="557"/>
      <c r="H95" s="557"/>
    </row>
    <row r="96" spans="2:20">
      <c r="D96" s="557"/>
      <c r="H96" s="557"/>
    </row>
    <row r="100" spans="4:8">
      <c r="D100" s="557"/>
      <c r="H100" s="557"/>
    </row>
    <row r="101" spans="4:8">
      <c r="D101" s="557"/>
      <c r="H101" s="557"/>
    </row>
  </sheetData>
  <mergeCells count="18">
    <mergeCell ref="B80:C80"/>
    <mergeCell ref="B81:C81"/>
    <mergeCell ref="B82:C82"/>
    <mergeCell ref="B83:C83"/>
    <mergeCell ref="B76:C76"/>
    <mergeCell ref="B77:C77"/>
    <mergeCell ref="B78:C78"/>
    <mergeCell ref="B79:C79"/>
    <mergeCell ref="H36:I36"/>
    <mergeCell ref="B1:T1"/>
    <mergeCell ref="B2:T3"/>
    <mergeCell ref="C7:D7"/>
    <mergeCell ref="B10:C11"/>
    <mergeCell ref="D10:D11"/>
    <mergeCell ref="E10:N10"/>
    <mergeCell ref="O10:S10"/>
    <mergeCell ref="T10:T11"/>
    <mergeCell ref="E11:N11"/>
  </mergeCells>
  <phoneticPr fontId="70"/>
  <printOptions horizontalCentered="1"/>
  <pageMargins left="0.39370078740157483" right="0.39370078740157483" top="0.78740157480314965" bottom="0.59055118110236227" header="0.31496062992125984" footer="0.31496062992125984"/>
  <pageSetup paperSize="8" scale="65" orientation="portrait" r:id="rId1"/>
  <headerFooter alignWithMargins="0">
    <oddFooter>&amp;C&amp;20&amp;P/&amp;N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Q18" sqref="Q18"/>
    </sheetView>
  </sheetViews>
  <sheetFormatPr defaultRowHeight="13.2"/>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23"/>
  <sheetViews>
    <sheetView zoomScale="90" zoomScaleNormal="90" zoomScaleSheetLayoutView="85" workbookViewId="0">
      <selection activeCell="A3" sqref="A3:E3"/>
    </sheetView>
  </sheetViews>
  <sheetFormatPr defaultRowHeight="13.8"/>
  <cols>
    <col min="1" max="1" width="42.44140625" style="4" bestFit="1" customWidth="1"/>
    <col min="2" max="5" width="11.109375" style="4" customWidth="1"/>
    <col min="6" max="6" width="11.21875" style="4" customWidth="1"/>
    <col min="7" max="251" width="9" style="4"/>
    <col min="252" max="252" width="64" style="4" customWidth="1"/>
    <col min="253" max="256" width="11.109375" style="4" customWidth="1"/>
    <col min="257" max="257" width="11.109375" style="4" bestFit="1" customWidth="1"/>
    <col min="258" max="261" width="0" style="4" hidden="1" customWidth="1"/>
    <col min="262" max="262" width="11.21875" style="4" customWidth="1"/>
    <col min="263" max="507" width="9" style="4"/>
    <col min="508" max="508" width="64" style="4" customWidth="1"/>
    <col min="509" max="512" width="11.109375" style="4" customWidth="1"/>
    <col min="513" max="513" width="11.109375" style="4" bestFit="1" customWidth="1"/>
    <col min="514" max="517" width="0" style="4" hidden="1" customWidth="1"/>
    <col min="518" max="518" width="11.21875" style="4" customWidth="1"/>
    <col min="519" max="763" width="9" style="4"/>
    <col min="764" max="764" width="64" style="4" customWidth="1"/>
    <col min="765" max="768" width="11.109375" style="4" customWidth="1"/>
    <col min="769" max="769" width="11.109375" style="4" bestFit="1" customWidth="1"/>
    <col min="770" max="773" width="0" style="4" hidden="1" customWidth="1"/>
    <col min="774" max="774" width="11.21875" style="4" customWidth="1"/>
    <col min="775" max="1019" width="9" style="4"/>
    <col min="1020" max="1020" width="64" style="4" customWidth="1"/>
    <col min="1021" max="1024" width="11.109375" style="4" customWidth="1"/>
    <col min="1025" max="1025" width="11.109375" style="4" bestFit="1" customWidth="1"/>
    <col min="1026" max="1029" width="0" style="4" hidden="1" customWidth="1"/>
    <col min="1030" max="1030" width="11.21875" style="4" customWidth="1"/>
    <col min="1031" max="1275" width="9" style="4"/>
    <col min="1276" max="1276" width="64" style="4" customWidth="1"/>
    <col min="1277" max="1280" width="11.109375" style="4" customWidth="1"/>
    <col min="1281" max="1281" width="11.109375" style="4" bestFit="1" customWidth="1"/>
    <col min="1282" max="1285" width="0" style="4" hidden="1" customWidth="1"/>
    <col min="1286" max="1286" width="11.21875" style="4" customWidth="1"/>
    <col min="1287" max="1531" width="9" style="4"/>
    <col min="1532" max="1532" width="64" style="4" customWidth="1"/>
    <col min="1533" max="1536" width="11.109375" style="4" customWidth="1"/>
    <col min="1537" max="1537" width="11.109375" style="4" bestFit="1" customWidth="1"/>
    <col min="1538" max="1541" width="0" style="4" hidden="1" customWidth="1"/>
    <col min="1542" max="1542" width="11.21875" style="4" customWidth="1"/>
    <col min="1543" max="1787" width="9" style="4"/>
    <col min="1788" max="1788" width="64" style="4" customWidth="1"/>
    <col min="1789" max="1792" width="11.109375" style="4" customWidth="1"/>
    <col min="1793" max="1793" width="11.109375" style="4" bestFit="1" customWidth="1"/>
    <col min="1794" max="1797" width="0" style="4" hidden="1" customWidth="1"/>
    <col min="1798" max="1798" width="11.21875" style="4" customWidth="1"/>
    <col min="1799" max="2043" width="9" style="4"/>
    <col min="2044" max="2044" width="64" style="4" customWidth="1"/>
    <col min="2045" max="2048" width="11.109375" style="4" customWidth="1"/>
    <col min="2049" max="2049" width="11.109375" style="4" bestFit="1" customWidth="1"/>
    <col min="2050" max="2053" width="0" style="4" hidden="1" customWidth="1"/>
    <col min="2054" max="2054" width="11.21875" style="4" customWidth="1"/>
    <col min="2055" max="2299" width="9" style="4"/>
    <col min="2300" max="2300" width="64" style="4" customWidth="1"/>
    <col min="2301" max="2304" width="11.109375" style="4" customWidth="1"/>
    <col min="2305" max="2305" width="11.109375" style="4" bestFit="1" customWidth="1"/>
    <col min="2306" max="2309" width="0" style="4" hidden="1" customWidth="1"/>
    <col min="2310" max="2310" width="11.21875" style="4" customWidth="1"/>
    <col min="2311" max="2555" width="9" style="4"/>
    <col min="2556" max="2556" width="64" style="4" customWidth="1"/>
    <col min="2557" max="2560" width="11.109375" style="4" customWidth="1"/>
    <col min="2561" max="2561" width="11.109375" style="4" bestFit="1" customWidth="1"/>
    <col min="2562" max="2565" width="0" style="4" hidden="1" customWidth="1"/>
    <col min="2566" max="2566" width="11.21875" style="4" customWidth="1"/>
    <col min="2567" max="2811" width="9" style="4"/>
    <col min="2812" max="2812" width="64" style="4" customWidth="1"/>
    <col min="2813" max="2816" width="11.109375" style="4" customWidth="1"/>
    <col min="2817" max="2817" width="11.109375" style="4" bestFit="1" customWidth="1"/>
    <col min="2818" max="2821" width="0" style="4" hidden="1" customWidth="1"/>
    <col min="2822" max="2822" width="11.21875" style="4" customWidth="1"/>
    <col min="2823" max="3067" width="9" style="4"/>
    <col min="3068" max="3068" width="64" style="4" customWidth="1"/>
    <col min="3069" max="3072" width="11.109375" style="4" customWidth="1"/>
    <col min="3073" max="3073" width="11.109375" style="4" bestFit="1" customWidth="1"/>
    <col min="3074" max="3077" width="0" style="4" hidden="1" customWidth="1"/>
    <col min="3078" max="3078" width="11.21875" style="4" customWidth="1"/>
    <col min="3079" max="3323" width="9" style="4"/>
    <col min="3324" max="3324" width="64" style="4" customWidth="1"/>
    <col min="3325" max="3328" width="11.109375" style="4" customWidth="1"/>
    <col min="3329" max="3329" width="11.109375" style="4" bestFit="1" customWidth="1"/>
    <col min="3330" max="3333" width="0" style="4" hidden="1" customWidth="1"/>
    <col min="3334" max="3334" width="11.21875" style="4" customWidth="1"/>
    <col min="3335" max="3579" width="9" style="4"/>
    <col min="3580" max="3580" width="64" style="4" customWidth="1"/>
    <col min="3581" max="3584" width="11.109375" style="4" customWidth="1"/>
    <col min="3585" max="3585" width="11.109375" style="4" bestFit="1" customWidth="1"/>
    <col min="3586" max="3589" width="0" style="4" hidden="1" customWidth="1"/>
    <col min="3590" max="3590" width="11.21875" style="4" customWidth="1"/>
    <col min="3591" max="3835" width="9" style="4"/>
    <col min="3836" max="3836" width="64" style="4" customWidth="1"/>
    <col min="3837" max="3840" width="11.109375" style="4" customWidth="1"/>
    <col min="3841" max="3841" width="11.109375" style="4" bestFit="1" customWidth="1"/>
    <col min="3842" max="3845" width="0" style="4" hidden="1" customWidth="1"/>
    <col min="3846" max="3846" width="11.21875" style="4" customWidth="1"/>
    <col min="3847" max="4091" width="9" style="4"/>
    <col min="4092" max="4092" width="64" style="4" customWidth="1"/>
    <col min="4093" max="4096" width="11.109375" style="4" customWidth="1"/>
    <col min="4097" max="4097" width="11.109375" style="4" bestFit="1" customWidth="1"/>
    <col min="4098" max="4101" width="0" style="4" hidden="1" customWidth="1"/>
    <col min="4102" max="4102" width="11.21875" style="4" customWidth="1"/>
    <col min="4103" max="4347" width="9" style="4"/>
    <col min="4348" max="4348" width="64" style="4" customWidth="1"/>
    <col min="4349" max="4352" width="11.109375" style="4" customWidth="1"/>
    <col min="4353" max="4353" width="11.109375" style="4" bestFit="1" customWidth="1"/>
    <col min="4354" max="4357" width="0" style="4" hidden="1" customWidth="1"/>
    <col min="4358" max="4358" width="11.21875" style="4" customWidth="1"/>
    <col min="4359" max="4603" width="9" style="4"/>
    <col min="4604" max="4604" width="64" style="4" customWidth="1"/>
    <col min="4605" max="4608" width="11.109375" style="4" customWidth="1"/>
    <col min="4609" max="4609" width="11.109375" style="4" bestFit="1" customWidth="1"/>
    <col min="4610" max="4613" width="0" style="4" hidden="1" customWidth="1"/>
    <col min="4614" max="4614" width="11.21875" style="4" customWidth="1"/>
    <col min="4615" max="4859" width="9" style="4"/>
    <col min="4860" max="4860" width="64" style="4" customWidth="1"/>
    <col min="4861" max="4864" width="11.109375" style="4" customWidth="1"/>
    <col min="4865" max="4865" width="11.109375" style="4" bestFit="1" customWidth="1"/>
    <col min="4866" max="4869" width="0" style="4" hidden="1" customWidth="1"/>
    <col min="4870" max="4870" width="11.21875" style="4" customWidth="1"/>
    <col min="4871" max="5115" width="9" style="4"/>
    <col min="5116" max="5116" width="64" style="4" customWidth="1"/>
    <col min="5117" max="5120" width="11.109375" style="4" customWidth="1"/>
    <col min="5121" max="5121" width="11.109375" style="4" bestFit="1" customWidth="1"/>
    <col min="5122" max="5125" width="0" style="4" hidden="1" customWidth="1"/>
    <col min="5126" max="5126" width="11.21875" style="4" customWidth="1"/>
    <col min="5127" max="5371" width="9" style="4"/>
    <col min="5372" max="5372" width="64" style="4" customWidth="1"/>
    <col min="5373" max="5376" width="11.109375" style="4" customWidth="1"/>
    <col min="5377" max="5377" width="11.109375" style="4" bestFit="1" customWidth="1"/>
    <col min="5378" max="5381" width="0" style="4" hidden="1" customWidth="1"/>
    <col min="5382" max="5382" width="11.21875" style="4" customWidth="1"/>
    <col min="5383" max="5627" width="9" style="4"/>
    <col min="5628" max="5628" width="64" style="4" customWidth="1"/>
    <col min="5629" max="5632" width="11.109375" style="4" customWidth="1"/>
    <col min="5633" max="5633" width="11.109375" style="4" bestFit="1" customWidth="1"/>
    <col min="5634" max="5637" width="0" style="4" hidden="1" customWidth="1"/>
    <col min="5638" max="5638" width="11.21875" style="4" customWidth="1"/>
    <col min="5639" max="5883" width="9" style="4"/>
    <col min="5884" max="5884" width="64" style="4" customWidth="1"/>
    <col min="5885" max="5888" width="11.109375" style="4" customWidth="1"/>
    <col min="5889" max="5889" width="11.109375" style="4" bestFit="1" customWidth="1"/>
    <col min="5890" max="5893" width="0" style="4" hidden="1" customWidth="1"/>
    <col min="5894" max="5894" width="11.21875" style="4" customWidth="1"/>
    <col min="5895" max="6139" width="9" style="4"/>
    <col min="6140" max="6140" width="64" style="4" customWidth="1"/>
    <col min="6141" max="6144" width="11.109375" style="4" customWidth="1"/>
    <col min="6145" max="6145" width="11.109375" style="4" bestFit="1" customWidth="1"/>
    <col min="6146" max="6149" width="0" style="4" hidden="1" customWidth="1"/>
    <col min="6150" max="6150" width="11.21875" style="4" customWidth="1"/>
    <col min="6151" max="6395" width="9" style="4"/>
    <col min="6396" max="6396" width="64" style="4" customWidth="1"/>
    <col min="6397" max="6400" width="11.109375" style="4" customWidth="1"/>
    <col min="6401" max="6401" width="11.109375" style="4" bestFit="1" customWidth="1"/>
    <col min="6402" max="6405" width="0" style="4" hidden="1" customWidth="1"/>
    <col min="6406" max="6406" width="11.21875" style="4" customWidth="1"/>
    <col min="6407" max="6651" width="9" style="4"/>
    <col min="6652" max="6652" width="64" style="4" customWidth="1"/>
    <col min="6653" max="6656" width="11.109375" style="4" customWidth="1"/>
    <col min="6657" max="6657" width="11.109375" style="4" bestFit="1" customWidth="1"/>
    <col min="6658" max="6661" width="0" style="4" hidden="1" customWidth="1"/>
    <col min="6662" max="6662" width="11.21875" style="4" customWidth="1"/>
    <col min="6663" max="6907" width="9" style="4"/>
    <col min="6908" max="6908" width="64" style="4" customWidth="1"/>
    <col min="6909" max="6912" width="11.109375" style="4" customWidth="1"/>
    <col min="6913" max="6913" width="11.109375" style="4" bestFit="1" customWidth="1"/>
    <col min="6914" max="6917" width="0" style="4" hidden="1" customWidth="1"/>
    <col min="6918" max="6918" width="11.21875" style="4" customWidth="1"/>
    <col min="6919" max="7163" width="9" style="4"/>
    <col min="7164" max="7164" width="64" style="4" customWidth="1"/>
    <col min="7165" max="7168" width="11.109375" style="4" customWidth="1"/>
    <col min="7169" max="7169" width="11.109375" style="4" bestFit="1" customWidth="1"/>
    <col min="7170" max="7173" width="0" style="4" hidden="1" customWidth="1"/>
    <col min="7174" max="7174" width="11.21875" style="4" customWidth="1"/>
    <col min="7175" max="7419" width="9" style="4"/>
    <col min="7420" max="7420" width="64" style="4" customWidth="1"/>
    <col min="7421" max="7424" width="11.109375" style="4" customWidth="1"/>
    <col min="7425" max="7425" width="11.109375" style="4" bestFit="1" customWidth="1"/>
    <col min="7426" max="7429" width="0" style="4" hidden="1" customWidth="1"/>
    <col min="7430" max="7430" width="11.21875" style="4" customWidth="1"/>
    <col min="7431" max="7675" width="9" style="4"/>
    <col min="7676" max="7676" width="64" style="4" customWidth="1"/>
    <col min="7677" max="7680" width="11.109375" style="4" customWidth="1"/>
    <col min="7681" max="7681" width="11.109375" style="4" bestFit="1" customWidth="1"/>
    <col min="7682" max="7685" width="0" style="4" hidden="1" customWidth="1"/>
    <col min="7686" max="7686" width="11.21875" style="4" customWidth="1"/>
    <col min="7687" max="7931" width="9" style="4"/>
    <col min="7932" max="7932" width="64" style="4" customWidth="1"/>
    <col min="7933" max="7936" width="11.109375" style="4" customWidth="1"/>
    <col min="7937" max="7937" width="11.109375" style="4" bestFit="1" customWidth="1"/>
    <col min="7938" max="7941" width="0" style="4" hidden="1" customWidth="1"/>
    <col min="7942" max="7942" width="11.21875" style="4" customWidth="1"/>
    <col min="7943" max="8187" width="9" style="4"/>
    <col min="8188" max="8188" width="64" style="4" customWidth="1"/>
    <col min="8189" max="8192" width="11.109375" style="4" customWidth="1"/>
    <col min="8193" max="8193" width="11.109375" style="4" bestFit="1" customWidth="1"/>
    <col min="8194" max="8197" width="0" style="4" hidden="1" customWidth="1"/>
    <col min="8198" max="8198" width="11.21875" style="4" customWidth="1"/>
    <col min="8199" max="8443" width="9" style="4"/>
    <col min="8444" max="8444" width="64" style="4" customWidth="1"/>
    <col min="8445" max="8448" width="11.109375" style="4" customWidth="1"/>
    <col min="8449" max="8449" width="11.109375" style="4" bestFit="1" customWidth="1"/>
    <col min="8450" max="8453" width="0" style="4" hidden="1" customWidth="1"/>
    <col min="8454" max="8454" width="11.21875" style="4" customWidth="1"/>
    <col min="8455" max="8699" width="9" style="4"/>
    <col min="8700" max="8700" width="64" style="4" customWidth="1"/>
    <col min="8701" max="8704" width="11.109375" style="4" customWidth="1"/>
    <col min="8705" max="8705" width="11.109375" style="4" bestFit="1" customWidth="1"/>
    <col min="8706" max="8709" width="0" style="4" hidden="1" customWidth="1"/>
    <col min="8710" max="8710" width="11.21875" style="4" customWidth="1"/>
    <col min="8711" max="8955" width="9" style="4"/>
    <col min="8956" max="8956" width="64" style="4" customWidth="1"/>
    <col min="8957" max="8960" width="11.109375" style="4" customWidth="1"/>
    <col min="8961" max="8961" width="11.109375" style="4" bestFit="1" customWidth="1"/>
    <col min="8962" max="8965" width="0" style="4" hidden="1" customWidth="1"/>
    <col min="8966" max="8966" width="11.21875" style="4" customWidth="1"/>
    <col min="8967" max="9211" width="9" style="4"/>
    <col min="9212" max="9212" width="64" style="4" customWidth="1"/>
    <col min="9213" max="9216" width="11.109375" style="4" customWidth="1"/>
    <col min="9217" max="9217" width="11.109375" style="4" bestFit="1" customWidth="1"/>
    <col min="9218" max="9221" width="0" style="4" hidden="1" customWidth="1"/>
    <col min="9222" max="9222" width="11.21875" style="4" customWidth="1"/>
    <col min="9223" max="9467" width="9" style="4"/>
    <col min="9468" max="9468" width="64" style="4" customWidth="1"/>
    <col min="9469" max="9472" width="11.109375" style="4" customWidth="1"/>
    <col min="9473" max="9473" width="11.109375" style="4" bestFit="1" customWidth="1"/>
    <col min="9474" max="9477" width="0" style="4" hidden="1" customWidth="1"/>
    <col min="9478" max="9478" width="11.21875" style="4" customWidth="1"/>
    <col min="9479" max="9723" width="9" style="4"/>
    <col min="9724" max="9724" width="64" style="4" customWidth="1"/>
    <col min="9725" max="9728" width="11.109375" style="4" customWidth="1"/>
    <col min="9729" max="9729" width="11.109375" style="4" bestFit="1" customWidth="1"/>
    <col min="9730" max="9733" width="0" style="4" hidden="1" customWidth="1"/>
    <col min="9734" max="9734" width="11.21875" style="4" customWidth="1"/>
    <col min="9735" max="9979" width="9" style="4"/>
    <col min="9980" max="9980" width="64" style="4" customWidth="1"/>
    <col min="9981" max="9984" width="11.109375" style="4" customWidth="1"/>
    <col min="9985" max="9985" width="11.109375" style="4" bestFit="1" customWidth="1"/>
    <col min="9986" max="9989" width="0" style="4" hidden="1" customWidth="1"/>
    <col min="9990" max="9990" width="11.21875" style="4" customWidth="1"/>
    <col min="9991" max="10235" width="9" style="4"/>
    <col min="10236" max="10236" width="64" style="4" customWidth="1"/>
    <col min="10237" max="10240" width="11.109375" style="4" customWidth="1"/>
    <col min="10241" max="10241" width="11.109375" style="4" bestFit="1" customWidth="1"/>
    <col min="10242" max="10245" width="0" style="4" hidden="1" customWidth="1"/>
    <col min="10246" max="10246" width="11.21875" style="4" customWidth="1"/>
    <col min="10247" max="10491" width="9" style="4"/>
    <col min="10492" max="10492" width="64" style="4" customWidth="1"/>
    <col min="10493" max="10496" width="11.109375" style="4" customWidth="1"/>
    <col min="10497" max="10497" width="11.109375" style="4" bestFit="1" customWidth="1"/>
    <col min="10498" max="10501" width="0" style="4" hidden="1" customWidth="1"/>
    <col min="10502" max="10502" width="11.21875" style="4" customWidth="1"/>
    <col min="10503" max="10747" width="9" style="4"/>
    <col min="10748" max="10748" width="64" style="4" customWidth="1"/>
    <col min="10749" max="10752" width="11.109375" style="4" customWidth="1"/>
    <col min="10753" max="10753" width="11.109375" style="4" bestFit="1" customWidth="1"/>
    <col min="10754" max="10757" width="0" style="4" hidden="1" customWidth="1"/>
    <col min="10758" max="10758" width="11.21875" style="4" customWidth="1"/>
    <col min="10759" max="11003" width="9" style="4"/>
    <col min="11004" max="11004" width="64" style="4" customWidth="1"/>
    <col min="11005" max="11008" width="11.109375" style="4" customWidth="1"/>
    <col min="11009" max="11009" width="11.109375" style="4" bestFit="1" customWidth="1"/>
    <col min="11010" max="11013" width="0" style="4" hidden="1" customWidth="1"/>
    <col min="11014" max="11014" width="11.21875" style="4" customWidth="1"/>
    <col min="11015" max="11259" width="9" style="4"/>
    <col min="11260" max="11260" width="64" style="4" customWidth="1"/>
    <col min="11261" max="11264" width="11.109375" style="4" customWidth="1"/>
    <col min="11265" max="11265" width="11.109375" style="4" bestFit="1" customWidth="1"/>
    <col min="11266" max="11269" width="0" style="4" hidden="1" customWidth="1"/>
    <col min="11270" max="11270" width="11.21875" style="4" customWidth="1"/>
    <col min="11271" max="11515" width="9" style="4"/>
    <col min="11516" max="11516" width="64" style="4" customWidth="1"/>
    <col min="11517" max="11520" width="11.109375" style="4" customWidth="1"/>
    <col min="11521" max="11521" width="11.109375" style="4" bestFit="1" customWidth="1"/>
    <col min="11522" max="11525" width="0" style="4" hidden="1" customWidth="1"/>
    <col min="11526" max="11526" width="11.21875" style="4" customWidth="1"/>
    <col min="11527" max="11771" width="9" style="4"/>
    <col min="11772" max="11772" width="64" style="4" customWidth="1"/>
    <col min="11773" max="11776" width="11.109375" style="4" customWidth="1"/>
    <col min="11777" max="11777" width="11.109375" style="4" bestFit="1" customWidth="1"/>
    <col min="11778" max="11781" width="0" style="4" hidden="1" customWidth="1"/>
    <col min="11782" max="11782" width="11.21875" style="4" customWidth="1"/>
    <col min="11783" max="12027" width="9" style="4"/>
    <col min="12028" max="12028" width="64" style="4" customWidth="1"/>
    <col min="12029" max="12032" width="11.109375" style="4" customWidth="1"/>
    <col min="12033" max="12033" width="11.109375" style="4" bestFit="1" customWidth="1"/>
    <col min="12034" max="12037" width="0" style="4" hidden="1" customWidth="1"/>
    <col min="12038" max="12038" width="11.21875" style="4" customWidth="1"/>
    <col min="12039" max="12283" width="9" style="4"/>
    <col min="12284" max="12284" width="64" style="4" customWidth="1"/>
    <col min="12285" max="12288" width="11.109375" style="4" customWidth="1"/>
    <col min="12289" max="12289" width="11.109375" style="4" bestFit="1" customWidth="1"/>
    <col min="12290" max="12293" width="0" style="4" hidden="1" customWidth="1"/>
    <col min="12294" max="12294" width="11.21875" style="4" customWidth="1"/>
    <col min="12295" max="12539" width="9" style="4"/>
    <col min="12540" max="12540" width="64" style="4" customWidth="1"/>
    <col min="12541" max="12544" width="11.109375" style="4" customWidth="1"/>
    <col min="12545" max="12545" width="11.109375" style="4" bestFit="1" customWidth="1"/>
    <col min="12546" max="12549" width="0" style="4" hidden="1" customWidth="1"/>
    <col min="12550" max="12550" width="11.21875" style="4" customWidth="1"/>
    <col min="12551" max="12795" width="9" style="4"/>
    <col min="12796" max="12796" width="64" style="4" customWidth="1"/>
    <col min="12797" max="12800" width="11.109375" style="4" customWidth="1"/>
    <col min="12801" max="12801" width="11.109375" style="4" bestFit="1" customWidth="1"/>
    <col min="12802" max="12805" width="0" style="4" hidden="1" customWidth="1"/>
    <col min="12806" max="12806" width="11.21875" style="4" customWidth="1"/>
    <col min="12807" max="13051" width="9" style="4"/>
    <col min="13052" max="13052" width="64" style="4" customWidth="1"/>
    <col min="13053" max="13056" width="11.109375" style="4" customWidth="1"/>
    <col min="13057" max="13057" width="11.109375" style="4" bestFit="1" customWidth="1"/>
    <col min="13058" max="13061" width="0" style="4" hidden="1" customWidth="1"/>
    <col min="13062" max="13062" width="11.21875" style="4" customWidth="1"/>
    <col min="13063" max="13307" width="9" style="4"/>
    <col min="13308" max="13308" width="64" style="4" customWidth="1"/>
    <col min="13309" max="13312" width="11.109375" style="4" customWidth="1"/>
    <col min="13313" max="13313" width="11.109375" style="4" bestFit="1" customWidth="1"/>
    <col min="13314" max="13317" width="0" style="4" hidden="1" customWidth="1"/>
    <col min="13318" max="13318" width="11.21875" style="4" customWidth="1"/>
    <col min="13319" max="13563" width="9" style="4"/>
    <col min="13564" max="13564" width="64" style="4" customWidth="1"/>
    <col min="13565" max="13568" width="11.109375" style="4" customWidth="1"/>
    <col min="13569" max="13569" width="11.109375" style="4" bestFit="1" customWidth="1"/>
    <col min="13570" max="13573" width="0" style="4" hidden="1" customWidth="1"/>
    <col min="13574" max="13574" width="11.21875" style="4" customWidth="1"/>
    <col min="13575" max="13819" width="9" style="4"/>
    <col min="13820" max="13820" width="64" style="4" customWidth="1"/>
    <col min="13821" max="13824" width="11.109375" style="4" customWidth="1"/>
    <col min="13825" max="13825" width="11.109375" style="4" bestFit="1" customWidth="1"/>
    <col min="13826" max="13829" width="0" style="4" hidden="1" customWidth="1"/>
    <col min="13830" max="13830" width="11.21875" style="4" customWidth="1"/>
    <col min="13831" max="14075" width="9" style="4"/>
    <col min="14076" max="14076" width="64" style="4" customWidth="1"/>
    <col min="14077" max="14080" width="11.109375" style="4" customWidth="1"/>
    <col min="14081" max="14081" width="11.109375" style="4" bestFit="1" customWidth="1"/>
    <col min="14082" max="14085" width="0" style="4" hidden="1" customWidth="1"/>
    <col min="14086" max="14086" width="11.21875" style="4" customWidth="1"/>
    <col min="14087" max="14331" width="9" style="4"/>
    <col min="14332" max="14332" width="64" style="4" customWidth="1"/>
    <col min="14333" max="14336" width="11.109375" style="4" customWidth="1"/>
    <col min="14337" max="14337" width="11.109375" style="4" bestFit="1" customWidth="1"/>
    <col min="14338" max="14341" width="0" style="4" hidden="1" customWidth="1"/>
    <col min="14342" max="14342" width="11.21875" style="4" customWidth="1"/>
    <col min="14343" max="14587" width="9" style="4"/>
    <col min="14588" max="14588" width="64" style="4" customWidth="1"/>
    <col min="14589" max="14592" width="11.109375" style="4" customWidth="1"/>
    <col min="14593" max="14593" width="11.109375" style="4" bestFit="1" customWidth="1"/>
    <col min="14594" max="14597" width="0" style="4" hidden="1" customWidth="1"/>
    <col min="14598" max="14598" width="11.21875" style="4" customWidth="1"/>
    <col min="14599" max="14843" width="9" style="4"/>
    <col min="14844" max="14844" width="64" style="4" customWidth="1"/>
    <col min="14845" max="14848" width="11.109375" style="4" customWidth="1"/>
    <col min="14849" max="14849" width="11.109375" style="4" bestFit="1" customWidth="1"/>
    <col min="14850" max="14853" width="0" style="4" hidden="1" customWidth="1"/>
    <col min="14854" max="14854" width="11.21875" style="4" customWidth="1"/>
    <col min="14855" max="15099" width="9" style="4"/>
    <col min="15100" max="15100" width="64" style="4" customWidth="1"/>
    <col min="15101" max="15104" width="11.109375" style="4" customWidth="1"/>
    <col min="15105" max="15105" width="11.109375" style="4" bestFit="1" customWidth="1"/>
    <col min="15106" max="15109" width="0" style="4" hidden="1" customWidth="1"/>
    <col min="15110" max="15110" width="11.21875" style="4" customWidth="1"/>
    <col min="15111" max="15355" width="9" style="4"/>
    <col min="15356" max="15356" width="64" style="4" customWidth="1"/>
    <col min="15357" max="15360" width="11.109375" style="4" customWidth="1"/>
    <col min="15361" max="15361" width="11.109375" style="4" bestFit="1" customWidth="1"/>
    <col min="15362" max="15365" width="0" style="4" hidden="1" customWidth="1"/>
    <col min="15366" max="15366" width="11.21875" style="4" customWidth="1"/>
    <col min="15367" max="15611" width="9" style="4"/>
    <col min="15612" max="15612" width="64" style="4" customWidth="1"/>
    <col min="15613" max="15616" width="11.109375" style="4" customWidth="1"/>
    <col min="15617" max="15617" width="11.109375" style="4" bestFit="1" customWidth="1"/>
    <col min="15618" max="15621" width="0" style="4" hidden="1" customWidth="1"/>
    <col min="15622" max="15622" width="11.21875" style="4" customWidth="1"/>
    <col min="15623" max="15867" width="9" style="4"/>
    <col min="15868" max="15868" width="64" style="4" customWidth="1"/>
    <col min="15869" max="15872" width="11.109375" style="4" customWidth="1"/>
    <col min="15873" max="15873" width="11.109375" style="4" bestFit="1" customWidth="1"/>
    <col min="15874" max="15877" width="0" style="4" hidden="1" customWidth="1"/>
    <col min="15878" max="15878" width="11.21875" style="4" customWidth="1"/>
    <col min="15879" max="16123" width="9" style="4"/>
    <col min="16124" max="16124" width="64" style="4" customWidth="1"/>
    <col min="16125" max="16128" width="11.109375" style="4" customWidth="1"/>
    <col min="16129" max="16129" width="11.109375" style="4" bestFit="1" customWidth="1"/>
    <col min="16130" max="16133" width="0" style="4" hidden="1" customWidth="1"/>
    <col min="16134" max="16134" width="11.21875" style="4" customWidth="1"/>
    <col min="16135" max="16384" width="9" style="4"/>
  </cols>
  <sheetData>
    <row r="1" spans="1:14" ht="18.75" customHeight="1">
      <c r="A1" s="1" t="s">
        <v>99</v>
      </c>
      <c r="E1" s="259" t="s">
        <v>100</v>
      </c>
    </row>
    <row r="2" spans="1:14" ht="31.5" customHeight="1">
      <c r="A2" s="611"/>
      <c r="B2" s="611"/>
      <c r="C2" s="611"/>
      <c r="D2" s="611"/>
      <c r="E2" s="611"/>
      <c r="F2" s="5"/>
      <c r="G2" s="5"/>
      <c r="H2" s="5"/>
      <c r="I2" s="5"/>
      <c r="J2" s="5"/>
      <c r="K2" s="5"/>
      <c r="L2" s="5"/>
      <c r="M2" s="5"/>
      <c r="N2" s="5"/>
    </row>
    <row r="3" spans="1:14" s="6" customFormat="1" ht="18.75" customHeight="1">
      <c r="A3" s="612"/>
      <c r="B3" s="612"/>
      <c r="C3" s="612"/>
      <c r="D3" s="612"/>
      <c r="E3" s="612"/>
      <c r="F3" s="10"/>
    </row>
    <row r="4" spans="1:14" s="6" customFormat="1" ht="18.75" customHeight="1">
      <c r="C4" s="7"/>
      <c r="D4" s="8"/>
      <c r="E4" s="11" t="s">
        <v>7</v>
      </c>
      <c r="F4" s="10"/>
    </row>
    <row r="5" spans="1:14" ht="19.5" customHeight="1" thickBot="1">
      <c r="A5" s="260" t="s">
        <v>8</v>
      </c>
      <c r="B5" s="261" t="s">
        <v>9</v>
      </c>
      <c r="C5" s="262" t="s">
        <v>10</v>
      </c>
      <c r="D5" s="262" t="s">
        <v>11</v>
      </c>
      <c r="E5" s="263" t="s">
        <v>5</v>
      </c>
      <c r="F5" s="12"/>
    </row>
    <row r="6" spans="1:14" ht="19.5" customHeight="1" thickTop="1">
      <c r="A6" s="264"/>
      <c r="B6" s="116"/>
      <c r="C6" s="117"/>
      <c r="D6" s="117"/>
      <c r="E6" s="265"/>
      <c r="F6" s="12"/>
    </row>
    <row r="7" spans="1:14" ht="19.5" customHeight="1">
      <c r="A7" s="266" t="s">
        <v>3</v>
      </c>
      <c r="B7" s="118"/>
      <c r="C7" s="119"/>
      <c r="D7" s="119"/>
      <c r="E7" s="267"/>
    </row>
    <row r="8" spans="1:14" ht="19.5" customHeight="1">
      <c r="A8" s="268" t="s">
        <v>103</v>
      </c>
      <c r="B8" s="118"/>
      <c r="C8" s="119"/>
      <c r="D8" s="119"/>
      <c r="E8" s="267"/>
    </row>
    <row r="9" spans="1:14" ht="19.5" customHeight="1">
      <c r="A9" s="268" t="s">
        <v>104</v>
      </c>
      <c r="B9" s="118">
        <v>6</v>
      </c>
      <c r="C9" s="119">
        <v>12</v>
      </c>
      <c r="D9" s="119">
        <v>24</v>
      </c>
      <c r="E9" s="267">
        <v>30</v>
      </c>
    </row>
    <row r="10" spans="1:14" ht="19.5" customHeight="1">
      <c r="A10" s="268" t="s">
        <v>104</v>
      </c>
      <c r="B10" s="118">
        <v>3</v>
      </c>
      <c r="C10" s="119">
        <v>6</v>
      </c>
      <c r="D10" s="119">
        <v>12</v>
      </c>
      <c r="E10" s="267">
        <v>15</v>
      </c>
    </row>
    <row r="11" spans="1:14" ht="19.5" customHeight="1">
      <c r="A11" s="268"/>
      <c r="B11" s="118"/>
      <c r="C11" s="119"/>
      <c r="D11" s="119"/>
      <c r="E11" s="267"/>
    </row>
    <row r="12" spans="1:14" ht="19.5" customHeight="1">
      <c r="A12" s="268" t="s">
        <v>105</v>
      </c>
      <c r="B12" s="118"/>
      <c r="C12" s="119"/>
      <c r="D12" s="119"/>
      <c r="E12" s="267"/>
    </row>
    <row r="13" spans="1:14" ht="19.5" customHeight="1">
      <c r="A13" s="268" t="s">
        <v>104</v>
      </c>
      <c r="B13" s="118">
        <v>12</v>
      </c>
      <c r="C13" s="119">
        <v>24</v>
      </c>
      <c r="D13" s="119">
        <v>48</v>
      </c>
      <c r="E13" s="267">
        <v>48</v>
      </c>
    </row>
    <row r="14" spans="1:14" ht="19.5" customHeight="1">
      <c r="A14" s="268" t="s">
        <v>104</v>
      </c>
      <c r="B14" s="118"/>
      <c r="C14" s="119"/>
      <c r="D14" s="119"/>
      <c r="E14" s="267"/>
    </row>
    <row r="15" spans="1:14" ht="19.5" customHeight="1">
      <c r="A15" s="269"/>
      <c r="B15" s="120"/>
      <c r="C15" s="121"/>
      <c r="D15" s="121"/>
      <c r="E15" s="270"/>
    </row>
    <row r="16" spans="1:14" ht="19.5" customHeight="1">
      <c r="A16" s="268" t="s">
        <v>106</v>
      </c>
      <c r="B16" s="118"/>
      <c r="C16" s="122"/>
      <c r="D16" s="122"/>
      <c r="E16" s="267"/>
    </row>
    <row r="17" spans="1:5" ht="19.5" customHeight="1">
      <c r="A17" s="268"/>
      <c r="B17" s="118"/>
      <c r="C17" s="122"/>
      <c r="D17" s="122"/>
      <c r="E17" s="267"/>
    </row>
    <row r="18" spans="1:5" ht="19.5" customHeight="1" thickBot="1">
      <c r="A18" s="271"/>
      <c r="B18" s="123"/>
      <c r="C18" s="124"/>
      <c r="D18" s="124"/>
      <c r="E18" s="272"/>
    </row>
    <row r="19" spans="1:5" ht="19.5" customHeight="1" thickTop="1">
      <c r="A19" s="273" t="s">
        <v>12</v>
      </c>
      <c r="B19" s="274">
        <f>SUM(B6:B18)</f>
        <v>21</v>
      </c>
      <c r="C19" s="275">
        <f>SUM(C6:C18)</f>
        <v>42</v>
      </c>
      <c r="D19" s="275">
        <f>SUM(D6:D18)</f>
        <v>84</v>
      </c>
      <c r="E19" s="276">
        <f>SUM(E6:E18)</f>
        <v>93</v>
      </c>
    </row>
    <row r="20" spans="1:5">
      <c r="A20" s="126" t="s">
        <v>301</v>
      </c>
      <c r="B20" s="12"/>
      <c r="C20" s="12"/>
      <c r="D20" s="12"/>
      <c r="E20" s="12"/>
    </row>
    <row r="21" spans="1:5" ht="141.6" customHeight="1">
      <c r="A21" s="613" t="s">
        <v>303</v>
      </c>
      <c r="B21" s="613"/>
      <c r="C21" s="613"/>
      <c r="D21" s="613"/>
      <c r="E21" s="613"/>
    </row>
    <row r="22" spans="1:5">
      <c r="A22" s="126"/>
    </row>
    <row r="23" spans="1:5">
      <c r="A23" s="126"/>
      <c r="B23" s="14"/>
      <c r="C23" s="14"/>
      <c r="D23" s="14"/>
      <c r="E23" s="14"/>
    </row>
  </sheetData>
  <mergeCells count="3">
    <mergeCell ref="A2:E2"/>
    <mergeCell ref="A3:E3"/>
    <mergeCell ref="A21:E21"/>
  </mergeCells>
  <phoneticPr fontId="3"/>
  <pageMargins left="0.78700000000000003" right="0.4375"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Z28"/>
  <sheetViews>
    <sheetView zoomScaleNormal="100" zoomScaleSheetLayoutView="90" workbookViewId="0">
      <selection activeCell="I31" sqref="I31"/>
    </sheetView>
  </sheetViews>
  <sheetFormatPr defaultColWidth="9" defaultRowHeight="13.8"/>
  <cols>
    <col min="1" max="1" width="10" style="16" customWidth="1"/>
    <col min="2" max="3" width="5" style="16" customWidth="1"/>
    <col min="4" max="5" width="7.109375" style="16" customWidth="1"/>
    <col min="6" max="10" width="5" style="16" customWidth="1"/>
    <col min="11" max="11" width="4.6640625" style="16" customWidth="1"/>
    <col min="12" max="13" width="7" style="16" customWidth="1"/>
    <col min="14" max="25" width="5" style="16" customWidth="1"/>
    <col min="26" max="26" width="14.88671875" style="16" customWidth="1"/>
    <col min="27" max="16384" width="9" style="16"/>
  </cols>
  <sheetData>
    <row r="1" spans="1:26" ht="17.399999999999999">
      <c r="A1" s="15" t="s">
        <v>13</v>
      </c>
    </row>
    <row r="2" spans="1:26" ht="14.4" thickBot="1"/>
    <row r="3" spans="1:26" ht="24.75" customHeight="1" thickBot="1">
      <c r="A3" s="626" t="s">
        <v>14</v>
      </c>
      <c r="B3" s="627"/>
      <c r="C3" s="617"/>
      <c r="D3" s="618"/>
      <c r="E3" s="619"/>
      <c r="F3" s="17"/>
      <c r="G3" s="18"/>
      <c r="H3" s="18"/>
      <c r="I3" s="18"/>
      <c r="J3" s="19"/>
      <c r="K3" s="19"/>
      <c r="Q3" s="125"/>
    </row>
    <row r="4" spans="1:26">
      <c r="Y4" s="20" t="s">
        <v>15</v>
      </c>
    </row>
    <row r="5" spans="1:26" ht="35.25" customHeight="1">
      <c r="A5" s="701" t="s">
        <v>16</v>
      </c>
      <c r="B5" s="717" t="s">
        <v>17</v>
      </c>
      <c r="C5" s="718"/>
      <c r="D5" s="721" t="s">
        <v>18</v>
      </c>
      <c r="E5" s="721"/>
      <c r="F5" s="723" t="s">
        <v>19</v>
      </c>
      <c r="G5" s="724"/>
      <c r="H5" s="724"/>
      <c r="I5" s="724"/>
      <c r="J5" s="724"/>
      <c r="K5" s="725"/>
      <c r="L5" s="731" t="s">
        <v>45</v>
      </c>
      <c r="M5" s="732"/>
      <c r="N5" s="735" t="s">
        <v>46</v>
      </c>
      <c r="O5" s="735"/>
      <c r="P5" s="735"/>
      <c r="Q5" s="735"/>
      <c r="R5" s="735"/>
      <c r="S5" s="735"/>
      <c r="T5" s="702"/>
      <c r="U5" s="703"/>
      <c r="V5" s="701" t="s">
        <v>20</v>
      </c>
      <c r="W5" s="702"/>
      <c r="X5" s="702"/>
      <c r="Y5" s="703"/>
      <c r="Z5" s="704" t="s">
        <v>47</v>
      </c>
    </row>
    <row r="6" spans="1:26" s="21" customFormat="1" ht="50.25" customHeight="1">
      <c r="A6" s="716"/>
      <c r="B6" s="719"/>
      <c r="C6" s="720"/>
      <c r="D6" s="722"/>
      <c r="E6" s="722"/>
      <c r="F6" s="624" t="s">
        <v>21</v>
      </c>
      <c r="G6" s="625"/>
      <c r="H6" s="624" t="s">
        <v>22</v>
      </c>
      <c r="I6" s="625"/>
      <c r="J6" s="624" t="s">
        <v>22</v>
      </c>
      <c r="K6" s="726"/>
      <c r="L6" s="733"/>
      <c r="M6" s="734"/>
      <c r="N6" s="727" t="s">
        <v>23</v>
      </c>
      <c r="O6" s="728"/>
      <c r="P6" s="729" t="s">
        <v>84</v>
      </c>
      <c r="Q6" s="730"/>
      <c r="R6" s="710" t="s">
        <v>24</v>
      </c>
      <c r="S6" s="730"/>
      <c r="T6" s="706" t="s">
        <v>300</v>
      </c>
      <c r="U6" s="707"/>
      <c r="V6" s="708" t="s">
        <v>25</v>
      </c>
      <c r="W6" s="709"/>
      <c r="X6" s="710" t="s">
        <v>26</v>
      </c>
      <c r="Y6" s="711"/>
      <c r="Z6" s="705"/>
    </row>
    <row r="7" spans="1:26" ht="21.75" customHeight="1">
      <c r="A7" s="22" t="s">
        <v>27</v>
      </c>
      <c r="B7" s="695">
        <v>20</v>
      </c>
      <c r="C7" s="696"/>
      <c r="D7" s="634">
        <v>300000</v>
      </c>
      <c r="E7" s="697"/>
      <c r="F7" s="634">
        <v>15000</v>
      </c>
      <c r="G7" s="635"/>
      <c r="H7" s="634"/>
      <c r="I7" s="635"/>
      <c r="J7" s="693"/>
      <c r="K7" s="698"/>
      <c r="L7" s="699">
        <f t="shared" ref="L7:L20" si="0">SUM(D7:K7)</f>
        <v>315000</v>
      </c>
      <c r="M7" s="700"/>
      <c r="N7" s="689">
        <v>5000</v>
      </c>
      <c r="O7" s="690"/>
      <c r="P7" s="691">
        <v>3000</v>
      </c>
      <c r="Q7" s="692"/>
      <c r="R7" s="693">
        <v>500</v>
      </c>
      <c r="S7" s="694"/>
      <c r="T7" s="693">
        <v>1000</v>
      </c>
      <c r="U7" s="698"/>
      <c r="V7" s="714">
        <f>ROUNDDOWN(L7*0.007,0)</f>
        <v>2205</v>
      </c>
      <c r="W7" s="715"/>
      <c r="X7" s="712">
        <f>ROUNDDOWN(L7*0.003,0)</f>
        <v>945</v>
      </c>
      <c r="Y7" s="713"/>
      <c r="Z7" s="23">
        <f>SUM(N7:Y7)</f>
        <v>12650</v>
      </c>
    </row>
    <row r="8" spans="1:26" ht="21.75" customHeight="1">
      <c r="A8" s="24" t="s">
        <v>28</v>
      </c>
      <c r="B8" s="636">
        <v>21</v>
      </c>
      <c r="C8" s="637"/>
      <c r="D8" s="622"/>
      <c r="E8" s="623"/>
      <c r="F8" s="622"/>
      <c r="G8" s="623"/>
      <c r="H8" s="622"/>
      <c r="I8" s="623"/>
      <c r="J8" s="622"/>
      <c r="K8" s="623"/>
      <c r="L8" s="664">
        <f t="shared" si="0"/>
        <v>0</v>
      </c>
      <c r="M8" s="666"/>
      <c r="N8" s="659"/>
      <c r="O8" s="688"/>
      <c r="P8" s="683"/>
      <c r="Q8" s="684"/>
      <c r="R8" s="622"/>
      <c r="S8" s="623"/>
      <c r="T8" s="622"/>
      <c r="U8" s="652"/>
      <c r="V8" s="664">
        <f t="shared" ref="V8:V20" si="1">ROUNDDOWN(L8*0.007,0)</f>
        <v>0</v>
      </c>
      <c r="W8" s="665"/>
      <c r="X8" s="675">
        <f t="shared" ref="X8:X20" si="2">ROUNDDOWN(L8*0.003,0)</f>
        <v>0</v>
      </c>
      <c r="Y8" s="676"/>
      <c r="Z8" s="23">
        <f t="shared" ref="Z8:Z20" si="3">SUM(N8:Y8)</f>
        <v>0</v>
      </c>
    </row>
    <row r="9" spans="1:26" ht="21.75" customHeight="1">
      <c r="A9" s="24" t="s">
        <v>29</v>
      </c>
      <c r="B9" s="636">
        <v>21</v>
      </c>
      <c r="C9" s="637"/>
      <c r="D9" s="622"/>
      <c r="E9" s="623"/>
      <c r="F9" s="622"/>
      <c r="G9" s="623"/>
      <c r="H9" s="622"/>
      <c r="I9" s="623"/>
      <c r="J9" s="622"/>
      <c r="K9" s="623"/>
      <c r="L9" s="664">
        <f t="shared" si="0"/>
        <v>0</v>
      </c>
      <c r="M9" s="666"/>
      <c r="N9" s="659"/>
      <c r="O9" s="688"/>
      <c r="P9" s="683"/>
      <c r="Q9" s="684"/>
      <c r="R9" s="622"/>
      <c r="S9" s="623"/>
      <c r="T9" s="622"/>
      <c r="U9" s="652"/>
      <c r="V9" s="664">
        <f t="shared" si="1"/>
        <v>0</v>
      </c>
      <c r="W9" s="665"/>
      <c r="X9" s="675">
        <f t="shared" si="2"/>
        <v>0</v>
      </c>
      <c r="Y9" s="676"/>
      <c r="Z9" s="23">
        <f t="shared" si="3"/>
        <v>0</v>
      </c>
    </row>
    <row r="10" spans="1:26" ht="21.75" customHeight="1">
      <c r="A10" s="25" t="s">
        <v>30</v>
      </c>
      <c r="B10" s="679"/>
      <c r="C10" s="680"/>
      <c r="D10" s="622"/>
      <c r="E10" s="623"/>
      <c r="F10" s="630"/>
      <c r="G10" s="631"/>
      <c r="H10" s="630"/>
      <c r="I10" s="631"/>
      <c r="J10" s="630"/>
      <c r="K10" s="681"/>
      <c r="L10" s="664">
        <f t="shared" si="0"/>
        <v>0</v>
      </c>
      <c r="M10" s="666"/>
      <c r="N10" s="659"/>
      <c r="O10" s="688"/>
      <c r="P10" s="683"/>
      <c r="Q10" s="684"/>
      <c r="R10" s="622"/>
      <c r="S10" s="623"/>
      <c r="T10" s="622"/>
      <c r="U10" s="652"/>
      <c r="V10" s="664">
        <f t="shared" si="1"/>
        <v>0</v>
      </c>
      <c r="W10" s="665"/>
      <c r="X10" s="675">
        <f t="shared" si="2"/>
        <v>0</v>
      </c>
      <c r="Y10" s="676"/>
      <c r="Z10" s="23">
        <f t="shared" si="3"/>
        <v>0</v>
      </c>
    </row>
    <row r="11" spans="1:26" ht="21.75" customHeight="1">
      <c r="A11" s="24" t="s">
        <v>31</v>
      </c>
      <c r="B11" s="636">
        <v>21</v>
      </c>
      <c r="C11" s="637"/>
      <c r="D11" s="622"/>
      <c r="E11" s="623"/>
      <c r="F11" s="622"/>
      <c r="G11" s="623"/>
      <c r="H11" s="622"/>
      <c r="I11" s="623"/>
      <c r="J11" s="622"/>
      <c r="K11" s="652"/>
      <c r="L11" s="664">
        <f t="shared" si="0"/>
        <v>0</v>
      </c>
      <c r="M11" s="666"/>
      <c r="N11" s="659"/>
      <c r="O11" s="688"/>
      <c r="P11" s="683"/>
      <c r="Q11" s="684"/>
      <c r="R11" s="622"/>
      <c r="S11" s="623"/>
      <c r="T11" s="622"/>
      <c r="U11" s="652"/>
      <c r="V11" s="664">
        <f t="shared" si="1"/>
        <v>0</v>
      </c>
      <c r="W11" s="665"/>
      <c r="X11" s="675">
        <f t="shared" si="2"/>
        <v>0</v>
      </c>
      <c r="Y11" s="676"/>
      <c r="Z11" s="23">
        <f t="shared" si="3"/>
        <v>0</v>
      </c>
    </row>
    <row r="12" spans="1:26" ht="21.75" customHeight="1">
      <c r="A12" s="24" t="s">
        <v>32</v>
      </c>
      <c r="B12" s="685">
        <v>23</v>
      </c>
      <c r="C12" s="686"/>
      <c r="D12" s="622"/>
      <c r="E12" s="623"/>
      <c r="F12" s="628"/>
      <c r="G12" s="629"/>
      <c r="H12" s="628"/>
      <c r="I12" s="629"/>
      <c r="J12" s="628"/>
      <c r="K12" s="687"/>
      <c r="L12" s="646">
        <f t="shared" si="0"/>
        <v>0</v>
      </c>
      <c r="M12" s="647"/>
      <c r="N12" s="659"/>
      <c r="O12" s="688"/>
      <c r="P12" s="683"/>
      <c r="Q12" s="684"/>
      <c r="R12" s="622"/>
      <c r="S12" s="623"/>
      <c r="T12" s="622"/>
      <c r="U12" s="652"/>
      <c r="V12" s="664">
        <f t="shared" si="1"/>
        <v>0</v>
      </c>
      <c r="W12" s="665"/>
      <c r="X12" s="675">
        <f t="shared" si="2"/>
        <v>0</v>
      </c>
      <c r="Y12" s="676"/>
      <c r="Z12" s="23">
        <f t="shared" si="3"/>
        <v>0</v>
      </c>
    </row>
    <row r="13" spans="1:26" ht="21.75" customHeight="1">
      <c r="A13" s="26" t="s">
        <v>33</v>
      </c>
      <c r="B13" s="636">
        <v>18</v>
      </c>
      <c r="C13" s="637"/>
      <c r="D13" s="622"/>
      <c r="E13" s="623"/>
      <c r="F13" s="622"/>
      <c r="G13" s="623"/>
      <c r="H13" s="622"/>
      <c r="I13" s="623"/>
      <c r="J13" s="622"/>
      <c r="K13" s="652"/>
      <c r="L13" s="664">
        <f t="shared" si="0"/>
        <v>0</v>
      </c>
      <c r="M13" s="666"/>
      <c r="N13" s="682"/>
      <c r="O13" s="660"/>
      <c r="P13" s="661"/>
      <c r="Q13" s="662"/>
      <c r="R13" s="663"/>
      <c r="S13" s="623"/>
      <c r="T13" s="622"/>
      <c r="U13" s="652"/>
      <c r="V13" s="664">
        <f t="shared" si="1"/>
        <v>0</v>
      </c>
      <c r="W13" s="665"/>
      <c r="X13" s="675">
        <f t="shared" si="2"/>
        <v>0</v>
      </c>
      <c r="Y13" s="676"/>
      <c r="Z13" s="23">
        <f t="shared" si="3"/>
        <v>0</v>
      </c>
    </row>
    <row r="14" spans="1:26" ht="21.75" customHeight="1">
      <c r="A14" s="24" t="s">
        <v>34</v>
      </c>
      <c r="B14" s="636">
        <v>22</v>
      </c>
      <c r="C14" s="637"/>
      <c r="D14" s="622"/>
      <c r="E14" s="623"/>
      <c r="F14" s="622"/>
      <c r="G14" s="623"/>
      <c r="H14" s="622"/>
      <c r="I14" s="623"/>
      <c r="J14" s="622"/>
      <c r="K14" s="652"/>
      <c r="L14" s="664">
        <f t="shared" si="0"/>
        <v>0</v>
      </c>
      <c r="M14" s="666"/>
      <c r="N14" s="659"/>
      <c r="O14" s="660"/>
      <c r="P14" s="661"/>
      <c r="Q14" s="662"/>
      <c r="R14" s="663"/>
      <c r="S14" s="623"/>
      <c r="T14" s="622"/>
      <c r="U14" s="652"/>
      <c r="V14" s="664">
        <f t="shared" si="1"/>
        <v>0</v>
      </c>
      <c r="W14" s="665"/>
      <c r="X14" s="675">
        <f t="shared" si="2"/>
        <v>0</v>
      </c>
      <c r="Y14" s="676"/>
      <c r="Z14" s="23">
        <f t="shared" si="3"/>
        <v>0</v>
      </c>
    </row>
    <row r="15" spans="1:26" ht="21.75" customHeight="1">
      <c r="A15" s="24" t="s">
        <v>35</v>
      </c>
      <c r="B15" s="636">
        <v>21</v>
      </c>
      <c r="C15" s="637"/>
      <c r="D15" s="622"/>
      <c r="E15" s="623"/>
      <c r="F15" s="622"/>
      <c r="G15" s="623"/>
      <c r="H15" s="622"/>
      <c r="I15" s="623"/>
      <c r="J15" s="622"/>
      <c r="K15" s="652"/>
      <c r="L15" s="664">
        <f t="shared" si="0"/>
        <v>0</v>
      </c>
      <c r="M15" s="666"/>
      <c r="N15" s="659"/>
      <c r="O15" s="660"/>
      <c r="P15" s="661"/>
      <c r="Q15" s="662"/>
      <c r="R15" s="663"/>
      <c r="S15" s="623"/>
      <c r="T15" s="622"/>
      <c r="U15" s="652"/>
      <c r="V15" s="664">
        <f t="shared" si="1"/>
        <v>0</v>
      </c>
      <c r="W15" s="665"/>
      <c r="X15" s="675">
        <f t="shared" si="2"/>
        <v>0</v>
      </c>
      <c r="Y15" s="676"/>
      <c r="Z15" s="23">
        <f t="shared" si="3"/>
        <v>0</v>
      </c>
    </row>
    <row r="16" spans="1:26" ht="21.75" customHeight="1">
      <c r="A16" s="25" t="s">
        <v>36</v>
      </c>
      <c r="B16" s="679"/>
      <c r="C16" s="680"/>
      <c r="D16" s="622"/>
      <c r="E16" s="623"/>
      <c r="F16" s="630"/>
      <c r="G16" s="631"/>
      <c r="H16" s="630"/>
      <c r="I16" s="631"/>
      <c r="J16" s="630"/>
      <c r="K16" s="681"/>
      <c r="L16" s="664">
        <f t="shared" si="0"/>
        <v>0</v>
      </c>
      <c r="M16" s="666"/>
      <c r="N16" s="659"/>
      <c r="O16" s="660"/>
      <c r="P16" s="661"/>
      <c r="Q16" s="662"/>
      <c r="R16" s="663"/>
      <c r="S16" s="623"/>
      <c r="T16" s="622"/>
      <c r="U16" s="652"/>
      <c r="V16" s="664">
        <f t="shared" si="1"/>
        <v>0</v>
      </c>
      <c r="W16" s="665"/>
      <c r="X16" s="675">
        <f t="shared" si="2"/>
        <v>0</v>
      </c>
      <c r="Y16" s="676"/>
      <c r="Z16" s="23">
        <f t="shared" si="3"/>
        <v>0</v>
      </c>
    </row>
    <row r="17" spans="1:26" ht="21.75" customHeight="1">
      <c r="A17" s="24" t="s">
        <v>37</v>
      </c>
      <c r="B17" s="636">
        <v>19</v>
      </c>
      <c r="C17" s="637"/>
      <c r="D17" s="622"/>
      <c r="E17" s="623"/>
      <c r="F17" s="622"/>
      <c r="G17" s="623"/>
      <c r="H17" s="622"/>
      <c r="I17" s="623"/>
      <c r="J17" s="622"/>
      <c r="K17" s="652"/>
      <c r="L17" s="664">
        <f t="shared" si="0"/>
        <v>0</v>
      </c>
      <c r="M17" s="666"/>
      <c r="N17" s="659"/>
      <c r="O17" s="660"/>
      <c r="P17" s="661"/>
      <c r="Q17" s="662"/>
      <c r="R17" s="663"/>
      <c r="S17" s="623"/>
      <c r="T17" s="622"/>
      <c r="U17" s="652"/>
      <c r="V17" s="664">
        <f t="shared" si="1"/>
        <v>0</v>
      </c>
      <c r="W17" s="665"/>
      <c r="X17" s="675">
        <f t="shared" si="2"/>
        <v>0</v>
      </c>
      <c r="Y17" s="676"/>
      <c r="Z17" s="23">
        <f t="shared" si="3"/>
        <v>0</v>
      </c>
    </row>
    <row r="18" spans="1:26" ht="21.75" customHeight="1">
      <c r="A18" s="24" t="s">
        <v>38</v>
      </c>
      <c r="B18" s="636">
        <v>19</v>
      </c>
      <c r="C18" s="637"/>
      <c r="D18" s="622"/>
      <c r="E18" s="623"/>
      <c r="F18" s="622"/>
      <c r="G18" s="623"/>
      <c r="H18" s="622"/>
      <c r="I18" s="623"/>
      <c r="J18" s="622"/>
      <c r="K18" s="652"/>
      <c r="L18" s="664">
        <f t="shared" si="0"/>
        <v>0</v>
      </c>
      <c r="M18" s="666"/>
      <c r="N18" s="659"/>
      <c r="O18" s="660"/>
      <c r="P18" s="661"/>
      <c r="Q18" s="662"/>
      <c r="R18" s="663"/>
      <c r="S18" s="623"/>
      <c r="T18" s="622"/>
      <c r="U18" s="652"/>
      <c r="V18" s="664">
        <f t="shared" si="1"/>
        <v>0</v>
      </c>
      <c r="W18" s="665"/>
      <c r="X18" s="675">
        <f t="shared" si="2"/>
        <v>0</v>
      </c>
      <c r="Y18" s="676"/>
      <c r="Z18" s="23">
        <f t="shared" si="3"/>
        <v>0</v>
      </c>
    </row>
    <row r="19" spans="1:26" ht="21.75" customHeight="1">
      <c r="A19" s="24" t="s">
        <v>39</v>
      </c>
      <c r="B19" s="636">
        <v>19</v>
      </c>
      <c r="C19" s="637"/>
      <c r="D19" s="622"/>
      <c r="E19" s="623"/>
      <c r="F19" s="622"/>
      <c r="G19" s="623"/>
      <c r="H19" s="622"/>
      <c r="I19" s="623"/>
      <c r="J19" s="622"/>
      <c r="K19" s="652"/>
      <c r="L19" s="664">
        <f t="shared" si="0"/>
        <v>0</v>
      </c>
      <c r="M19" s="666"/>
      <c r="N19" s="659"/>
      <c r="O19" s="660"/>
      <c r="P19" s="661"/>
      <c r="Q19" s="662"/>
      <c r="R19" s="663"/>
      <c r="S19" s="623"/>
      <c r="T19" s="622"/>
      <c r="U19" s="652"/>
      <c r="V19" s="664">
        <f t="shared" si="1"/>
        <v>0</v>
      </c>
      <c r="W19" s="665"/>
      <c r="X19" s="675">
        <f t="shared" si="2"/>
        <v>0</v>
      </c>
      <c r="Y19" s="676"/>
      <c r="Z19" s="23">
        <f t="shared" si="3"/>
        <v>0</v>
      </c>
    </row>
    <row r="20" spans="1:26" ht="21.75" customHeight="1" thickBot="1">
      <c r="A20" s="24" t="s">
        <v>40</v>
      </c>
      <c r="B20" s="636">
        <v>20</v>
      </c>
      <c r="C20" s="637"/>
      <c r="D20" s="650"/>
      <c r="E20" s="651"/>
      <c r="F20" s="622"/>
      <c r="G20" s="623"/>
      <c r="H20" s="622"/>
      <c r="I20" s="623"/>
      <c r="J20" s="622"/>
      <c r="K20" s="652"/>
      <c r="L20" s="646">
        <f t="shared" si="0"/>
        <v>0</v>
      </c>
      <c r="M20" s="647"/>
      <c r="N20" s="648"/>
      <c r="O20" s="649"/>
      <c r="P20" s="667"/>
      <c r="Q20" s="668"/>
      <c r="R20" s="669"/>
      <c r="S20" s="670"/>
      <c r="T20" s="671"/>
      <c r="U20" s="672"/>
      <c r="V20" s="673">
        <f t="shared" si="1"/>
        <v>0</v>
      </c>
      <c r="W20" s="674"/>
      <c r="X20" s="677">
        <f t="shared" si="2"/>
        <v>0</v>
      </c>
      <c r="Y20" s="678"/>
      <c r="Z20" s="23">
        <f t="shared" si="3"/>
        <v>0</v>
      </c>
    </row>
    <row r="21" spans="1:26" ht="21.75" customHeight="1" thickBot="1">
      <c r="A21" s="27" t="s">
        <v>41</v>
      </c>
      <c r="B21" s="641">
        <f>SUM(B7:B20)</f>
        <v>244</v>
      </c>
      <c r="C21" s="642"/>
      <c r="D21" s="638">
        <f>SUM(D7:E20)</f>
        <v>300000</v>
      </c>
      <c r="E21" s="639"/>
      <c r="F21" s="640">
        <f>SUM(F7:G20)</f>
        <v>15000</v>
      </c>
      <c r="G21" s="639"/>
      <c r="H21" s="640">
        <f>SUM(H7:I20)</f>
        <v>0</v>
      </c>
      <c r="I21" s="639"/>
      <c r="J21" s="640">
        <f>SUM(J7:K20)</f>
        <v>0</v>
      </c>
      <c r="K21" s="643"/>
      <c r="L21" s="644">
        <f>SUM(L7:M20)</f>
        <v>315000</v>
      </c>
      <c r="M21" s="645"/>
      <c r="N21" s="640">
        <f>SUM(N7:O20)</f>
        <v>5000</v>
      </c>
      <c r="O21" s="638"/>
      <c r="P21" s="657">
        <f>SUM(P7:Q20)</f>
        <v>3000</v>
      </c>
      <c r="Q21" s="658"/>
      <c r="R21" s="640">
        <f>SUM(R7:S20)</f>
        <v>500</v>
      </c>
      <c r="S21" s="638"/>
      <c r="T21" s="640">
        <f>SUM(T7:U20)</f>
        <v>1000</v>
      </c>
      <c r="U21" s="639"/>
      <c r="V21" s="638">
        <f>SUM(V7:W20)</f>
        <v>2205</v>
      </c>
      <c r="W21" s="639"/>
      <c r="X21" s="640">
        <f>SUM(X7:Y20)</f>
        <v>945</v>
      </c>
      <c r="Y21" s="638"/>
      <c r="Z21" s="28">
        <f>SUM(Z7:Z20)</f>
        <v>12650</v>
      </c>
    </row>
    <row r="22" spans="1:26" ht="12.75" customHeight="1">
      <c r="A22" s="19"/>
      <c r="B22" s="29"/>
      <c r="C22" s="29"/>
      <c r="D22" s="30"/>
      <c r="E22" s="30"/>
      <c r="F22" s="31"/>
      <c r="G22" s="31"/>
      <c r="H22" s="31"/>
      <c r="I22" s="31"/>
      <c r="J22" s="31"/>
      <c r="L22" s="31"/>
      <c r="N22" s="31"/>
      <c r="O22" s="31"/>
      <c r="P22" s="31"/>
      <c r="Q22" s="31"/>
      <c r="R22" s="31"/>
      <c r="S22" s="31"/>
      <c r="T22" s="31"/>
      <c r="U22" s="31"/>
      <c r="V22" s="31"/>
      <c r="W22" s="31"/>
      <c r="X22" s="31"/>
      <c r="Y22" s="31"/>
      <c r="Z22" s="31"/>
    </row>
    <row r="23" spans="1:26" ht="18.75" customHeight="1">
      <c r="A23" s="620" t="s">
        <v>48</v>
      </c>
      <c r="B23" s="620"/>
      <c r="C23" s="620"/>
      <c r="D23" s="653">
        <f>L21-F21+Z21</f>
        <v>312650</v>
      </c>
      <c r="E23" s="653"/>
      <c r="F23" s="653"/>
      <c r="G23" s="31"/>
      <c r="H23" s="31"/>
      <c r="I23" s="31"/>
      <c r="J23" s="31"/>
      <c r="K23" s="31"/>
      <c r="L23" s="31"/>
      <c r="M23" s="31"/>
      <c r="N23" s="31"/>
      <c r="O23" s="31"/>
      <c r="P23" s="31"/>
      <c r="Q23" s="31"/>
      <c r="R23" s="31"/>
      <c r="S23" s="31"/>
    </row>
    <row r="24" spans="1:26" ht="18.75" customHeight="1">
      <c r="A24" s="621" t="s">
        <v>42</v>
      </c>
      <c r="B24" s="621"/>
      <c r="C24" s="621"/>
      <c r="D24" s="653">
        <f>ROUNDUP(F21/1.1,0)</f>
        <v>13637</v>
      </c>
      <c r="E24" s="653"/>
      <c r="F24" s="653"/>
      <c r="G24" s="31"/>
      <c r="H24" s="31"/>
      <c r="I24" s="31"/>
      <c r="J24" s="31"/>
      <c r="K24" s="31"/>
      <c r="L24" s="31"/>
      <c r="M24" s="31"/>
      <c r="N24" s="31"/>
      <c r="O24" s="31"/>
      <c r="P24" s="31"/>
      <c r="Q24" s="31"/>
      <c r="R24" s="31"/>
      <c r="S24" s="31"/>
      <c r="T24" s="655"/>
      <c r="U24" s="656"/>
      <c r="V24" s="21"/>
    </row>
    <row r="25" spans="1:26" ht="18.75" customHeight="1">
      <c r="A25" s="621" t="s">
        <v>43</v>
      </c>
      <c r="B25" s="621"/>
      <c r="C25" s="621"/>
      <c r="D25" s="654">
        <f>D23+D24</f>
        <v>326287</v>
      </c>
      <c r="E25" s="654"/>
      <c r="F25" s="654"/>
      <c r="G25" s="31"/>
      <c r="H25" s="31"/>
      <c r="I25" s="31"/>
      <c r="J25" s="31"/>
      <c r="K25" s="31"/>
      <c r="L25" s="31"/>
      <c r="M25" s="31"/>
      <c r="N25" s="31"/>
      <c r="O25" s="31"/>
      <c r="P25" s="31"/>
      <c r="Q25" s="31"/>
      <c r="R25" s="31"/>
      <c r="S25" s="31"/>
    </row>
    <row r="26" spans="1:26" ht="12.75" customHeight="1" thickBot="1">
      <c r="A26" s="19"/>
      <c r="B26" s="31"/>
      <c r="C26" s="31"/>
      <c r="D26" s="31"/>
      <c r="E26" s="31"/>
      <c r="F26" s="31"/>
      <c r="G26" s="31"/>
      <c r="H26" s="31"/>
      <c r="I26" s="31"/>
      <c r="J26" s="31"/>
      <c r="K26" s="31"/>
      <c r="L26" s="31"/>
      <c r="M26" s="31"/>
      <c r="N26" s="31"/>
      <c r="O26" s="31"/>
      <c r="P26" s="31"/>
      <c r="Q26" s="31"/>
      <c r="R26" s="31"/>
      <c r="S26" s="31"/>
      <c r="Y26" s="32"/>
      <c r="Z26" s="17"/>
    </row>
    <row r="27" spans="1:26" ht="24.75" customHeight="1" thickBot="1">
      <c r="A27" s="19"/>
      <c r="B27" s="632" t="s">
        <v>44</v>
      </c>
      <c r="C27" s="633"/>
      <c r="D27" s="614">
        <f>ROUNDDOWN(D25/B21,0)</f>
        <v>1337</v>
      </c>
      <c r="E27" s="615"/>
      <c r="F27" s="616"/>
      <c r="G27" s="18"/>
      <c r="H27" s="18"/>
      <c r="I27" s="18"/>
      <c r="J27" s="19"/>
      <c r="K27" s="19"/>
    </row>
    <row r="28" spans="1:26" ht="12.75" customHeight="1">
      <c r="A28" s="32"/>
      <c r="B28" s="33"/>
      <c r="C28" s="33"/>
      <c r="D28" s="33"/>
      <c r="E28" s="34"/>
      <c r="F28" s="35"/>
      <c r="G28" s="35"/>
      <c r="H28" s="35"/>
      <c r="I28" s="35"/>
    </row>
  </sheetData>
  <mergeCells count="208">
    <mergeCell ref="A5:A6"/>
    <mergeCell ref="B5:C6"/>
    <mergeCell ref="D5:E6"/>
    <mergeCell ref="F5:K5"/>
    <mergeCell ref="F6:G6"/>
    <mergeCell ref="J6:K6"/>
    <mergeCell ref="N6:O6"/>
    <mergeCell ref="P6:Q6"/>
    <mergeCell ref="R6:S6"/>
    <mergeCell ref="L5:M6"/>
    <mergeCell ref="N5:U5"/>
    <mergeCell ref="V5:Y5"/>
    <mergeCell ref="Z5:Z6"/>
    <mergeCell ref="T6:U6"/>
    <mergeCell ref="V6:W6"/>
    <mergeCell ref="X6:Y6"/>
    <mergeCell ref="P8:Q8"/>
    <mergeCell ref="R8:S8"/>
    <mergeCell ref="T8:U8"/>
    <mergeCell ref="V8:W8"/>
    <mergeCell ref="X8:Y8"/>
    <mergeCell ref="X7:Y7"/>
    <mergeCell ref="T7:U7"/>
    <mergeCell ref="V7:W7"/>
    <mergeCell ref="J8:K8"/>
    <mergeCell ref="L8:M8"/>
    <mergeCell ref="N8:O8"/>
    <mergeCell ref="N7:O7"/>
    <mergeCell ref="P7:Q7"/>
    <mergeCell ref="R7:S7"/>
    <mergeCell ref="B7:C7"/>
    <mergeCell ref="D7:E7"/>
    <mergeCell ref="F7:G7"/>
    <mergeCell ref="J7:K7"/>
    <mergeCell ref="L7:M7"/>
    <mergeCell ref="P9:Q9"/>
    <mergeCell ref="R9:S9"/>
    <mergeCell ref="T9:U9"/>
    <mergeCell ref="V9:W9"/>
    <mergeCell ref="X9:Y9"/>
    <mergeCell ref="X10:Y10"/>
    <mergeCell ref="B9:C9"/>
    <mergeCell ref="D9:E9"/>
    <mergeCell ref="F9:G9"/>
    <mergeCell ref="J9:K9"/>
    <mergeCell ref="L9:M9"/>
    <mergeCell ref="N9:O9"/>
    <mergeCell ref="N10:O10"/>
    <mergeCell ref="P10:Q10"/>
    <mergeCell ref="R10:S10"/>
    <mergeCell ref="T10:U10"/>
    <mergeCell ref="V10:W10"/>
    <mergeCell ref="B10:C10"/>
    <mergeCell ref="D10:E10"/>
    <mergeCell ref="F10:G10"/>
    <mergeCell ref="J10:K10"/>
    <mergeCell ref="L10:M10"/>
    <mergeCell ref="P12:Q12"/>
    <mergeCell ref="R12:S12"/>
    <mergeCell ref="T12:U12"/>
    <mergeCell ref="V12:W12"/>
    <mergeCell ref="X12:Y12"/>
    <mergeCell ref="X11:Y11"/>
    <mergeCell ref="B12:C12"/>
    <mergeCell ref="D12:E12"/>
    <mergeCell ref="F12:G12"/>
    <mergeCell ref="J12:K12"/>
    <mergeCell ref="L12:M12"/>
    <mergeCell ref="N12:O12"/>
    <mergeCell ref="N11:O11"/>
    <mergeCell ref="P11:Q11"/>
    <mergeCell ref="R11:S11"/>
    <mergeCell ref="T11:U11"/>
    <mergeCell ref="V11:W11"/>
    <mergeCell ref="B11:C11"/>
    <mergeCell ref="D11:E11"/>
    <mergeCell ref="F11:G11"/>
    <mergeCell ref="J11:K11"/>
    <mergeCell ref="L11:M11"/>
    <mergeCell ref="H11:I11"/>
    <mergeCell ref="P14:Q14"/>
    <mergeCell ref="R14:S14"/>
    <mergeCell ref="T14:U14"/>
    <mergeCell ref="V14:W14"/>
    <mergeCell ref="X14:Y14"/>
    <mergeCell ref="X13:Y13"/>
    <mergeCell ref="B14:C14"/>
    <mergeCell ref="D14:E14"/>
    <mergeCell ref="F14:G14"/>
    <mergeCell ref="J14:K14"/>
    <mergeCell ref="L14:M14"/>
    <mergeCell ref="N14:O14"/>
    <mergeCell ref="N13:O13"/>
    <mergeCell ref="P13:Q13"/>
    <mergeCell ref="R13:S13"/>
    <mergeCell ref="T13:U13"/>
    <mergeCell ref="V13:W13"/>
    <mergeCell ref="B13:C13"/>
    <mergeCell ref="D13:E13"/>
    <mergeCell ref="F13:G13"/>
    <mergeCell ref="J13:K13"/>
    <mergeCell ref="L13:M13"/>
    <mergeCell ref="P15:Q15"/>
    <mergeCell ref="R15:S15"/>
    <mergeCell ref="T15:U15"/>
    <mergeCell ref="V15:W15"/>
    <mergeCell ref="X15:Y15"/>
    <mergeCell ref="X16:Y16"/>
    <mergeCell ref="B15:C15"/>
    <mergeCell ref="D15:E15"/>
    <mergeCell ref="F15:G15"/>
    <mergeCell ref="J15:K15"/>
    <mergeCell ref="L15:M15"/>
    <mergeCell ref="N15:O15"/>
    <mergeCell ref="N16:O16"/>
    <mergeCell ref="P16:Q16"/>
    <mergeCell ref="R16:S16"/>
    <mergeCell ref="T16:U16"/>
    <mergeCell ref="V16:W16"/>
    <mergeCell ref="B16:C16"/>
    <mergeCell ref="D16:E16"/>
    <mergeCell ref="F16:G16"/>
    <mergeCell ref="J16:K16"/>
    <mergeCell ref="L16:M16"/>
    <mergeCell ref="P18:Q18"/>
    <mergeCell ref="R18:S18"/>
    <mergeCell ref="T18:U18"/>
    <mergeCell ref="V18:W18"/>
    <mergeCell ref="X18:Y18"/>
    <mergeCell ref="X20:Y20"/>
    <mergeCell ref="X19:Y19"/>
    <mergeCell ref="X17:Y17"/>
    <mergeCell ref="B18:C18"/>
    <mergeCell ref="D18:E18"/>
    <mergeCell ref="F18:G18"/>
    <mergeCell ref="J18:K18"/>
    <mergeCell ref="L18:M18"/>
    <mergeCell ref="N18:O18"/>
    <mergeCell ref="N17:O17"/>
    <mergeCell ref="P17:Q17"/>
    <mergeCell ref="R17:S17"/>
    <mergeCell ref="T17:U17"/>
    <mergeCell ref="V17:W17"/>
    <mergeCell ref="B17:C17"/>
    <mergeCell ref="D17:E17"/>
    <mergeCell ref="F17:G17"/>
    <mergeCell ref="J17:K17"/>
    <mergeCell ref="L17:M17"/>
    <mergeCell ref="V19:W19"/>
    <mergeCell ref="B19:C19"/>
    <mergeCell ref="D19:E19"/>
    <mergeCell ref="F19:G19"/>
    <mergeCell ref="J19:K19"/>
    <mergeCell ref="L19:M19"/>
    <mergeCell ref="P20:Q20"/>
    <mergeCell ref="R20:S20"/>
    <mergeCell ref="T20:U20"/>
    <mergeCell ref="V20:W20"/>
    <mergeCell ref="D23:F23"/>
    <mergeCell ref="D25:F25"/>
    <mergeCell ref="D24:F24"/>
    <mergeCell ref="T24:U24"/>
    <mergeCell ref="N21:O21"/>
    <mergeCell ref="P21:Q21"/>
    <mergeCell ref="R21:S21"/>
    <mergeCell ref="T21:U21"/>
    <mergeCell ref="N19:O19"/>
    <mergeCell ref="P19:Q19"/>
    <mergeCell ref="R19:S19"/>
    <mergeCell ref="T19:U19"/>
    <mergeCell ref="V21:W21"/>
    <mergeCell ref="X21:Y21"/>
    <mergeCell ref="B21:C21"/>
    <mergeCell ref="D21:E21"/>
    <mergeCell ref="F21:G21"/>
    <mergeCell ref="J21:K21"/>
    <mergeCell ref="L21:M21"/>
    <mergeCell ref="H21:I21"/>
    <mergeCell ref="L20:M20"/>
    <mergeCell ref="N20:O20"/>
    <mergeCell ref="B20:C20"/>
    <mergeCell ref="D20:E20"/>
    <mergeCell ref="F20:G20"/>
    <mergeCell ref="J20:K20"/>
    <mergeCell ref="D27:F27"/>
    <mergeCell ref="C3:E3"/>
    <mergeCell ref="A23:C23"/>
    <mergeCell ref="A24:C24"/>
    <mergeCell ref="A25:C25"/>
    <mergeCell ref="H18:I18"/>
    <mergeCell ref="H19:I19"/>
    <mergeCell ref="H20:I20"/>
    <mergeCell ref="H6:I6"/>
    <mergeCell ref="A3:B3"/>
    <mergeCell ref="H12:I12"/>
    <mergeCell ref="H13:I13"/>
    <mergeCell ref="H14:I14"/>
    <mergeCell ref="H15:I15"/>
    <mergeCell ref="H16:I16"/>
    <mergeCell ref="H17:I17"/>
    <mergeCell ref="B27:C27"/>
    <mergeCell ref="H7:I7"/>
    <mergeCell ref="H8:I8"/>
    <mergeCell ref="H9:I9"/>
    <mergeCell ref="H10:I10"/>
    <mergeCell ref="B8:C8"/>
    <mergeCell ref="D8:E8"/>
    <mergeCell ref="F8:G8"/>
  </mergeCells>
  <phoneticPr fontId="3"/>
  <printOptions horizontalCentered="1"/>
  <pageMargins left="0.41718749999999999" right="0.39291666666666669" top="0.74803149606299213" bottom="0.74803149606299213" header="0.31496062992125984" footer="0.31496062992125984"/>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10"/>
  <sheetViews>
    <sheetView view="pageBreakPreview" zoomScale="85" zoomScaleNormal="85" zoomScaleSheetLayoutView="85" workbookViewId="0">
      <selection activeCell="A3" sqref="A3:H3"/>
    </sheetView>
  </sheetViews>
  <sheetFormatPr defaultColWidth="9" defaultRowHeight="13.8"/>
  <cols>
    <col min="1" max="1" width="4.109375" style="3" customWidth="1"/>
    <col min="2" max="2" width="27" style="3" customWidth="1"/>
    <col min="3" max="3" width="7.33203125" style="3" customWidth="1"/>
    <col min="4" max="4" width="12.44140625" style="3" bestFit="1" customWidth="1"/>
    <col min="5" max="5" width="11" style="3" customWidth="1"/>
    <col min="6" max="6" width="9.21875" style="3" bestFit="1" customWidth="1"/>
    <col min="7" max="7" width="14.77734375" style="3" customWidth="1"/>
    <col min="8" max="8" width="17.6640625" style="3" customWidth="1"/>
    <col min="9" max="16384" width="9" style="3"/>
  </cols>
  <sheetData>
    <row r="1" spans="1:12" ht="22.5" customHeight="1" thickBot="1">
      <c r="A1" s="1" t="s">
        <v>102</v>
      </c>
      <c r="H1" s="127" t="s">
        <v>101</v>
      </c>
    </row>
    <row r="2" spans="1:12" ht="31.5" customHeight="1">
      <c r="A2" s="739"/>
      <c r="B2" s="740"/>
      <c r="C2" s="740"/>
      <c r="D2" s="740"/>
      <c r="E2" s="740"/>
      <c r="F2" s="740"/>
      <c r="G2" s="740"/>
      <c r="H2" s="740"/>
      <c r="I2" s="5"/>
      <c r="J2" s="5"/>
      <c r="K2" s="5"/>
      <c r="L2" s="5"/>
    </row>
    <row r="3" spans="1:12" s="6" customFormat="1" ht="18.75" customHeight="1">
      <c r="A3" s="612"/>
      <c r="B3" s="612"/>
      <c r="C3" s="612"/>
      <c r="D3" s="612"/>
      <c r="E3" s="612"/>
      <c r="F3" s="612"/>
      <c r="G3" s="612"/>
      <c r="H3" s="612"/>
    </row>
    <row r="4" spans="1:12" s="6" customFormat="1" ht="18.75" customHeight="1">
      <c r="C4" s="7"/>
      <c r="D4" s="8"/>
      <c r="E4" s="9"/>
      <c r="F4" s="10"/>
      <c r="G4" s="11"/>
      <c r="H4" s="2" t="s">
        <v>83</v>
      </c>
    </row>
    <row r="5" spans="1:12" s="36" customFormat="1" ht="27.75" customHeight="1">
      <c r="A5" s="277" t="s">
        <v>6</v>
      </c>
      <c r="B5" s="277" t="s">
        <v>49</v>
      </c>
      <c r="C5" s="277" t="s">
        <v>50</v>
      </c>
      <c r="D5" s="277" t="s">
        <v>51</v>
      </c>
      <c r="E5" s="277" t="s">
        <v>52</v>
      </c>
      <c r="F5" s="277" t="s">
        <v>53</v>
      </c>
      <c r="G5" s="277" t="s">
        <v>12</v>
      </c>
      <c r="H5" s="277" t="s">
        <v>54</v>
      </c>
    </row>
    <row r="6" spans="1:12" ht="27.75" customHeight="1">
      <c r="A6" s="278">
        <v>1</v>
      </c>
      <c r="B6" s="128" t="s">
        <v>107</v>
      </c>
      <c r="C6" s="129">
        <v>6</v>
      </c>
      <c r="D6" s="129">
        <v>6</v>
      </c>
      <c r="E6" s="281">
        <v>17700</v>
      </c>
      <c r="F6" s="131">
        <v>2</v>
      </c>
      <c r="G6" s="282">
        <f>ROUND(D6*E6*F6,0)</f>
        <v>212400</v>
      </c>
      <c r="H6" s="279" t="s">
        <v>90</v>
      </c>
    </row>
    <row r="7" spans="1:12" ht="27.75" customHeight="1">
      <c r="A7" s="278">
        <v>2</v>
      </c>
      <c r="B7" s="128" t="s">
        <v>108</v>
      </c>
      <c r="C7" s="129">
        <v>2</v>
      </c>
      <c r="D7" s="129">
        <v>2</v>
      </c>
      <c r="E7" s="281">
        <v>17700</v>
      </c>
      <c r="F7" s="131">
        <v>1</v>
      </c>
      <c r="G7" s="282">
        <f>ROUND(D7*E7*F7,0)</f>
        <v>35400</v>
      </c>
      <c r="H7" s="279" t="s">
        <v>90</v>
      </c>
    </row>
    <row r="8" spans="1:12" ht="27.75" customHeight="1">
      <c r="A8" s="736" t="s">
        <v>12</v>
      </c>
      <c r="B8" s="737"/>
      <c r="C8" s="737"/>
      <c r="D8" s="737"/>
      <c r="E8" s="737"/>
      <c r="F8" s="738"/>
      <c r="G8" s="282">
        <f>SUM(G6:G7)</f>
        <v>247800</v>
      </c>
      <c r="H8" s="280"/>
    </row>
    <row r="9" spans="1:12">
      <c r="A9" s="1" t="s">
        <v>301</v>
      </c>
    </row>
    <row r="10" spans="1:12" ht="108" customHeight="1">
      <c r="A10" s="741" t="s">
        <v>311</v>
      </c>
      <c r="B10" s="741"/>
      <c r="C10" s="741"/>
      <c r="D10" s="741"/>
      <c r="E10" s="741"/>
      <c r="F10" s="741"/>
      <c r="G10" s="741"/>
      <c r="H10" s="741"/>
    </row>
  </sheetData>
  <mergeCells count="4">
    <mergeCell ref="A8:F8"/>
    <mergeCell ref="A2:H2"/>
    <mergeCell ref="A3:H3"/>
    <mergeCell ref="A10:H10"/>
  </mergeCells>
  <phoneticPr fontId="3"/>
  <pageMargins left="0.70866141732283472" right="0.40729166666666666" top="0.74803149606299213"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E35"/>
  <sheetViews>
    <sheetView view="pageBreakPreview" topLeftCell="A13" zoomScale="85" zoomScaleNormal="85" zoomScaleSheetLayoutView="85" workbookViewId="0">
      <selection activeCell="A2" sqref="A2:E2"/>
    </sheetView>
  </sheetViews>
  <sheetFormatPr defaultColWidth="9" defaultRowHeight="13.8"/>
  <cols>
    <col min="1" max="1" width="3.88671875" style="6" customWidth="1"/>
    <col min="2" max="2" width="50" style="6" customWidth="1"/>
    <col min="3" max="3" width="12.88671875" style="76" customWidth="1"/>
    <col min="4" max="4" width="12.88671875" style="10" bestFit="1" customWidth="1"/>
    <col min="5" max="5" width="13.77734375" style="6" bestFit="1" customWidth="1"/>
    <col min="6" max="6" width="7.44140625" style="6" customWidth="1"/>
    <col min="7" max="16384" width="9" style="6"/>
  </cols>
  <sheetData>
    <row r="1" spans="1:5" ht="25.5" customHeight="1">
      <c r="A1" s="750" t="s">
        <v>280</v>
      </c>
      <c r="B1" s="750"/>
      <c r="E1" s="283">
        <f>提出用!M28</f>
        <v>0</v>
      </c>
    </row>
    <row r="2" spans="1:5" ht="30" customHeight="1">
      <c r="A2" s="739"/>
      <c r="B2" s="740"/>
      <c r="C2" s="740"/>
      <c r="D2" s="740"/>
      <c r="E2" s="740"/>
    </row>
    <row r="3" spans="1:5">
      <c r="A3" s="739" t="e">
        <f>#REF!</f>
        <v>#REF!</v>
      </c>
      <c r="B3" s="740"/>
      <c r="C3" s="740"/>
      <c r="D3" s="740"/>
      <c r="E3" s="740"/>
    </row>
    <row r="4" spans="1:5">
      <c r="A4" s="751" t="s">
        <v>281</v>
      </c>
      <c r="B4" s="751"/>
      <c r="C4" s="751"/>
      <c r="D4" s="751"/>
      <c r="E4" s="751"/>
    </row>
    <row r="5" spans="1:5" ht="18.75" customHeight="1">
      <c r="A5" s="612" t="s">
        <v>282</v>
      </c>
      <c r="B5" s="612"/>
      <c r="C5" s="9"/>
      <c r="E5" s="11" t="s">
        <v>283</v>
      </c>
    </row>
    <row r="6" spans="1:5" ht="18" customHeight="1">
      <c r="A6" s="277" t="s">
        <v>239</v>
      </c>
      <c r="B6" s="744" t="s">
        <v>284</v>
      </c>
      <c r="C6" s="746"/>
      <c r="D6" s="284" t="s">
        <v>297</v>
      </c>
      <c r="E6" s="286" t="s">
        <v>285</v>
      </c>
    </row>
    <row r="7" spans="1:5" ht="27" customHeight="1">
      <c r="A7" s="278">
        <v>1</v>
      </c>
      <c r="B7" s="747" t="str">
        <f>'③-1国内旅費'!D5</f>
        <v>（１）○○○に係る事業性・採算性の検証</v>
      </c>
      <c r="C7" s="743"/>
      <c r="D7" s="77">
        <f>'③-1国内旅費'!L33</f>
        <v>712880</v>
      </c>
      <c r="E7" s="288" t="s">
        <v>286</v>
      </c>
    </row>
    <row r="8" spans="1:5" ht="27" customHeight="1">
      <c r="A8" s="278">
        <v>2</v>
      </c>
      <c r="B8" s="748"/>
      <c r="C8" s="749"/>
      <c r="D8" s="77"/>
      <c r="E8" s="278"/>
    </row>
    <row r="9" spans="1:5" ht="27" customHeight="1">
      <c r="A9" s="278">
        <v>3</v>
      </c>
      <c r="B9" s="742"/>
      <c r="C9" s="743"/>
      <c r="D9" s="77"/>
      <c r="E9" s="278"/>
    </row>
    <row r="10" spans="1:5" ht="27" customHeight="1">
      <c r="A10" s="278">
        <v>4</v>
      </c>
      <c r="B10" s="742"/>
      <c r="C10" s="743"/>
      <c r="D10" s="77"/>
      <c r="E10" s="278"/>
    </row>
    <row r="11" spans="1:5" ht="27" customHeight="1">
      <c r="A11" s="278">
        <v>5</v>
      </c>
      <c r="B11" s="742"/>
      <c r="C11" s="743"/>
      <c r="D11" s="77"/>
      <c r="E11" s="278"/>
    </row>
    <row r="12" spans="1:5" ht="27" customHeight="1">
      <c r="A12" s="744" t="s">
        <v>287</v>
      </c>
      <c r="B12" s="745"/>
      <c r="C12" s="746"/>
      <c r="D12" s="316">
        <f>SUM(D7:D11)</f>
        <v>712880</v>
      </c>
      <c r="E12" s="278"/>
    </row>
    <row r="13" spans="1:5">
      <c r="A13" s="612"/>
      <c r="B13" s="612"/>
      <c r="C13" s="317"/>
      <c r="D13" s="318"/>
    </row>
    <row r="14" spans="1:5" s="73" customFormat="1">
      <c r="A14" s="612" t="s">
        <v>288</v>
      </c>
      <c r="B14" s="612"/>
    </row>
    <row r="15" spans="1:5" ht="18" customHeight="1">
      <c r="A15" s="277" t="s">
        <v>0</v>
      </c>
      <c r="B15" s="283" t="s">
        <v>284</v>
      </c>
      <c r="C15" s="284" t="s">
        <v>289</v>
      </c>
      <c r="D15" s="284" t="s">
        <v>290</v>
      </c>
      <c r="E15" s="286" t="s">
        <v>285</v>
      </c>
    </row>
    <row r="16" spans="1:5" ht="27" customHeight="1">
      <c r="A16" s="278">
        <v>1</v>
      </c>
      <c r="B16" s="363" t="str">
        <f>'③-2外国旅費'!D4</f>
        <v>（１）○○○に係る事業性・採算性の検証</v>
      </c>
      <c r="C16" s="319">
        <f>'③-2外国旅費'!V16</f>
        <v>2852940</v>
      </c>
      <c r="D16" s="77">
        <f>'③-2外国旅費'!W16</f>
        <v>74140</v>
      </c>
      <c r="E16" s="288" t="s">
        <v>291</v>
      </c>
    </row>
    <row r="17" spans="1:5" ht="27" customHeight="1">
      <c r="A17" s="278">
        <v>2</v>
      </c>
      <c r="B17" s="328" t="str">
        <f>'③-2外国旅費'!D19</f>
        <v>（２）○○○の他地域への波及性の検証</v>
      </c>
      <c r="C17" s="319">
        <f>'③-2外国旅費'!V31</f>
        <v>2502340</v>
      </c>
      <c r="D17" s="77">
        <f>'③-2外国旅費'!W31</f>
        <v>54180</v>
      </c>
      <c r="E17" s="287" t="s">
        <v>240</v>
      </c>
    </row>
    <row r="18" spans="1:5" ht="27" customHeight="1">
      <c r="A18" s="278">
        <v>3</v>
      </c>
      <c r="B18" s="329"/>
      <c r="C18" s="320"/>
      <c r="D18" s="77"/>
      <c r="E18" s="278"/>
    </row>
    <row r="19" spans="1:5" ht="27" customHeight="1">
      <c r="A19" s="278">
        <v>4</v>
      </c>
      <c r="B19" s="330"/>
      <c r="C19" s="321"/>
      <c r="D19" s="77"/>
      <c r="E19" s="278"/>
    </row>
    <row r="20" spans="1:5" ht="27" customHeight="1">
      <c r="A20" s="278">
        <v>5</v>
      </c>
      <c r="B20" s="330"/>
      <c r="C20" s="321"/>
      <c r="D20" s="77"/>
      <c r="E20" s="278"/>
    </row>
    <row r="21" spans="1:5" ht="27" customHeight="1">
      <c r="A21" s="744" t="s">
        <v>292</v>
      </c>
      <c r="B21" s="745"/>
      <c r="C21" s="316">
        <f>SUM(C16:C20)</f>
        <v>5355280</v>
      </c>
      <c r="D21" s="316">
        <f>SUM(D16:D20)</f>
        <v>128320</v>
      </c>
      <c r="E21" s="278"/>
    </row>
    <row r="22" spans="1:5" s="10" customFormat="1">
      <c r="B22" s="6"/>
      <c r="C22" s="76"/>
      <c r="D22" s="325"/>
    </row>
    <row r="23" spans="1:5" s="10" customFormat="1" ht="27" customHeight="1">
      <c r="A23" s="744" t="s">
        <v>293</v>
      </c>
      <c r="B23" s="746"/>
      <c r="C23" s="323">
        <f>C21</f>
        <v>5355280</v>
      </c>
      <c r="D23" s="326">
        <f>D12+D21</f>
        <v>841200</v>
      </c>
      <c r="E23" s="6"/>
    </row>
    <row r="24" spans="1:5" s="10" customFormat="1" ht="27" customHeight="1" thickBot="1">
      <c r="A24" s="744" t="s">
        <v>294</v>
      </c>
      <c r="B24" s="745"/>
      <c r="C24" s="324"/>
      <c r="D24" s="327">
        <f>ROUNDUP(D23/1.1,0)</f>
        <v>764728</v>
      </c>
      <c r="E24" s="6"/>
    </row>
    <row r="25" spans="1:5" s="10" customFormat="1" ht="27" customHeight="1" thickBot="1">
      <c r="A25" s="744" t="s">
        <v>295</v>
      </c>
      <c r="B25" s="745"/>
      <c r="C25" s="745"/>
      <c r="D25" s="322">
        <f>C23+D24</f>
        <v>6120008</v>
      </c>
      <c r="E25" s="6"/>
    </row>
    <row r="26" spans="1:5" s="10" customFormat="1">
      <c r="B26" s="6"/>
      <c r="C26" s="76"/>
    </row>
    <row r="27" spans="1:5" s="10" customFormat="1">
      <c r="A27" s="10" t="s">
        <v>296</v>
      </c>
      <c r="B27" s="6"/>
      <c r="C27" s="76"/>
    </row>
    <row r="28" spans="1:5" s="10" customFormat="1" ht="123" customHeight="1">
      <c r="A28" s="752" t="s">
        <v>312</v>
      </c>
      <c r="B28" s="753"/>
      <c r="C28" s="753"/>
      <c r="D28" s="753"/>
      <c r="E28" s="753"/>
    </row>
    <row r="29" spans="1:5" s="10" customFormat="1">
      <c r="A29" s="365"/>
      <c r="B29" s="6"/>
      <c r="C29" s="76"/>
    </row>
    <row r="30" spans="1:5" s="10" customFormat="1">
      <c r="A30" s="365"/>
      <c r="B30" s="6"/>
      <c r="C30" s="76"/>
    </row>
    <row r="31" spans="1:5" s="10" customFormat="1">
      <c r="B31" s="6"/>
      <c r="C31" s="76"/>
    </row>
    <row r="32" spans="1:5" s="10" customFormat="1">
      <c r="B32" s="6"/>
      <c r="C32" s="76"/>
    </row>
    <row r="33" spans="2:3" s="10" customFormat="1">
      <c r="B33" s="6"/>
      <c r="C33" s="76"/>
    </row>
    <row r="34" spans="2:3" s="10" customFormat="1">
      <c r="B34" s="6"/>
      <c r="C34" s="76"/>
    </row>
    <row r="35" spans="2:3" s="10" customFormat="1">
      <c r="B35" s="6"/>
      <c r="C35" s="76"/>
    </row>
  </sheetData>
  <mergeCells count="19">
    <mergeCell ref="A25:C25"/>
    <mergeCell ref="A23:B23"/>
    <mergeCell ref="A24:B24"/>
    <mergeCell ref="A28:E28"/>
    <mergeCell ref="A12:C12"/>
    <mergeCell ref="A1:B1"/>
    <mergeCell ref="A2:E2"/>
    <mergeCell ref="A3:E3"/>
    <mergeCell ref="A4:E4"/>
    <mergeCell ref="A5:B5"/>
    <mergeCell ref="B11:C11"/>
    <mergeCell ref="A13:B13"/>
    <mergeCell ref="A14:B14"/>
    <mergeCell ref="A21:B21"/>
    <mergeCell ref="B6:C6"/>
    <mergeCell ref="B7:C7"/>
    <mergeCell ref="B8:C8"/>
    <mergeCell ref="B9:C9"/>
    <mergeCell ref="B10:C10"/>
  </mergeCells>
  <phoneticPr fontId="3"/>
  <printOptions horizontalCentered="1"/>
  <pageMargins left="0.70866141732283472" right="0.39370078740157483" top="0.98425196850393704" bottom="0.98425196850393704" header="0.51181102362204722" footer="0.51181102362204722"/>
  <pageSetup paperSize="9" scale="97" orientation="portrait" r:id="rId1"/>
  <headerFooter alignWithMargins="0"/>
  <rowBreaks count="1" manualBreakCount="1">
    <brk id="12"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37"/>
  <sheetViews>
    <sheetView zoomScale="85" zoomScaleNormal="85" zoomScaleSheetLayoutView="100" zoomScalePageLayoutView="80" workbookViewId="0">
      <selection activeCell="C14" sqref="C14:D14"/>
    </sheetView>
  </sheetViews>
  <sheetFormatPr defaultRowHeight="13.8"/>
  <cols>
    <col min="1" max="2" width="3.88671875" style="73" customWidth="1"/>
    <col min="3" max="3" width="5.33203125" style="73" customWidth="1"/>
    <col min="4" max="4" width="18.6640625" style="73" customWidth="1"/>
    <col min="5" max="5" width="19.6640625" style="73" customWidth="1"/>
    <col min="6" max="6" width="6" style="73" customWidth="1"/>
    <col min="7" max="7" width="19.6640625" style="73" customWidth="1"/>
    <col min="8" max="8" width="13" style="73" customWidth="1"/>
    <col min="9" max="11" width="6" style="73" customWidth="1"/>
    <col min="12" max="12" width="13.21875" style="73" customWidth="1"/>
    <col min="13" max="257" width="9" style="73"/>
    <col min="258" max="259" width="3.88671875" style="73" customWidth="1"/>
    <col min="260" max="260" width="21.33203125" style="73" customWidth="1"/>
    <col min="261" max="261" width="19.6640625" style="73" customWidth="1"/>
    <col min="262" max="262" width="6" style="73" customWidth="1"/>
    <col min="263" max="263" width="19.6640625" style="73" customWidth="1"/>
    <col min="264" max="264" width="11.109375" style="73" customWidth="1"/>
    <col min="265" max="267" width="6" style="73" customWidth="1"/>
    <col min="268" max="268" width="13.21875" style="73" customWidth="1"/>
    <col min="269" max="513" width="9" style="73"/>
    <col min="514" max="515" width="3.88671875" style="73" customWidth="1"/>
    <col min="516" max="516" width="21.33203125" style="73" customWidth="1"/>
    <col min="517" max="517" width="19.6640625" style="73" customWidth="1"/>
    <col min="518" max="518" width="6" style="73" customWidth="1"/>
    <col min="519" max="519" width="19.6640625" style="73" customWidth="1"/>
    <col min="520" max="520" width="11.109375" style="73" customWidth="1"/>
    <col min="521" max="523" width="6" style="73" customWidth="1"/>
    <col min="524" max="524" width="13.21875" style="73" customWidth="1"/>
    <col min="525" max="769" width="9" style="73"/>
    <col min="770" max="771" width="3.88671875" style="73" customWidth="1"/>
    <col min="772" max="772" width="21.33203125" style="73" customWidth="1"/>
    <col min="773" max="773" width="19.6640625" style="73" customWidth="1"/>
    <col min="774" max="774" width="6" style="73" customWidth="1"/>
    <col min="775" max="775" width="19.6640625" style="73" customWidth="1"/>
    <col min="776" max="776" width="11.109375" style="73" customWidth="1"/>
    <col min="777" max="779" width="6" style="73" customWidth="1"/>
    <col min="780" max="780" width="13.21875" style="73" customWidth="1"/>
    <col min="781" max="1025" width="9" style="73"/>
    <col min="1026" max="1027" width="3.88671875" style="73" customWidth="1"/>
    <col min="1028" max="1028" width="21.33203125" style="73" customWidth="1"/>
    <col min="1029" max="1029" width="19.6640625" style="73" customWidth="1"/>
    <col min="1030" max="1030" width="6" style="73" customWidth="1"/>
    <col min="1031" max="1031" width="19.6640625" style="73" customWidth="1"/>
    <col min="1032" max="1032" width="11.109375" style="73" customWidth="1"/>
    <col min="1033" max="1035" width="6" style="73" customWidth="1"/>
    <col min="1036" max="1036" width="13.21875" style="73" customWidth="1"/>
    <col min="1037" max="1281" width="9" style="73"/>
    <col min="1282" max="1283" width="3.88671875" style="73" customWidth="1"/>
    <col min="1284" max="1284" width="21.33203125" style="73" customWidth="1"/>
    <col min="1285" max="1285" width="19.6640625" style="73" customWidth="1"/>
    <col min="1286" max="1286" width="6" style="73" customWidth="1"/>
    <col min="1287" max="1287" width="19.6640625" style="73" customWidth="1"/>
    <col min="1288" max="1288" width="11.109375" style="73" customWidth="1"/>
    <col min="1289" max="1291" width="6" style="73" customWidth="1"/>
    <col min="1292" max="1292" width="13.21875" style="73" customWidth="1"/>
    <col min="1293" max="1537" width="9" style="73"/>
    <col min="1538" max="1539" width="3.88671875" style="73" customWidth="1"/>
    <col min="1540" max="1540" width="21.33203125" style="73" customWidth="1"/>
    <col min="1541" max="1541" width="19.6640625" style="73" customWidth="1"/>
    <col min="1542" max="1542" width="6" style="73" customWidth="1"/>
    <col min="1543" max="1543" width="19.6640625" style="73" customWidth="1"/>
    <col min="1544" max="1544" width="11.109375" style="73" customWidth="1"/>
    <col min="1545" max="1547" width="6" style="73" customWidth="1"/>
    <col min="1548" max="1548" width="13.21875" style="73" customWidth="1"/>
    <col min="1549" max="1793" width="9" style="73"/>
    <col min="1794" max="1795" width="3.88671875" style="73" customWidth="1"/>
    <col min="1796" max="1796" width="21.33203125" style="73" customWidth="1"/>
    <col min="1797" max="1797" width="19.6640625" style="73" customWidth="1"/>
    <col min="1798" max="1798" width="6" style="73" customWidth="1"/>
    <col min="1799" max="1799" width="19.6640625" style="73" customWidth="1"/>
    <col min="1800" max="1800" width="11.109375" style="73" customWidth="1"/>
    <col min="1801" max="1803" width="6" style="73" customWidth="1"/>
    <col min="1804" max="1804" width="13.21875" style="73" customWidth="1"/>
    <col min="1805" max="2049" width="9" style="73"/>
    <col min="2050" max="2051" width="3.88671875" style="73" customWidth="1"/>
    <col min="2052" max="2052" width="21.33203125" style="73" customWidth="1"/>
    <col min="2053" max="2053" width="19.6640625" style="73" customWidth="1"/>
    <col min="2054" max="2054" width="6" style="73" customWidth="1"/>
    <col min="2055" max="2055" width="19.6640625" style="73" customWidth="1"/>
    <col min="2056" max="2056" width="11.109375" style="73" customWidth="1"/>
    <col min="2057" max="2059" width="6" style="73" customWidth="1"/>
    <col min="2060" max="2060" width="13.21875" style="73" customWidth="1"/>
    <col min="2061" max="2305" width="9" style="73"/>
    <col min="2306" max="2307" width="3.88671875" style="73" customWidth="1"/>
    <col min="2308" max="2308" width="21.33203125" style="73" customWidth="1"/>
    <col min="2309" max="2309" width="19.6640625" style="73" customWidth="1"/>
    <col min="2310" max="2310" width="6" style="73" customWidth="1"/>
    <col min="2311" max="2311" width="19.6640625" style="73" customWidth="1"/>
    <col min="2312" max="2312" width="11.109375" style="73" customWidth="1"/>
    <col min="2313" max="2315" width="6" style="73" customWidth="1"/>
    <col min="2316" max="2316" width="13.21875" style="73" customWidth="1"/>
    <col min="2317" max="2561" width="9" style="73"/>
    <col min="2562" max="2563" width="3.88671875" style="73" customWidth="1"/>
    <col min="2564" max="2564" width="21.33203125" style="73" customWidth="1"/>
    <col min="2565" max="2565" width="19.6640625" style="73" customWidth="1"/>
    <col min="2566" max="2566" width="6" style="73" customWidth="1"/>
    <col min="2567" max="2567" width="19.6640625" style="73" customWidth="1"/>
    <col min="2568" max="2568" width="11.109375" style="73" customWidth="1"/>
    <col min="2569" max="2571" width="6" style="73" customWidth="1"/>
    <col min="2572" max="2572" width="13.21875" style="73" customWidth="1"/>
    <col min="2573" max="2817" width="9" style="73"/>
    <col min="2818" max="2819" width="3.88671875" style="73" customWidth="1"/>
    <col min="2820" max="2820" width="21.33203125" style="73" customWidth="1"/>
    <col min="2821" max="2821" width="19.6640625" style="73" customWidth="1"/>
    <col min="2822" max="2822" width="6" style="73" customWidth="1"/>
    <col min="2823" max="2823" width="19.6640625" style="73" customWidth="1"/>
    <col min="2824" max="2824" width="11.109375" style="73" customWidth="1"/>
    <col min="2825" max="2827" width="6" style="73" customWidth="1"/>
    <col min="2828" max="2828" width="13.21875" style="73" customWidth="1"/>
    <col min="2829" max="3073" width="9" style="73"/>
    <col min="3074" max="3075" width="3.88671875" style="73" customWidth="1"/>
    <col min="3076" max="3076" width="21.33203125" style="73" customWidth="1"/>
    <col min="3077" max="3077" width="19.6640625" style="73" customWidth="1"/>
    <col min="3078" max="3078" width="6" style="73" customWidth="1"/>
    <col min="3079" max="3079" width="19.6640625" style="73" customWidth="1"/>
    <col min="3080" max="3080" width="11.109375" style="73" customWidth="1"/>
    <col min="3081" max="3083" width="6" style="73" customWidth="1"/>
    <col min="3084" max="3084" width="13.21875" style="73" customWidth="1"/>
    <col min="3085" max="3329" width="9" style="73"/>
    <col min="3330" max="3331" width="3.88671875" style="73" customWidth="1"/>
    <col min="3332" max="3332" width="21.33203125" style="73" customWidth="1"/>
    <col min="3333" max="3333" width="19.6640625" style="73" customWidth="1"/>
    <col min="3334" max="3334" width="6" style="73" customWidth="1"/>
    <col min="3335" max="3335" width="19.6640625" style="73" customWidth="1"/>
    <col min="3336" max="3336" width="11.109375" style="73" customWidth="1"/>
    <col min="3337" max="3339" width="6" style="73" customWidth="1"/>
    <col min="3340" max="3340" width="13.21875" style="73" customWidth="1"/>
    <col min="3341" max="3585" width="9" style="73"/>
    <col min="3586" max="3587" width="3.88671875" style="73" customWidth="1"/>
    <col min="3588" max="3588" width="21.33203125" style="73" customWidth="1"/>
    <col min="3589" max="3589" width="19.6640625" style="73" customWidth="1"/>
    <col min="3590" max="3590" width="6" style="73" customWidth="1"/>
    <col min="3591" max="3591" width="19.6640625" style="73" customWidth="1"/>
    <col min="3592" max="3592" width="11.109375" style="73" customWidth="1"/>
    <col min="3593" max="3595" width="6" style="73" customWidth="1"/>
    <col min="3596" max="3596" width="13.21875" style="73" customWidth="1"/>
    <col min="3597" max="3841" width="9" style="73"/>
    <col min="3842" max="3843" width="3.88671875" style="73" customWidth="1"/>
    <col min="3844" max="3844" width="21.33203125" style="73" customWidth="1"/>
    <col min="3845" max="3845" width="19.6640625" style="73" customWidth="1"/>
    <col min="3846" max="3846" width="6" style="73" customWidth="1"/>
    <col min="3847" max="3847" width="19.6640625" style="73" customWidth="1"/>
    <col min="3848" max="3848" width="11.109375" style="73" customWidth="1"/>
    <col min="3849" max="3851" width="6" style="73" customWidth="1"/>
    <col min="3852" max="3852" width="13.21875" style="73" customWidth="1"/>
    <col min="3853" max="4097" width="9" style="73"/>
    <col min="4098" max="4099" width="3.88671875" style="73" customWidth="1"/>
    <col min="4100" max="4100" width="21.33203125" style="73" customWidth="1"/>
    <col min="4101" max="4101" width="19.6640625" style="73" customWidth="1"/>
    <col min="4102" max="4102" width="6" style="73" customWidth="1"/>
    <col min="4103" max="4103" width="19.6640625" style="73" customWidth="1"/>
    <col min="4104" max="4104" width="11.109375" style="73" customWidth="1"/>
    <col min="4105" max="4107" width="6" style="73" customWidth="1"/>
    <col min="4108" max="4108" width="13.21875" style="73" customWidth="1"/>
    <col min="4109" max="4353" width="9" style="73"/>
    <col min="4354" max="4355" width="3.88671875" style="73" customWidth="1"/>
    <col min="4356" max="4356" width="21.33203125" style="73" customWidth="1"/>
    <col min="4357" max="4357" width="19.6640625" style="73" customWidth="1"/>
    <col min="4358" max="4358" width="6" style="73" customWidth="1"/>
    <col min="4359" max="4359" width="19.6640625" style="73" customWidth="1"/>
    <col min="4360" max="4360" width="11.109375" style="73" customWidth="1"/>
    <col min="4361" max="4363" width="6" style="73" customWidth="1"/>
    <col min="4364" max="4364" width="13.21875" style="73" customWidth="1"/>
    <col min="4365" max="4609" width="9" style="73"/>
    <col min="4610" max="4611" width="3.88671875" style="73" customWidth="1"/>
    <col min="4612" max="4612" width="21.33203125" style="73" customWidth="1"/>
    <col min="4613" max="4613" width="19.6640625" style="73" customWidth="1"/>
    <col min="4614" max="4614" width="6" style="73" customWidth="1"/>
    <col min="4615" max="4615" width="19.6640625" style="73" customWidth="1"/>
    <col min="4616" max="4616" width="11.109375" style="73" customWidth="1"/>
    <col min="4617" max="4619" width="6" style="73" customWidth="1"/>
    <col min="4620" max="4620" width="13.21875" style="73" customWidth="1"/>
    <col min="4621" max="4865" width="9" style="73"/>
    <col min="4866" max="4867" width="3.88671875" style="73" customWidth="1"/>
    <col min="4868" max="4868" width="21.33203125" style="73" customWidth="1"/>
    <col min="4869" max="4869" width="19.6640625" style="73" customWidth="1"/>
    <col min="4870" max="4870" width="6" style="73" customWidth="1"/>
    <col min="4871" max="4871" width="19.6640625" style="73" customWidth="1"/>
    <col min="4872" max="4872" width="11.109375" style="73" customWidth="1"/>
    <col min="4873" max="4875" width="6" style="73" customWidth="1"/>
    <col min="4876" max="4876" width="13.21875" style="73" customWidth="1"/>
    <col min="4877" max="5121" width="9" style="73"/>
    <col min="5122" max="5123" width="3.88671875" style="73" customWidth="1"/>
    <col min="5124" max="5124" width="21.33203125" style="73" customWidth="1"/>
    <col min="5125" max="5125" width="19.6640625" style="73" customWidth="1"/>
    <col min="5126" max="5126" width="6" style="73" customWidth="1"/>
    <col min="5127" max="5127" width="19.6640625" style="73" customWidth="1"/>
    <col min="5128" max="5128" width="11.109375" style="73" customWidth="1"/>
    <col min="5129" max="5131" width="6" style="73" customWidth="1"/>
    <col min="5132" max="5132" width="13.21875" style="73" customWidth="1"/>
    <col min="5133" max="5377" width="9" style="73"/>
    <col min="5378" max="5379" width="3.88671875" style="73" customWidth="1"/>
    <col min="5380" max="5380" width="21.33203125" style="73" customWidth="1"/>
    <col min="5381" max="5381" width="19.6640625" style="73" customWidth="1"/>
    <col min="5382" max="5382" width="6" style="73" customWidth="1"/>
    <col min="5383" max="5383" width="19.6640625" style="73" customWidth="1"/>
    <col min="5384" max="5384" width="11.109375" style="73" customWidth="1"/>
    <col min="5385" max="5387" width="6" style="73" customWidth="1"/>
    <col min="5388" max="5388" width="13.21875" style="73" customWidth="1"/>
    <col min="5389" max="5633" width="9" style="73"/>
    <col min="5634" max="5635" width="3.88671875" style="73" customWidth="1"/>
    <col min="5636" max="5636" width="21.33203125" style="73" customWidth="1"/>
    <col min="5637" max="5637" width="19.6640625" style="73" customWidth="1"/>
    <col min="5638" max="5638" width="6" style="73" customWidth="1"/>
    <col min="5639" max="5639" width="19.6640625" style="73" customWidth="1"/>
    <col min="5640" max="5640" width="11.109375" style="73" customWidth="1"/>
    <col min="5641" max="5643" width="6" style="73" customWidth="1"/>
    <col min="5644" max="5644" width="13.21875" style="73" customWidth="1"/>
    <col min="5645" max="5889" width="9" style="73"/>
    <col min="5890" max="5891" width="3.88671875" style="73" customWidth="1"/>
    <col min="5892" max="5892" width="21.33203125" style="73" customWidth="1"/>
    <col min="5893" max="5893" width="19.6640625" style="73" customWidth="1"/>
    <col min="5894" max="5894" width="6" style="73" customWidth="1"/>
    <col min="5895" max="5895" width="19.6640625" style="73" customWidth="1"/>
    <col min="5896" max="5896" width="11.109375" style="73" customWidth="1"/>
    <col min="5897" max="5899" width="6" style="73" customWidth="1"/>
    <col min="5900" max="5900" width="13.21875" style="73" customWidth="1"/>
    <col min="5901" max="6145" width="9" style="73"/>
    <col min="6146" max="6147" width="3.88671875" style="73" customWidth="1"/>
    <col min="6148" max="6148" width="21.33203125" style="73" customWidth="1"/>
    <col min="6149" max="6149" width="19.6640625" style="73" customWidth="1"/>
    <col min="6150" max="6150" width="6" style="73" customWidth="1"/>
    <col min="6151" max="6151" width="19.6640625" style="73" customWidth="1"/>
    <col min="6152" max="6152" width="11.109375" style="73" customWidth="1"/>
    <col min="6153" max="6155" width="6" style="73" customWidth="1"/>
    <col min="6156" max="6156" width="13.21875" style="73" customWidth="1"/>
    <col min="6157" max="6401" width="9" style="73"/>
    <col min="6402" max="6403" width="3.88671875" style="73" customWidth="1"/>
    <col min="6404" max="6404" width="21.33203125" style="73" customWidth="1"/>
    <col min="6405" max="6405" width="19.6640625" style="73" customWidth="1"/>
    <col min="6406" max="6406" width="6" style="73" customWidth="1"/>
    <col min="6407" max="6407" width="19.6640625" style="73" customWidth="1"/>
    <col min="6408" max="6408" width="11.109375" style="73" customWidth="1"/>
    <col min="6409" max="6411" width="6" style="73" customWidth="1"/>
    <col min="6412" max="6412" width="13.21875" style="73" customWidth="1"/>
    <col min="6413" max="6657" width="9" style="73"/>
    <col min="6658" max="6659" width="3.88671875" style="73" customWidth="1"/>
    <col min="6660" max="6660" width="21.33203125" style="73" customWidth="1"/>
    <col min="6661" max="6661" width="19.6640625" style="73" customWidth="1"/>
    <col min="6662" max="6662" width="6" style="73" customWidth="1"/>
    <col min="6663" max="6663" width="19.6640625" style="73" customWidth="1"/>
    <col min="6664" max="6664" width="11.109375" style="73" customWidth="1"/>
    <col min="6665" max="6667" width="6" style="73" customWidth="1"/>
    <col min="6668" max="6668" width="13.21875" style="73" customWidth="1"/>
    <col min="6669" max="6913" width="9" style="73"/>
    <col min="6914" max="6915" width="3.88671875" style="73" customWidth="1"/>
    <col min="6916" max="6916" width="21.33203125" style="73" customWidth="1"/>
    <col min="6917" max="6917" width="19.6640625" style="73" customWidth="1"/>
    <col min="6918" max="6918" width="6" style="73" customWidth="1"/>
    <col min="6919" max="6919" width="19.6640625" style="73" customWidth="1"/>
    <col min="6920" max="6920" width="11.109375" style="73" customWidth="1"/>
    <col min="6921" max="6923" width="6" style="73" customWidth="1"/>
    <col min="6924" max="6924" width="13.21875" style="73" customWidth="1"/>
    <col min="6925" max="7169" width="9" style="73"/>
    <col min="7170" max="7171" width="3.88671875" style="73" customWidth="1"/>
    <col min="7172" max="7172" width="21.33203125" style="73" customWidth="1"/>
    <col min="7173" max="7173" width="19.6640625" style="73" customWidth="1"/>
    <col min="7174" max="7174" width="6" style="73" customWidth="1"/>
    <col min="7175" max="7175" width="19.6640625" style="73" customWidth="1"/>
    <col min="7176" max="7176" width="11.109375" style="73" customWidth="1"/>
    <col min="7177" max="7179" width="6" style="73" customWidth="1"/>
    <col min="7180" max="7180" width="13.21875" style="73" customWidth="1"/>
    <col min="7181" max="7425" width="9" style="73"/>
    <col min="7426" max="7427" width="3.88671875" style="73" customWidth="1"/>
    <col min="7428" max="7428" width="21.33203125" style="73" customWidth="1"/>
    <col min="7429" max="7429" width="19.6640625" style="73" customWidth="1"/>
    <col min="7430" max="7430" width="6" style="73" customWidth="1"/>
    <col min="7431" max="7431" width="19.6640625" style="73" customWidth="1"/>
    <col min="7432" max="7432" width="11.109375" style="73" customWidth="1"/>
    <col min="7433" max="7435" width="6" style="73" customWidth="1"/>
    <col min="7436" max="7436" width="13.21875" style="73" customWidth="1"/>
    <col min="7437" max="7681" width="9" style="73"/>
    <col min="7682" max="7683" width="3.88671875" style="73" customWidth="1"/>
    <col min="7684" max="7684" width="21.33203125" style="73" customWidth="1"/>
    <col min="7685" max="7685" width="19.6640625" style="73" customWidth="1"/>
    <col min="7686" max="7686" width="6" style="73" customWidth="1"/>
    <col min="7687" max="7687" width="19.6640625" style="73" customWidth="1"/>
    <col min="7688" max="7688" width="11.109375" style="73" customWidth="1"/>
    <col min="7689" max="7691" width="6" style="73" customWidth="1"/>
    <col min="7692" max="7692" width="13.21875" style="73" customWidth="1"/>
    <col min="7693" max="7937" width="9" style="73"/>
    <col min="7938" max="7939" width="3.88671875" style="73" customWidth="1"/>
    <col min="7940" max="7940" width="21.33203125" style="73" customWidth="1"/>
    <col min="7941" max="7941" width="19.6640625" style="73" customWidth="1"/>
    <col min="7942" max="7942" width="6" style="73" customWidth="1"/>
    <col min="7943" max="7943" width="19.6640625" style="73" customWidth="1"/>
    <col min="7944" max="7944" width="11.109375" style="73" customWidth="1"/>
    <col min="7945" max="7947" width="6" style="73" customWidth="1"/>
    <col min="7948" max="7948" width="13.21875" style="73" customWidth="1"/>
    <col min="7949" max="8193" width="9" style="73"/>
    <col min="8194" max="8195" width="3.88671875" style="73" customWidth="1"/>
    <col min="8196" max="8196" width="21.33203125" style="73" customWidth="1"/>
    <col min="8197" max="8197" width="19.6640625" style="73" customWidth="1"/>
    <col min="8198" max="8198" width="6" style="73" customWidth="1"/>
    <col min="8199" max="8199" width="19.6640625" style="73" customWidth="1"/>
    <col min="8200" max="8200" width="11.109375" style="73" customWidth="1"/>
    <col min="8201" max="8203" width="6" style="73" customWidth="1"/>
    <col min="8204" max="8204" width="13.21875" style="73" customWidth="1"/>
    <col min="8205" max="8449" width="9" style="73"/>
    <col min="8450" max="8451" width="3.88671875" style="73" customWidth="1"/>
    <col min="8452" max="8452" width="21.33203125" style="73" customWidth="1"/>
    <col min="8453" max="8453" width="19.6640625" style="73" customWidth="1"/>
    <col min="8454" max="8454" width="6" style="73" customWidth="1"/>
    <col min="8455" max="8455" width="19.6640625" style="73" customWidth="1"/>
    <col min="8456" max="8456" width="11.109375" style="73" customWidth="1"/>
    <col min="8457" max="8459" width="6" style="73" customWidth="1"/>
    <col min="8460" max="8460" width="13.21875" style="73" customWidth="1"/>
    <col min="8461" max="8705" width="9" style="73"/>
    <col min="8706" max="8707" width="3.88671875" style="73" customWidth="1"/>
    <col min="8708" max="8708" width="21.33203125" style="73" customWidth="1"/>
    <col min="8709" max="8709" width="19.6640625" style="73" customWidth="1"/>
    <col min="8710" max="8710" width="6" style="73" customWidth="1"/>
    <col min="8711" max="8711" width="19.6640625" style="73" customWidth="1"/>
    <col min="8712" max="8712" width="11.109375" style="73" customWidth="1"/>
    <col min="8713" max="8715" width="6" style="73" customWidth="1"/>
    <col min="8716" max="8716" width="13.21875" style="73" customWidth="1"/>
    <col min="8717" max="8961" width="9" style="73"/>
    <col min="8962" max="8963" width="3.88671875" style="73" customWidth="1"/>
    <col min="8964" max="8964" width="21.33203125" style="73" customWidth="1"/>
    <col min="8965" max="8965" width="19.6640625" style="73" customWidth="1"/>
    <col min="8966" max="8966" width="6" style="73" customWidth="1"/>
    <col min="8967" max="8967" width="19.6640625" style="73" customWidth="1"/>
    <col min="8968" max="8968" width="11.109375" style="73" customWidth="1"/>
    <col min="8969" max="8971" width="6" style="73" customWidth="1"/>
    <col min="8972" max="8972" width="13.21875" style="73" customWidth="1"/>
    <col min="8973" max="9217" width="9" style="73"/>
    <col min="9218" max="9219" width="3.88671875" style="73" customWidth="1"/>
    <col min="9220" max="9220" width="21.33203125" style="73" customWidth="1"/>
    <col min="9221" max="9221" width="19.6640625" style="73" customWidth="1"/>
    <col min="9222" max="9222" width="6" style="73" customWidth="1"/>
    <col min="9223" max="9223" width="19.6640625" style="73" customWidth="1"/>
    <col min="9224" max="9224" width="11.109375" style="73" customWidth="1"/>
    <col min="9225" max="9227" width="6" style="73" customWidth="1"/>
    <col min="9228" max="9228" width="13.21875" style="73" customWidth="1"/>
    <col min="9229" max="9473" width="9" style="73"/>
    <col min="9474" max="9475" width="3.88671875" style="73" customWidth="1"/>
    <col min="9476" max="9476" width="21.33203125" style="73" customWidth="1"/>
    <col min="9477" max="9477" width="19.6640625" style="73" customWidth="1"/>
    <col min="9478" max="9478" width="6" style="73" customWidth="1"/>
    <col min="9479" max="9479" width="19.6640625" style="73" customWidth="1"/>
    <col min="9480" max="9480" width="11.109375" style="73" customWidth="1"/>
    <col min="9481" max="9483" width="6" style="73" customWidth="1"/>
    <col min="9484" max="9484" width="13.21875" style="73" customWidth="1"/>
    <col min="9485" max="9729" width="9" style="73"/>
    <col min="9730" max="9731" width="3.88671875" style="73" customWidth="1"/>
    <col min="9732" max="9732" width="21.33203125" style="73" customWidth="1"/>
    <col min="9733" max="9733" width="19.6640625" style="73" customWidth="1"/>
    <col min="9734" max="9734" width="6" style="73" customWidth="1"/>
    <col min="9735" max="9735" width="19.6640625" style="73" customWidth="1"/>
    <col min="9736" max="9736" width="11.109375" style="73" customWidth="1"/>
    <col min="9737" max="9739" width="6" style="73" customWidth="1"/>
    <col min="9740" max="9740" width="13.21875" style="73" customWidth="1"/>
    <col min="9741" max="9985" width="9" style="73"/>
    <col min="9986" max="9987" width="3.88671875" style="73" customWidth="1"/>
    <col min="9988" max="9988" width="21.33203125" style="73" customWidth="1"/>
    <col min="9989" max="9989" width="19.6640625" style="73" customWidth="1"/>
    <col min="9990" max="9990" width="6" style="73" customWidth="1"/>
    <col min="9991" max="9991" width="19.6640625" style="73" customWidth="1"/>
    <col min="9992" max="9992" width="11.109375" style="73" customWidth="1"/>
    <col min="9993" max="9995" width="6" style="73" customWidth="1"/>
    <col min="9996" max="9996" width="13.21875" style="73" customWidth="1"/>
    <col min="9997" max="10241" width="9" style="73"/>
    <col min="10242" max="10243" width="3.88671875" style="73" customWidth="1"/>
    <col min="10244" max="10244" width="21.33203125" style="73" customWidth="1"/>
    <col min="10245" max="10245" width="19.6640625" style="73" customWidth="1"/>
    <col min="10246" max="10246" width="6" style="73" customWidth="1"/>
    <col min="10247" max="10247" width="19.6640625" style="73" customWidth="1"/>
    <col min="10248" max="10248" width="11.109375" style="73" customWidth="1"/>
    <col min="10249" max="10251" width="6" style="73" customWidth="1"/>
    <col min="10252" max="10252" width="13.21875" style="73" customWidth="1"/>
    <col min="10253" max="10497" width="9" style="73"/>
    <col min="10498" max="10499" width="3.88671875" style="73" customWidth="1"/>
    <col min="10500" max="10500" width="21.33203125" style="73" customWidth="1"/>
    <col min="10501" max="10501" width="19.6640625" style="73" customWidth="1"/>
    <col min="10502" max="10502" width="6" style="73" customWidth="1"/>
    <col min="10503" max="10503" width="19.6640625" style="73" customWidth="1"/>
    <col min="10504" max="10504" width="11.109375" style="73" customWidth="1"/>
    <col min="10505" max="10507" width="6" style="73" customWidth="1"/>
    <col min="10508" max="10508" width="13.21875" style="73" customWidth="1"/>
    <col min="10509" max="10753" width="9" style="73"/>
    <col min="10754" max="10755" width="3.88671875" style="73" customWidth="1"/>
    <col min="10756" max="10756" width="21.33203125" style="73" customWidth="1"/>
    <col min="10757" max="10757" width="19.6640625" style="73" customWidth="1"/>
    <col min="10758" max="10758" width="6" style="73" customWidth="1"/>
    <col min="10759" max="10759" width="19.6640625" style="73" customWidth="1"/>
    <col min="10760" max="10760" width="11.109375" style="73" customWidth="1"/>
    <col min="10761" max="10763" width="6" style="73" customWidth="1"/>
    <col min="10764" max="10764" width="13.21875" style="73" customWidth="1"/>
    <col min="10765" max="11009" width="9" style="73"/>
    <col min="11010" max="11011" width="3.88671875" style="73" customWidth="1"/>
    <col min="11012" max="11012" width="21.33203125" style="73" customWidth="1"/>
    <col min="11013" max="11013" width="19.6640625" style="73" customWidth="1"/>
    <col min="11014" max="11014" width="6" style="73" customWidth="1"/>
    <col min="11015" max="11015" width="19.6640625" style="73" customWidth="1"/>
    <col min="11016" max="11016" width="11.109375" style="73" customWidth="1"/>
    <col min="11017" max="11019" width="6" style="73" customWidth="1"/>
    <col min="11020" max="11020" width="13.21875" style="73" customWidth="1"/>
    <col min="11021" max="11265" width="9" style="73"/>
    <col min="11266" max="11267" width="3.88671875" style="73" customWidth="1"/>
    <col min="11268" max="11268" width="21.33203125" style="73" customWidth="1"/>
    <col min="11269" max="11269" width="19.6640625" style="73" customWidth="1"/>
    <col min="11270" max="11270" width="6" style="73" customWidth="1"/>
    <col min="11271" max="11271" width="19.6640625" style="73" customWidth="1"/>
    <col min="11272" max="11272" width="11.109375" style="73" customWidth="1"/>
    <col min="11273" max="11275" width="6" style="73" customWidth="1"/>
    <col min="11276" max="11276" width="13.21875" style="73" customWidth="1"/>
    <col min="11277" max="11521" width="9" style="73"/>
    <col min="11522" max="11523" width="3.88671875" style="73" customWidth="1"/>
    <col min="11524" max="11524" width="21.33203125" style="73" customWidth="1"/>
    <col min="11525" max="11525" width="19.6640625" style="73" customWidth="1"/>
    <col min="11526" max="11526" width="6" style="73" customWidth="1"/>
    <col min="11527" max="11527" width="19.6640625" style="73" customWidth="1"/>
    <col min="11528" max="11528" width="11.109375" style="73" customWidth="1"/>
    <col min="11529" max="11531" width="6" style="73" customWidth="1"/>
    <col min="11532" max="11532" width="13.21875" style="73" customWidth="1"/>
    <col min="11533" max="11777" width="9" style="73"/>
    <col min="11778" max="11779" width="3.88671875" style="73" customWidth="1"/>
    <col min="11780" max="11780" width="21.33203125" style="73" customWidth="1"/>
    <col min="11781" max="11781" width="19.6640625" style="73" customWidth="1"/>
    <col min="11782" max="11782" width="6" style="73" customWidth="1"/>
    <col min="11783" max="11783" width="19.6640625" style="73" customWidth="1"/>
    <col min="11784" max="11784" width="11.109375" style="73" customWidth="1"/>
    <col min="11785" max="11787" width="6" style="73" customWidth="1"/>
    <col min="11788" max="11788" width="13.21875" style="73" customWidth="1"/>
    <col min="11789" max="12033" width="9" style="73"/>
    <col min="12034" max="12035" width="3.88671875" style="73" customWidth="1"/>
    <col min="12036" max="12036" width="21.33203125" style="73" customWidth="1"/>
    <col min="12037" max="12037" width="19.6640625" style="73" customWidth="1"/>
    <col min="12038" max="12038" width="6" style="73" customWidth="1"/>
    <col min="12039" max="12039" width="19.6640625" style="73" customWidth="1"/>
    <col min="12040" max="12040" width="11.109375" style="73" customWidth="1"/>
    <col min="12041" max="12043" width="6" style="73" customWidth="1"/>
    <col min="12044" max="12044" width="13.21875" style="73" customWidth="1"/>
    <col min="12045" max="12289" width="9" style="73"/>
    <col min="12290" max="12291" width="3.88671875" style="73" customWidth="1"/>
    <col min="12292" max="12292" width="21.33203125" style="73" customWidth="1"/>
    <col min="12293" max="12293" width="19.6640625" style="73" customWidth="1"/>
    <col min="12294" max="12294" width="6" style="73" customWidth="1"/>
    <col min="12295" max="12295" width="19.6640625" style="73" customWidth="1"/>
    <col min="12296" max="12296" width="11.109375" style="73" customWidth="1"/>
    <col min="12297" max="12299" width="6" style="73" customWidth="1"/>
    <col min="12300" max="12300" width="13.21875" style="73" customWidth="1"/>
    <col min="12301" max="12545" width="9" style="73"/>
    <col min="12546" max="12547" width="3.88671875" style="73" customWidth="1"/>
    <col min="12548" max="12548" width="21.33203125" style="73" customWidth="1"/>
    <col min="12549" max="12549" width="19.6640625" style="73" customWidth="1"/>
    <col min="12550" max="12550" width="6" style="73" customWidth="1"/>
    <col min="12551" max="12551" width="19.6640625" style="73" customWidth="1"/>
    <col min="12552" max="12552" width="11.109375" style="73" customWidth="1"/>
    <col min="12553" max="12555" width="6" style="73" customWidth="1"/>
    <col min="12556" max="12556" width="13.21875" style="73" customWidth="1"/>
    <col min="12557" max="12801" width="9" style="73"/>
    <col min="12802" max="12803" width="3.88671875" style="73" customWidth="1"/>
    <col min="12804" max="12804" width="21.33203125" style="73" customWidth="1"/>
    <col min="12805" max="12805" width="19.6640625" style="73" customWidth="1"/>
    <col min="12806" max="12806" width="6" style="73" customWidth="1"/>
    <col min="12807" max="12807" width="19.6640625" style="73" customWidth="1"/>
    <col min="12808" max="12808" width="11.109375" style="73" customWidth="1"/>
    <col min="12809" max="12811" width="6" style="73" customWidth="1"/>
    <col min="12812" max="12812" width="13.21875" style="73" customWidth="1"/>
    <col min="12813" max="13057" width="9" style="73"/>
    <col min="13058" max="13059" width="3.88671875" style="73" customWidth="1"/>
    <col min="13060" max="13060" width="21.33203125" style="73" customWidth="1"/>
    <col min="13061" max="13061" width="19.6640625" style="73" customWidth="1"/>
    <col min="13062" max="13062" width="6" style="73" customWidth="1"/>
    <col min="13063" max="13063" width="19.6640625" style="73" customWidth="1"/>
    <col min="13064" max="13064" width="11.109375" style="73" customWidth="1"/>
    <col min="13065" max="13067" width="6" style="73" customWidth="1"/>
    <col min="13068" max="13068" width="13.21875" style="73" customWidth="1"/>
    <col min="13069" max="13313" width="9" style="73"/>
    <col min="13314" max="13315" width="3.88671875" style="73" customWidth="1"/>
    <col min="13316" max="13316" width="21.33203125" style="73" customWidth="1"/>
    <col min="13317" max="13317" width="19.6640625" style="73" customWidth="1"/>
    <col min="13318" max="13318" width="6" style="73" customWidth="1"/>
    <col min="13319" max="13319" width="19.6640625" style="73" customWidth="1"/>
    <col min="13320" max="13320" width="11.109375" style="73" customWidth="1"/>
    <col min="13321" max="13323" width="6" style="73" customWidth="1"/>
    <col min="13324" max="13324" width="13.21875" style="73" customWidth="1"/>
    <col min="13325" max="13569" width="9" style="73"/>
    <col min="13570" max="13571" width="3.88671875" style="73" customWidth="1"/>
    <col min="13572" max="13572" width="21.33203125" style="73" customWidth="1"/>
    <col min="13573" max="13573" width="19.6640625" style="73" customWidth="1"/>
    <col min="13574" max="13574" width="6" style="73" customWidth="1"/>
    <col min="13575" max="13575" width="19.6640625" style="73" customWidth="1"/>
    <col min="13576" max="13576" width="11.109375" style="73" customWidth="1"/>
    <col min="13577" max="13579" width="6" style="73" customWidth="1"/>
    <col min="13580" max="13580" width="13.21875" style="73" customWidth="1"/>
    <col min="13581" max="13825" width="9" style="73"/>
    <col min="13826" max="13827" width="3.88671875" style="73" customWidth="1"/>
    <col min="13828" max="13828" width="21.33203125" style="73" customWidth="1"/>
    <col min="13829" max="13829" width="19.6640625" style="73" customWidth="1"/>
    <col min="13830" max="13830" width="6" style="73" customWidth="1"/>
    <col min="13831" max="13831" width="19.6640625" style="73" customWidth="1"/>
    <col min="13832" max="13832" width="11.109375" style="73" customWidth="1"/>
    <col min="13833" max="13835" width="6" style="73" customWidth="1"/>
    <col min="13836" max="13836" width="13.21875" style="73" customWidth="1"/>
    <col min="13837" max="14081" width="9" style="73"/>
    <col min="14082" max="14083" width="3.88671875" style="73" customWidth="1"/>
    <col min="14084" max="14084" width="21.33203125" style="73" customWidth="1"/>
    <col min="14085" max="14085" width="19.6640625" style="73" customWidth="1"/>
    <col min="14086" max="14086" width="6" style="73" customWidth="1"/>
    <col min="14087" max="14087" width="19.6640625" style="73" customWidth="1"/>
    <col min="14088" max="14088" width="11.109375" style="73" customWidth="1"/>
    <col min="14089" max="14091" width="6" style="73" customWidth="1"/>
    <col min="14092" max="14092" width="13.21875" style="73" customWidth="1"/>
    <col min="14093" max="14337" width="9" style="73"/>
    <col min="14338" max="14339" width="3.88671875" style="73" customWidth="1"/>
    <col min="14340" max="14340" width="21.33203125" style="73" customWidth="1"/>
    <col min="14341" max="14341" width="19.6640625" style="73" customWidth="1"/>
    <col min="14342" max="14342" width="6" style="73" customWidth="1"/>
    <col min="14343" max="14343" width="19.6640625" style="73" customWidth="1"/>
    <col min="14344" max="14344" width="11.109375" style="73" customWidth="1"/>
    <col min="14345" max="14347" width="6" style="73" customWidth="1"/>
    <col min="14348" max="14348" width="13.21875" style="73" customWidth="1"/>
    <col min="14349" max="14593" width="9" style="73"/>
    <col min="14594" max="14595" width="3.88671875" style="73" customWidth="1"/>
    <col min="14596" max="14596" width="21.33203125" style="73" customWidth="1"/>
    <col min="14597" max="14597" width="19.6640625" style="73" customWidth="1"/>
    <col min="14598" max="14598" width="6" style="73" customWidth="1"/>
    <col min="14599" max="14599" width="19.6640625" style="73" customWidth="1"/>
    <col min="14600" max="14600" width="11.109375" style="73" customWidth="1"/>
    <col min="14601" max="14603" width="6" style="73" customWidth="1"/>
    <col min="14604" max="14604" width="13.21875" style="73" customWidth="1"/>
    <col min="14605" max="14849" width="9" style="73"/>
    <col min="14850" max="14851" width="3.88671875" style="73" customWidth="1"/>
    <col min="14852" max="14852" width="21.33203125" style="73" customWidth="1"/>
    <col min="14853" max="14853" width="19.6640625" style="73" customWidth="1"/>
    <col min="14854" max="14854" width="6" style="73" customWidth="1"/>
    <col min="14855" max="14855" width="19.6640625" style="73" customWidth="1"/>
    <col min="14856" max="14856" width="11.109375" style="73" customWidth="1"/>
    <col min="14857" max="14859" width="6" style="73" customWidth="1"/>
    <col min="14860" max="14860" width="13.21875" style="73" customWidth="1"/>
    <col min="14861" max="15105" width="9" style="73"/>
    <col min="15106" max="15107" width="3.88671875" style="73" customWidth="1"/>
    <col min="15108" max="15108" width="21.33203125" style="73" customWidth="1"/>
    <col min="15109" max="15109" width="19.6640625" style="73" customWidth="1"/>
    <col min="15110" max="15110" width="6" style="73" customWidth="1"/>
    <col min="15111" max="15111" width="19.6640625" style="73" customWidth="1"/>
    <col min="15112" max="15112" width="11.109375" style="73" customWidth="1"/>
    <col min="15113" max="15115" width="6" style="73" customWidth="1"/>
    <col min="15116" max="15116" width="13.21875" style="73" customWidth="1"/>
    <col min="15117" max="15361" width="9" style="73"/>
    <col min="15362" max="15363" width="3.88671875" style="73" customWidth="1"/>
    <col min="15364" max="15364" width="21.33203125" style="73" customWidth="1"/>
    <col min="15365" max="15365" width="19.6640625" style="73" customWidth="1"/>
    <col min="15366" max="15366" width="6" style="73" customWidth="1"/>
    <col min="15367" max="15367" width="19.6640625" style="73" customWidth="1"/>
    <col min="15368" max="15368" width="11.109375" style="73" customWidth="1"/>
    <col min="15369" max="15371" width="6" style="73" customWidth="1"/>
    <col min="15372" max="15372" width="13.21875" style="73" customWidth="1"/>
    <col min="15373" max="15617" width="9" style="73"/>
    <col min="15618" max="15619" width="3.88671875" style="73" customWidth="1"/>
    <col min="15620" max="15620" width="21.33203125" style="73" customWidth="1"/>
    <col min="15621" max="15621" width="19.6640625" style="73" customWidth="1"/>
    <col min="15622" max="15622" width="6" style="73" customWidth="1"/>
    <col min="15623" max="15623" width="19.6640625" style="73" customWidth="1"/>
    <col min="15624" max="15624" width="11.109375" style="73" customWidth="1"/>
    <col min="15625" max="15627" width="6" style="73" customWidth="1"/>
    <col min="15628" max="15628" width="13.21875" style="73" customWidth="1"/>
    <col min="15629" max="15873" width="9" style="73"/>
    <col min="15874" max="15875" width="3.88671875" style="73" customWidth="1"/>
    <col min="15876" max="15876" width="21.33203125" style="73" customWidth="1"/>
    <col min="15877" max="15877" width="19.6640625" style="73" customWidth="1"/>
    <col min="15878" max="15878" width="6" style="73" customWidth="1"/>
    <col min="15879" max="15879" width="19.6640625" style="73" customWidth="1"/>
    <col min="15880" max="15880" width="11.109375" style="73" customWidth="1"/>
    <col min="15881" max="15883" width="6" style="73" customWidth="1"/>
    <col min="15884" max="15884" width="13.21875" style="73" customWidth="1"/>
    <col min="15885" max="16129" width="9" style="73"/>
    <col min="16130" max="16131" width="3.88671875" style="73" customWidth="1"/>
    <col min="16132" max="16132" width="21.33203125" style="73" customWidth="1"/>
    <col min="16133" max="16133" width="19.6640625" style="73" customWidth="1"/>
    <col min="16134" max="16134" width="6" style="73" customWidth="1"/>
    <col min="16135" max="16135" width="19.6640625" style="73" customWidth="1"/>
    <col min="16136" max="16136" width="11.109375" style="73" customWidth="1"/>
    <col min="16137" max="16139" width="6" style="73" customWidth="1"/>
    <col min="16140" max="16140" width="13.21875" style="73" customWidth="1"/>
    <col min="16141" max="16384" width="9" style="73"/>
  </cols>
  <sheetData>
    <row r="1" spans="1:15" s="38" customFormat="1" ht="22.5" customHeight="1" thickBot="1">
      <c r="A1" s="3" t="s">
        <v>302</v>
      </c>
      <c r="E1" s="39"/>
      <c r="F1" s="39"/>
      <c r="G1" s="40"/>
      <c r="H1" s="41"/>
      <c r="I1" s="40"/>
      <c r="K1" s="755" t="str">
        <f>③旅費内訳!E7</f>
        <v>別紙●－１－１</v>
      </c>
      <c r="L1" s="756"/>
      <c r="M1" s="42"/>
      <c r="O1" s="42"/>
    </row>
    <row r="2" spans="1:15" s="38" customFormat="1" ht="42" customHeight="1">
      <c r="A2" s="757" t="s">
        <v>214</v>
      </c>
      <c r="B2" s="611"/>
      <c r="C2" s="611"/>
      <c r="D2" s="758"/>
      <c r="E2" s="758"/>
      <c r="F2" s="758"/>
      <c r="G2" s="758"/>
      <c r="H2" s="758"/>
      <c r="I2" s="758"/>
      <c r="J2" s="758"/>
      <c r="K2" s="758"/>
      <c r="L2" s="758"/>
      <c r="M2" s="5"/>
      <c r="N2" s="5"/>
      <c r="O2" s="5"/>
    </row>
    <row r="3" spans="1:15" s="38" customFormat="1" ht="14.25" customHeight="1">
      <c r="A3" s="757" t="s">
        <v>222</v>
      </c>
      <c r="B3" s="757"/>
      <c r="C3" s="757"/>
      <c r="D3" s="758"/>
      <c r="E3" s="758"/>
      <c r="F3" s="758"/>
      <c r="G3" s="758"/>
      <c r="H3" s="758"/>
      <c r="I3" s="758"/>
      <c r="J3" s="758"/>
      <c r="K3" s="758"/>
      <c r="L3" s="758"/>
      <c r="M3" s="5"/>
      <c r="N3" s="5"/>
      <c r="O3" s="5"/>
    </row>
    <row r="4" spans="1:15" s="38" customFormat="1" ht="24" customHeight="1">
      <c r="A4" s="754" t="s">
        <v>223</v>
      </c>
      <c r="B4" s="754"/>
      <c r="C4" s="754"/>
      <c r="D4" s="304" t="s">
        <v>224</v>
      </c>
      <c r="E4" s="313"/>
      <c r="F4" s="313"/>
      <c r="G4" s="313"/>
      <c r="H4" s="313"/>
      <c r="I4" s="313"/>
      <c r="J4" s="313"/>
      <c r="K4" s="313"/>
      <c r="L4" s="313"/>
      <c r="M4" s="313"/>
      <c r="O4" s="42"/>
    </row>
    <row r="5" spans="1:15" s="38" customFormat="1" ht="24" customHeight="1">
      <c r="A5" s="761" t="s">
        <v>225</v>
      </c>
      <c r="B5" s="754"/>
      <c r="C5" s="754"/>
      <c r="D5" s="754" t="str">
        <f>①人件費内訳!A7</f>
        <v>（１）○○○に係る事業性・採算性の検証</v>
      </c>
      <c r="E5" s="754"/>
      <c r="F5" s="754"/>
      <c r="G5" s="754"/>
      <c r="H5" s="754"/>
      <c r="I5" s="754"/>
      <c r="J5" s="754"/>
      <c r="K5" s="754"/>
      <c r="L5" s="754"/>
      <c r="M5" s="313"/>
      <c r="O5" s="42"/>
    </row>
    <row r="6" spans="1:15" s="43" customFormat="1" ht="14.4" thickBot="1">
      <c r="A6" s="762"/>
      <c r="B6" s="762"/>
      <c r="C6" s="762"/>
      <c r="D6" s="762"/>
      <c r="E6" s="762"/>
      <c r="F6" s="762"/>
      <c r="G6" s="762"/>
      <c r="H6" s="762"/>
      <c r="I6" s="762"/>
      <c r="J6" s="762"/>
      <c r="K6" s="762"/>
      <c r="L6" s="44" t="s">
        <v>56</v>
      </c>
    </row>
    <row r="7" spans="1:15" s="43" customFormat="1" ht="33" customHeight="1" thickBot="1">
      <c r="A7" s="763" t="s">
        <v>57</v>
      </c>
      <c r="B7" s="764"/>
      <c r="C7" s="764"/>
      <c r="D7" s="765"/>
      <c r="E7" s="766" t="s">
        <v>58</v>
      </c>
      <c r="F7" s="767"/>
      <c r="G7" s="768"/>
      <c r="H7" s="769" t="s">
        <v>59</v>
      </c>
      <c r="I7" s="770"/>
      <c r="J7" s="770"/>
      <c r="K7" s="771"/>
      <c r="L7" s="45" t="s">
        <v>60</v>
      </c>
    </row>
    <row r="8" spans="1:15" s="43" customFormat="1" ht="33" customHeight="1">
      <c r="A8" s="772" t="s">
        <v>226</v>
      </c>
      <c r="B8" s="773"/>
      <c r="C8" s="773"/>
      <c r="D8" s="773"/>
      <c r="E8" s="773"/>
      <c r="F8" s="773"/>
      <c r="G8" s="773"/>
      <c r="H8" s="773"/>
      <c r="I8" s="773"/>
      <c r="J8" s="773"/>
      <c r="K8" s="773"/>
      <c r="L8" s="774"/>
    </row>
    <row r="9" spans="1:15" s="43" customFormat="1" ht="33" customHeight="1">
      <c r="A9" s="46"/>
      <c r="B9" s="775" t="s">
        <v>112</v>
      </c>
      <c r="C9" s="776"/>
      <c r="D9" s="776"/>
      <c r="E9" s="776"/>
      <c r="F9" s="776"/>
      <c r="G9" s="776"/>
      <c r="H9" s="776"/>
      <c r="I9" s="776"/>
      <c r="J9" s="776"/>
      <c r="K9" s="776"/>
      <c r="L9" s="777"/>
    </row>
    <row r="10" spans="1:15" s="43" customFormat="1" ht="33" customHeight="1">
      <c r="A10" s="50"/>
      <c r="B10" s="51"/>
      <c r="C10" s="759" t="s">
        <v>116</v>
      </c>
      <c r="D10" s="760"/>
      <c r="E10" s="139" t="s">
        <v>109</v>
      </c>
      <c r="F10" s="48" t="s">
        <v>227</v>
      </c>
      <c r="G10" s="141" t="s">
        <v>111</v>
      </c>
      <c r="H10" s="143">
        <v>9730</v>
      </c>
      <c r="I10" s="48" t="s">
        <v>228</v>
      </c>
      <c r="J10" s="145">
        <v>2</v>
      </c>
      <c r="K10" s="48" t="s">
        <v>62</v>
      </c>
      <c r="L10" s="54">
        <f t="shared" ref="L10:L15" si="0">H10*J10</f>
        <v>19460</v>
      </c>
    </row>
    <row r="11" spans="1:15" s="43" customFormat="1" ht="33" customHeight="1">
      <c r="A11" s="50"/>
      <c r="B11" s="51"/>
      <c r="C11" s="759" t="s">
        <v>119</v>
      </c>
      <c r="D11" s="760"/>
      <c r="E11" s="139" t="s">
        <v>110</v>
      </c>
      <c r="F11" s="48" t="s">
        <v>229</v>
      </c>
      <c r="G11" s="141" t="s">
        <v>111</v>
      </c>
      <c r="H11" s="143">
        <v>20970</v>
      </c>
      <c r="I11" s="48" t="s">
        <v>230</v>
      </c>
      <c r="J11" s="145">
        <v>2</v>
      </c>
      <c r="K11" s="48" t="s">
        <v>231</v>
      </c>
      <c r="L11" s="54">
        <f t="shared" si="0"/>
        <v>41940</v>
      </c>
    </row>
    <row r="12" spans="1:15" s="43" customFormat="1" ht="33" customHeight="1">
      <c r="A12" s="50"/>
      <c r="B12" s="51"/>
      <c r="C12" s="759" t="s">
        <v>116</v>
      </c>
      <c r="D12" s="760"/>
      <c r="E12" s="140" t="s">
        <v>111</v>
      </c>
      <c r="F12" s="56" t="s">
        <v>229</v>
      </c>
      <c r="G12" s="142" t="s">
        <v>109</v>
      </c>
      <c r="H12" s="143">
        <v>1500</v>
      </c>
      <c r="I12" s="48" t="s">
        <v>230</v>
      </c>
      <c r="J12" s="145">
        <v>2</v>
      </c>
      <c r="K12" s="48" t="s">
        <v>231</v>
      </c>
      <c r="L12" s="54">
        <f t="shared" si="0"/>
        <v>3000</v>
      </c>
    </row>
    <row r="13" spans="1:15" s="43" customFormat="1" ht="33" customHeight="1">
      <c r="A13" s="50"/>
      <c r="B13" s="51"/>
      <c r="C13" s="759" t="s">
        <v>117</v>
      </c>
      <c r="D13" s="760"/>
      <c r="E13" s="139" t="s">
        <v>109</v>
      </c>
      <c r="F13" s="48" t="s">
        <v>229</v>
      </c>
      <c r="G13" s="141" t="s">
        <v>109</v>
      </c>
      <c r="H13" s="143">
        <v>4920</v>
      </c>
      <c r="I13" s="48" t="s">
        <v>230</v>
      </c>
      <c r="J13" s="145">
        <v>2</v>
      </c>
      <c r="K13" s="48" t="s">
        <v>231</v>
      </c>
      <c r="L13" s="54">
        <f t="shared" si="0"/>
        <v>9840</v>
      </c>
    </row>
    <row r="14" spans="1:15" s="43" customFormat="1" ht="33" customHeight="1">
      <c r="A14" s="50"/>
      <c r="B14" s="51"/>
      <c r="C14" s="759" t="s">
        <v>120</v>
      </c>
      <c r="D14" s="760"/>
      <c r="E14" s="52"/>
      <c r="F14" s="48"/>
      <c r="G14" s="49"/>
      <c r="H14" s="144">
        <v>11000</v>
      </c>
      <c r="I14" s="48" t="s">
        <v>230</v>
      </c>
      <c r="J14" s="145">
        <v>1</v>
      </c>
      <c r="K14" s="48" t="s">
        <v>231</v>
      </c>
      <c r="L14" s="54">
        <f t="shared" si="0"/>
        <v>11000</v>
      </c>
    </row>
    <row r="15" spans="1:15" s="43" customFormat="1" ht="33" customHeight="1">
      <c r="A15" s="50"/>
      <c r="B15" s="51"/>
      <c r="C15" s="759" t="s">
        <v>118</v>
      </c>
      <c r="D15" s="781"/>
      <c r="E15" s="55"/>
      <c r="F15" s="56"/>
      <c r="G15" s="53"/>
      <c r="H15" s="144">
        <v>2000</v>
      </c>
      <c r="I15" s="48" t="s">
        <v>230</v>
      </c>
      <c r="J15" s="145">
        <v>2</v>
      </c>
      <c r="K15" s="48" t="s">
        <v>231</v>
      </c>
      <c r="L15" s="54">
        <f t="shared" si="0"/>
        <v>4000</v>
      </c>
    </row>
    <row r="16" spans="1:15" s="43" customFormat="1" ht="33" customHeight="1">
      <c r="A16" s="50"/>
      <c r="B16" s="51"/>
      <c r="C16" s="782" t="s">
        <v>63</v>
      </c>
      <c r="D16" s="783"/>
      <c r="E16" s="783"/>
      <c r="F16" s="783"/>
      <c r="G16" s="783"/>
      <c r="H16" s="783"/>
      <c r="I16" s="783"/>
      <c r="J16" s="783"/>
      <c r="K16" s="784"/>
      <c r="L16" s="57">
        <f>SUM(L10:L15)</f>
        <v>89240</v>
      </c>
    </row>
    <row r="17" spans="1:12" s="65" customFormat="1" ht="33.75" customHeight="1">
      <c r="A17" s="132"/>
      <c r="B17" s="133"/>
      <c r="C17" s="134" t="s">
        <v>64</v>
      </c>
      <c r="D17" s="314"/>
      <c r="E17" s="135">
        <f>L16</f>
        <v>89240</v>
      </c>
      <c r="F17" s="136" t="s">
        <v>230</v>
      </c>
      <c r="G17" s="146">
        <v>2</v>
      </c>
      <c r="H17" s="137" t="s">
        <v>65</v>
      </c>
      <c r="I17" s="147">
        <v>2</v>
      </c>
      <c r="J17" s="136" t="s">
        <v>66</v>
      </c>
      <c r="K17" s="136" t="s">
        <v>232</v>
      </c>
      <c r="L17" s="138">
        <f>E17*G17*I17</f>
        <v>356960</v>
      </c>
    </row>
    <row r="18" spans="1:12" s="43" customFormat="1" ht="33" customHeight="1">
      <c r="A18" s="46"/>
      <c r="B18" s="775" t="s">
        <v>113</v>
      </c>
      <c r="C18" s="776"/>
      <c r="D18" s="776"/>
      <c r="E18" s="776"/>
      <c r="F18" s="776"/>
      <c r="G18" s="776"/>
      <c r="H18" s="776"/>
      <c r="I18" s="776"/>
      <c r="J18" s="776"/>
      <c r="K18" s="776"/>
      <c r="L18" s="777"/>
    </row>
    <row r="19" spans="1:12" s="43" customFormat="1" ht="33" customHeight="1">
      <c r="A19" s="66"/>
      <c r="B19" s="67"/>
      <c r="C19" s="759" t="s">
        <v>233</v>
      </c>
      <c r="D19" s="760"/>
      <c r="E19" s="139" t="s">
        <v>109</v>
      </c>
      <c r="F19" s="48" t="s">
        <v>234</v>
      </c>
      <c r="G19" s="141" t="s">
        <v>235</v>
      </c>
      <c r="H19" s="148">
        <v>340</v>
      </c>
      <c r="I19" s="48" t="s">
        <v>236</v>
      </c>
      <c r="J19" s="145">
        <v>2</v>
      </c>
      <c r="K19" s="48" t="s">
        <v>237</v>
      </c>
      <c r="L19" s="54">
        <f t="shared" ref="L19:L23" si="1">H19*J19</f>
        <v>680</v>
      </c>
    </row>
    <row r="20" spans="1:12" s="43" customFormat="1" ht="33" customHeight="1">
      <c r="A20" s="50"/>
      <c r="B20" s="51"/>
      <c r="C20" s="759" t="s">
        <v>116</v>
      </c>
      <c r="D20" s="760"/>
      <c r="E20" s="139" t="s">
        <v>109</v>
      </c>
      <c r="F20" s="48" t="s">
        <v>61</v>
      </c>
      <c r="G20" s="141" t="s">
        <v>109</v>
      </c>
      <c r="H20" s="144">
        <v>6090</v>
      </c>
      <c r="I20" s="48" t="s">
        <v>4</v>
      </c>
      <c r="J20" s="145">
        <v>2</v>
      </c>
      <c r="K20" s="48" t="s">
        <v>62</v>
      </c>
      <c r="L20" s="54">
        <f t="shared" si="1"/>
        <v>12180</v>
      </c>
    </row>
    <row r="21" spans="1:12" s="43" customFormat="1" ht="33" customHeight="1">
      <c r="A21" s="50"/>
      <c r="B21" s="51"/>
      <c r="C21" s="759" t="s">
        <v>117</v>
      </c>
      <c r="D21" s="760"/>
      <c r="E21" s="139" t="s">
        <v>109</v>
      </c>
      <c r="F21" s="48" t="s">
        <v>61</v>
      </c>
      <c r="G21" s="141" t="s">
        <v>109</v>
      </c>
      <c r="H21" s="144">
        <v>4810</v>
      </c>
      <c r="I21" s="48" t="s">
        <v>4</v>
      </c>
      <c r="J21" s="145">
        <v>2</v>
      </c>
      <c r="K21" s="48" t="s">
        <v>62</v>
      </c>
      <c r="L21" s="54">
        <f t="shared" si="1"/>
        <v>9620</v>
      </c>
    </row>
    <row r="22" spans="1:12" s="43" customFormat="1" ht="33" customHeight="1">
      <c r="A22" s="50"/>
      <c r="B22" s="51"/>
      <c r="C22" s="759" t="s">
        <v>115</v>
      </c>
      <c r="D22" s="760"/>
      <c r="E22" s="139" t="s">
        <v>109</v>
      </c>
      <c r="F22" s="48" t="s">
        <v>61</v>
      </c>
      <c r="G22" s="141" t="s">
        <v>109</v>
      </c>
      <c r="H22" s="144">
        <v>160</v>
      </c>
      <c r="I22" s="48" t="s">
        <v>4</v>
      </c>
      <c r="J22" s="145">
        <v>2</v>
      </c>
      <c r="K22" s="48" t="s">
        <v>62</v>
      </c>
      <c r="L22" s="54">
        <f t="shared" si="1"/>
        <v>320</v>
      </c>
    </row>
    <row r="23" spans="1:12" s="43" customFormat="1" ht="33" customHeight="1">
      <c r="A23" s="50"/>
      <c r="B23" s="51"/>
      <c r="C23" s="759" t="s">
        <v>118</v>
      </c>
      <c r="D23" s="781"/>
      <c r="E23" s="47"/>
      <c r="F23" s="48"/>
      <c r="G23" s="47"/>
      <c r="H23" s="144">
        <v>2000</v>
      </c>
      <c r="I23" s="48" t="s">
        <v>4</v>
      </c>
      <c r="J23" s="145">
        <v>1</v>
      </c>
      <c r="K23" s="48" t="s">
        <v>62</v>
      </c>
      <c r="L23" s="54">
        <f t="shared" si="1"/>
        <v>2000</v>
      </c>
    </row>
    <row r="24" spans="1:12" s="43" customFormat="1" ht="33" customHeight="1">
      <c r="A24" s="50"/>
      <c r="B24" s="51"/>
      <c r="C24" s="782" t="s">
        <v>63</v>
      </c>
      <c r="D24" s="783"/>
      <c r="E24" s="783"/>
      <c r="F24" s="783"/>
      <c r="G24" s="783"/>
      <c r="H24" s="783"/>
      <c r="I24" s="783"/>
      <c r="J24" s="783"/>
      <c r="K24" s="784"/>
      <c r="L24" s="54">
        <f>SUM(L19:L23)</f>
        <v>24800</v>
      </c>
    </row>
    <row r="25" spans="1:12" s="65" customFormat="1" ht="33" customHeight="1" thickBot="1">
      <c r="A25" s="58"/>
      <c r="B25" s="59"/>
      <c r="C25" s="60" t="s">
        <v>64</v>
      </c>
      <c r="D25" s="315"/>
      <c r="E25" s="61">
        <f>L24</f>
        <v>24800</v>
      </c>
      <c r="F25" s="62" t="s">
        <v>4</v>
      </c>
      <c r="G25" s="149">
        <v>3</v>
      </c>
      <c r="H25" s="63" t="s">
        <v>65</v>
      </c>
      <c r="I25" s="150">
        <v>3</v>
      </c>
      <c r="J25" s="62" t="s">
        <v>66</v>
      </c>
      <c r="K25" s="62" t="s">
        <v>232</v>
      </c>
      <c r="L25" s="68">
        <f>E25*G25*I25</f>
        <v>223200</v>
      </c>
    </row>
    <row r="26" spans="1:12" s="43" customFormat="1" ht="33" customHeight="1">
      <c r="A26" s="785" t="s">
        <v>238</v>
      </c>
      <c r="B26" s="786"/>
      <c r="C26" s="786"/>
      <c r="D26" s="786"/>
      <c r="E26" s="786"/>
      <c r="F26" s="786"/>
      <c r="G26" s="786"/>
      <c r="H26" s="786"/>
      <c r="I26" s="786"/>
      <c r="J26" s="786"/>
      <c r="K26" s="786"/>
      <c r="L26" s="787"/>
    </row>
    <row r="27" spans="1:12" s="43" customFormat="1" ht="33" customHeight="1">
      <c r="A27" s="46"/>
      <c r="B27" s="778" t="s">
        <v>114</v>
      </c>
      <c r="C27" s="779"/>
      <c r="D27" s="779"/>
      <c r="E27" s="779"/>
      <c r="F27" s="779"/>
      <c r="G27" s="779"/>
      <c r="H27" s="779"/>
      <c r="I27" s="779"/>
      <c r="J27" s="779"/>
      <c r="K27" s="779"/>
      <c r="L27" s="780"/>
    </row>
    <row r="28" spans="1:12" s="43" customFormat="1" ht="33" customHeight="1">
      <c r="A28" s="50"/>
      <c r="B28" s="51"/>
      <c r="C28" s="759" t="s">
        <v>115</v>
      </c>
      <c r="D28" s="760"/>
      <c r="E28" s="139" t="s">
        <v>109</v>
      </c>
      <c r="F28" s="56" t="s">
        <v>234</v>
      </c>
      <c r="G28" s="141" t="s">
        <v>109</v>
      </c>
      <c r="H28" s="144">
        <v>160</v>
      </c>
      <c r="I28" s="48" t="s">
        <v>236</v>
      </c>
      <c r="J28" s="145">
        <v>2</v>
      </c>
      <c r="K28" s="48" t="s">
        <v>237</v>
      </c>
      <c r="L28" s="54">
        <f>H28*J28</f>
        <v>320</v>
      </c>
    </row>
    <row r="29" spans="1:12" s="43" customFormat="1" ht="33" customHeight="1">
      <c r="A29" s="50"/>
      <c r="B29" s="51"/>
      <c r="C29" s="759" t="s">
        <v>116</v>
      </c>
      <c r="D29" s="760"/>
      <c r="E29" s="139" t="s">
        <v>109</v>
      </c>
      <c r="F29" s="48" t="s">
        <v>234</v>
      </c>
      <c r="G29" s="141" t="s">
        <v>109</v>
      </c>
      <c r="H29" s="144">
        <v>6090</v>
      </c>
      <c r="I29" s="48" t="s">
        <v>236</v>
      </c>
      <c r="J29" s="145">
        <v>2</v>
      </c>
      <c r="K29" s="48" t="s">
        <v>237</v>
      </c>
      <c r="L29" s="54">
        <f t="shared" ref="L29:L30" si="2">H29*J29</f>
        <v>12180</v>
      </c>
    </row>
    <row r="30" spans="1:12" s="43" customFormat="1" ht="33" customHeight="1">
      <c r="A30" s="50"/>
      <c r="B30" s="51"/>
      <c r="C30" s="759" t="s">
        <v>117</v>
      </c>
      <c r="D30" s="760"/>
      <c r="E30" s="139" t="s">
        <v>109</v>
      </c>
      <c r="F30" s="48" t="s">
        <v>234</v>
      </c>
      <c r="G30" s="141" t="s">
        <v>109</v>
      </c>
      <c r="H30" s="144">
        <v>4810</v>
      </c>
      <c r="I30" s="48" t="s">
        <v>236</v>
      </c>
      <c r="J30" s="145">
        <v>2</v>
      </c>
      <c r="K30" s="48" t="s">
        <v>237</v>
      </c>
      <c r="L30" s="54">
        <f t="shared" si="2"/>
        <v>9620</v>
      </c>
    </row>
    <row r="31" spans="1:12" s="43" customFormat="1" ht="33" customHeight="1">
      <c r="A31" s="50"/>
      <c r="B31" s="51"/>
      <c r="C31" s="782" t="s">
        <v>63</v>
      </c>
      <c r="D31" s="783"/>
      <c r="E31" s="783"/>
      <c r="F31" s="783"/>
      <c r="G31" s="783"/>
      <c r="H31" s="783"/>
      <c r="I31" s="783"/>
      <c r="J31" s="783"/>
      <c r="K31" s="784"/>
      <c r="L31" s="54">
        <f>SUM(L28:L30)</f>
        <v>22120</v>
      </c>
    </row>
    <row r="32" spans="1:12" s="65" customFormat="1" ht="33" customHeight="1" thickBot="1">
      <c r="A32" s="58"/>
      <c r="B32" s="59"/>
      <c r="C32" s="60" t="s">
        <v>64</v>
      </c>
      <c r="D32" s="315"/>
      <c r="E32" s="61">
        <f>L31</f>
        <v>22120</v>
      </c>
      <c r="F32" s="62" t="s">
        <v>236</v>
      </c>
      <c r="G32" s="149">
        <v>1</v>
      </c>
      <c r="H32" s="63" t="s">
        <v>65</v>
      </c>
      <c r="I32" s="150">
        <v>6</v>
      </c>
      <c r="J32" s="62" t="s">
        <v>66</v>
      </c>
      <c r="K32" s="62" t="s">
        <v>232</v>
      </c>
      <c r="L32" s="64">
        <f>E32*G32*I32</f>
        <v>132720</v>
      </c>
    </row>
    <row r="33" spans="1:15" s="43" customFormat="1" ht="33" customHeight="1" thickBot="1">
      <c r="A33" s="763"/>
      <c r="B33" s="764"/>
      <c r="C33" s="764"/>
      <c r="D33" s="764"/>
      <c r="E33" s="764"/>
      <c r="F33" s="764"/>
      <c r="G33" s="69"/>
      <c r="H33" s="70"/>
      <c r="I33" s="71"/>
      <c r="J33" s="788" t="s">
        <v>67</v>
      </c>
      <c r="K33" s="789"/>
      <c r="L33" s="72">
        <f>L17+L25+L32</f>
        <v>712880</v>
      </c>
    </row>
    <row r="34" spans="1:15" s="43" customFormat="1" ht="14.25" customHeight="1">
      <c r="A34" s="73"/>
      <c r="B34" s="73"/>
      <c r="C34" s="73"/>
      <c r="D34" s="73"/>
      <c r="E34" s="73"/>
      <c r="F34" s="73"/>
      <c r="G34" s="73"/>
      <c r="H34" s="73"/>
      <c r="I34" s="73"/>
      <c r="J34" s="73"/>
      <c r="K34" s="73"/>
      <c r="L34" s="74"/>
    </row>
    <row r="35" spans="1:15" s="43" customFormat="1" ht="14.25" customHeight="1">
      <c r="A35" s="13"/>
      <c r="B35" s="73"/>
      <c r="C35" s="73"/>
      <c r="D35" s="73"/>
      <c r="E35" s="73"/>
      <c r="F35" s="73"/>
      <c r="G35" s="73"/>
      <c r="H35" s="73"/>
      <c r="I35" s="73"/>
      <c r="J35" s="73"/>
      <c r="K35" s="73"/>
      <c r="L35" s="73"/>
      <c r="O35" s="65"/>
    </row>
    <row r="36" spans="1:15" s="65" customFormat="1" ht="14.25" customHeight="1">
      <c r="A36" s="126"/>
      <c r="B36" s="73"/>
      <c r="C36" s="73"/>
      <c r="D36" s="73"/>
      <c r="E36" s="73"/>
      <c r="F36" s="73"/>
      <c r="G36" s="73"/>
      <c r="H36" s="73"/>
      <c r="I36" s="73"/>
      <c r="J36" s="73"/>
      <c r="K36" s="73"/>
      <c r="L36" s="73"/>
      <c r="O36" s="43"/>
    </row>
    <row r="37" spans="1:15" s="43" customFormat="1" ht="14.25" customHeight="1">
      <c r="A37"/>
      <c r="B37" s="73"/>
      <c r="C37" s="73"/>
      <c r="D37" s="73"/>
      <c r="E37" s="73"/>
      <c r="F37" s="73"/>
      <c r="G37" s="73"/>
      <c r="H37" s="73"/>
      <c r="I37" s="73"/>
      <c r="J37" s="73"/>
      <c r="K37" s="73"/>
      <c r="L37" s="73"/>
      <c r="O37" s="73"/>
    </row>
  </sheetData>
  <mergeCells count="36">
    <mergeCell ref="C28:D28"/>
    <mergeCell ref="C29:D29"/>
    <mergeCell ref="C30:D30"/>
    <mergeCell ref="C31:K31"/>
    <mergeCell ref="A33:F33"/>
    <mergeCell ref="J33:K33"/>
    <mergeCell ref="B27:L27"/>
    <mergeCell ref="C14:D14"/>
    <mergeCell ref="C15:D15"/>
    <mergeCell ref="C16:K16"/>
    <mergeCell ref="B18:L18"/>
    <mergeCell ref="C19:D19"/>
    <mergeCell ref="C20:D20"/>
    <mergeCell ref="C21:D21"/>
    <mergeCell ref="C22:D22"/>
    <mergeCell ref="C23:D23"/>
    <mergeCell ref="C24:K24"/>
    <mergeCell ref="A26:L26"/>
    <mergeCell ref="C13:D13"/>
    <mergeCell ref="A5:C5"/>
    <mergeCell ref="D5:L5"/>
    <mergeCell ref="A6:K6"/>
    <mergeCell ref="A7:D7"/>
    <mergeCell ref="E7:G7"/>
    <mergeCell ref="H7:K7"/>
    <mergeCell ref="A8:L8"/>
    <mergeCell ref="B9:L9"/>
    <mergeCell ref="C10:D10"/>
    <mergeCell ref="C11:D11"/>
    <mergeCell ref="C12:D12"/>
    <mergeCell ref="A4:C4"/>
    <mergeCell ref="K1:L1"/>
    <mergeCell ref="A2:C2"/>
    <mergeCell ref="D2:L2"/>
    <mergeCell ref="A3:C3"/>
    <mergeCell ref="D3:L3"/>
  </mergeCells>
  <phoneticPr fontId="3"/>
  <pageMargins left="0.62992125984251968" right="0.421875" top="0.3984375" bottom="0.35433070866141736"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Z35"/>
  <sheetViews>
    <sheetView view="pageBreakPreview" zoomScale="70" zoomScaleNormal="100" zoomScaleSheetLayoutView="70" workbookViewId="0">
      <selection activeCell="D2" sqref="D2:Y2"/>
    </sheetView>
  </sheetViews>
  <sheetFormatPr defaultRowHeight="16.2"/>
  <cols>
    <col min="1" max="1" width="4.33203125" style="305" customWidth="1"/>
    <col min="2" max="2" width="14.88671875" style="305" hidden="1" customWidth="1"/>
    <col min="3" max="3" width="20.6640625" style="305" bestFit="1" customWidth="1"/>
    <col min="4" max="4" width="17.44140625" style="310" bestFit="1" customWidth="1"/>
    <col min="5" max="5" width="4" style="311" bestFit="1" customWidth="1"/>
    <col min="6" max="6" width="17.44140625" style="310" bestFit="1" customWidth="1"/>
    <col min="7" max="7" width="8.109375" style="312" bestFit="1" customWidth="1"/>
    <col min="8" max="8" width="8" style="312" bestFit="1" customWidth="1"/>
    <col min="9" max="9" width="10.44140625" style="312" bestFit="1" customWidth="1"/>
    <col min="10" max="10" width="10.109375" style="312" bestFit="1" customWidth="1"/>
    <col min="11" max="11" width="6" style="312" bestFit="1" customWidth="1"/>
    <col min="12" max="12" width="6" style="312" customWidth="1"/>
    <col min="13" max="13" width="7.77734375" style="311" bestFit="1" customWidth="1"/>
    <col min="14" max="14" width="6.109375" style="311" bestFit="1" customWidth="1"/>
    <col min="15" max="15" width="6" style="311" bestFit="1" customWidth="1"/>
    <col min="16" max="16" width="6" style="311" customWidth="1"/>
    <col min="17" max="17" width="9" style="311" bestFit="1" customWidth="1"/>
    <col min="18" max="18" width="6.109375" style="311" bestFit="1" customWidth="1"/>
    <col min="19" max="19" width="10.44140625" style="312" bestFit="1" customWidth="1"/>
    <col min="20" max="20" width="8" style="312" bestFit="1" customWidth="1"/>
    <col min="21" max="21" width="6.109375" style="311" bestFit="1" customWidth="1"/>
    <col min="22" max="22" width="12.6640625" style="311" bestFit="1" customWidth="1"/>
    <col min="23" max="23" width="11.33203125" style="311" bestFit="1" customWidth="1"/>
    <col min="24" max="24" width="6.21875" style="311" bestFit="1" customWidth="1"/>
    <col min="25" max="25" width="0.44140625" style="305" customWidth="1"/>
    <col min="26" max="267" width="9" style="305"/>
    <col min="268" max="268" width="4.33203125" style="305" customWidth="1"/>
    <col min="269" max="269" width="10.88671875" style="305" customWidth="1"/>
    <col min="270" max="270" width="15.77734375" style="305" customWidth="1"/>
    <col min="271" max="271" width="29.77734375" style="305" customWidth="1"/>
    <col min="272" max="272" width="20.6640625" style="305" customWidth="1"/>
    <col min="273" max="273" width="5.6640625" style="305" customWidth="1"/>
    <col min="274" max="274" width="20.6640625" style="305" customWidth="1"/>
    <col min="275" max="280" width="11.109375" style="305" customWidth="1"/>
    <col min="281" max="523" width="9" style="305"/>
    <col min="524" max="524" width="4.33203125" style="305" customWidth="1"/>
    <col min="525" max="525" width="10.88671875" style="305" customWidth="1"/>
    <col min="526" max="526" width="15.77734375" style="305" customWidth="1"/>
    <col min="527" max="527" width="29.77734375" style="305" customWidth="1"/>
    <col min="528" max="528" width="20.6640625" style="305" customWidth="1"/>
    <col min="529" max="529" width="5.6640625" style="305" customWidth="1"/>
    <col min="530" max="530" width="20.6640625" style="305" customWidth="1"/>
    <col min="531" max="536" width="11.109375" style="305" customWidth="1"/>
    <col min="537" max="779" width="9" style="305"/>
    <col min="780" max="780" width="4.33203125" style="305" customWidth="1"/>
    <col min="781" max="781" width="10.88671875" style="305" customWidth="1"/>
    <col min="782" max="782" width="15.77734375" style="305" customWidth="1"/>
    <col min="783" max="783" width="29.77734375" style="305" customWidth="1"/>
    <col min="784" max="784" width="20.6640625" style="305" customWidth="1"/>
    <col min="785" max="785" width="5.6640625" style="305" customWidth="1"/>
    <col min="786" max="786" width="20.6640625" style="305" customWidth="1"/>
    <col min="787" max="792" width="11.109375" style="305" customWidth="1"/>
    <col min="793" max="1035" width="9" style="305"/>
    <col min="1036" max="1036" width="4.33203125" style="305" customWidth="1"/>
    <col min="1037" max="1037" width="10.88671875" style="305" customWidth="1"/>
    <col min="1038" max="1038" width="15.77734375" style="305" customWidth="1"/>
    <col min="1039" max="1039" width="29.77734375" style="305" customWidth="1"/>
    <col min="1040" max="1040" width="20.6640625" style="305" customWidth="1"/>
    <col min="1041" max="1041" width="5.6640625" style="305" customWidth="1"/>
    <col min="1042" max="1042" width="20.6640625" style="305" customWidth="1"/>
    <col min="1043" max="1048" width="11.109375" style="305" customWidth="1"/>
    <col min="1049" max="1291" width="9" style="305"/>
    <col min="1292" max="1292" width="4.33203125" style="305" customWidth="1"/>
    <col min="1293" max="1293" width="10.88671875" style="305" customWidth="1"/>
    <col min="1294" max="1294" width="15.77734375" style="305" customWidth="1"/>
    <col min="1295" max="1295" width="29.77734375" style="305" customWidth="1"/>
    <col min="1296" max="1296" width="20.6640625" style="305" customWidth="1"/>
    <col min="1297" max="1297" width="5.6640625" style="305" customWidth="1"/>
    <col min="1298" max="1298" width="20.6640625" style="305" customWidth="1"/>
    <col min="1299" max="1304" width="11.109375" style="305" customWidth="1"/>
    <col min="1305" max="1547" width="9" style="305"/>
    <col min="1548" max="1548" width="4.33203125" style="305" customWidth="1"/>
    <col min="1549" max="1549" width="10.88671875" style="305" customWidth="1"/>
    <col min="1550" max="1550" width="15.77734375" style="305" customWidth="1"/>
    <col min="1551" max="1551" width="29.77734375" style="305" customWidth="1"/>
    <col min="1552" max="1552" width="20.6640625" style="305" customWidth="1"/>
    <col min="1553" max="1553" width="5.6640625" style="305" customWidth="1"/>
    <col min="1554" max="1554" width="20.6640625" style="305" customWidth="1"/>
    <col min="1555" max="1560" width="11.109375" style="305" customWidth="1"/>
    <col min="1561" max="1803" width="9" style="305"/>
    <col min="1804" max="1804" width="4.33203125" style="305" customWidth="1"/>
    <col min="1805" max="1805" width="10.88671875" style="305" customWidth="1"/>
    <col min="1806" max="1806" width="15.77734375" style="305" customWidth="1"/>
    <col min="1807" max="1807" width="29.77734375" style="305" customWidth="1"/>
    <col min="1808" max="1808" width="20.6640625" style="305" customWidth="1"/>
    <col min="1809" max="1809" width="5.6640625" style="305" customWidth="1"/>
    <col min="1810" max="1810" width="20.6640625" style="305" customWidth="1"/>
    <col min="1811" max="1816" width="11.109375" style="305" customWidth="1"/>
    <col min="1817" max="2059" width="9" style="305"/>
    <col min="2060" max="2060" width="4.33203125" style="305" customWidth="1"/>
    <col min="2061" max="2061" width="10.88671875" style="305" customWidth="1"/>
    <col min="2062" max="2062" width="15.77734375" style="305" customWidth="1"/>
    <col min="2063" max="2063" width="29.77734375" style="305" customWidth="1"/>
    <col min="2064" max="2064" width="20.6640625" style="305" customWidth="1"/>
    <col min="2065" max="2065" width="5.6640625" style="305" customWidth="1"/>
    <col min="2066" max="2066" width="20.6640625" style="305" customWidth="1"/>
    <col min="2067" max="2072" width="11.109375" style="305" customWidth="1"/>
    <col min="2073" max="2315" width="9" style="305"/>
    <col min="2316" max="2316" width="4.33203125" style="305" customWidth="1"/>
    <col min="2317" max="2317" width="10.88671875" style="305" customWidth="1"/>
    <col min="2318" max="2318" width="15.77734375" style="305" customWidth="1"/>
    <col min="2319" max="2319" width="29.77734375" style="305" customWidth="1"/>
    <col min="2320" max="2320" width="20.6640625" style="305" customWidth="1"/>
    <col min="2321" max="2321" width="5.6640625" style="305" customWidth="1"/>
    <col min="2322" max="2322" width="20.6640625" style="305" customWidth="1"/>
    <col min="2323" max="2328" width="11.109375" style="305" customWidth="1"/>
    <col min="2329" max="2571" width="9" style="305"/>
    <col min="2572" max="2572" width="4.33203125" style="305" customWidth="1"/>
    <col min="2573" max="2573" width="10.88671875" style="305" customWidth="1"/>
    <col min="2574" max="2574" width="15.77734375" style="305" customWidth="1"/>
    <col min="2575" max="2575" width="29.77734375" style="305" customWidth="1"/>
    <col min="2576" max="2576" width="20.6640625" style="305" customWidth="1"/>
    <col min="2577" max="2577" width="5.6640625" style="305" customWidth="1"/>
    <col min="2578" max="2578" width="20.6640625" style="305" customWidth="1"/>
    <col min="2579" max="2584" width="11.109375" style="305" customWidth="1"/>
    <col min="2585" max="2827" width="9" style="305"/>
    <col min="2828" max="2828" width="4.33203125" style="305" customWidth="1"/>
    <col min="2829" max="2829" width="10.88671875" style="305" customWidth="1"/>
    <col min="2830" max="2830" width="15.77734375" style="305" customWidth="1"/>
    <col min="2831" max="2831" width="29.77734375" style="305" customWidth="1"/>
    <col min="2832" max="2832" width="20.6640625" style="305" customWidth="1"/>
    <col min="2833" max="2833" width="5.6640625" style="305" customWidth="1"/>
    <col min="2834" max="2834" width="20.6640625" style="305" customWidth="1"/>
    <col min="2835" max="2840" width="11.109375" style="305" customWidth="1"/>
    <col min="2841" max="3083" width="9" style="305"/>
    <col min="3084" max="3084" width="4.33203125" style="305" customWidth="1"/>
    <col min="3085" max="3085" width="10.88671875" style="305" customWidth="1"/>
    <col min="3086" max="3086" width="15.77734375" style="305" customWidth="1"/>
    <col min="3087" max="3087" width="29.77734375" style="305" customWidth="1"/>
    <col min="3088" max="3088" width="20.6640625" style="305" customWidth="1"/>
    <col min="3089" max="3089" width="5.6640625" style="305" customWidth="1"/>
    <col min="3090" max="3090" width="20.6640625" style="305" customWidth="1"/>
    <col min="3091" max="3096" width="11.109375" style="305" customWidth="1"/>
    <col min="3097" max="3339" width="9" style="305"/>
    <col min="3340" max="3340" width="4.33203125" style="305" customWidth="1"/>
    <col min="3341" max="3341" width="10.88671875" style="305" customWidth="1"/>
    <col min="3342" max="3342" width="15.77734375" style="305" customWidth="1"/>
    <col min="3343" max="3343" width="29.77734375" style="305" customWidth="1"/>
    <col min="3344" max="3344" width="20.6640625" style="305" customWidth="1"/>
    <col min="3345" max="3345" width="5.6640625" style="305" customWidth="1"/>
    <col min="3346" max="3346" width="20.6640625" style="305" customWidth="1"/>
    <col min="3347" max="3352" width="11.109375" style="305" customWidth="1"/>
    <col min="3353" max="3595" width="9" style="305"/>
    <col min="3596" max="3596" width="4.33203125" style="305" customWidth="1"/>
    <col min="3597" max="3597" width="10.88671875" style="305" customWidth="1"/>
    <col min="3598" max="3598" width="15.77734375" style="305" customWidth="1"/>
    <col min="3599" max="3599" width="29.77734375" style="305" customWidth="1"/>
    <col min="3600" max="3600" width="20.6640625" style="305" customWidth="1"/>
    <col min="3601" max="3601" width="5.6640625" style="305" customWidth="1"/>
    <col min="3602" max="3602" width="20.6640625" style="305" customWidth="1"/>
    <col min="3603" max="3608" width="11.109375" style="305" customWidth="1"/>
    <col min="3609" max="3851" width="9" style="305"/>
    <col min="3852" max="3852" width="4.33203125" style="305" customWidth="1"/>
    <col min="3853" max="3853" width="10.88671875" style="305" customWidth="1"/>
    <col min="3854" max="3854" width="15.77734375" style="305" customWidth="1"/>
    <col min="3855" max="3855" width="29.77734375" style="305" customWidth="1"/>
    <col min="3856" max="3856" width="20.6640625" style="305" customWidth="1"/>
    <col min="3857" max="3857" width="5.6640625" style="305" customWidth="1"/>
    <col min="3858" max="3858" width="20.6640625" style="305" customWidth="1"/>
    <col min="3859" max="3864" width="11.109375" style="305" customWidth="1"/>
    <col min="3865" max="4107" width="9" style="305"/>
    <col min="4108" max="4108" width="4.33203125" style="305" customWidth="1"/>
    <col min="4109" max="4109" width="10.88671875" style="305" customWidth="1"/>
    <col min="4110" max="4110" width="15.77734375" style="305" customWidth="1"/>
    <col min="4111" max="4111" width="29.77734375" style="305" customWidth="1"/>
    <col min="4112" max="4112" width="20.6640625" style="305" customWidth="1"/>
    <col min="4113" max="4113" width="5.6640625" style="305" customWidth="1"/>
    <col min="4114" max="4114" width="20.6640625" style="305" customWidth="1"/>
    <col min="4115" max="4120" width="11.109375" style="305" customWidth="1"/>
    <col min="4121" max="4363" width="9" style="305"/>
    <col min="4364" max="4364" width="4.33203125" style="305" customWidth="1"/>
    <col min="4365" max="4365" width="10.88671875" style="305" customWidth="1"/>
    <col min="4366" max="4366" width="15.77734375" style="305" customWidth="1"/>
    <col min="4367" max="4367" width="29.77734375" style="305" customWidth="1"/>
    <col min="4368" max="4368" width="20.6640625" style="305" customWidth="1"/>
    <col min="4369" max="4369" width="5.6640625" style="305" customWidth="1"/>
    <col min="4370" max="4370" width="20.6640625" style="305" customWidth="1"/>
    <col min="4371" max="4376" width="11.109375" style="305" customWidth="1"/>
    <col min="4377" max="4619" width="9" style="305"/>
    <col min="4620" max="4620" width="4.33203125" style="305" customWidth="1"/>
    <col min="4621" max="4621" width="10.88671875" style="305" customWidth="1"/>
    <col min="4622" max="4622" width="15.77734375" style="305" customWidth="1"/>
    <col min="4623" max="4623" width="29.77734375" style="305" customWidth="1"/>
    <col min="4624" max="4624" width="20.6640625" style="305" customWidth="1"/>
    <col min="4625" max="4625" width="5.6640625" style="305" customWidth="1"/>
    <col min="4626" max="4626" width="20.6640625" style="305" customWidth="1"/>
    <col min="4627" max="4632" width="11.109375" style="305" customWidth="1"/>
    <col min="4633" max="4875" width="9" style="305"/>
    <col min="4876" max="4876" width="4.33203125" style="305" customWidth="1"/>
    <col min="4877" max="4877" width="10.88671875" style="305" customWidth="1"/>
    <col min="4878" max="4878" width="15.77734375" style="305" customWidth="1"/>
    <col min="4879" max="4879" width="29.77734375" style="305" customWidth="1"/>
    <col min="4880" max="4880" width="20.6640625" style="305" customWidth="1"/>
    <col min="4881" max="4881" width="5.6640625" style="305" customWidth="1"/>
    <col min="4882" max="4882" width="20.6640625" style="305" customWidth="1"/>
    <col min="4883" max="4888" width="11.109375" style="305" customWidth="1"/>
    <col min="4889" max="5131" width="9" style="305"/>
    <col min="5132" max="5132" width="4.33203125" style="305" customWidth="1"/>
    <col min="5133" max="5133" width="10.88671875" style="305" customWidth="1"/>
    <col min="5134" max="5134" width="15.77734375" style="305" customWidth="1"/>
    <col min="5135" max="5135" width="29.77734375" style="305" customWidth="1"/>
    <col min="5136" max="5136" width="20.6640625" style="305" customWidth="1"/>
    <col min="5137" max="5137" width="5.6640625" style="305" customWidth="1"/>
    <col min="5138" max="5138" width="20.6640625" style="305" customWidth="1"/>
    <col min="5139" max="5144" width="11.109375" style="305" customWidth="1"/>
    <col min="5145" max="5387" width="9" style="305"/>
    <col min="5388" max="5388" width="4.33203125" style="305" customWidth="1"/>
    <col min="5389" max="5389" width="10.88671875" style="305" customWidth="1"/>
    <col min="5390" max="5390" width="15.77734375" style="305" customWidth="1"/>
    <col min="5391" max="5391" width="29.77734375" style="305" customWidth="1"/>
    <col min="5392" max="5392" width="20.6640625" style="305" customWidth="1"/>
    <col min="5393" max="5393" width="5.6640625" style="305" customWidth="1"/>
    <col min="5394" max="5394" width="20.6640625" style="305" customWidth="1"/>
    <col min="5395" max="5400" width="11.109375" style="305" customWidth="1"/>
    <col min="5401" max="5643" width="9" style="305"/>
    <col min="5644" max="5644" width="4.33203125" style="305" customWidth="1"/>
    <col min="5645" max="5645" width="10.88671875" style="305" customWidth="1"/>
    <col min="5646" max="5646" width="15.77734375" style="305" customWidth="1"/>
    <col min="5647" max="5647" width="29.77734375" style="305" customWidth="1"/>
    <col min="5648" max="5648" width="20.6640625" style="305" customWidth="1"/>
    <col min="5649" max="5649" width="5.6640625" style="305" customWidth="1"/>
    <col min="5650" max="5650" width="20.6640625" style="305" customWidth="1"/>
    <col min="5651" max="5656" width="11.109375" style="305" customWidth="1"/>
    <col min="5657" max="5899" width="9" style="305"/>
    <col min="5900" max="5900" width="4.33203125" style="305" customWidth="1"/>
    <col min="5901" max="5901" width="10.88671875" style="305" customWidth="1"/>
    <col min="5902" max="5902" width="15.77734375" style="305" customWidth="1"/>
    <col min="5903" max="5903" width="29.77734375" style="305" customWidth="1"/>
    <col min="5904" max="5904" width="20.6640625" style="305" customWidth="1"/>
    <col min="5905" max="5905" width="5.6640625" style="305" customWidth="1"/>
    <col min="5906" max="5906" width="20.6640625" style="305" customWidth="1"/>
    <col min="5907" max="5912" width="11.109375" style="305" customWidth="1"/>
    <col min="5913" max="6155" width="9" style="305"/>
    <col min="6156" max="6156" width="4.33203125" style="305" customWidth="1"/>
    <col min="6157" max="6157" width="10.88671875" style="305" customWidth="1"/>
    <col min="6158" max="6158" width="15.77734375" style="305" customWidth="1"/>
    <col min="6159" max="6159" width="29.77734375" style="305" customWidth="1"/>
    <col min="6160" max="6160" width="20.6640625" style="305" customWidth="1"/>
    <col min="6161" max="6161" width="5.6640625" style="305" customWidth="1"/>
    <col min="6162" max="6162" width="20.6640625" style="305" customWidth="1"/>
    <col min="6163" max="6168" width="11.109375" style="305" customWidth="1"/>
    <col min="6169" max="6411" width="9" style="305"/>
    <col min="6412" max="6412" width="4.33203125" style="305" customWidth="1"/>
    <col min="6413" max="6413" width="10.88671875" style="305" customWidth="1"/>
    <col min="6414" max="6414" width="15.77734375" style="305" customWidth="1"/>
    <col min="6415" max="6415" width="29.77734375" style="305" customWidth="1"/>
    <col min="6416" max="6416" width="20.6640625" style="305" customWidth="1"/>
    <col min="6417" max="6417" width="5.6640625" style="305" customWidth="1"/>
    <col min="6418" max="6418" width="20.6640625" style="305" customWidth="1"/>
    <col min="6419" max="6424" width="11.109375" style="305" customWidth="1"/>
    <col min="6425" max="6667" width="9" style="305"/>
    <col min="6668" max="6668" width="4.33203125" style="305" customWidth="1"/>
    <col min="6669" max="6669" width="10.88671875" style="305" customWidth="1"/>
    <col min="6670" max="6670" width="15.77734375" style="305" customWidth="1"/>
    <col min="6671" max="6671" width="29.77734375" style="305" customWidth="1"/>
    <col min="6672" max="6672" width="20.6640625" style="305" customWidth="1"/>
    <col min="6673" max="6673" width="5.6640625" style="305" customWidth="1"/>
    <col min="6674" max="6674" width="20.6640625" style="305" customWidth="1"/>
    <col min="6675" max="6680" width="11.109375" style="305" customWidth="1"/>
    <col min="6681" max="6923" width="9" style="305"/>
    <col min="6924" max="6924" width="4.33203125" style="305" customWidth="1"/>
    <col min="6925" max="6925" width="10.88671875" style="305" customWidth="1"/>
    <col min="6926" max="6926" width="15.77734375" style="305" customWidth="1"/>
    <col min="6927" max="6927" width="29.77734375" style="305" customWidth="1"/>
    <col min="6928" max="6928" width="20.6640625" style="305" customWidth="1"/>
    <col min="6929" max="6929" width="5.6640625" style="305" customWidth="1"/>
    <col min="6930" max="6930" width="20.6640625" style="305" customWidth="1"/>
    <col min="6931" max="6936" width="11.109375" style="305" customWidth="1"/>
    <col min="6937" max="7179" width="9" style="305"/>
    <col min="7180" max="7180" width="4.33203125" style="305" customWidth="1"/>
    <col min="7181" max="7181" width="10.88671875" style="305" customWidth="1"/>
    <col min="7182" max="7182" width="15.77734375" style="305" customWidth="1"/>
    <col min="7183" max="7183" width="29.77734375" style="305" customWidth="1"/>
    <col min="7184" max="7184" width="20.6640625" style="305" customWidth="1"/>
    <col min="7185" max="7185" width="5.6640625" style="305" customWidth="1"/>
    <col min="7186" max="7186" width="20.6640625" style="305" customWidth="1"/>
    <col min="7187" max="7192" width="11.109375" style="305" customWidth="1"/>
    <col min="7193" max="7435" width="9" style="305"/>
    <col min="7436" max="7436" width="4.33203125" style="305" customWidth="1"/>
    <col min="7437" max="7437" width="10.88671875" style="305" customWidth="1"/>
    <col min="7438" max="7438" width="15.77734375" style="305" customWidth="1"/>
    <col min="7439" max="7439" width="29.77734375" style="305" customWidth="1"/>
    <col min="7440" max="7440" width="20.6640625" style="305" customWidth="1"/>
    <col min="7441" max="7441" width="5.6640625" style="305" customWidth="1"/>
    <col min="7442" max="7442" width="20.6640625" style="305" customWidth="1"/>
    <col min="7443" max="7448" width="11.109375" style="305" customWidth="1"/>
    <col min="7449" max="7691" width="9" style="305"/>
    <col min="7692" max="7692" width="4.33203125" style="305" customWidth="1"/>
    <col min="7693" max="7693" width="10.88671875" style="305" customWidth="1"/>
    <col min="7694" max="7694" width="15.77734375" style="305" customWidth="1"/>
    <col min="7695" max="7695" width="29.77734375" style="305" customWidth="1"/>
    <col min="7696" max="7696" width="20.6640625" style="305" customWidth="1"/>
    <col min="7697" max="7697" width="5.6640625" style="305" customWidth="1"/>
    <col min="7698" max="7698" width="20.6640625" style="305" customWidth="1"/>
    <col min="7699" max="7704" width="11.109375" style="305" customWidth="1"/>
    <col min="7705" max="7947" width="9" style="305"/>
    <col min="7948" max="7948" width="4.33203125" style="305" customWidth="1"/>
    <col min="7949" max="7949" width="10.88671875" style="305" customWidth="1"/>
    <col min="7950" max="7950" width="15.77734375" style="305" customWidth="1"/>
    <col min="7951" max="7951" width="29.77734375" style="305" customWidth="1"/>
    <col min="7952" max="7952" width="20.6640625" style="305" customWidth="1"/>
    <col min="7953" max="7953" width="5.6640625" style="305" customWidth="1"/>
    <col min="7954" max="7954" width="20.6640625" style="305" customWidth="1"/>
    <col min="7955" max="7960" width="11.109375" style="305" customWidth="1"/>
    <col min="7961" max="8203" width="9" style="305"/>
    <col min="8204" max="8204" width="4.33203125" style="305" customWidth="1"/>
    <col min="8205" max="8205" width="10.88671875" style="305" customWidth="1"/>
    <col min="8206" max="8206" width="15.77734375" style="305" customWidth="1"/>
    <col min="8207" max="8207" width="29.77734375" style="305" customWidth="1"/>
    <col min="8208" max="8208" width="20.6640625" style="305" customWidth="1"/>
    <col min="8209" max="8209" width="5.6640625" style="305" customWidth="1"/>
    <col min="8210" max="8210" width="20.6640625" style="305" customWidth="1"/>
    <col min="8211" max="8216" width="11.109375" style="305" customWidth="1"/>
    <col min="8217" max="8459" width="9" style="305"/>
    <col min="8460" max="8460" width="4.33203125" style="305" customWidth="1"/>
    <col min="8461" max="8461" width="10.88671875" style="305" customWidth="1"/>
    <col min="8462" max="8462" width="15.77734375" style="305" customWidth="1"/>
    <col min="8463" max="8463" width="29.77734375" style="305" customWidth="1"/>
    <col min="8464" max="8464" width="20.6640625" style="305" customWidth="1"/>
    <col min="8465" max="8465" width="5.6640625" style="305" customWidth="1"/>
    <col min="8466" max="8466" width="20.6640625" style="305" customWidth="1"/>
    <col min="8467" max="8472" width="11.109375" style="305" customWidth="1"/>
    <col min="8473" max="8715" width="9" style="305"/>
    <col min="8716" max="8716" width="4.33203125" style="305" customWidth="1"/>
    <col min="8717" max="8717" width="10.88671875" style="305" customWidth="1"/>
    <col min="8718" max="8718" width="15.77734375" style="305" customWidth="1"/>
    <col min="8719" max="8719" width="29.77734375" style="305" customWidth="1"/>
    <col min="8720" max="8720" width="20.6640625" style="305" customWidth="1"/>
    <col min="8721" max="8721" width="5.6640625" style="305" customWidth="1"/>
    <col min="8722" max="8722" width="20.6640625" style="305" customWidth="1"/>
    <col min="8723" max="8728" width="11.109375" style="305" customWidth="1"/>
    <col min="8729" max="8971" width="9" style="305"/>
    <col min="8972" max="8972" width="4.33203125" style="305" customWidth="1"/>
    <col min="8973" max="8973" width="10.88671875" style="305" customWidth="1"/>
    <col min="8974" max="8974" width="15.77734375" style="305" customWidth="1"/>
    <col min="8975" max="8975" width="29.77734375" style="305" customWidth="1"/>
    <col min="8976" max="8976" width="20.6640625" style="305" customWidth="1"/>
    <col min="8977" max="8977" width="5.6640625" style="305" customWidth="1"/>
    <col min="8978" max="8978" width="20.6640625" style="305" customWidth="1"/>
    <col min="8979" max="8984" width="11.109375" style="305" customWidth="1"/>
    <col min="8985" max="9227" width="9" style="305"/>
    <col min="9228" max="9228" width="4.33203125" style="305" customWidth="1"/>
    <col min="9229" max="9229" width="10.88671875" style="305" customWidth="1"/>
    <col min="9230" max="9230" width="15.77734375" style="305" customWidth="1"/>
    <col min="9231" max="9231" width="29.77734375" style="305" customWidth="1"/>
    <col min="9232" max="9232" width="20.6640625" style="305" customWidth="1"/>
    <col min="9233" max="9233" width="5.6640625" style="305" customWidth="1"/>
    <col min="9234" max="9234" width="20.6640625" style="305" customWidth="1"/>
    <col min="9235" max="9240" width="11.109375" style="305" customWidth="1"/>
    <col min="9241" max="9483" width="9" style="305"/>
    <col min="9484" max="9484" width="4.33203125" style="305" customWidth="1"/>
    <col min="9485" max="9485" width="10.88671875" style="305" customWidth="1"/>
    <col min="9486" max="9486" width="15.77734375" style="305" customWidth="1"/>
    <col min="9487" max="9487" width="29.77734375" style="305" customWidth="1"/>
    <col min="9488" max="9488" width="20.6640625" style="305" customWidth="1"/>
    <col min="9489" max="9489" width="5.6640625" style="305" customWidth="1"/>
    <col min="9490" max="9490" width="20.6640625" style="305" customWidth="1"/>
    <col min="9491" max="9496" width="11.109375" style="305" customWidth="1"/>
    <col min="9497" max="9739" width="9" style="305"/>
    <col min="9740" max="9740" width="4.33203125" style="305" customWidth="1"/>
    <col min="9741" max="9741" width="10.88671875" style="305" customWidth="1"/>
    <col min="9742" max="9742" width="15.77734375" style="305" customWidth="1"/>
    <col min="9743" max="9743" width="29.77734375" style="305" customWidth="1"/>
    <col min="9744" max="9744" width="20.6640625" style="305" customWidth="1"/>
    <col min="9745" max="9745" width="5.6640625" style="305" customWidth="1"/>
    <col min="9746" max="9746" width="20.6640625" style="305" customWidth="1"/>
    <col min="9747" max="9752" width="11.109375" style="305" customWidth="1"/>
    <col min="9753" max="9995" width="9" style="305"/>
    <col min="9996" max="9996" width="4.33203125" style="305" customWidth="1"/>
    <col min="9997" max="9997" width="10.88671875" style="305" customWidth="1"/>
    <col min="9998" max="9998" width="15.77734375" style="305" customWidth="1"/>
    <col min="9999" max="9999" width="29.77734375" style="305" customWidth="1"/>
    <col min="10000" max="10000" width="20.6640625" style="305" customWidth="1"/>
    <col min="10001" max="10001" width="5.6640625" style="305" customWidth="1"/>
    <col min="10002" max="10002" width="20.6640625" style="305" customWidth="1"/>
    <col min="10003" max="10008" width="11.109375" style="305" customWidth="1"/>
    <col min="10009" max="10251" width="9" style="305"/>
    <col min="10252" max="10252" width="4.33203125" style="305" customWidth="1"/>
    <col min="10253" max="10253" width="10.88671875" style="305" customWidth="1"/>
    <col min="10254" max="10254" width="15.77734375" style="305" customWidth="1"/>
    <col min="10255" max="10255" width="29.77734375" style="305" customWidth="1"/>
    <col min="10256" max="10256" width="20.6640625" style="305" customWidth="1"/>
    <col min="10257" max="10257" width="5.6640625" style="305" customWidth="1"/>
    <col min="10258" max="10258" width="20.6640625" style="305" customWidth="1"/>
    <col min="10259" max="10264" width="11.109375" style="305" customWidth="1"/>
    <col min="10265" max="10507" width="9" style="305"/>
    <col min="10508" max="10508" width="4.33203125" style="305" customWidth="1"/>
    <col min="10509" max="10509" width="10.88671875" style="305" customWidth="1"/>
    <col min="10510" max="10510" width="15.77734375" style="305" customWidth="1"/>
    <col min="10511" max="10511" width="29.77734375" style="305" customWidth="1"/>
    <col min="10512" max="10512" width="20.6640625" style="305" customWidth="1"/>
    <col min="10513" max="10513" width="5.6640625" style="305" customWidth="1"/>
    <col min="10514" max="10514" width="20.6640625" style="305" customWidth="1"/>
    <col min="10515" max="10520" width="11.109375" style="305" customWidth="1"/>
    <col min="10521" max="10763" width="9" style="305"/>
    <col min="10764" max="10764" width="4.33203125" style="305" customWidth="1"/>
    <col min="10765" max="10765" width="10.88671875" style="305" customWidth="1"/>
    <col min="10766" max="10766" width="15.77734375" style="305" customWidth="1"/>
    <col min="10767" max="10767" width="29.77734375" style="305" customWidth="1"/>
    <col min="10768" max="10768" width="20.6640625" style="305" customWidth="1"/>
    <col min="10769" max="10769" width="5.6640625" style="305" customWidth="1"/>
    <col min="10770" max="10770" width="20.6640625" style="305" customWidth="1"/>
    <col min="10771" max="10776" width="11.109375" style="305" customWidth="1"/>
    <col min="10777" max="11019" width="9" style="305"/>
    <col min="11020" max="11020" width="4.33203125" style="305" customWidth="1"/>
    <col min="11021" max="11021" width="10.88671875" style="305" customWidth="1"/>
    <col min="11022" max="11022" width="15.77734375" style="305" customWidth="1"/>
    <col min="11023" max="11023" width="29.77734375" style="305" customWidth="1"/>
    <col min="11024" max="11024" width="20.6640625" style="305" customWidth="1"/>
    <col min="11025" max="11025" width="5.6640625" style="305" customWidth="1"/>
    <col min="11026" max="11026" width="20.6640625" style="305" customWidth="1"/>
    <col min="11027" max="11032" width="11.109375" style="305" customWidth="1"/>
    <col min="11033" max="11275" width="9" style="305"/>
    <col min="11276" max="11276" width="4.33203125" style="305" customWidth="1"/>
    <col min="11277" max="11277" width="10.88671875" style="305" customWidth="1"/>
    <col min="11278" max="11278" width="15.77734375" style="305" customWidth="1"/>
    <col min="11279" max="11279" width="29.77734375" style="305" customWidth="1"/>
    <col min="11280" max="11280" width="20.6640625" style="305" customWidth="1"/>
    <col min="11281" max="11281" width="5.6640625" style="305" customWidth="1"/>
    <col min="11282" max="11282" width="20.6640625" style="305" customWidth="1"/>
    <col min="11283" max="11288" width="11.109375" style="305" customWidth="1"/>
    <col min="11289" max="11531" width="9" style="305"/>
    <col min="11532" max="11532" width="4.33203125" style="305" customWidth="1"/>
    <col min="11533" max="11533" width="10.88671875" style="305" customWidth="1"/>
    <col min="11534" max="11534" width="15.77734375" style="305" customWidth="1"/>
    <col min="11535" max="11535" width="29.77734375" style="305" customWidth="1"/>
    <col min="11536" max="11536" width="20.6640625" style="305" customWidth="1"/>
    <col min="11537" max="11537" width="5.6640625" style="305" customWidth="1"/>
    <col min="11538" max="11538" width="20.6640625" style="305" customWidth="1"/>
    <col min="11539" max="11544" width="11.109375" style="305" customWidth="1"/>
    <col min="11545" max="11787" width="9" style="305"/>
    <col min="11788" max="11788" width="4.33203125" style="305" customWidth="1"/>
    <col min="11789" max="11789" width="10.88671875" style="305" customWidth="1"/>
    <col min="11790" max="11790" width="15.77734375" style="305" customWidth="1"/>
    <col min="11791" max="11791" width="29.77734375" style="305" customWidth="1"/>
    <col min="11792" max="11792" width="20.6640625" style="305" customWidth="1"/>
    <col min="11793" max="11793" width="5.6640625" style="305" customWidth="1"/>
    <col min="11794" max="11794" width="20.6640625" style="305" customWidth="1"/>
    <col min="11795" max="11800" width="11.109375" style="305" customWidth="1"/>
    <col min="11801" max="12043" width="9" style="305"/>
    <col min="12044" max="12044" width="4.33203125" style="305" customWidth="1"/>
    <col min="12045" max="12045" width="10.88671875" style="305" customWidth="1"/>
    <col min="12046" max="12046" width="15.77734375" style="305" customWidth="1"/>
    <col min="12047" max="12047" width="29.77734375" style="305" customWidth="1"/>
    <col min="12048" max="12048" width="20.6640625" style="305" customWidth="1"/>
    <col min="12049" max="12049" width="5.6640625" style="305" customWidth="1"/>
    <col min="12050" max="12050" width="20.6640625" style="305" customWidth="1"/>
    <col min="12051" max="12056" width="11.109375" style="305" customWidth="1"/>
    <col min="12057" max="12299" width="9" style="305"/>
    <col min="12300" max="12300" width="4.33203125" style="305" customWidth="1"/>
    <col min="12301" max="12301" width="10.88671875" style="305" customWidth="1"/>
    <col min="12302" max="12302" width="15.77734375" style="305" customWidth="1"/>
    <col min="12303" max="12303" width="29.77734375" style="305" customWidth="1"/>
    <col min="12304" max="12304" width="20.6640625" style="305" customWidth="1"/>
    <col min="12305" max="12305" width="5.6640625" style="305" customWidth="1"/>
    <col min="12306" max="12306" width="20.6640625" style="305" customWidth="1"/>
    <col min="12307" max="12312" width="11.109375" style="305" customWidth="1"/>
    <col min="12313" max="12555" width="9" style="305"/>
    <col min="12556" max="12556" width="4.33203125" style="305" customWidth="1"/>
    <col min="12557" max="12557" width="10.88671875" style="305" customWidth="1"/>
    <col min="12558" max="12558" width="15.77734375" style="305" customWidth="1"/>
    <col min="12559" max="12559" width="29.77734375" style="305" customWidth="1"/>
    <col min="12560" max="12560" width="20.6640625" style="305" customWidth="1"/>
    <col min="12561" max="12561" width="5.6640625" style="305" customWidth="1"/>
    <col min="12562" max="12562" width="20.6640625" style="305" customWidth="1"/>
    <col min="12563" max="12568" width="11.109375" style="305" customWidth="1"/>
    <col min="12569" max="12811" width="9" style="305"/>
    <col min="12812" max="12812" width="4.33203125" style="305" customWidth="1"/>
    <col min="12813" max="12813" width="10.88671875" style="305" customWidth="1"/>
    <col min="12814" max="12814" width="15.77734375" style="305" customWidth="1"/>
    <col min="12815" max="12815" width="29.77734375" style="305" customWidth="1"/>
    <col min="12816" max="12816" width="20.6640625" style="305" customWidth="1"/>
    <col min="12817" max="12817" width="5.6640625" style="305" customWidth="1"/>
    <col min="12818" max="12818" width="20.6640625" style="305" customWidth="1"/>
    <col min="12819" max="12824" width="11.109375" style="305" customWidth="1"/>
    <col min="12825" max="13067" width="9" style="305"/>
    <col min="13068" max="13068" width="4.33203125" style="305" customWidth="1"/>
    <col min="13069" max="13069" width="10.88671875" style="305" customWidth="1"/>
    <col min="13070" max="13070" width="15.77734375" style="305" customWidth="1"/>
    <col min="13071" max="13071" width="29.77734375" style="305" customWidth="1"/>
    <col min="13072" max="13072" width="20.6640625" style="305" customWidth="1"/>
    <col min="13073" max="13073" width="5.6640625" style="305" customWidth="1"/>
    <col min="13074" max="13074" width="20.6640625" style="305" customWidth="1"/>
    <col min="13075" max="13080" width="11.109375" style="305" customWidth="1"/>
    <col min="13081" max="13323" width="9" style="305"/>
    <col min="13324" max="13324" width="4.33203125" style="305" customWidth="1"/>
    <col min="13325" max="13325" width="10.88671875" style="305" customWidth="1"/>
    <col min="13326" max="13326" width="15.77734375" style="305" customWidth="1"/>
    <col min="13327" max="13327" width="29.77734375" style="305" customWidth="1"/>
    <col min="13328" max="13328" width="20.6640625" style="305" customWidth="1"/>
    <col min="13329" max="13329" width="5.6640625" style="305" customWidth="1"/>
    <col min="13330" max="13330" width="20.6640625" style="305" customWidth="1"/>
    <col min="13331" max="13336" width="11.109375" style="305" customWidth="1"/>
    <col min="13337" max="13579" width="9" style="305"/>
    <col min="13580" max="13580" width="4.33203125" style="305" customWidth="1"/>
    <col min="13581" max="13581" width="10.88671875" style="305" customWidth="1"/>
    <col min="13582" max="13582" width="15.77734375" style="305" customWidth="1"/>
    <col min="13583" max="13583" width="29.77734375" style="305" customWidth="1"/>
    <col min="13584" max="13584" width="20.6640625" style="305" customWidth="1"/>
    <col min="13585" max="13585" width="5.6640625" style="305" customWidth="1"/>
    <col min="13586" max="13586" width="20.6640625" style="305" customWidth="1"/>
    <col min="13587" max="13592" width="11.109375" style="305" customWidth="1"/>
    <col min="13593" max="13835" width="9" style="305"/>
    <col min="13836" max="13836" width="4.33203125" style="305" customWidth="1"/>
    <col min="13837" max="13837" width="10.88671875" style="305" customWidth="1"/>
    <col min="13838" max="13838" width="15.77734375" style="305" customWidth="1"/>
    <col min="13839" max="13839" width="29.77734375" style="305" customWidth="1"/>
    <col min="13840" max="13840" width="20.6640625" style="305" customWidth="1"/>
    <col min="13841" max="13841" width="5.6640625" style="305" customWidth="1"/>
    <col min="13842" max="13842" width="20.6640625" style="305" customWidth="1"/>
    <col min="13843" max="13848" width="11.109375" style="305" customWidth="1"/>
    <col min="13849" max="14091" width="9" style="305"/>
    <col min="14092" max="14092" width="4.33203125" style="305" customWidth="1"/>
    <col min="14093" max="14093" width="10.88671875" style="305" customWidth="1"/>
    <col min="14094" max="14094" width="15.77734375" style="305" customWidth="1"/>
    <col min="14095" max="14095" width="29.77734375" style="305" customWidth="1"/>
    <col min="14096" max="14096" width="20.6640625" style="305" customWidth="1"/>
    <col min="14097" max="14097" width="5.6640625" style="305" customWidth="1"/>
    <col min="14098" max="14098" width="20.6640625" style="305" customWidth="1"/>
    <col min="14099" max="14104" width="11.109375" style="305" customWidth="1"/>
    <col min="14105" max="14347" width="9" style="305"/>
    <col min="14348" max="14348" width="4.33203125" style="305" customWidth="1"/>
    <col min="14349" max="14349" width="10.88671875" style="305" customWidth="1"/>
    <col min="14350" max="14350" width="15.77734375" style="305" customWidth="1"/>
    <col min="14351" max="14351" width="29.77734375" style="305" customWidth="1"/>
    <col min="14352" max="14352" width="20.6640625" style="305" customWidth="1"/>
    <col min="14353" max="14353" width="5.6640625" style="305" customWidth="1"/>
    <col min="14354" max="14354" width="20.6640625" style="305" customWidth="1"/>
    <col min="14355" max="14360" width="11.109375" style="305" customWidth="1"/>
    <col min="14361" max="14603" width="9" style="305"/>
    <col min="14604" max="14604" width="4.33203125" style="305" customWidth="1"/>
    <col min="14605" max="14605" width="10.88671875" style="305" customWidth="1"/>
    <col min="14606" max="14606" width="15.77734375" style="305" customWidth="1"/>
    <col min="14607" max="14607" width="29.77734375" style="305" customWidth="1"/>
    <col min="14608" max="14608" width="20.6640625" style="305" customWidth="1"/>
    <col min="14609" max="14609" width="5.6640625" style="305" customWidth="1"/>
    <col min="14610" max="14610" width="20.6640625" style="305" customWidth="1"/>
    <col min="14611" max="14616" width="11.109375" style="305" customWidth="1"/>
    <col min="14617" max="14859" width="9" style="305"/>
    <col min="14860" max="14860" width="4.33203125" style="305" customWidth="1"/>
    <col min="14861" max="14861" width="10.88671875" style="305" customWidth="1"/>
    <col min="14862" max="14862" width="15.77734375" style="305" customWidth="1"/>
    <col min="14863" max="14863" width="29.77734375" style="305" customWidth="1"/>
    <col min="14864" max="14864" width="20.6640625" style="305" customWidth="1"/>
    <col min="14865" max="14865" width="5.6640625" style="305" customWidth="1"/>
    <col min="14866" max="14866" width="20.6640625" style="305" customWidth="1"/>
    <col min="14867" max="14872" width="11.109375" style="305" customWidth="1"/>
    <col min="14873" max="15115" width="9" style="305"/>
    <col min="15116" max="15116" width="4.33203125" style="305" customWidth="1"/>
    <col min="15117" max="15117" width="10.88671875" style="305" customWidth="1"/>
    <col min="15118" max="15118" width="15.77734375" style="305" customWidth="1"/>
    <col min="15119" max="15119" width="29.77734375" style="305" customWidth="1"/>
    <col min="15120" max="15120" width="20.6640625" style="305" customWidth="1"/>
    <col min="15121" max="15121" width="5.6640625" style="305" customWidth="1"/>
    <col min="15122" max="15122" width="20.6640625" style="305" customWidth="1"/>
    <col min="15123" max="15128" width="11.109375" style="305" customWidth="1"/>
    <col min="15129" max="15371" width="9" style="305"/>
    <col min="15372" max="15372" width="4.33203125" style="305" customWidth="1"/>
    <col min="15373" max="15373" width="10.88671875" style="305" customWidth="1"/>
    <col min="15374" max="15374" width="15.77734375" style="305" customWidth="1"/>
    <col min="15375" max="15375" width="29.77734375" style="305" customWidth="1"/>
    <col min="15376" max="15376" width="20.6640625" style="305" customWidth="1"/>
    <col min="15377" max="15377" width="5.6640625" style="305" customWidth="1"/>
    <col min="15378" max="15378" width="20.6640625" style="305" customWidth="1"/>
    <col min="15379" max="15384" width="11.109375" style="305" customWidth="1"/>
    <col min="15385" max="15627" width="9" style="305"/>
    <col min="15628" max="15628" width="4.33203125" style="305" customWidth="1"/>
    <col min="15629" max="15629" width="10.88671875" style="305" customWidth="1"/>
    <col min="15630" max="15630" width="15.77734375" style="305" customWidth="1"/>
    <col min="15631" max="15631" width="29.77734375" style="305" customWidth="1"/>
    <col min="15632" max="15632" width="20.6640625" style="305" customWidth="1"/>
    <col min="15633" max="15633" width="5.6640625" style="305" customWidth="1"/>
    <col min="15634" max="15634" width="20.6640625" style="305" customWidth="1"/>
    <col min="15635" max="15640" width="11.109375" style="305" customWidth="1"/>
    <col min="15641" max="15883" width="9" style="305"/>
    <col min="15884" max="15884" width="4.33203125" style="305" customWidth="1"/>
    <col min="15885" max="15885" width="10.88671875" style="305" customWidth="1"/>
    <col min="15886" max="15886" width="15.77734375" style="305" customWidth="1"/>
    <col min="15887" max="15887" width="29.77734375" style="305" customWidth="1"/>
    <col min="15888" max="15888" width="20.6640625" style="305" customWidth="1"/>
    <col min="15889" max="15889" width="5.6640625" style="305" customWidth="1"/>
    <col min="15890" max="15890" width="20.6640625" style="305" customWidth="1"/>
    <col min="15891" max="15896" width="11.109375" style="305" customWidth="1"/>
    <col min="15897" max="16139" width="9" style="305"/>
    <col min="16140" max="16140" width="4.33203125" style="305" customWidth="1"/>
    <col min="16141" max="16141" width="10.88671875" style="305" customWidth="1"/>
    <col min="16142" max="16142" width="15.77734375" style="305" customWidth="1"/>
    <col min="16143" max="16143" width="29.77734375" style="305" customWidth="1"/>
    <col min="16144" max="16144" width="20.6640625" style="305" customWidth="1"/>
    <col min="16145" max="16145" width="5.6640625" style="305" customWidth="1"/>
    <col min="16146" max="16146" width="20.6640625" style="305" customWidth="1"/>
    <col min="16147" max="16152" width="11.109375" style="305" customWidth="1"/>
    <col min="16153" max="16384" width="9" style="305"/>
  </cols>
  <sheetData>
    <row r="1" spans="1:26" ht="22.5" customHeight="1" thickBot="1">
      <c r="A1" s="332" t="s">
        <v>244</v>
      </c>
      <c r="B1" s="306"/>
      <c r="C1" s="306"/>
      <c r="D1" s="73"/>
      <c r="E1" s="73"/>
      <c r="F1" s="73"/>
      <c r="G1" s="73"/>
      <c r="H1" s="73"/>
      <c r="I1" s="73"/>
      <c r="J1" s="73"/>
      <c r="K1" s="73"/>
      <c r="L1" s="73"/>
      <c r="M1" s="73"/>
      <c r="N1" s="73"/>
      <c r="O1" s="73"/>
      <c r="P1" s="73"/>
      <c r="Q1" s="73"/>
      <c r="R1" s="73"/>
      <c r="S1" s="73"/>
      <c r="T1" s="73"/>
      <c r="U1" s="73"/>
      <c r="V1" s="812" t="str">
        <f>③旅費内訳!E16</f>
        <v>別紙●－２－１</v>
      </c>
      <c r="W1" s="813"/>
      <c r="X1" s="73"/>
    </row>
    <row r="2" spans="1:26" ht="21.75" customHeight="1">
      <c r="A2" s="334"/>
      <c r="B2" s="331"/>
      <c r="C2" s="331" t="s">
        <v>245</v>
      </c>
      <c r="D2" s="843"/>
      <c r="E2" s="843"/>
      <c r="F2" s="843"/>
      <c r="G2" s="843"/>
      <c r="H2" s="843"/>
      <c r="I2" s="843"/>
      <c r="J2" s="843"/>
      <c r="K2" s="843"/>
      <c r="L2" s="843"/>
      <c r="M2" s="843"/>
      <c r="N2" s="843"/>
      <c r="O2" s="843"/>
      <c r="P2" s="843"/>
      <c r="Q2" s="843"/>
      <c r="R2" s="843"/>
      <c r="S2" s="843"/>
      <c r="T2" s="843"/>
      <c r="U2" s="843"/>
      <c r="V2" s="843"/>
      <c r="W2" s="843"/>
      <c r="X2" s="843"/>
      <c r="Y2" s="843"/>
      <c r="Z2" s="331"/>
    </row>
    <row r="3" spans="1:26" ht="21.75" customHeight="1">
      <c r="A3" s="334"/>
      <c r="B3" s="331"/>
      <c r="C3" s="331" t="s">
        <v>246</v>
      </c>
      <c r="D3" s="843"/>
      <c r="E3" s="843"/>
      <c r="F3" s="843"/>
      <c r="G3" s="843"/>
      <c r="H3" s="843"/>
      <c r="I3" s="843"/>
      <c r="J3" s="843"/>
      <c r="K3" s="843"/>
      <c r="L3" s="843"/>
      <c r="M3" s="843"/>
      <c r="N3" s="843"/>
      <c r="O3" s="843"/>
      <c r="P3" s="843"/>
      <c r="Q3" s="843"/>
      <c r="R3" s="843"/>
      <c r="S3" s="843"/>
      <c r="T3" s="843"/>
      <c r="U3" s="843"/>
      <c r="V3" s="843"/>
      <c r="W3" s="843"/>
      <c r="X3" s="843"/>
      <c r="Y3" s="331"/>
      <c r="Z3" s="331"/>
    </row>
    <row r="4" spans="1:26" ht="18.75" customHeight="1" thickBot="1">
      <c r="A4" s="335"/>
      <c r="B4" s="331"/>
      <c r="C4" s="331" t="s">
        <v>247</v>
      </c>
      <c r="D4" s="816" t="str">
        <f>①人件費内訳!A7</f>
        <v>（１）○○○に係る事業性・採算性の検証</v>
      </c>
      <c r="E4" s="816"/>
      <c r="F4" s="816"/>
      <c r="G4" s="816"/>
      <c r="H4" s="816"/>
      <c r="I4" s="816"/>
      <c r="J4" s="816"/>
      <c r="K4" s="816"/>
      <c r="L4" s="816"/>
      <c r="M4" s="816"/>
      <c r="N4" s="816"/>
      <c r="O4" s="816"/>
      <c r="P4" s="816"/>
      <c r="Q4" s="816"/>
      <c r="R4" s="816"/>
      <c r="S4" s="816"/>
      <c r="T4" s="816"/>
      <c r="U4" s="816"/>
      <c r="V4" s="816"/>
      <c r="W4" s="307" t="s">
        <v>248</v>
      </c>
      <c r="X4" s="331"/>
      <c r="Y4" s="331"/>
      <c r="Z4" s="331"/>
    </row>
    <row r="5" spans="1:26" ht="21.75" customHeight="1">
      <c r="A5" s="817" t="s">
        <v>241</v>
      </c>
      <c r="B5" s="820" t="s">
        <v>215</v>
      </c>
      <c r="C5" s="823" t="s">
        <v>216</v>
      </c>
      <c r="D5" s="826" t="s">
        <v>274</v>
      </c>
      <c r="E5" s="827"/>
      <c r="F5" s="828"/>
      <c r="G5" s="835" t="s">
        <v>217</v>
      </c>
      <c r="H5" s="835"/>
      <c r="I5" s="835"/>
      <c r="J5" s="835"/>
      <c r="K5" s="835"/>
      <c r="L5" s="835"/>
      <c r="M5" s="835"/>
      <c r="N5" s="835"/>
      <c r="O5" s="835"/>
      <c r="P5" s="835"/>
      <c r="Q5" s="835"/>
      <c r="R5" s="835"/>
      <c r="S5" s="835"/>
      <c r="T5" s="835"/>
      <c r="U5" s="836" t="s">
        <v>249</v>
      </c>
      <c r="V5" s="839" t="s">
        <v>221</v>
      </c>
      <c r="W5" s="840"/>
      <c r="X5" s="844" t="s">
        <v>250</v>
      </c>
    </row>
    <row r="6" spans="1:26" ht="21" customHeight="1">
      <c r="A6" s="818"/>
      <c r="B6" s="821"/>
      <c r="C6" s="824"/>
      <c r="D6" s="829"/>
      <c r="E6" s="830"/>
      <c r="F6" s="831"/>
      <c r="G6" s="848" t="s">
        <v>251</v>
      </c>
      <c r="H6" s="848" t="s">
        <v>252</v>
      </c>
      <c r="I6" s="850" t="s">
        <v>218</v>
      </c>
      <c r="J6" s="851"/>
      <c r="K6" s="850" t="s">
        <v>219</v>
      </c>
      <c r="L6" s="854"/>
      <c r="M6" s="854"/>
      <c r="N6" s="851"/>
      <c r="O6" s="838" t="s">
        <v>220</v>
      </c>
      <c r="P6" s="838"/>
      <c r="Q6" s="838"/>
      <c r="R6" s="838"/>
      <c r="S6" s="850" t="s">
        <v>253</v>
      </c>
      <c r="T6" s="851"/>
      <c r="U6" s="837"/>
      <c r="V6" s="847" t="s">
        <v>278</v>
      </c>
      <c r="W6" s="847" t="s">
        <v>242</v>
      </c>
      <c r="X6" s="845"/>
    </row>
    <row r="7" spans="1:26" ht="30.75" customHeight="1">
      <c r="A7" s="818"/>
      <c r="B7" s="822"/>
      <c r="C7" s="824"/>
      <c r="D7" s="829"/>
      <c r="E7" s="830"/>
      <c r="F7" s="831"/>
      <c r="G7" s="848"/>
      <c r="H7" s="848"/>
      <c r="I7" s="847" t="s">
        <v>275</v>
      </c>
      <c r="J7" s="847" t="s">
        <v>243</v>
      </c>
      <c r="K7" s="841" t="s">
        <v>254</v>
      </c>
      <c r="L7" s="842"/>
      <c r="M7" s="841" t="s">
        <v>255</v>
      </c>
      <c r="N7" s="842"/>
      <c r="O7" s="841" t="s">
        <v>254</v>
      </c>
      <c r="P7" s="842"/>
      <c r="Q7" s="841" t="s">
        <v>255</v>
      </c>
      <c r="R7" s="842"/>
      <c r="S7" s="847" t="s">
        <v>277</v>
      </c>
      <c r="T7" s="847" t="s">
        <v>276</v>
      </c>
      <c r="U7" s="837"/>
      <c r="V7" s="848"/>
      <c r="W7" s="848"/>
      <c r="X7" s="845"/>
    </row>
    <row r="8" spans="1:26" ht="19.5" customHeight="1">
      <c r="A8" s="819"/>
      <c r="B8" s="336"/>
      <c r="C8" s="825"/>
      <c r="D8" s="832"/>
      <c r="E8" s="833"/>
      <c r="F8" s="834"/>
      <c r="G8" s="849"/>
      <c r="H8" s="849"/>
      <c r="I8" s="849"/>
      <c r="J8" s="849"/>
      <c r="K8" s="337" t="s">
        <v>256</v>
      </c>
      <c r="L8" s="338" t="s">
        <v>257</v>
      </c>
      <c r="M8" s="337" t="s">
        <v>256</v>
      </c>
      <c r="N8" s="338" t="s">
        <v>257</v>
      </c>
      <c r="O8" s="337" t="s">
        <v>256</v>
      </c>
      <c r="P8" s="338" t="s">
        <v>258</v>
      </c>
      <c r="Q8" s="337" t="s">
        <v>256</v>
      </c>
      <c r="R8" s="338" t="s">
        <v>258</v>
      </c>
      <c r="S8" s="849"/>
      <c r="T8" s="849"/>
      <c r="U8" s="838"/>
      <c r="V8" s="849"/>
      <c r="W8" s="849"/>
      <c r="X8" s="846"/>
    </row>
    <row r="9" spans="1:26" s="341" customFormat="1" ht="19.5" customHeight="1">
      <c r="A9" s="852">
        <v>1</v>
      </c>
      <c r="B9" s="339" t="s">
        <v>259</v>
      </c>
      <c r="C9" s="810" t="s">
        <v>260</v>
      </c>
      <c r="D9" s="340" t="s">
        <v>261</v>
      </c>
      <c r="E9" s="808" t="s">
        <v>262</v>
      </c>
      <c r="F9" s="806" t="s">
        <v>263</v>
      </c>
      <c r="G9" s="798">
        <v>1160</v>
      </c>
      <c r="H9" s="798">
        <v>0</v>
      </c>
      <c r="I9" s="798">
        <v>191180</v>
      </c>
      <c r="J9" s="798">
        <v>2570</v>
      </c>
      <c r="K9" s="802"/>
      <c r="L9" s="804"/>
      <c r="M9" s="802">
        <v>4200</v>
      </c>
      <c r="N9" s="800">
        <v>3</v>
      </c>
      <c r="O9" s="802"/>
      <c r="P9" s="804"/>
      <c r="Q9" s="802">
        <v>12900</v>
      </c>
      <c r="R9" s="800">
        <v>2</v>
      </c>
      <c r="S9" s="798">
        <f>H9+I9+(M9*N9)+(M10*N10)+(Q9*R9)</f>
        <v>229580</v>
      </c>
      <c r="T9" s="798">
        <f>G9+J9+(K9*L9)+(O9*P9)</f>
        <v>3730</v>
      </c>
      <c r="U9" s="796">
        <v>8</v>
      </c>
      <c r="V9" s="790">
        <f>S9*U9</f>
        <v>1836640</v>
      </c>
      <c r="W9" s="790">
        <f>T9*U9</f>
        <v>29840</v>
      </c>
      <c r="X9" s="792" t="s">
        <v>264</v>
      </c>
    </row>
    <row r="10" spans="1:26" s="341" customFormat="1" ht="19.5" customHeight="1">
      <c r="A10" s="853"/>
      <c r="B10" s="339" t="s">
        <v>259</v>
      </c>
      <c r="C10" s="811"/>
      <c r="D10" s="342" t="s">
        <v>265</v>
      </c>
      <c r="E10" s="809"/>
      <c r="F10" s="807"/>
      <c r="G10" s="799"/>
      <c r="H10" s="799"/>
      <c r="I10" s="799"/>
      <c r="J10" s="799"/>
      <c r="K10" s="803"/>
      <c r="L10" s="805"/>
      <c r="M10" s="803"/>
      <c r="N10" s="801"/>
      <c r="O10" s="803"/>
      <c r="P10" s="805"/>
      <c r="Q10" s="803"/>
      <c r="R10" s="801"/>
      <c r="S10" s="799"/>
      <c r="T10" s="799"/>
      <c r="U10" s="797"/>
      <c r="V10" s="791"/>
      <c r="W10" s="791"/>
      <c r="X10" s="793"/>
    </row>
    <row r="11" spans="1:26" s="341" customFormat="1" ht="19.5" customHeight="1">
      <c r="A11" s="852">
        <v>2</v>
      </c>
      <c r="B11" s="339" t="s">
        <v>259</v>
      </c>
      <c r="C11" s="810" t="s">
        <v>266</v>
      </c>
      <c r="D11" s="340" t="s">
        <v>261</v>
      </c>
      <c r="E11" s="808" t="s">
        <v>262</v>
      </c>
      <c r="F11" s="806" t="s">
        <v>267</v>
      </c>
      <c r="G11" s="798">
        <v>2380</v>
      </c>
      <c r="H11" s="798">
        <v>0</v>
      </c>
      <c r="I11" s="798">
        <v>49250</v>
      </c>
      <c r="J11" s="798">
        <v>2610</v>
      </c>
      <c r="K11" s="802"/>
      <c r="L11" s="804"/>
      <c r="M11" s="802">
        <v>4200</v>
      </c>
      <c r="N11" s="800">
        <v>3</v>
      </c>
      <c r="O11" s="802"/>
      <c r="P11" s="804"/>
      <c r="Q11" s="802">
        <v>12900</v>
      </c>
      <c r="R11" s="800">
        <v>2</v>
      </c>
      <c r="S11" s="798">
        <f>H11+I11+(M11*N11)+(M12*N12)+(Q11*R11)</f>
        <v>87650</v>
      </c>
      <c r="T11" s="798">
        <f>G11+J11+(K11*L11)+(O11*P11)</f>
        <v>4990</v>
      </c>
      <c r="U11" s="796">
        <v>8</v>
      </c>
      <c r="V11" s="790">
        <f>S11*U11</f>
        <v>701200</v>
      </c>
      <c r="W11" s="790">
        <f>T11*U11</f>
        <v>39920</v>
      </c>
      <c r="X11" s="792" t="s">
        <v>268</v>
      </c>
    </row>
    <row r="12" spans="1:26" s="341" customFormat="1" ht="19.5" customHeight="1">
      <c r="A12" s="853"/>
      <c r="B12" s="339" t="s">
        <v>259</v>
      </c>
      <c r="C12" s="811"/>
      <c r="D12" s="342" t="s">
        <v>269</v>
      </c>
      <c r="E12" s="809"/>
      <c r="F12" s="807"/>
      <c r="G12" s="799"/>
      <c r="H12" s="799"/>
      <c r="I12" s="799"/>
      <c r="J12" s="799"/>
      <c r="K12" s="803"/>
      <c r="L12" s="805"/>
      <c r="M12" s="803"/>
      <c r="N12" s="801"/>
      <c r="O12" s="803"/>
      <c r="P12" s="805"/>
      <c r="Q12" s="803"/>
      <c r="R12" s="801"/>
      <c r="S12" s="799"/>
      <c r="T12" s="799"/>
      <c r="U12" s="797"/>
      <c r="V12" s="791"/>
      <c r="W12" s="791"/>
      <c r="X12" s="793"/>
    </row>
    <row r="13" spans="1:26" s="341" customFormat="1" ht="19.5" customHeight="1">
      <c r="A13" s="852">
        <v>3</v>
      </c>
      <c r="B13" s="339" t="s">
        <v>259</v>
      </c>
      <c r="C13" s="810" t="s">
        <v>299</v>
      </c>
      <c r="D13" s="340" t="s">
        <v>261</v>
      </c>
      <c r="E13" s="808" t="s">
        <v>262</v>
      </c>
      <c r="F13" s="806" t="s">
        <v>270</v>
      </c>
      <c r="G13" s="798">
        <v>1770</v>
      </c>
      <c r="H13" s="798">
        <v>0</v>
      </c>
      <c r="I13" s="798">
        <v>126600</v>
      </c>
      <c r="J13" s="798">
        <v>2610</v>
      </c>
      <c r="K13" s="802"/>
      <c r="L13" s="804"/>
      <c r="M13" s="343">
        <v>6200</v>
      </c>
      <c r="N13" s="344">
        <v>8</v>
      </c>
      <c r="O13" s="802"/>
      <c r="P13" s="804"/>
      <c r="Q13" s="802">
        <v>19300</v>
      </c>
      <c r="R13" s="800">
        <v>7</v>
      </c>
      <c r="S13" s="798">
        <f>H13+I13+(M13*N13)+(M14*N14)+(Q13*R13)</f>
        <v>315100</v>
      </c>
      <c r="T13" s="798">
        <f>G13+J13+(K13*L13)+(O13*P13)</f>
        <v>4380</v>
      </c>
      <c r="U13" s="796">
        <v>1</v>
      </c>
      <c r="V13" s="790">
        <f>S13*U13</f>
        <v>315100</v>
      </c>
      <c r="W13" s="790">
        <f>T13*U13</f>
        <v>4380</v>
      </c>
      <c r="X13" s="792" t="s">
        <v>271</v>
      </c>
    </row>
    <row r="14" spans="1:26" s="341" customFormat="1" ht="19.5" customHeight="1">
      <c r="A14" s="853"/>
      <c r="B14" s="339" t="s">
        <v>259</v>
      </c>
      <c r="C14" s="811"/>
      <c r="D14" s="342" t="s">
        <v>272</v>
      </c>
      <c r="E14" s="809"/>
      <c r="F14" s="807"/>
      <c r="G14" s="799"/>
      <c r="H14" s="799"/>
      <c r="I14" s="799"/>
      <c r="J14" s="799"/>
      <c r="K14" s="803"/>
      <c r="L14" s="805"/>
      <c r="M14" s="343">
        <v>3800</v>
      </c>
      <c r="N14" s="344">
        <v>1</v>
      </c>
      <c r="O14" s="803"/>
      <c r="P14" s="805"/>
      <c r="Q14" s="803"/>
      <c r="R14" s="801"/>
      <c r="S14" s="799"/>
      <c r="T14" s="799"/>
      <c r="U14" s="797"/>
      <c r="V14" s="791"/>
      <c r="W14" s="791"/>
      <c r="X14" s="793"/>
    </row>
    <row r="15" spans="1:26" ht="18.75" customHeight="1" thickBot="1">
      <c r="A15" s="345"/>
      <c r="B15" s="346"/>
      <c r="C15" s="347"/>
      <c r="D15" s="348"/>
      <c r="E15" s="333"/>
      <c r="F15" s="348"/>
      <c r="G15" s="309"/>
      <c r="H15" s="309"/>
      <c r="I15" s="309"/>
      <c r="J15" s="309"/>
      <c r="K15" s="349"/>
      <c r="L15" s="350"/>
      <c r="M15" s="351"/>
      <c r="N15" s="350"/>
      <c r="O15" s="349"/>
      <c r="P15" s="350"/>
      <c r="Q15" s="351"/>
      <c r="R15" s="350"/>
      <c r="S15" s="309"/>
      <c r="T15" s="309"/>
      <c r="U15" s="352"/>
      <c r="V15" s="308"/>
      <c r="W15" s="309"/>
      <c r="X15" s="353"/>
    </row>
    <row r="16" spans="1:26" ht="27" customHeight="1" thickTop="1" thickBot="1">
      <c r="A16" s="354"/>
      <c r="B16" s="794" t="s">
        <v>273</v>
      </c>
      <c r="C16" s="795"/>
      <c r="D16" s="795"/>
      <c r="E16" s="795"/>
      <c r="F16" s="795"/>
      <c r="G16" s="795"/>
      <c r="H16" s="795"/>
      <c r="I16" s="795"/>
      <c r="J16" s="795"/>
      <c r="K16" s="795"/>
      <c r="L16" s="795"/>
      <c r="M16" s="795"/>
      <c r="N16" s="795"/>
      <c r="O16" s="795"/>
      <c r="P16" s="795"/>
      <c r="Q16" s="795"/>
      <c r="R16" s="795"/>
      <c r="S16" s="795"/>
      <c r="T16" s="795"/>
      <c r="U16" s="795"/>
      <c r="V16" s="355">
        <f>SUM(V9:V15)</f>
        <v>2852940</v>
      </c>
      <c r="W16" s="356">
        <f>SUM(W9:W15)</f>
        <v>74140</v>
      </c>
      <c r="X16" s="357"/>
    </row>
    <row r="17" spans="1:26" ht="27" customHeight="1">
      <c r="B17" s="360"/>
      <c r="C17" s="361"/>
      <c r="D17" s="361"/>
      <c r="E17" s="361"/>
      <c r="F17" s="361"/>
      <c r="G17" s="361"/>
      <c r="H17" s="361"/>
      <c r="I17" s="361"/>
      <c r="J17" s="361"/>
      <c r="K17" s="361"/>
      <c r="L17" s="361"/>
      <c r="M17" s="361"/>
      <c r="N17" s="361"/>
      <c r="O17" s="361"/>
      <c r="P17" s="361"/>
      <c r="Q17" s="361"/>
      <c r="R17" s="361"/>
      <c r="S17" s="361"/>
      <c r="T17" s="361"/>
      <c r="U17" s="361"/>
      <c r="V17" s="362"/>
      <c r="W17" s="362"/>
      <c r="X17" s="362"/>
    </row>
    <row r="18" spans="1:26">
      <c r="B18" s="358"/>
    </row>
    <row r="19" spans="1:26" ht="18.75" customHeight="1" thickBot="1">
      <c r="A19" s="335"/>
      <c r="B19" s="331"/>
      <c r="C19" s="331" t="s">
        <v>247</v>
      </c>
      <c r="D19" s="816" t="str">
        <f>①人件費内訳!A16</f>
        <v>（２）○○○の他地域への波及性の検証</v>
      </c>
      <c r="E19" s="816"/>
      <c r="F19" s="816"/>
      <c r="G19" s="816"/>
      <c r="H19" s="816"/>
      <c r="I19" s="816"/>
      <c r="J19" s="816"/>
      <c r="K19" s="816"/>
      <c r="L19" s="816"/>
      <c r="M19" s="816"/>
      <c r="N19" s="816"/>
      <c r="O19" s="816"/>
      <c r="P19" s="816"/>
      <c r="Q19" s="816"/>
      <c r="R19" s="816"/>
      <c r="S19" s="816"/>
      <c r="T19" s="816"/>
      <c r="U19" s="816"/>
      <c r="V19" s="816"/>
      <c r="W19" s="307"/>
      <c r="X19" s="331"/>
      <c r="Y19" s="331"/>
      <c r="Z19" s="331"/>
    </row>
    <row r="20" spans="1:26" ht="21.75" customHeight="1">
      <c r="A20" s="817" t="s">
        <v>87</v>
      </c>
      <c r="B20" s="820" t="s">
        <v>215</v>
      </c>
      <c r="C20" s="823" t="s">
        <v>216</v>
      </c>
      <c r="D20" s="826" t="s">
        <v>274</v>
      </c>
      <c r="E20" s="827"/>
      <c r="F20" s="828"/>
      <c r="G20" s="835" t="s">
        <v>217</v>
      </c>
      <c r="H20" s="835"/>
      <c r="I20" s="835"/>
      <c r="J20" s="835"/>
      <c r="K20" s="835"/>
      <c r="L20" s="835"/>
      <c r="M20" s="835"/>
      <c r="N20" s="835"/>
      <c r="O20" s="835"/>
      <c r="P20" s="835"/>
      <c r="Q20" s="835"/>
      <c r="R20" s="835"/>
      <c r="S20" s="835"/>
      <c r="T20" s="835"/>
      <c r="U20" s="836" t="s">
        <v>249</v>
      </c>
      <c r="V20" s="839" t="s">
        <v>221</v>
      </c>
      <c r="W20" s="840"/>
      <c r="X20" s="844" t="s">
        <v>250</v>
      </c>
    </row>
    <row r="21" spans="1:26" ht="21" customHeight="1">
      <c r="A21" s="818"/>
      <c r="B21" s="821"/>
      <c r="C21" s="824"/>
      <c r="D21" s="829"/>
      <c r="E21" s="830"/>
      <c r="F21" s="831"/>
      <c r="G21" s="848" t="s">
        <v>251</v>
      </c>
      <c r="H21" s="848" t="s">
        <v>252</v>
      </c>
      <c r="I21" s="850" t="s">
        <v>218</v>
      </c>
      <c r="J21" s="851"/>
      <c r="K21" s="850" t="s">
        <v>219</v>
      </c>
      <c r="L21" s="854"/>
      <c r="M21" s="854"/>
      <c r="N21" s="851"/>
      <c r="O21" s="838" t="s">
        <v>220</v>
      </c>
      <c r="P21" s="838"/>
      <c r="Q21" s="838"/>
      <c r="R21" s="838"/>
      <c r="S21" s="850" t="s">
        <v>253</v>
      </c>
      <c r="T21" s="851"/>
      <c r="U21" s="837"/>
      <c r="V21" s="847" t="s">
        <v>278</v>
      </c>
      <c r="W21" s="847" t="s">
        <v>242</v>
      </c>
      <c r="X21" s="845"/>
    </row>
    <row r="22" spans="1:26" ht="30.75" customHeight="1">
      <c r="A22" s="818"/>
      <c r="B22" s="822"/>
      <c r="C22" s="824"/>
      <c r="D22" s="829"/>
      <c r="E22" s="830"/>
      <c r="F22" s="831"/>
      <c r="G22" s="848"/>
      <c r="H22" s="848"/>
      <c r="I22" s="847" t="s">
        <v>275</v>
      </c>
      <c r="J22" s="847" t="s">
        <v>276</v>
      </c>
      <c r="K22" s="841" t="s">
        <v>254</v>
      </c>
      <c r="L22" s="842"/>
      <c r="M22" s="841" t="s">
        <v>255</v>
      </c>
      <c r="N22" s="842"/>
      <c r="O22" s="841" t="s">
        <v>254</v>
      </c>
      <c r="P22" s="842"/>
      <c r="Q22" s="841" t="s">
        <v>255</v>
      </c>
      <c r="R22" s="842"/>
      <c r="S22" s="847" t="s">
        <v>277</v>
      </c>
      <c r="T22" s="847" t="s">
        <v>276</v>
      </c>
      <c r="U22" s="837"/>
      <c r="V22" s="848"/>
      <c r="W22" s="848"/>
      <c r="X22" s="845"/>
    </row>
    <row r="23" spans="1:26" ht="19.5" customHeight="1">
      <c r="A23" s="819"/>
      <c r="B23" s="336"/>
      <c r="C23" s="825"/>
      <c r="D23" s="832"/>
      <c r="E23" s="833"/>
      <c r="F23" s="834"/>
      <c r="G23" s="849"/>
      <c r="H23" s="849"/>
      <c r="I23" s="849"/>
      <c r="J23" s="849"/>
      <c r="K23" s="337" t="s">
        <v>256</v>
      </c>
      <c r="L23" s="338" t="s">
        <v>257</v>
      </c>
      <c r="M23" s="337" t="s">
        <v>256</v>
      </c>
      <c r="N23" s="338" t="s">
        <v>257</v>
      </c>
      <c r="O23" s="337" t="s">
        <v>256</v>
      </c>
      <c r="P23" s="338" t="s">
        <v>258</v>
      </c>
      <c r="Q23" s="337" t="s">
        <v>256</v>
      </c>
      <c r="R23" s="338" t="s">
        <v>258</v>
      </c>
      <c r="S23" s="849"/>
      <c r="T23" s="849"/>
      <c r="U23" s="838"/>
      <c r="V23" s="849"/>
      <c r="W23" s="849"/>
      <c r="X23" s="846"/>
    </row>
    <row r="24" spans="1:26" s="341" customFormat="1" ht="19.5" customHeight="1">
      <c r="A24" s="852">
        <v>1</v>
      </c>
      <c r="B24" s="339" t="s">
        <v>259</v>
      </c>
      <c r="C24" s="810" t="s">
        <v>260</v>
      </c>
      <c r="D24" s="340" t="s">
        <v>261</v>
      </c>
      <c r="E24" s="808" t="s">
        <v>262</v>
      </c>
      <c r="F24" s="806" t="s">
        <v>263</v>
      </c>
      <c r="G24" s="798">
        <v>1160</v>
      </c>
      <c r="H24" s="798">
        <v>0</v>
      </c>
      <c r="I24" s="798">
        <v>191180</v>
      </c>
      <c r="J24" s="798">
        <v>2570</v>
      </c>
      <c r="K24" s="802"/>
      <c r="L24" s="804"/>
      <c r="M24" s="802">
        <v>4200</v>
      </c>
      <c r="N24" s="800">
        <v>3</v>
      </c>
      <c r="O24" s="802"/>
      <c r="P24" s="804"/>
      <c r="Q24" s="802">
        <v>12900</v>
      </c>
      <c r="R24" s="800">
        <v>2</v>
      </c>
      <c r="S24" s="798">
        <f>H24+I24+(M24*N24)+(M25*N25)+(Q24*R24)</f>
        <v>229580</v>
      </c>
      <c r="T24" s="798">
        <f>G24+J24+(K24*L24)+(O24*P24)</f>
        <v>3730</v>
      </c>
      <c r="U24" s="796">
        <v>8</v>
      </c>
      <c r="V24" s="790">
        <f>S24*U24</f>
        <v>1836640</v>
      </c>
      <c r="W24" s="790">
        <f>T24*U24</f>
        <v>29840</v>
      </c>
      <c r="X24" s="792" t="s">
        <v>264</v>
      </c>
    </row>
    <row r="25" spans="1:26" s="341" customFormat="1" ht="19.5" customHeight="1">
      <c r="A25" s="853"/>
      <c r="B25" s="339" t="s">
        <v>259</v>
      </c>
      <c r="C25" s="811"/>
      <c r="D25" s="342" t="s">
        <v>265</v>
      </c>
      <c r="E25" s="809"/>
      <c r="F25" s="807"/>
      <c r="G25" s="799"/>
      <c r="H25" s="799"/>
      <c r="I25" s="799"/>
      <c r="J25" s="799"/>
      <c r="K25" s="803"/>
      <c r="L25" s="805"/>
      <c r="M25" s="803"/>
      <c r="N25" s="801"/>
      <c r="O25" s="803"/>
      <c r="P25" s="805"/>
      <c r="Q25" s="803"/>
      <c r="R25" s="801"/>
      <c r="S25" s="799"/>
      <c r="T25" s="799"/>
      <c r="U25" s="797"/>
      <c r="V25" s="791"/>
      <c r="W25" s="791"/>
      <c r="X25" s="793"/>
    </row>
    <row r="26" spans="1:26" s="341" customFormat="1" ht="19.5" customHeight="1">
      <c r="A26" s="852">
        <v>2</v>
      </c>
      <c r="B26" s="339" t="s">
        <v>259</v>
      </c>
      <c r="C26" s="810" t="s">
        <v>279</v>
      </c>
      <c r="D26" s="340" t="s">
        <v>261</v>
      </c>
      <c r="E26" s="808" t="s">
        <v>262</v>
      </c>
      <c r="F26" s="806" t="s">
        <v>267</v>
      </c>
      <c r="G26" s="798">
        <v>2380</v>
      </c>
      <c r="H26" s="798">
        <v>0</v>
      </c>
      <c r="I26" s="798">
        <v>49250</v>
      </c>
      <c r="J26" s="798">
        <v>2610</v>
      </c>
      <c r="K26" s="802"/>
      <c r="L26" s="804"/>
      <c r="M26" s="802">
        <v>4200</v>
      </c>
      <c r="N26" s="800">
        <v>3</v>
      </c>
      <c r="O26" s="802"/>
      <c r="P26" s="804"/>
      <c r="Q26" s="802">
        <v>12900</v>
      </c>
      <c r="R26" s="800">
        <v>2</v>
      </c>
      <c r="S26" s="798">
        <f>H26+I26+(M26*N26)+(M27*N27)+(Q26*R26)</f>
        <v>87650</v>
      </c>
      <c r="T26" s="798">
        <f>G26+J26+(K26*L26)+(O26*P26)</f>
        <v>4990</v>
      </c>
      <c r="U26" s="796">
        <v>4</v>
      </c>
      <c r="V26" s="790">
        <f>S26*U26</f>
        <v>350600</v>
      </c>
      <c r="W26" s="790">
        <f>T26*U26</f>
        <v>19960</v>
      </c>
      <c r="X26" s="792" t="s">
        <v>268</v>
      </c>
    </row>
    <row r="27" spans="1:26" s="341" customFormat="1" ht="19.5" customHeight="1">
      <c r="A27" s="853"/>
      <c r="B27" s="339" t="s">
        <v>259</v>
      </c>
      <c r="C27" s="811"/>
      <c r="D27" s="342" t="s">
        <v>269</v>
      </c>
      <c r="E27" s="809"/>
      <c r="F27" s="807"/>
      <c r="G27" s="799"/>
      <c r="H27" s="799"/>
      <c r="I27" s="799"/>
      <c r="J27" s="799"/>
      <c r="K27" s="803"/>
      <c r="L27" s="805"/>
      <c r="M27" s="803"/>
      <c r="N27" s="801"/>
      <c r="O27" s="803"/>
      <c r="P27" s="805"/>
      <c r="Q27" s="803"/>
      <c r="R27" s="801"/>
      <c r="S27" s="799"/>
      <c r="T27" s="799"/>
      <c r="U27" s="797"/>
      <c r="V27" s="791"/>
      <c r="W27" s="791"/>
      <c r="X27" s="793"/>
    </row>
    <row r="28" spans="1:26" s="341" customFormat="1" ht="19.5" customHeight="1">
      <c r="A28" s="852">
        <v>3</v>
      </c>
      <c r="B28" s="339" t="s">
        <v>259</v>
      </c>
      <c r="C28" s="810" t="s">
        <v>299</v>
      </c>
      <c r="D28" s="340" t="s">
        <v>261</v>
      </c>
      <c r="E28" s="808" t="s">
        <v>262</v>
      </c>
      <c r="F28" s="806" t="s">
        <v>270</v>
      </c>
      <c r="G28" s="798">
        <v>1770</v>
      </c>
      <c r="H28" s="798">
        <v>0</v>
      </c>
      <c r="I28" s="798">
        <v>126600</v>
      </c>
      <c r="J28" s="798">
        <v>2610</v>
      </c>
      <c r="K28" s="802"/>
      <c r="L28" s="804"/>
      <c r="M28" s="343">
        <v>6200</v>
      </c>
      <c r="N28" s="344">
        <v>8</v>
      </c>
      <c r="O28" s="802"/>
      <c r="P28" s="804"/>
      <c r="Q28" s="802">
        <v>19300</v>
      </c>
      <c r="R28" s="800">
        <v>7</v>
      </c>
      <c r="S28" s="798">
        <f>H28+I28+(M28*N28)+(M29*N29)+(Q28*R28)</f>
        <v>315100</v>
      </c>
      <c r="T28" s="798">
        <f>G28+J28+(K28*L28)+(O28*P28)</f>
        <v>4380</v>
      </c>
      <c r="U28" s="796">
        <v>1</v>
      </c>
      <c r="V28" s="790">
        <f>S28*U28</f>
        <v>315100</v>
      </c>
      <c r="W28" s="790">
        <f>T28*U28</f>
        <v>4380</v>
      </c>
      <c r="X28" s="792" t="s">
        <v>271</v>
      </c>
    </row>
    <row r="29" spans="1:26" s="341" customFormat="1" ht="19.5" customHeight="1">
      <c r="A29" s="853"/>
      <c r="B29" s="339" t="s">
        <v>259</v>
      </c>
      <c r="C29" s="811"/>
      <c r="D29" s="342" t="s">
        <v>272</v>
      </c>
      <c r="E29" s="809"/>
      <c r="F29" s="807"/>
      <c r="G29" s="799"/>
      <c r="H29" s="799"/>
      <c r="I29" s="799"/>
      <c r="J29" s="799"/>
      <c r="K29" s="803"/>
      <c r="L29" s="805"/>
      <c r="M29" s="343">
        <v>3800</v>
      </c>
      <c r="N29" s="344">
        <v>1</v>
      </c>
      <c r="O29" s="803"/>
      <c r="P29" s="805"/>
      <c r="Q29" s="803"/>
      <c r="R29" s="801"/>
      <c r="S29" s="799"/>
      <c r="T29" s="799"/>
      <c r="U29" s="797"/>
      <c r="V29" s="791"/>
      <c r="W29" s="791"/>
      <c r="X29" s="793"/>
    </row>
    <row r="30" spans="1:26" ht="18.75" customHeight="1" thickBot="1">
      <c r="A30" s="345"/>
      <c r="B30" s="346"/>
      <c r="C30" s="347"/>
      <c r="D30" s="348"/>
      <c r="E30" s="333"/>
      <c r="F30" s="348"/>
      <c r="G30" s="309"/>
      <c r="H30" s="309"/>
      <c r="I30" s="309"/>
      <c r="J30" s="309"/>
      <c r="K30" s="349"/>
      <c r="L30" s="350"/>
      <c r="M30" s="351"/>
      <c r="N30" s="350"/>
      <c r="O30" s="349"/>
      <c r="P30" s="350"/>
      <c r="Q30" s="351"/>
      <c r="R30" s="350"/>
      <c r="S30" s="309"/>
      <c r="T30" s="309"/>
      <c r="U30" s="352"/>
      <c r="V30" s="308"/>
      <c r="W30" s="309"/>
      <c r="X30" s="353"/>
    </row>
    <row r="31" spans="1:26" ht="27" customHeight="1" thickTop="1" thickBot="1">
      <c r="A31" s="354"/>
      <c r="B31" s="794" t="s">
        <v>273</v>
      </c>
      <c r="C31" s="795"/>
      <c r="D31" s="795"/>
      <c r="E31" s="795"/>
      <c r="F31" s="795"/>
      <c r="G31" s="795"/>
      <c r="H31" s="795"/>
      <c r="I31" s="795"/>
      <c r="J31" s="795"/>
      <c r="K31" s="795"/>
      <c r="L31" s="795"/>
      <c r="M31" s="795"/>
      <c r="N31" s="795"/>
      <c r="O31" s="795"/>
      <c r="P31" s="795"/>
      <c r="Q31" s="795"/>
      <c r="R31" s="795"/>
      <c r="S31" s="795"/>
      <c r="T31" s="795"/>
      <c r="U31" s="795"/>
      <c r="V31" s="355">
        <f>SUM(V24:V30)</f>
        <v>2502340</v>
      </c>
      <c r="W31" s="356">
        <f>SUM(W24:W30)</f>
        <v>54180</v>
      </c>
      <c r="X31" s="357"/>
    </row>
    <row r="32" spans="1:26">
      <c r="B32" s="358"/>
      <c r="W32" s="359"/>
      <c r="X32" s="359"/>
    </row>
    <row r="33" spans="1:14">
      <c r="A33" s="332"/>
      <c r="K33" s="311"/>
      <c r="L33" s="311"/>
    </row>
    <row r="34" spans="1:14">
      <c r="A34" s="814"/>
      <c r="B34" s="815"/>
      <c r="C34" s="815"/>
      <c r="D34" s="815"/>
      <c r="E34" s="815"/>
      <c r="F34" s="815"/>
      <c r="G34" s="815"/>
      <c r="H34" s="815"/>
      <c r="I34" s="815"/>
      <c r="J34" s="815"/>
      <c r="K34" s="815"/>
      <c r="L34" s="815"/>
      <c r="M34" s="815"/>
      <c r="N34" s="815"/>
    </row>
    <row r="35" spans="1:14">
      <c r="A35" s="815"/>
      <c r="B35" s="815"/>
      <c r="C35" s="815"/>
      <c r="D35" s="815"/>
      <c r="E35" s="815"/>
      <c r="F35" s="815"/>
      <c r="G35" s="815"/>
      <c r="H35" s="815"/>
      <c r="I35" s="815"/>
      <c r="J35" s="815"/>
      <c r="K35" s="815"/>
      <c r="L35" s="815"/>
      <c r="M35" s="815"/>
      <c r="N35" s="815"/>
    </row>
  </sheetData>
  <mergeCells count="185">
    <mergeCell ref="X9:X10"/>
    <mergeCell ref="A11:A12"/>
    <mergeCell ref="C11:C12"/>
    <mergeCell ref="E11:E12"/>
    <mergeCell ref="F11:F12"/>
    <mergeCell ref="G11:G12"/>
    <mergeCell ref="H11:H12"/>
    <mergeCell ref="I11:I12"/>
    <mergeCell ref="J11:J12"/>
    <mergeCell ref="K11:K12"/>
    <mergeCell ref="L11:L12"/>
    <mergeCell ref="O11:O12"/>
    <mergeCell ref="P11:P12"/>
    <mergeCell ref="Q11:Q12"/>
    <mergeCell ref="R11:R12"/>
    <mergeCell ref="T11:T12"/>
    <mergeCell ref="S11:S12"/>
    <mergeCell ref="U11:U12"/>
    <mergeCell ref="W11:W12"/>
    <mergeCell ref="V11:V12"/>
    <mergeCell ref="X11:X12"/>
    <mergeCell ref="M9:M10"/>
    <mergeCell ref="N9:N10"/>
    <mergeCell ref="M11:M12"/>
    <mergeCell ref="A9:A10"/>
    <mergeCell ref="C9:C10"/>
    <mergeCell ref="E9:E10"/>
    <mergeCell ref="F9:F10"/>
    <mergeCell ref="G9:G10"/>
    <mergeCell ref="H9:H10"/>
    <mergeCell ref="I9:I10"/>
    <mergeCell ref="J9:J10"/>
    <mergeCell ref="K9:K10"/>
    <mergeCell ref="A5:A8"/>
    <mergeCell ref="B5:B7"/>
    <mergeCell ref="C5:C8"/>
    <mergeCell ref="D5:F8"/>
    <mergeCell ref="G5:T5"/>
    <mergeCell ref="U5:U8"/>
    <mergeCell ref="S6:T6"/>
    <mergeCell ref="S7:S8"/>
    <mergeCell ref="T7:T8"/>
    <mergeCell ref="R13:R14"/>
    <mergeCell ref="K13:K14"/>
    <mergeCell ref="L13:L14"/>
    <mergeCell ref="V5:W5"/>
    <mergeCell ref="G6:G8"/>
    <mergeCell ref="H6:H8"/>
    <mergeCell ref="I6:J6"/>
    <mergeCell ref="K6:N6"/>
    <mergeCell ref="O6:R6"/>
    <mergeCell ref="V6:V8"/>
    <mergeCell ref="P9:P10"/>
    <mergeCell ref="Q9:Q10"/>
    <mergeCell ref="R9:R10"/>
    <mergeCell ref="T9:T10"/>
    <mergeCell ref="S9:S10"/>
    <mergeCell ref="U9:U10"/>
    <mergeCell ref="W9:W10"/>
    <mergeCell ref="V9:V10"/>
    <mergeCell ref="N11:N12"/>
    <mergeCell ref="A13:A14"/>
    <mergeCell ref="C13:C14"/>
    <mergeCell ref="E13:E14"/>
    <mergeCell ref="F13:F14"/>
    <mergeCell ref="G13:G14"/>
    <mergeCell ref="H13:H14"/>
    <mergeCell ref="I13:I14"/>
    <mergeCell ref="A26:A27"/>
    <mergeCell ref="C26:C27"/>
    <mergeCell ref="E26:E27"/>
    <mergeCell ref="F26:F27"/>
    <mergeCell ref="G26:G27"/>
    <mergeCell ref="H26:H27"/>
    <mergeCell ref="I26:I27"/>
    <mergeCell ref="A28:A29"/>
    <mergeCell ref="M22:N22"/>
    <mergeCell ref="G21:G23"/>
    <mergeCell ref="H21:H23"/>
    <mergeCell ref="I21:J21"/>
    <mergeCell ref="K21:N21"/>
    <mergeCell ref="I22:I23"/>
    <mergeCell ref="J22:J23"/>
    <mergeCell ref="R24:R25"/>
    <mergeCell ref="H24:H25"/>
    <mergeCell ref="I24:I25"/>
    <mergeCell ref="A24:A25"/>
    <mergeCell ref="C24:C25"/>
    <mergeCell ref="E24:E25"/>
    <mergeCell ref="F24:F25"/>
    <mergeCell ref="G24:G25"/>
    <mergeCell ref="O22:P22"/>
    <mergeCell ref="Q22:R22"/>
    <mergeCell ref="W24:W25"/>
    <mergeCell ref="V24:V25"/>
    <mergeCell ref="X24:X25"/>
    <mergeCell ref="J24:J25"/>
    <mergeCell ref="U24:U25"/>
    <mergeCell ref="T24:T25"/>
    <mergeCell ref="S24:S25"/>
    <mergeCell ref="V21:V23"/>
    <mergeCell ref="W21:W23"/>
    <mergeCell ref="S21:T21"/>
    <mergeCell ref="O21:R21"/>
    <mergeCell ref="S22:S23"/>
    <mergeCell ref="T22:T23"/>
    <mergeCell ref="X20:X23"/>
    <mergeCell ref="X13:X14"/>
    <mergeCell ref="B16:U16"/>
    <mergeCell ref="J13:J14"/>
    <mergeCell ref="U13:U14"/>
    <mergeCell ref="W13:W14"/>
    <mergeCell ref="V13:V14"/>
    <mergeCell ref="T13:T14"/>
    <mergeCell ref="S13:S14"/>
    <mergeCell ref="D2:Y2"/>
    <mergeCell ref="D3:X3"/>
    <mergeCell ref="D4:V4"/>
    <mergeCell ref="X5:X8"/>
    <mergeCell ref="O13:O14"/>
    <mergeCell ref="P13:P14"/>
    <mergeCell ref="Q13:Q14"/>
    <mergeCell ref="W6:W8"/>
    <mergeCell ref="I7:I8"/>
    <mergeCell ref="J7:J8"/>
    <mergeCell ref="K7:L7"/>
    <mergeCell ref="M7:N7"/>
    <mergeCell ref="O7:P7"/>
    <mergeCell ref="Q7:R7"/>
    <mergeCell ref="L9:L10"/>
    <mergeCell ref="O9:O10"/>
    <mergeCell ref="V1:W1"/>
    <mergeCell ref="A34:N34"/>
    <mergeCell ref="A35:N35"/>
    <mergeCell ref="D19:V19"/>
    <mergeCell ref="A20:A23"/>
    <mergeCell ref="B20:B22"/>
    <mergeCell ref="C20:C23"/>
    <mergeCell ref="D20:F23"/>
    <mergeCell ref="G20:T20"/>
    <mergeCell ref="U20:U23"/>
    <mergeCell ref="V20:W20"/>
    <mergeCell ref="K22:L22"/>
    <mergeCell ref="K24:K25"/>
    <mergeCell ref="L24:L25"/>
    <mergeCell ref="M24:M25"/>
    <mergeCell ref="N24:N25"/>
    <mergeCell ref="O24:O25"/>
    <mergeCell ref="P24:P25"/>
    <mergeCell ref="Q24:Q25"/>
    <mergeCell ref="T26:T27"/>
    <mergeCell ref="S26:S27"/>
    <mergeCell ref="U26:U27"/>
    <mergeCell ref="W26:W27"/>
    <mergeCell ref="V26:V27"/>
    <mergeCell ref="X26:X27"/>
    <mergeCell ref="J26:J27"/>
    <mergeCell ref="K26:K27"/>
    <mergeCell ref="L26:L27"/>
    <mergeCell ref="M26:M27"/>
    <mergeCell ref="N26:N27"/>
    <mergeCell ref="O26:O27"/>
    <mergeCell ref="P26:P27"/>
    <mergeCell ref="Q26:Q27"/>
    <mergeCell ref="R26:R27"/>
    <mergeCell ref="V28:V29"/>
    <mergeCell ref="X28:X29"/>
    <mergeCell ref="B31:U31"/>
    <mergeCell ref="W28:W29"/>
    <mergeCell ref="U28:U29"/>
    <mergeCell ref="S28:S29"/>
    <mergeCell ref="T28:T29"/>
    <mergeCell ref="R28:R29"/>
    <mergeCell ref="Q28:Q29"/>
    <mergeCell ref="P28:P29"/>
    <mergeCell ref="O28:O29"/>
    <mergeCell ref="L28:L29"/>
    <mergeCell ref="K28:K29"/>
    <mergeCell ref="J28:J29"/>
    <mergeCell ref="I28:I29"/>
    <mergeCell ref="H28:H29"/>
    <mergeCell ref="G28:G29"/>
    <mergeCell ref="F28:F29"/>
    <mergeCell ref="E28:E29"/>
    <mergeCell ref="C28:C29"/>
  </mergeCells>
  <phoneticPr fontId="3"/>
  <printOptions horizontalCentered="1"/>
  <pageMargins left="0.70866141732283472" right="0.39370078740157483" top="0.98425196850393704" bottom="0.98425196850393704" header="0.51181102362204722" footer="0.51181102362204722"/>
  <pageSetup paperSize="9" scale="66" fitToHeight="0" orientation="landscape" r:id="rId1"/>
  <headerFooter alignWithMargins="0"/>
  <ignoredErrors>
    <ignoredError sqref="D4"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提出用</vt:lpstr>
      <vt:lpstr>提出用（複数者が共同で応募する場合）</vt:lpstr>
      <vt:lpstr>→以下のシートは提出不要（参考用）</vt:lpstr>
      <vt:lpstr>①人件費内訳</vt:lpstr>
      <vt:lpstr>①-２実績単価算定根拠</vt:lpstr>
      <vt:lpstr>②諸謝金内訳</vt:lpstr>
      <vt:lpstr>③旅費内訳</vt:lpstr>
      <vt:lpstr>③-1国内旅費</vt:lpstr>
      <vt:lpstr>③-2外国旅費</vt:lpstr>
      <vt:lpstr>⑥消耗品費内訳</vt:lpstr>
      <vt:lpstr>⑦印刷製本費内訳</vt:lpstr>
      <vt:lpstr>⑧通信運搬費内訳</vt:lpstr>
      <vt:lpstr>⑨借料及び損料内訳</vt:lpstr>
      <vt:lpstr>⑩会議費内訳</vt:lpstr>
      <vt:lpstr>⑪賃金内訳</vt:lpstr>
      <vt:lpstr>⑫雑役務費内訳</vt:lpstr>
      <vt:lpstr>⑬外注費内訳</vt:lpstr>
      <vt:lpstr>⑭共同実施費内訳</vt:lpstr>
      <vt:lpstr>③旅費内訳!Print_Area</vt:lpstr>
      <vt:lpstr>⑥消耗品費内訳!Print_Area</vt:lpstr>
      <vt:lpstr>⑬外注費内訳!Print_Area</vt:lpstr>
      <vt:lpstr>⑭共同実施費内訳!Print_Area</vt:lpstr>
      <vt:lpstr>提出用!Print_Area</vt:lpstr>
      <vt:lpstr>'提出用（複数者が共同で応募する場合）'!Print_Area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