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再生循環局\"/>
    </mc:Choice>
  </mc:AlternateContent>
  <xr:revisionPtr revIDLastSave="0" documentId="13_ncr:1_{E8B3C33E-10C2-4E87-B742-9064D9AC913B}" xr6:coauthVersionLast="47" xr6:coauthVersionMax="47" xr10:uidLastSave="{00000000-0000-0000-0000-000000000000}"/>
  <bookViews>
    <workbookView xWindow="22932" yWindow="-5280" windowWidth="23256" windowHeight="12576"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62" i="13" l="1"/>
  <c r="Y459" i="13"/>
  <c r="AU310" i="13"/>
  <c r="AU309" i="13"/>
  <c r="AU308" i="13"/>
  <c r="AU307" i="13"/>
  <c r="AU306" i="13"/>
  <c r="AU305" i="13"/>
  <c r="AU304" i="13"/>
  <c r="AU303" i="13"/>
  <c r="AD20" i="13" l="1"/>
  <c r="AD17" i="13"/>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<sst xmlns="http://schemas.openxmlformats.org/spreadsheetml/2006/main" count="1494" uniqueCount="751">
  <si>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</si>
  <si>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</si>
  <si>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</si>
  <si>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</si>
  <si>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</si>
  <si>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</si>
  <si>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</si>
  <si>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</si>
  <si>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</si>
  <si>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</si>
  <si>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</si>
  <si>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</si>
  <si>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</si>
  <si>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</si>
  <si>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</si>
  <si>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</si>
  <si>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</si>
  <si>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</si>
  <si>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</si>
  <si>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</si>
  <si>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</si>
  <si>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</si>
  <si>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</si>
  <si>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</si>
  <si>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</si>
  <si>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</si>
  <si>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</si>
  <si>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</si>
  <si>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</si>
  <si>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</si>
  <si>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</si>
  <si>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</si>
  <si>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</si>
  <si>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</si>
  <si>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</si>
  <si>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</si>
  <si>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</si>
  <si>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</si>
  <si>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</si>
  <si>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</si>
  <si>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</si>
  <si>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</si>
  <si>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</si>
  <si>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</si>
  <si>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</si>
  <si>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</si>
  <si>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</si>
  <si>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</si>
  <si>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</si>
  <si>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</si>
  <si>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</si>
  <si>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</si>
  <si>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</si>
  <si>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</si>
  <si>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</si>
  <si>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</si>
  <si>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</si>
  <si>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</si>
  <si>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</si>
  <si>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</si>
  <si>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</si>
  <si>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</si>
  <si>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</si>
  <si>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</si>
  <si>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</si>
  <si>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</si>
  <si>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</si>
  <si>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</si>
  <si>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</si>
  <si>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</si>
  <si>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</si>
  <si>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</si>
  <si>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</si>
  <si>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</si>
  <si>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</si>
  <si>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</si>
  <si>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</si>
  <si>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</si>
  <si>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</si>
  <si>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</si>
  <si>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</si>
  <si>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</si>
  <si>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</si>
  <si>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</si>
  <si>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</si>
  <si>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</si>
  <si>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</si>
  <si>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</si>
  <si>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</si>
  <si>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</si>
  <si>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</si>
  <si>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</si>
  <si>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</si>
  <si>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</si>
  <si>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</si>
  <si>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</si>
  <si>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</si>
  <si>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</si>
  <si>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</si>
  <si>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</si>
  <si>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</si>
  <si>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</si>
  <si>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</si>
  <si>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</si>
  <si>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</si>
  <si>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</si>
  <si>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</si>
  <si>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</si>
  <si>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</si>
  <si>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</si>
  <si>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</si>
  <si>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</si>
  <si>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</si>
  <si>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</si>
  <si>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</si>
  <si>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</si>
  <si>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</si>
  <si>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</si>
  <si>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</si>
  <si>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</si>
  <si>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</si>
  <si>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</si>
  <si>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</si>
  <si>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</si>
  <si>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</si>
  <si>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</si>
  <si>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</si>
  <si>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</si>
  <si>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</si>
  <si>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</si>
  <si>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</si>
  <si>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</si>
  <si>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</si>
  <si>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</si>
  <si>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</si>
  <si>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</si>
  <si>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</si>
  <si>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</si>
  <si>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</si>
  <si>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</si>
  <si>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</si>
  <si>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</si>
  <si>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</si>
  <si>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</si>
  <si>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</si>
  <si>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</si>
  <si>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</si>
  <si>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</si>
  <si>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</si>
  <si>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</si>
  <si>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</si>
  <si>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</si>
  <si>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</si>
  <si>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</si>
  <si>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</si>
  <si>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</si>
  <si>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</si>
  <si>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</si>
  <si>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</si>
  <si>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</si>
  <si>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</si>
  <si>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</si>
  <si>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</si>
  <si>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</si>
  <si>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</si>
  <si>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</si>
  <si>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</si>
  <si>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</si>
  <si>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</si>
  <si>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</si>
  <si>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</si>
  <si>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</si>
  <si>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</si>
  <si>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</si>
  <si>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</si>
  <si>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</si>
  <si>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</si>
  <si>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</si>
  <si>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</si>
  <si>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</si>
  <si>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</si>
  <si>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</si>
  <si>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</si>
  <si>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</si>
  <si>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</si>
  <si>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</si>
  <si>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</si>
  <si>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</si>
  <si>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</si>
  <si>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</si>
  <si>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</si>
  <si>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</si>
  <si>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</si>
  <si>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</si>
  <si>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</si>
  <si>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</si>
  <si>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</si>
  <si>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</si>
  <si>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</si>
  <si>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</si>
  <si>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</si>
  <si>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</si>
  <si>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</si>
  <si>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</si>
  <si>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</si>
  <si>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</si>
  <si>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</si>
  <si>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</si>
  <si>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</si>
  <si>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</si>
  <si>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</si>
  <si>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</si>
  <si>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</si>
  <si>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</si>
  <si>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</si>
  <si>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</si>
  <si>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</si>
  <si>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</si>
  <si>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</si>
  <si>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</si>
  <si>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</si>
  <si>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</si>
  <si>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</si>
  <si>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</si>
  <si>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</si>
  <si>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</si>
  <si>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</si>
  <si>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</si>
  <si>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</si>
  <si>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</si>
  <si>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</si>
  <si>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</si>
  <si>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</si>
  <si>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</si>
  <si>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</si>
  <si>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</si>
  <si>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</si>
  <si>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</si>
  <si>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</si>
  <si>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</si>
  <si>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</si>
  <si>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</si>
  <si>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</si>
  <si>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</si>
  <si>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</si>
  <si>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</si>
  <si>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</si>
  <si>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</si>
  <si>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</si>
  <si>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</si>
  <si>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</si>
  <si>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</si>
  <si>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</si>
  <si>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</si>
  <si>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</si>
  <si>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</si>
  <si>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</si>
  <si>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</si>
  <si>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</si>
  <si>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</si>
  <si>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</si>
  <si>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</si>
  <si>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</si>
  <si>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</si>
  <si>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</si>
  <si>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</si>
  <si>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</si>
  <si>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</si>
  <si>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</si>
  <si>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</si>
  <si>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</si>
  <si>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</si>
  <si>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</si>
  <si>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</si>
  <si>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</si>
  <si>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</si>
  <si>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</si>
  <si>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</si>
  <si>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</si>
  <si>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</si>
  <si>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</si>
  <si>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</si>
  <si>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</si>
  <si>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</si>
  <si>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</si>
  <si>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</si>
  <si>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</si>
  <si>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</si>
  <si>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</si>
  <si>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</si>
  <si>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</si>
  <si>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</si>
  <si>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</si>
  <si>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</si>
  <si>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</si>
  <si>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</si>
  <si>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</si>
  <si>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</si>
  <si>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</si>
  <si>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</si>
  <si>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</si>
  <si>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</si>
  <si>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</si>
  <si>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</si>
  <si>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</si>
  <si>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</si>
  <si>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</si>
  <si>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</si>
  <si>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</si>
  <si>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</si>
  <si>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</si>
  <si>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</si>
  <si>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</si>
  <si>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</si>
  <si>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</si>
  <si>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</si>
  <si>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</si>
  <si>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</si>
  <si>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</si>
  <si>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</si>
  <si>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</si>
  <si>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</si>
  <si>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</si>
  <si>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</si>
  <si>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</si>
  <si>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</si>
  <si>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</si>
  <si>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</si>
  <si>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</si>
  <si>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</si>
  <si>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</si>
  <si>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</si>
  <si>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</si>
  <si>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</si>
  <si>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</si>
  <si>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</si>
  <si>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</si>
  <si>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</si>
  <si>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</si>
  <si>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</si>
  <si>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</si>
  <si>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</si>
  <si>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</si>
  <si>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</si>
  <si>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</si>
  <si>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</si>
  <si>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</si>
  <si>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</si>
  <si>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</si>
  <si>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</si>
  <si>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</si>
  <si>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</si>
  <si>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</si>
  <si>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</si>
  <si>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</si>
  <si>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</si>
  <si>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</si>
  <si>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</si>
  <si>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</si>
  <si>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</si>
  <si>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</si>
  <si>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</si>
  <si>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</si>
  <si>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</si>
  <si>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</si>
  <si>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</si>
  <si>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</si>
  <si>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</si>
  <si>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</si>
  <si>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</si>
  <si>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</si>
  <si>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</si>
  <si>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</si>
  <si>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</si>
  <si>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</si>
  <si>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</si>
  <si>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</si>
  <si>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</si>
  <si>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</si>
  <si>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</si>
  <si>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</si>
  <si>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</si>
  <si>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</si>
  <si>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</si>
  <si>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</si>
  <si>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</si>
  <si>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</si>
  <si>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</si>
  <si>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</si>
  <si>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</si>
  <si>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</si>
  <si>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</si>
  <si>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</si>
  <si>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</si>
  <si>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</si>
  <si>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</si>
  <si>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</si>
  <si>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</si>
  <si>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</si>
  <si>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</si>
  <si>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</si>
  <si>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</si>
  <si>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</si>
  <si>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</si>
  <si>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</si>
  <si>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</si>
  <si>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</si>
  <si>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</si>
  <si>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</si>
  <si>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</si>
  <si>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</si>
  <si>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</si>
  <si>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</si>
  <si>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</si>
  <si>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</si>
  <si>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</si>
  <si>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</si>
  <si>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</si>
  <si>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</si>
  <si>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</si>
  <si>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</si>
  <si>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</si>
  <si>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</si>
  <si>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</si>
  <si>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</si>
  <si>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</si>
  <si>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</si>
  <si>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</si>
  <si>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</si>
  <si>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</si>
  <si>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</si>
  <si>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</si>
  <si>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</si>
  <si>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</si>
  <si>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</si>
  <si>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</si>
  <si>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</si>
  <si>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</si>
  <si>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</si>
  <si>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</si>
  <si>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</si>
  <si>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</si>
  <si>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</si>
  <si>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</si>
  <si>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</si>
  <si>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</si>
  <si>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</si>
  <si>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</si>
  <si>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</si>
  <si>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</si>
  <si>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</si>
  <si>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</si>
  <si>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</si>
  <si>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</si>
  <si>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</si>
  <si>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</si>
  <si>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</si>
  <si>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</si>
  <si>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</si>
  <si>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</si>
  <si>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</si>
  <si>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</si>
  <si>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</si>
  <si>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</si>
  <si>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</si>
  <si>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</si>
  <si>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</si>
  <si>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</si>
  <si>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</si>
  <si>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</si>
  <si>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</si>
  <si>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</si>
  <si>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</si>
  <si>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</si>
  <si>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</si>
  <si>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</si>
  <si>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</si>
  <si>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</si>
  <si>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</si>
  <si>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</si>
  <si>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</si>
  <si>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</si>
  <si>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</si>
  <si>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</si>
  <si>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</si>
  <si>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</si>
  <si>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</si>
  <si>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</si>
  <si>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</si>
  <si>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</si>
  <si>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</si>
  <si>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</si>
  <si>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</si>
  <si>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</si>
  <si>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</si>
  <si>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</si>
  <si>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</si>
  <si>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</si>
  <si>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</si>
  <si>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</si>
  <si>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</si>
  <si>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</si>
  <si>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</si>
  <si>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</si>
  <si>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</si>
  <si>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</si>
  <si>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</si>
  <si>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</si>
  <si>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</si>
  <si>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</si>
  <si>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</si>
  <si>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</si>
  <si>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</si>
  <si>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</si>
  <si>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</si>
  <si>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</si>
  <si>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</si>
  <si>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</si>
  <si>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</si>
  <si>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</si>
  <si>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</si>
  <si>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</si>
  <si>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</si>
  <si>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</si>
  <si>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</si>
  <si>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</si>
  <si>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</si>
  <si>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</si>
  <si>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</si>
  <si>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</si>
  <si>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</si>
  <si>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</si>
  <si>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</si>
  <si>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</si>
  <si>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</si>
  <si>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</si>
  <si>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</si>
  <si>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</si>
  <si>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</si>
  <si>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</si>
  <si>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</si>
  <si>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</si>
  <si>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</si>
  <si>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</si>
  <si>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</si>
  <si>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</si>
  <si>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</si>
  <si>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</si>
  <si>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</si>
  <si>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</si>
  <si>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</si>
  <si>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</si>
  <si>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</si>
  <si>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</si>
  <si>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</si>
  <si>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</si>
  <si>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</si>
  <si>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</si>
  <si>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</si>
  <si>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</si>
  <si>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</si>
  <si>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</si>
  <si>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</si>
  <si>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</si>
  <si>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</si>
  <si>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</si>
  <si>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</si>
  <si>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</si>
  <si>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</si>
  <si>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</si>
  <si>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</si>
  <si>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</si>
  <si>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</si>
  <si>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</si>
  <si>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</si>
  <si>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</si>
  <si>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</si>
  <si>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</si>
  <si>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</si>
  <si>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</si>
  <si>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</si>
  <si>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</si>
  <si>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</si>
  <si>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</si>
  <si>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</si>
  <si>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</si>
  <si>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</si>
  <si>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</si>
  <si>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</si>
  <si>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</si>
  <si>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</si>
  <si>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</si>
  <si>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</si>
  <si>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</si>
  <si>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</si>
  <si>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</si>
  <si>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</si>
  <si>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</si>
  <si>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大規模災害に備えた廃棄物処理体制検討・拠点整備事業</t>
  </si>
  <si>
    <t>平成26年度</t>
  </si>
  <si>
    <t>終了予定なし</t>
  </si>
  <si>
    <t>環境再生・資源循環局</t>
  </si>
  <si>
    <t>廃棄物適正処理推進課</t>
  </si>
  <si>
    <t>・廃棄物処理法　第５条の３
・災害対策基本法　第86条の５
・国土強靱化基本法　第10条
・南海トラフ地震対策特別措置法　第４条
・首都直下地震対策特別措置法　第４条
・広域臨海環境整備センター法　第20条</t>
    <phoneticPr fontId="5"/>
  </si>
  <si>
    <t>○</t>
  </si>
  <si>
    <t>　災害発生時においても、適正かつ円滑・迅速な廃棄物の処理が実施可能となるよう、施設整備も含めた強靱な廃棄物処理システムの構築を目指す。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t>
  </si>
  <si>
    <t>　東日本大震災のような大規模災害が発生した場合においても、生活環境を保全するとともに、膨大に発生する災害廃棄物を適正かつ円滑・迅速に処理するための、強靱な廃棄物処理システムの構築を行うために、以下の事業を実施。
①大規模災害発生に備えた災害廃棄物対策の支援
　有識者会議が「災害廃棄物対策推進・支援体制の充実」 、 「研究開発、情報発信及び国際協力の推進」、「災害廃棄物対策のフォローアップの実施」等の観点から取りまとめた提言を受けて、全国単位、地域ブロック単位で施策を実施する。同時に、現場での対応力を強化するため、災害廃棄物対策指針及び大規模災害発生に備えた行動指針に基づき、災害廃棄物処理計画の策定の促進等の、地方自治体における災害廃棄物対策の支援を行う。
②廃棄物処理施設整備交付金の交付
　平時から地域の廃棄物処理システムを強靱化するため、災害廃棄物処理計画等に基づいた廃棄物処理施設整備事業の支援を目的とした交付金の交付を市町村に行う。（交付率１／３（一部１／２））</t>
    <phoneticPr fontId="5"/>
  </si>
  <si>
    <t>-</t>
  </si>
  <si>
    <t>廃棄物処理施設整備交付金</t>
  </si>
  <si>
    <t>・災害廃棄物処理計画未策定の自治体に対する計画策定支援や、策定済の自治体に対する災害廃棄物処理計画の実効性を向上させるための図上演習等の実施する。</t>
    <rPh sb="1" eb="3">
      <t>サイガイ</t>
    </rPh>
    <rPh sb="3" eb="6">
      <t>ハイキブツ</t>
    </rPh>
    <rPh sb="6" eb="8">
      <t>ショリ</t>
    </rPh>
    <rPh sb="8" eb="10">
      <t>ケイカク</t>
    </rPh>
    <rPh sb="10" eb="13">
      <t>ミサクテイ</t>
    </rPh>
    <rPh sb="14" eb="17">
      <t>ジチタイ</t>
    </rPh>
    <rPh sb="18" eb="19">
      <t>タイ</t>
    </rPh>
    <rPh sb="21" eb="23">
      <t>ケイカク</t>
    </rPh>
    <rPh sb="23" eb="25">
      <t>サクテイ</t>
    </rPh>
    <rPh sb="25" eb="27">
      <t>シエン</t>
    </rPh>
    <rPh sb="29" eb="31">
      <t>サクテイ</t>
    </rPh>
    <rPh sb="31" eb="32">
      <t>ズ</t>
    </rPh>
    <rPh sb="33" eb="36">
      <t>ジチタイ</t>
    </rPh>
    <rPh sb="37" eb="38">
      <t>タイ</t>
    </rPh>
    <rPh sb="40" eb="42">
      <t>サイガイ</t>
    </rPh>
    <rPh sb="42" eb="45">
      <t>ハイキブツ</t>
    </rPh>
    <rPh sb="45" eb="47">
      <t>ショリ</t>
    </rPh>
    <rPh sb="47" eb="49">
      <t>ケイカク</t>
    </rPh>
    <rPh sb="50" eb="53">
      <t>ジッコウセイ</t>
    </rPh>
    <rPh sb="54" eb="56">
      <t>コウジョウ</t>
    </rPh>
    <rPh sb="62" eb="64">
      <t>ズジョウ</t>
    </rPh>
    <rPh sb="64" eb="66">
      <t>エンシュウ</t>
    </rPh>
    <rPh sb="66" eb="67">
      <t>トウ</t>
    </rPh>
    <rPh sb="68" eb="70">
      <t>ジッシ</t>
    </rPh>
    <phoneticPr fontId="5"/>
  </si>
  <si>
    <t>地域ブロック協議会を通じた関係者間の連携強化</t>
    <rPh sb="0" eb="2">
      <t>チイキ</t>
    </rPh>
    <rPh sb="6" eb="9">
      <t>キョウギカイ</t>
    </rPh>
    <rPh sb="10" eb="11">
      <t>ツウ</t>
    </rPh>
    <rPh sb="13" eb="16">
      <t>カンケイシャ</t>
    </rPh>
    <rPh sb="16" eb="17">
      <t>カン</t>
    </rPh>
    <rPh sb="18" eb="20">
      <t>レンケイ</t>
    </rPh>
    <rPh sb="20" eb="22">
      <t>キョウカ</t>
    </rPh>
    <phoneticPr fontId="5"/>
  </si>
  <si>
    <t>①地域ブロック単位での協議の場の設置</t>
  </si>
  <si>
    <t>箇所</t>
  </si>
  <si>
    <t>①令和7年度において市区町村における災害廃棄物処理に関する計画策定率を60%とする。</t>
  </si>
  <si>
    <t>①災害廃棄物の処理に関する計画の策定率</t>
  </si>
  <si>
    <t>-</t>
    <phoneticPr fontId="5"/>
  </si>
  <si>
    <t>災害廃棄物処理対策の取組状況等の調査結果（令和４年３月、パシフィックリプロサービス株式会社）</t>
    <phoneticPr fontId="5"/>
  </si>
  <si>
    <t>市町村等を対象として、平時から地域の廃棄物処理システムを強靱化するため、災害廃棄物処理計画等に基づいた廃棄物処理施設整備事業の費用について、交付金により支援する。</t>
    <phoneticPr fontId="5"/>
  </si>
  <si>
    <t>交付金の活用による事業の着実な実施</t>
    <phoneticPr fontId="5"/>
  </si>
  <si>
    <t>②施設整備実施箇所数</t>
  </si>
  <si>
    <t>Ｘ：執行額（百万円） ／　 Ｙ：施設整備実施箇所数（団体） 　　　　</t>
    <phoneticPr fontId="5"/>
  </si>
  <si>
    <t>百万円/箇所</t>
    <phoneticPr fontId="5"/>
  </si>
  <si>
    <t>　　X/Y</t>
    <phoneticPr fontId="5"/>
  </si>
  <si>
    <t>2,004/8</t>
    <phoneticPr fontId="5"/>
  </si>
  <si>
    <t>1,801/11</t>
    <phoneticPr fontId="5"/>
  </si>
  <si>
    <t>4,521/41</t>
    <phoneticPr fontId="5"/>
  </si>
  <si>
    <t>②令和6年度においてごみ焼却施設における災害時自立稼働率を50%とする。</t>
  </si>
  <si>
    <t>②ごみ焼却施設における災害時自立稼働率</t>
  </si>
  <si>
    <t>ごみ焼却施設における災害時再稼働可能な施設の割合（政令市・中核市）（災害廃棄物処理対策の取組状況等の調査結果（令和４年３月、パシフィックリプロサービス株式会社））</t>
    <phoneticPr fontId="5"/>
  </si>
  <si>
    <t>４．資源循環政策の推進</t>
    <rPh sb="2" eb="4">
      <t>シゲン</t>
    </rPh>
    <rPh sb="4" eb="6">
      <t>ジュンカン</t>
    </rPh>
    <rPh sb="6" eb="8">
      <t>セイサク</t>
    </rPh>
    <phoneticPr fontId="5"/>
  </si>
  <si>
    <t>https://www.env.go.jp/guide/seisaku/index.html</t>
    <phoneticPr fontId="5"/>
  </si>
  <si>
    <t>目標4-7</t>
    <rPh sb="0" eb="2">
      <t>モクヒョウ</t>
    </rPh>
    <phoneticPr fontId="5"/>
  </si>
  <si>
    <t>有</t>
  </si>
  <si>
    <t>‐</t>
  </si>
  <si>
    <t>○</t>
    <phoneticPr fontId="5"/>
  </si>
  <si>
    <t>大規模災害からの速やかな復旧・復興のためには、災害廃棄物処理の適正かつ円滑な処理が必要不可欠であり、国民のニーズに合致している。</t>
    <phoneticPr fontId="5"/>
  </si>
  <si>
    <t>　災害対策は政府全体の課題。大規模な災害の発生に備えた平時からの廃棄物処理システムの強靱化の推進は、国土強靱化基本法等においても国が優先して対応すべき事項とされている。</t>
    <phoneticPr fontId="5"/>
  </si>
  <si>
    <t>大規模災害からの速やかな復旧・復興のためには、災害廃棄物処理を担う強靱な廃棄物処理システムが必要不可欠であり、そのための体制作りと施設整備は優先度の高い事業である。　</t>
    <phoneticPr fontId="5"/>
  </si>
  <si>
    <t>事業目的に沿って予算執行しており、その執行状況等について適切に把握・確認を行った。
　調査費については、総合評価方式により、競争性を確保をしているが、専門的な知見が必要な業務であるために一者応札になったと考えられ、改善に必要な措置を検討している。
随意契約については、災害発生時における緊急的な事業を除き、競争性を確保できる余地がないか仕様書等の内容の精査を行った。
一者応札・一者応募とならないように、引き続き業務内容及び実施方法等を精査し、複数の業者が応募できるようにしてまいりたい。</t>
    <rPh sb="124" eb="126">
      <t>ズイイ</t>
    </rPh>
    <rPh sb="126" eb="128">
      <t>ケイヤク</t>
    </rPh>
    <rPh sb="134" eb="136">
      <t>サイガイ</t>
    </rPh>
    <rPh sb="136" eb="138">
      <t>ハッセイ</t>
    </rPh>
    <rPh sb="138" eb="139">
      <t>ジ</t>
    </rPh>
    <rPh sb="143" eb="146">
      <t>キンキュウテキ</t>
    </rPh>
    <rPh sb="147" eb="149">
      <t>ジギョウ</t>
    </rPh>
    <rPh sb="150" eb="151">
      <t>ノゾ</t>
    </rPh>
    <rPh sb="153" eb="156">
      <t>キョウソウセイ</t>
    </rPh>
    <rPh sb="157" eb="159">
      <t>カクホ</t>
    </rPh>
    <rPh sb="162" eb="164">
      <t>ヨチ</t>
    </rPh>
    <rPh sb="168" eb="171">
      <t>シヨウショ</t>
    </rPh>
    <rPh sb="171" eb="172">
      <t>トウ</t>
    </rPh>
    <rPh sb="173" eb="175">
      <t>ナイヨウ</t>
    </rPh>
    <rPh sb="176" eb="178">
      <t>セイサ</t>
    </rPh>
    <rPh sb="179" eb="180">
      <t>オコナ</t>
    </rPh>
    <phoneticPr fontId="5"/>
  </si>
  <si>
    <t>交付要綱において、交付率を定めており、妥当である。</t>
    <phoneticPr fontId="5"/>
  </si>
  <si>
    <t>事業の内容によって必要なコストは様々であるが、適切に対応している。</t>
    <phoneticPr fontId="5"/>
  </si>
  <si>
    <t>　真に必要なもののうち優先度の高いものに限定されている。</t>
    <phoneticPr fontId="5"/>
  </si>
  <si>
    <t>‐</t>
    <phoneticPr fontId="5"/>
  </si>
  <si>
    <t>事業計画の変更等によりやむを得ず繰越を行ったもの。手続きに則り、適正に繰越を行っている。</t>
    <phoneticPr fontId="5"/>
  </si>
  <si>
    <t>　事業実施に際しては、総合評価落札方式等により、競争性を確保した。　また、随時業務の進捗状況を把握し、必要に応じて指示を行った。</t>
    <phoneticPr fontId="5"/>
  </si>
  <si>
    <t>　成果実績及び達成度から見て、成果実績は成果目標に見合ったものになっている。</t>
    <phoneticPr fontId="5"/>
  </si>
  <si>
    <t>成果実績及び活動実績からみて他の手段と比較して実効性の高い手段といえる。</t>
    <phoneticPr fontId="5"/>
  </si>
  <si>
    <t>活動実績及び見込みからみて、見合ったものとなっている。</t>
    <phoneticPr fontId="5"/>
  </si>
  <si>
    <t>一般廃棄物処理施設の整備に要する費用を交付する事業であるため、十分に活用されている。</t>
    <phoneticPr fontId="5"/>
  </si>
  <si>
    <t>循環型社会形成推進交付金は、循環型社会形成の推進という観点から廃棄物処理施設の整備を支援するものであり、災害時の廃棄物処理システムの強靱化という観点から廃棄物処理施設の整備を支援する本事業とは、役割分担がなされている。</t>
    <phoneticPr fontId="5"/>
  </si>
  <si>
    <t>循環型社会形成推進交付金</t>
  </si>
  <si>
    <t>161</t>
  </si>
  <si>
    <t>165</t>
  </si>
  <si>
    <t>156</t>
  </si>
  <si>
    <t>169</t>
  </si>
  <si>
    <t>167</t>
  </si>
  <si>
    <t>人件費</t>
    <phoneticPr fontId="5"/>
  </si>
  <si>
    <t>企画・調整費</t>
    <phoneticPr fontId="5"/>
  </si>
  <si>
    <t>雑役務費</t>
    <phoneticPr fontId="5"/>
  </si>
  <si>
    <t>サイト運用、シンポジウム事前準備・制作進行</t>
    <phoneticPr fontId="5"/>
  </si>
  <si>
    <t>その他</t>
    <phoneticPr fontId="5"/>
  </si>
  <si>
    <t>一般管理費・消費税</t>
    <phoneticPr fontId="5"/>
  </si>
  <si>
    <t>A.　株式会社電通</t>
    <rPh sb="3" eb="7">
      <t>カブシキガイシャ</t>
    </rPh>
    <rPh sb="7" eb="9">
      <t>デンツウ</t>
    </rPh>
    <phoneticPr fontId="5"/>
  </si>
  <si>
    <t>B.　パシフィックコンサルタンツ株式会社 埼玉事務所</t>
    <rPh sb="21" eb="23">
      <t>サイタマ</t>
    </rPh>
    <phoneticPr fontId="5"/>
  </si>
  <si>
    <t xml:space="preserve">検討費、資料作成費 </t>
    <phoneticPr fontId="5"/>
  </si>
  <si>
    <t>旅費</t>
    <phoneticPr fontId="5"/>
  </si>
  <si>
    <t xml:space="preserve">印刷製本費 </t>
    <phoneticPr fontId="5"/>
  </si>
  <si>
    <t>報告書、会議資料印刷費</t>
    <rPh sb="4" eb="6">
      <t>カイギ</t>
    </rPh>
    <rPh sb="6" eb="8">
      <t>シリョウ</t>
    </rPh>
    <rPh sb="8" eb="11">
      <t>インサツヒ</t>
    </rPh>
    <phoneticPr fontId="5"/>
  </si>
  <si>
    <t>借料及び損料</t>
    <rPh sb="0" eb="2">
      <t>シャクリョウ</t>
    </rPh>
    <rPh sb="2" eb="3">
      <t>オヨ</t>
    </rPh>
    <rPh sb="4" eb="6">
      <t>ソンリョウ</t>
    </rPh>
    <phoneticPr fontId="5"/>
  </si>
  <si>
    <t>モニター等レンタル費</t>
    <rPh sb="4" eb="5">
      <t>ナド</t>
    </rPh>
    <rPh sb="9" eb="10">
      <t>ヒ</t>
    </rPh>
    <phoneticPr fontId="5"/>
  </si>
  <si>
    <t>通信運搬費</t>
    <rPh sb="0" eb="2">
      <t>ツウシン</t>
    </rPh>
    <rPh sb="2" eb="5">
      <t>ウンパンヒ</t>
    </rPh>
    <phoneticPr fontId="5"/>
  </si>
  <si>
    <t>モニター、会議資料等の郵送等</t>
    <rPh sb="5" eb="7">
      <t>カイギ</t>
    </rPh>
    <rPh sb="7" eb="9">
      <t>シリョウ</t>
    </rPh>
    <rPh sb="9" eb="10">
      <t>ナド</t>
    </rPh>
    <rPh sb="11" eb="13">
      <t>ユウソウ</t>
    </rPh>
    <rPh sb="13" eb="14">
      <t>ナド</t>
    </rPh>
    <phoneticPr fontId="5"/>
  </si>
  <si>
    <t>消耗品</t>
    <rPh sb="0" eb="3">
      <t>ショウモウヒン</t>
    </rPh>
    <phoneticPr fontId="5"/>
  </si>
  <si>
    <t>会議費</t>
    <rPh sb="0" eb="3">
      <t>カイギヒ</t>
    </rPh>
    <phoneticPr fontId="5"/>
  </si>
  <si>
    <t>銀行手数料、消費税等</t>
    <rPh sb="0" eb="2">
      <t>ギンコウ</t>
    </rPh>
    <rPh sb="2" eb="5">
      <t>テスウリョウ</t>
    </rPh>
    <phoneticPr fontId="5"/>
  </si>
  <si>
    <t>C.　公益財団法人廃棄物・３R研究財団</t>
    <phoneticPr fontId="5"/>
  </si>
  <si>
    <t>D.　一般社団法人泥土リサイクル協会</t>
    <phoneticPr fontId="5"/>
  </si>
  <si>
    <t>諸謝金</t>
    <phoneticPr fontId="5"/>
  </si>
  <si>
    <t>協議会、WS、都県担当者意見交換会、課題検討WG</t>
    <phoneticPr fontId="5"/>
  </si>
  <si>
    <t>業務打ち合わせ、その他（現地調査等）</t>
    <phoneticPr fontId="5"/>
  </si>
  <si>
    <t>廃棄物処理に関する記録誌、情報収集資料の作成</t>
    <phoneticPr fontId="5"/>
  </si>
  <si>
    <t>借料及び損料</t>
    <phoneticPr fontId="5"/>
  </si>
  <si>
    <t>会場利用料</t>
    <phoneticPr fontId="5"/>
  </si>
  <si>
    <t>一般管理費、消費税等</t>
    <phoneticPr fontId="5"/>
  </si>
  <si>
    <t>E.藤沢市</t>
    <phoneticPr fontId="5"/>
  </si>
  <si>
    <t>施設整備費</t>
    <phoneticPr fontId="5"/>
  </si>
  <si>
    <t>エネルギー回収型廃棄物処理施設</t>
    <phoneticPr fontId="5"/>
  </si>
  <si>
    <t>株式会社電通</t>
    <phoneticPr fontId="5"/>
  </si>
  <si>
    <t>令和３年度災害廃棄物対策推進シンポジウム開催等業務</t>
    <phoneticPr fontId="5"/>
  </si>
  <si>
    <t>日本エヌ・ユー・エス株式会社</t>
    <phoneticPr fontId="5"/>
  </si>
  <si>
    <t>令和３年度東北地方ブロックにおける大規模災害に備えた災害廃棄物対策に関する支援等業務</t>
    <phoneticPr fontId="5"/>
  </si>
  <si>
    <t>株式会社環境管理センター営業本部</t>
    <phoneticPr fontId="5"/>
  </si>
  <si>
    <t>令和２年度関東地域における災害廃棄物処理等に関するアスベスト対策調査検討業務</t>
    <phoneticPr fontId="5"/>
  </si>
  <si>
    <t>株式会社エオネックス</t>
    <phoneticPr fontId="5"/>
  </si>
  <si>
    <t>令和３年度東日本大震災に係る災害廃棄物の広域処理フォローアップにおける放射能濃度測定業務</t>
    <phoneticPr fontId="5"/>
  </si>
  <si>
    <t>パシフィックコンサルタンツ株式会社埼玉事務所</t>
    <phoneticPr fontId="5"/>
  </si>
  <si>
    <t>令和２年度関東地域ブロックにおける災害廃棄物処理計画作成モデル業務</t>
    <rPh sb="26" eb="28">
      <t>サクセイ</t>
    </rPh>
    <phoneticPr fontId="5"/>
  </si>
  <si>
    <t>令和３年度関東地域ブロックにおける災害廃棄物処理計画効果検証等業務</t>
    <phoneticPr fontId="5"/>
  </si>
  <si>
    <t>応用地質株式会社
関西事務所</t>
    <phoneticPr fontId="5"/>
  </si>
  <si>
    <t>令和３年度大規模災害発生時における近畿ブロック災害廃棄物対策調査検討業務</t>
    <phoneticPr fontId="5"/>
  </si>
  <si>
    <t>令和３年度災害廃棄物処理実効性確保モデル事業</t>
    <phoneticPr fontId="5"/>
  </si>
  <si>
    <t>令和３年度災害廃棄物処理住民啓発モデル事業(近畿ブロック）</t>
    <phoneticPr fontId="5"/>
  </si>
  <si>
    <t>応用地質株式会社
東京事務所</t>
    <phoneticPr fontId="5"/>
  </si>
  <si>
    <t>令和３年度首都直下地震等における一般廃棄物処理等検討業務</t>
    <phoneticPr fontId="5"/>
  </si>
  <si>
    <t>令和３年度災害廃棄物発生量の推計精度向上のための方策検討業務</t>
    <phoneticPr fontId="5"/>
  </si>
  <si>
    <t>アジア航測株式会社</t>
    <phoneticPr fontId="5"/>
  </si>
  <si>
    <t>令和３年度北海道ブロックにおける災害廃棄物処理計画策定支援モデル事業業務</t>
    <phoneticPr fontId="5"/>
  </si>
  <si>
    <t>令和３年度大規模災害時における北海道ブロックでの広域的な災害廃棄物対策に関する調査検討業務</t>
    <phoneticPr fontId="5"/>
  </si>
  <si>
    <t>パシフィックコンサルタンツ株式会社本社</t>
    <phoneticPr fontId="5"/>
  </si>
  <si>
    <t>令和３年度非常災害により生じる災害廃棄物の適正かつ迅速な処理対策検討業務</t>
    <phoneticPr fontId="5"/>
  </si>
  <si>
    <t>公益財団法人廃棄物・３R研究財団</t>
    <phoneticPr fontId="5"/>
  </si>
  <si>
    <t>令和３年度大規模災害時における関東地域ブロックでの広域的な災害廃棄物対策に関する調査検討業務</t>
    <phoneticPr fontId="5"/>
  </si>
  <si>
    <t>中間貯蔵・環境安全事業株式会社</t>
    <phoneticPr fontId="5"/>
  </si>
  <si>
    <t>令和３年度８月大雨に係る災害廃棄物処理技術的支援業務</t>
    <phoneticPr fontId="5"/>
  </si>
  <si>
    <t>一般社団法人持続可能社会推進コンサルタント協会</t>
    <phoneticPr fontId="5"/>
  </si>
  <si>
    <t>令和３年度「令和３年８月大雨」災害廃棄物処理支援業務</t>
    <phoneticPr fontId="5"/>
  </si>
  <si>
    <t>一般社団法人泥土リサイクル協会</t>
    <rPh sb="0" eb="2">
      <t>イッパン</t>
    </rPh>
    <rPh sb="2" eb="4">
      <t>シャダン</t>
    </rPh>
    <rPh sb="4" eb="6">
      <t>ホウジン</t>
    </rPh>
    <rPh sb="6" eb="8">
      <t>デイド</t>
    </rPh>
    <rPh sb="13" eb="15">
      <t>キョウカイ</t>
    </rPh>
    <phoneticPr fontId="5"/>
  </si>
  <si>
    <t>令和３年度災害時の廃石膏ボード再生利用促進に係る周知資料作成等業務</t>
    <phoneticPr fontId="5"/>
  </si>
  <si>
    <t>株式会社電通</t>
    <rPh sb="0" eb="4">
      <t>カブシキガイシャ</t>
    </rPh>
    <rPh sb="4" eb="6">
      <t>デンツウ</t>
    </rPh>
    <phoneticPr fontId="5"/>
  </si>
  <si>
    <t>ホームページ改修検討業務</t>
    <phoneticPr fontId="5"/>
  </si>
  <si>
    <t>株式会社HIRATA</t>
    <phoneticPr fontId="5"/>
  </si>
  <si>
    <t>消耗品等の購入（安全靴等）</t>
    <phoneticPr fontId="5"/>
  </si>
  <si>
    <t>丸十服装株式会社</t>
    <rPh sb="0" eb="1">
      <t>マル</t>
    </rPh>
    <rPh sb="1" eb="2">
      <t>ジュウ</t>
    </rPh>
    <rPh sb="2" eb="4">
      <t>フクソウ</t>
    </rPh>
    <rPh sb="4" eb="8">
      <t>カブシキガイシャ</t>
    </rPh>
    <phoneticPr fontId="3"/>
  </si>
  <si>
    <t>作業服等一式購入</t>
    <phoneticPr fontId="5"/>
  </si>
  <si>
    <t>－</t>
    <phoneticPr fontId="5"/>
  </si>
  <si>
    <t>株式会社天賞堂</t>
    <rPh sb="0" eb="4">
      <t>カブシキガイシャ</t>
    </rPh>
    <phoneticPr fontId="5"/>
  </si>
  <si>
    <t>災害廃棄物処理支援員制度（人材バンク）にかかる
局長表彰における揮毫業務</t>
    <phoneticPr fontId="5"/>
  </si>
  <si>
    <t>-</t>
    <phoneticPr fontId="33"/>
  </si>
  <si>
    <t>株式会社弘久社</t>
    <rPh sb="0" eb="4">
      <t>カブシキガイシャ</t>
    </rPh>
    <phoneticPr fontId="5"/>
  </si>
  <si>
    <t>地域防災に活かす地理空間情報研修テキスト購入費</t>
    <phoneticPr fontId="5"/>
  </si>
  <si>
    <t>藤沢市</t>
    <phoneticPr fontId="5"/>
  </si>
  <si>
    <t>補助金等交付</t>
  </si>
  <si>
    <t>会津若松地方広域市町村圏整備組合</t>
    <phoneticPr fontId="5"/>
  </si>
  <si>
    <t>最終処分場</t>
    <phoneticPr fontId="5"/>
  </si>
  <si>
    <t>鶴岡市</t>
    <phoneticPr fontId="5"/>
  </si>
  <si>
    <t>千葉市</t>
    <phoneticPr fontId="5"/>
  </si>
  <si>
    <t>施設整備に関する計画支援事業</t>
    <phoneticPr fontId="5"/>
  </si>
  <si>
    <t>笠間市</t>
    <phoneticPr fontId="5"/>
  </si>
  <si>
    <t>最終処分場、施設整備に関する計画支援事業</t>
    <phoneticPr fontId="5"/>
  </si>
  <si>
    <t>安芸地区衛生施設管理組合</t>
    <phoneticPr fontId="5"/>
  </si>
  <si>
    <t>基幹的設備改良事業</t>
    <phoneticPr fontId="5"/>
  </si>
  <si>
    <t>新居浜市</t>
    <phoneticPr fontId="5"/>
  </si>
  <si>
    <t>マテリアルリサイクル推進施設、最終処分場</t>
    <phoneticPr fontId="5"/>
  </si>
  <si>
    <t>最上広域市町村圏事務組合</t>
    <phoneticPr fontId="5"/>
  </si>
  <si>
    <t>東部知多衛生組合</t>
    <phoneticPr fontId="5"/>
  </si>
  <si>
    <t>マテリアルリサイクル推進施設</t>
    <phoneticPr fontId="5"/>
  </si>
  <si>
    <t>多摩市</t>
    <phoneticPr fontId="5"/>
  </si>
  <si>
    <t>個々の契約が百万以下の少額随意契約のため内訳不要</t>
    <rPh sb="0" eb="2">
      <t>ココ</t>
    </rPh>
    <phoneticPr fontId="5"/>
  </si>
  <si>
    <t>･廃棄物処理施設整備計画
･都道府県の廃棄物処理計画､市町村の一般廃棄物処理計画
･地域防災計画
･国土強靱化基本計画
･南海トラフ地震防災対策推進基本計画
･首都直下地震緊急対策推進基本計画
･大阪湾圏域広域処理場整備基本計画
・物価高克服・経済再生実現のための総合経済対策(令和4年10月28日閣議決定)</t>
    <phoneticPr fontId="5"/>
  </si>
  <si>
    <t>廃棄物適正処理推進課長　筒井　誠二</t>
    <rPh sb="12" eb="14">
      <t>ツツイ</t>
    </rPh>
    <rPh sb="15" eb="17">
      <t>セイジ</t>
    </rPh>
    <phoneticPr fontId="5"/>
  </si>
  <si>
    <t>3,236/27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</si>
</sst>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游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38</xdr:col>
      <xdr:colOff>45357</xdr:colOff>
      <xdr:row>39</xdr:row>
      <xdr:rowOff>18143</xdr:rowOff>
    </xdr:from>
    <xdr:to>
      <xdr:col>41</xdr:col>
      <xdr:colOff>161418</xdr:colOff>
      <xdr:row>39</xdr:row>
      <xdr:rowOff>268514</xdr:rowOff>
    </xdr:to>
    <xdr:sp macro="" textlink="">
      <xdr:nvSpPr>
        <xdr:cNvPr id="2" name="テキスト ボックス 1">
          <a:extLst>
            <a:ext uri="{FF2B5EF4-FFF2-40B4-BE49-F238E27FC236}">
              <a16:creationId xmlns:a16="http://schemas.microsoft.com/office/drawing/2014/main" id="{6630A2EF-94A2-44F2-B01E-6BC1714F4BC3}"/>
            </a:ext>
          </a:extLst>
        </xdr:cNvPr>
        <xdr:cNvSpPr txBox="1"/>
      </xdr:nvSpPr>
      <xdr:spPr>
        <a:xfrm>
          <a:off x="7646307" y="12686393"/>
          <a:ext cx="716136" cy="250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調査中</a:t>
          </a:r>
        </a:p>
      </xdr:txBody>
    </xdr:sp>
    <xdr:clientData/>
  </xdr:twoCellAnchor>
  <xdr:twoCellAnchor>
    <xdr:from>
      <xdr:col>38</xdr:col>
      <xdr:colOff>37353</xdr:colOff>
      <xdr:row>73</xdr:row>
      <xdr:rowOff>24653</xdr:rowOff>
    </xdr:from>
    <xdr:to>
      <xdr:col>41</xdr:col>
      <xdr:colOff>153414</xdr:colOff>
      <xdr:row>73</xdr:row>
      <xdr:rowOff>275024</xdr:rowOff>
    </xdr:to>
    <xdr:sp macro="" textlink="">
      <xdr:nvSpPr>
        <xdr:cNvPr id="3" name="テキスト ボックス 2">
          <a:extLst>
            <a:ext uri="{FF2B5EF4-FFF2-40B4-BE49-F238E27FC236}">
              <a16:creationId xmlns:a16="http://schemas.microsoft.com/office/drawing/2014/main" id="{6E041C66-54D6-4EB0-A06D-23AF2056478C}"/>
            </a:ext>
          </a:extLst>
        </xdr:cNvPr>
        <xdr:cNvSpPr txBox="1"/>
      </xdr:nvSpPr>
      <xdr:spPr>
        <a:xfrm>
          <a:off x="7758953" y="18414253"/>
          <a:ext cx="725661" cy="250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調査中</a:t>
          </a:r>
        </a:p>
      </xdr:txBody>
    </xdr:sp>
    <xdr:clientData/>
  </xdr:twoCellAnchor>
  <xdr:twoCellAnchor>
    <xdr:from>
      <xdr:col>42</xdr:col>
      <xdr:colOff>161639</xdr:colOff>
      <xdr:row>267</xdr:row>
      <xdr:rowOff>31678</xdr:rowOff>
    </xdr:from>
    <xdr:to>
      <xdr:col>42</xdr:col>
      <xdr:colOff>161640</xdr:colOff>
      <xdr:row>268</xdr:row>
      <xdr:rowOff>287663</xdr:rowOff>
    </xdr:to>
    <xdr:cxnSp macro="">
      <xdr:nvCxnSpPr>
        <xdr:cNvPr id="4" name="直線矢印コネクタ 3">
          <a:extLst>
            <a:ext uri="{FF2B5EF4-FFF2-40B4-BE49-F238E27FC236}">
              <a16:creationId xmlns:a16="http://schemas.microsoft.com/office/drawing/2014/main" id="{53201FBB-4CA1-4301-AA08-90A01967364E}"/>
            </a:ext>
          </a:extLst>
        </xdr:cNvPr>
        <xdr:cNvCxnSpPr/>
      </xdr:nvCxnSpPr>
      <xdr:spPr>
        <a:xfrm>
          <a:off x="8633286" y="35543119"/>
          <a:ext cx="1" cy="6033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100479</xdr:colOff>
      <xdr:row>263</xdr:row>
      <xdr:rowOff>22412</xdr:rowOff>
    </xdr:from>
    <xdr:to>
      <xdr:col>34</xdr:col>
      <xdr:colOff>147643</xdr:colOff>
      <xdr:row>264</xdr:row>
      <xdr:rowOff>331475</xdr:rowOff>
    </xdr:to>
    <xdr:sp macro="" textlink="">
      <xdr:nvSpPr>
        <xdr:cNvPr id="5" name="正方形/長方形 4">
          <a:extLst>
            <a:ext uri="{FF2B5EF4-FFF2-40B4-BE49-F238E27FC236}">
              <a16:creationId xmlns:a16="http://schemas.microsoft.com/office/drawing/2014/main" id="{C2F8B062-0296-4E18-B68B-9991B179474C}"/>
            </a:ext>
          </a:extLst>
        </xdr:cNvPr>
        <xdr:cNvSpPr/>
      </xdr:nvSpPr>
      <xdr:spPr>
        <a:xfrm>
          <a:off x="4739714" y="34144324"/>
          <a:ext cx="2265929" cy="656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環境省</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5,051.2 </a:t>
          </a:r>
          <a:r>
            <a:rPr kumimoji="1" lang="ja-JP" altLang="en-US" sz="1100" baseline="0">
              <a:solidFill>
                <a:sysClr val="windowText" lastClr="000000"/>
              </a:solidFill>
              <a:latin typeface="+mn-ea"/>
              <a:ea typeface="+mn-ea"/>
            </a:rPr>
            <a:t>百万円</a:t>
          </a:r>
        </a:p>
      </xdr:txBody>
    </xdr:sp>
    <xdr:clientData/>
  </xdr:twoCellAnchor>
  <xdr:twoCellAnchor>
    <xdr:from>
      <xdr:col>9</xdr:col>
      <xdr:colOff>0</xdr:colOff>
      <xdr:row>263</xdr:row>
      <xdr:rowOff>345808</xdr:rowOff>
    </xdr:from>
    <xdr:to>
      <xdr:col>23</xdr:col>
      <xdr:colOff>100479</xdr:colOff>
      <xdr:row>264</xdr:row>
      <xdr:rowOff>28816</xdr:rowOff>
    </xdr:to>
    <xdr:cxnSp macro="">
      <xdr:nvCxnSpPr>
        <xdr:cNvPr id="6" name="直線コネクタ 5">
          <a:extLst>
            <a:ext uri="{FF2B5EF4-FFF2-40B4-BE49-F238E27FC236}">
              <a16:creationId xmlns:a16="http://schemas.microsoft.com/office/drawing/2014/main" id="{339E337A-BC34-4903-9934-DDA9F74F088E}"/>
            </a:ext>
          </a:extLst>
        </xdr:cNvPr>
        <xdr:cNvCxnSpPr>
          <a:stCxn id="5" idx="1"/>
        </xdr:cNvCxnSpPr>
      </xdr:nvCxnSpPr>
      <xdr:spPr>
        <a:xfrm flipH="1">
          <a:off x="1815353" y="34467720"/>
          <a:ext cx="2924361" cy="3039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1968</xdr:colOff>
      <xdr:row>267</xdr:row>
      <xdr:rowOff>18980</xdr:rowOff>
    </xdr:from>
    <xdr:to>
      <xdr:col>42</xdr:col>
      <xdr:colOff>155852</xdr:colOff>
      <xdr:row>267</xdr:row>
      <xdr:rowOff>27389</xdr:rowOff>
    </xdr:to>
    <xdr:cxnSp macro="">
      <xdr:nvCxnSpPr>
        <xdr:cNvPr id="7" name="直線コネクタ 6">
          <a:extLst>
            <a:ext uri="{FF2B5EF4-FFF2-40B4-BE49-F238E27FC236}">
              <a16:creationId xmlns:a16="http://schemas.microsoft.com/office/drawing/2014/main" id="{29F0FF76-C6C8-405A-89B6-7F24404F4290}"/>
            </a:ext>
          </a:extLst>
        </xdr:cNvPr>
        <xdr:cNvCxnSpPr/>
      </xdr:nvCxnSpPr>
      <xdr:spPr>
        <a:xfrm flipH="1" flipV="1">
          <a:off x="1817321" y="35530421"/>
          <a:ext cx="6810178" cy="840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155993</xdr:colOff>
      <xdr:row>267</xdr:row>
      <xdr:rowOff>29224</xdr:rowOff>
    </xdr:from>
    <xdr:to>
      <xdr:col>15</xdr:col>
      <xdr:colOff>155994</xdr:colOff>
      <xdr:row>268</xdr:row>
      <xdr:rowOff>267089</xdr:rowOff>
    </xdr:to>
    <xdr:cxnSp macro="">
      <xdr:nvCxnSpPr>
        <xdr:cNvPr id="8" name="直線矢印コネクタ 7">
          <a:extLst>
            <a:ext uri="{FF2B5EF4-FFF2-40B4-BE49-F238E27FC236}">
              <a16:creationId xmlns:a16="http://schemas.microsoft.com/office/drawing/2014/main" id="{0C3CCFF5-1649-4D08-90ED-64EE8BB14F1A}"/>
            </a:ext>
          </a:extLst>
        </xdr:cNvPr>
        <xdr:cNvCxnSpPr/>
      </xdr:nvCxnSpPr>
      <xdr:spPr>
        <a:xfrm>
          <a:off x="3181581" y="35540665"/>
          <a:ext cx="1" cy="5852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62458</xdr:colOff>
      <xdr:row>267</xdr:row>
      <xdr:rowOff>51487</xdr:rowOff>
    </xdr:from>
    <xdr:to>
      <xdr:col>22</xdr:col>
      <xdr:colOff>62459</xdr:colOff>
      <xdr:row>268</xdr:row>
      <xdr:rowOff>291166</xdr:rowOff>
    </xdr:to>
    <xdr:cxnSp macro="">
      <xdr:nvCxnSpPr>
        <xdr:cNvPr id="9" name="直線矢印コネクタ 8">
          <a:extLst>
            <a:ext uri="{FF2B5EF4-FFF2-40B4-BE49-F238E27FC236}">
              <a16:creationId xmlns:a16="http://schemas.microsoft.com/office/drawing/2014/main" id="{08A11114-86E6-47CC-A960-35F3B31BFDE6}"/>
            </a:ext>
          </a:extLst>
        </xdr:cNvPr>
        <xdr:cNvCxnSpPr/>
      </xdr:nvCxnSpPr>
      <xdr:spPr>
        <a:xfrm>
          <a:off x="4499987" y="35562928"/>
          <a:ext cx="1" cy="587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182097</xdr:colOff>
      <xdr:row>267</xdr:row>
      <xdr:rowOff>51488</xdr:rowOff>
    </xdr:from>
    <xdr:to>
      <xdr:col>28</xdr:col>
      <xdr:colOff>182098</xdr:colOff>
      <xdr:row>268</xdr:row>
      <xdr:rowOff>291167</xdr:rowOff>
    </xdr:to>
    <xdr:cxnSp macro="">
      <xdr:nvCxnSpPr>
        <xdr:cNvPr id="10" name="直線矢印コネクタ 9">
          <a:extLst>
            <a:ext uri="{FF2B5EF4-FFF2-40B4-BE49-F238E27FC236}">
              <a16:creationId xmlns:a16="http://schemas.microsoft.com/office/drawing/2014/main" id="{F15DFDB7-EB6E-45DF-AC22-2BACFE3E36CB}"/>
            </a:ext>
          </a:extLst>
        </xdr:cNvPr>
        <xdr:cNvCxnSpPr/>
      </xdr:nvCxnSpPr>
      <xdr:spPr>
        <a:xfrm>
          <a:off x="5829862" y="35562929"/>
          <a:ext cx="1" cy="587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71672</xdr:colOff>
      <xdr:row>267</xdr:row>
      <xdr:rowOff>40430</xdr:rowOff>
    </xdr:from>
    <xdr:to>
      <xdr:col>35</xdr:col>
      <xdr:colOff>71673</xdr:colOff>
      <xdr:row>268</xdr:row>
      <xdr:rowOff>278295</xdr:rowOff>
    </xdr:to>
    <xdr:cxnSp macro="">
      <xdr:nvCxnSpPr>
        <xdr:cNvPr id="11" name="直線矢印コネクタ 10">
          <a:extLst>
            <a:ext uri="{FF2B5EF4-FFF2-40B4-BE49-F238E27FC236}">
              <a16:creationId xmlns:a16="http://schemas.microsoft.com/office/drawing/2014/main" id="{0AFD1B12-1610-4847-A08D-91C567D8B6DE}"/>
            </a:ext>
          </a:extLst>
        </xdr:cNvPr>
        <xdr:cNvCxnSpPr/>
      </xdr:nvCxnSpPr>
      <xdr:spPr>
        <a:xfrm>
          <a:off x="7131378" y="35551871"/>
          <a:ext cx="1" cy="5852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120454</xdr:colOff>
      <xdr:row>263</xdr:row>
      <xdr:rowOff>22412</xdr:rowOff>
    </xdr:from>
    <xdr:to>
      <xdr:col>45</xdr:col>
      <xdr:colOff>190877</xdr:colOff>
      <xdr:row>264</xdr:row>
      <xdr:rowOff>331475</xdr:rowOff>
    </xdr:to>
    <xdr:sp macro="" textlink="">
      <xdr:nvSpPr>
        <xdr:cNvPr id="12" name="正方形/長方形 11">
          <a:extLst>
            <a:ext uri="{FF2B5EF4-FFF2-40B4-BE49-F238E27FC236}">
              <a16:creationId xmlns:a16="http://schemas.microsoft.com/office/drawing/2014/main" id="{22FB9AC4-96E9-40D9-89B1-1F68006D383E}"/>
            </a:ext>
          </a:extLst>
        </xdr:cNvPr>
        <xdr:cNvSpPr/>
      </xdr:nvSpPr>
      <xdr:spPr>
        <a:xfrm>
          <a:off x="7986983" y="34144324"/>
          <a:ext cx="1280659" cy="656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事務費</a:t>
          </a:r>
          <a:endParaRPr kumimoji="1" lang="en-US" altLang="ja-JP" sz="1100" baseline="0">
            <a:solidFill>
              <a:sysClr val="windowText" lastClr="000000"/>
            </a:solidFill>
            <a:latin typeface="+mn-ea"/>
            <a:ea typeface="+mn-ea"/>
          </a:endParaRPr>
        </a:p>
        <a:p>
          <a:pPr algn="ctr">
            <a:lnSpc>
              <a:spcPts val="1400"/>
            </a:lnSpc>
          </a:pPr>
          <a:r>
            <a:rPr kumimoji="1" lang="en-US" altLang="ja-JP" sz="1100" baseline="0">
              <a:solidFill>
                <a:sysClr val="windowText" lastClr="000000"/>
              </a:solidFill>
              <a:latin typeface="+mn-ea"/>
              <a:ea typeface="+mn-ea"/>
            </a:rPr>
            <a:t>44.5 </a:t>
          </a:r>
          <a:r>
            <a:rPr kumimoji="1" lang="ja-JP" altLang="en-US" sz="1100" baseline="0">
              <a:solidFill>
                <a:sysClr val="windowText" lastClr="000000"/>
              </a:solidFill>
              <a:latin typeface="+mn-ea"/>
              <a:ea typeface="+mn-ea"/>
            </a:rPr>
            <a:t>百万円</a:t>
          </a:r>
        </a:p>
      </xdr:txBody>
    </xdr:sp>
    <xdr:clientData/>
  </xdr:twoCellAnchor>
  <xdr:twoCellAnchor>
    <xdr:from>
      <xdr:col>34</xdr:col>
      <xdr:colOff>147643</xdr:colOff>
      <xdr:row>264</xdr:row>
      <xdr:rowOff>2459</xdr:rowOff>
    </xdr:from>
    <xdr:to>
      <xdr:col>39</xdr:col>
      <xdr:colOff>120454</xdr:colOff>
      <xdr:row>264</xdr:row>
      <xdr:rowOff>2459</xdr:rowOff>
    </xdr:to>
    <xdr:cxnSp macro="">
      <xdr:nvCxnSpPr>
        <xdr:cNvPr id="13" name="直線矢印コネクタ 12">
          <a:extLst>
            <a:ext uri="{FF2B5EF4-FFF2-40B4-BE49-F238E27FC236}">
              <a16:creationId xmlns:a16="http://schemas.microsoft.com/office/drawing/2014/main" id="{A3138F7C-7B84-414F-BEA1-FDAA089B1D81}"/>
            </a:ext>
          </a:extLst>
        </xdr:cNvPr>
        <xdr:cNvCxnSpPr>
          <a:stCxn id="5" idx="3"/>
          <a:endCxn id="12" idx="1"/>
        </xdr:cNvCxnSpPr>
      </xdr:nvCxnSpPr>
      <xdr:spPr>
        <a:xfrm>
          <a:off x="7005643" y="34471753"/>
          <a:ext cx="98134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264</xdr:row>
      <xdr:rowOff>11206</xdr:rowOff>
    </xdr:from>
    <xdr:to>
      <xdr:col>9</xdr:col>
      <xdr:colOff>10149</xdr:colOff>
      <xdr:row>266</xdr:row>
      <xdr:rowOff>336107</xdr:rowOff>
    </xdr:to>
    <xdr:cxnSp macro="">
      <xdr:nvCxnSpPr>
        <xdr:cNvPr id="14" name="直線コネクタ 13">
          <a:extLst>
            <a:ext uri="{FF2B5EF4-FFF2-40B4-BE49-F238E27FC236}">
              <a16:creationId xmlns:a16="http://schemas.microsoft.com/office/drawing/2014/main" id="{0334A2FE-1900-4730-822D-F1D4B24CB11D}"/>
            </a:ext>
          </a:extLst>
        </xdr:cNvPr>
        <xdr:cNvCxnSpPr/>
      </xdr:nvCxnSpPr>
      <xdr:spPr>
        <a:xfrm flipH="1">
          <a:off x="1815353" y="34480500"/>
          <a:ext cx="10149" cy="101966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78329</xdr:colOff>
      <xdr:row>269</xdr:row>
      <xdr:rowOff>179041</xdr:rowOff>
    </xdr:from>
    <xdr:ext cx="965371" cy="183384"/>
    <xdr:sp macro="" textlink="">
      <xdr:nvSpPr>
        <xdr:cNvPr id="15" name="正方形/長方形 14">
          <a:extLst>
            <a:ext uri="{FF2B5EF4-FFF2-40B4-BE49-F238E27FC236}">
              <a16:creationId xmlns:a16="http://schemas.microsoft.com/office/drawing/2014/main" id="{21FA370D-1ED1-449A-9C30-9E5282C54687}"/>
            </a:ext>
          </a:extLst>
        </xdr:cNvPr>
        <xdr:cNvSpPr/>
      </xdr:nvSpPr>
      <xdr:spPr>
        <a:xfrm>
          <a:off x="8146564" y="36385247"/>
          <a:ext cx="965371" cy="183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1100" baseline="0">
              <a:solidFill>
                <a:schemeClr val="tx1"/>
              </a:solidFill>
            </a:rPr>
            <a:t>【</a:t>
          </a:r>
          <a:r>
            <a:rPr kumimoji="1" lang="ja-JP" altLang="en-US" sz="1100" baseline="0">
              <a:solidFill>
                <a:schemeClr val="tx1"/>
              </a:solidFill>
            </a:rPr>
            <a:t>交付金</a:t>
          </a:r>
          <a:r>
            <a:rPr kumimoji="1" lang="en-US" altLang="ja-JP" sz="1100" baseline="0">
              <a:solidFill>
                <a:schemeClr val="tx1"/>
              </a:solidFill>
            </a:rPr>
            <a:t>】</a:t>
          </a:r>
        </a:p>
      </xdr:txBody>
    </xdr:sp>
    <xdr:clientData/>
  </xdr:oneCellAnchor>
  <xdr:twoCellAnchor>
    <xdr:from>
      <xdr:col>10</xdr:col>
      <xdr:colOff>100855</xdr:colOff>
      <xdr:row>267</xdr:row>
      <xdr:rowOff>324963</xdr:rowOff>
    </xdr:from>
    <xdr:to>
      <xdr:col>21</xdr:col>
      <xdr:colOff>29597</xdr:colOff>
      <xdr:row>271</xdr:row>
      <xdr:rowOff>172318</xdr:rowOff>
    </xdr:to>
    <xdr:sp macro="" textlink="">
      <xdr:nvSpPr>
        <xdr:cNvPr id="16" name="正方形/長方形 15">
          <a:extLst>
            <a:ext uri="{FF2B5EF4-FFF2-40B4-BE49-F238E27FC236}">
              <a16:creationId xmlns:a16="http://schemas.microsoft.com/office/drawing/2014/main" id="{E488A95D-E229-4BBD-9969-A003A5153C97}"/>
            </a:ext>
          </a:extLst>
        </xdr:cNvPr>
        <xdr:cNvSpPr/>
      </xdr:nvSpPr>
      <xdr:spPr>
        <a:xfrm>
          <a:off x="2117914" y="35836404"/>
          <a:ext cx="2147507" cy="1236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一般競争契約</a:t>
          </a:r>
          <a:endParaRPr kumimoji="1" lang="en-US" altLang="ja-JP" sz="1200" baseline="0">
            <a:solidFill>
              <a:schemeClr val="tx1"/>
            </a:solidFill>
          </a:endParaRPr>
        </a:p>
        <a:p>
          <a:pPr algn="ctr"/>
          <a:r>
            <a:rPr kumimoji="1" lang="ja-JP" altLang="en-US" sz="1200" baseline="0">
              <a:solidFill>
                <a:schemeClr val="tx1"/>
              </a:solidFill>
            </a:rPr>
            <a:t>（最低価格）</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16</xdr:col>
      <xdr:colOff>193025</xdr:colOff>
      <xdr:row>267</xdr:row>
      <xdr:rowOff>324964</xdr:rowOff>
    </xdr:from>
    <xdr:to>
      <xdr:col>27</xdr:col>
      <xdr:colOff>121766</xdr:colOff>
      <xdr:row>271</xdr:row>
      <xdr:rowOff>172319</xdr:rowOff>
    </xdr:to>
    <xdr:sp macro="" textlink="">
      <xdr:nvSpPr>
        <xdr:cNvPr id="17" name="正方形/長方形 16">
          <a:extLst>
            <a:ext uri="{FF2B5EF4-FFF2-40B4-BE49-F238E27FC236}">
              <a16:creationId xmlns:a16="http://schemas.microsoft.com/office/drawing/2014/main" id="{8F58294D-7C92-404F-92B0-667B54225768}"/>
            </a:ext>
          </a:extLst>
        </xdr:cNvPr>
        <xdr:cNvSpPr/>
      </xdr:nvSpPr>
      <xdr:spPr>
        <a:xfrm>
          <a:off x="3420319" y="35836405"/>
          <a:ext cx="2147506" cy="1236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一般競争契約</a:t>
          </a:r>
          <a:endParaRPr kumimoji="1" lang="en-US" altLang="ja-JP" sz="1200" baseline="0">
            <a:solidFill>
              <a:schemeClr val="tx1"/>
            </a:solidFill>
          </a:endParaRPr>
        </a:p>
        <a:p>
          <a:pPr algn="ctr"/>
          <a:r>
            <a:rPr kumimoji="1" lang="ja-JP" altLang="en-US" sz="1200" baseline="0">
              <a:solidFill>
                <a:schemeClr val="tx1"/>
              </a:solidFill>
            </a:rPr>
            <a:t>（総合評価）</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23</xdr:col>
      <xdr:colOff>124932</xdr:colOff>
      <xdr:row>267</xdr:row>
      <xdr:rowOff>324964</xdr:rowOff>
    </xdr:from>
    <xdr:to>
      <xdr:col>34</xdr:col>
      <xdr:colOff>37533</xdr:colOff>
      <xdr:row>271</xdr:row>
      <xdr:rowOff>172319</xdr:rowOff>
    </xdr:to>
    <xdr:sp macro="" textlink="">
      <xdr:nvSpPr>
        <xdr:cNvPr id="18" name="正方形/長方形 17">
          <a:extLst>
            <a:ext uri="{FF2B5EF4-FFF2-40B4-BE49-F238E27FC236}">
              <a16:creationId xmlns:a16="http://schemas.microsoft.com/office/drawing/2014/main" id="{E511D99D-3EC0-4812-A38F-D7EC368E6A68}"/>
            </a:ext>
          </a:extLst>
        </xdr:cNvPr>
        <xdr:cNvSpPr/>
      </xdr:nvSpPr>
      <xdr:spPr>
        <a:xfrm>
          <a:off x="4764167" y="35836405"/>
          <a:ext cx="2131366" cy="1236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（その他）</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30</xdr:col>
      <xdr:colOff>6151</xdr:colOff>
      <xdr:row>267</xdr:row>
      <xdr:rowOff>324964</xdr:rowOff>
    </xdr:from>
    <xdr:to>
      <xdr:col>40</xdr:col>
      <xdr:colOff>136598</xdr:colOff>
      <xdr:row>271</xdr:row>
      <xdr:rowOff>172319</xdr:rowOff>
    </xdr:to>
    <xdr:sp macro="" textlink="">
      <xdr:nvSpPr>
        <xdr:cNvPr id="19" name="正方形/長方形 18">
          <a:extLst>
            <a:ext uri="{FF2B5EF4-FFF2-40B4-BE49-F238E27FC236}">
              <a16:creationId xmlns:a16="http://schemas.microsoft.com/office/drawing/2014/main" id="{5471A1E8-3D8D-4869-84FE-1F3874D48C67}"/>
            </a:ext>
          </a:extLst>
        </xdr:cNvPr>
        <xdr:cNvSpPr/>
      </xdr:nvSpPr>
      <xdr:spPr>
        <a:xfrm>
          <a:off x="6057327" y="35836405"/>
          <a:ext cx="2147506" cy="1236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（少額）</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39</xdr:col>
      <xdr:colOff>170214</xdr:colOff>
      <xdr:row>270</xdr:row>
      <xdr:rowOff>188254</xdr:rowOff>
    </xdr:from>
    <xdr:to>
      <xdr:col>45</xdr:col>
      <xdr:colOff>181127</xdr:colOff>
      <xdr:row>273</xdr:row>
      <xdr:rowOff>309322</xdr:rowOff>
    </xdr:to>
    <xdr:sp macro="" textlink="">
      <xdr:nvSpPr>
        <xdr:cNvPr id="20" name="正方形/長方形 19">
          <a:extLst>
            <a:ext uri="{FF2B5EF4-FFF2-40B4-BE49-F238E27FC236}">
              <a16:creationId xmlns:a16="http://schemas.microsoft.com/office/drawing/2014/main" id="{80E0C98E-29BA-47AF-A998-FB7C8DD41C1B}"/>
            </a:ext>
          </a:extLst>
        </xdr:cNvPr>
        <xdr:cNvSpPr/>
      </xdr:nvSpPr>
      <xdr:spPr>
        <a:xfrm>
          <a:off x="8036743" y="36741842"/>
          <a:ext cx="1221149" cy="1163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E.</a:t>
          </a:r>
          <a:r>
            <a:rPr kumimoji="1" lang="ja-JP" altLang="en-US" sz="1100" baseline="0">
              <a:solidFill>
                <a:schemeClr val="tx1"/>
              </a:solidFill>
              <a:latin typeface="+mn-ea"/>
              <a:ea typeface="+mn-ea"/>
            </a:rPr>
            <a:t>市町村及び一部事務組合等</a:t>
          </a:r>
          <a:endParaRPr kumimoji="1" lang="en-US" altLang="ja-JP" sz="1100" baseline="0">
            <a:solidFill>
              <a:schemeClr val="tx1"/>
            </a:solidFill>
            <a:latin typeface="+mn-ea"/>
            <a:ea typeface="+mn-ea"/>
          </a:endParaRPr>
        </a:p>
        <a:p>
          <a:pPr algn="ctr"/>
          <a:r>
            <a:rPr kumimoji="1" lang="ja-JP" altLang="en-US" sz="1100" baseline="0">
              <a:solidFill>
                <a:schemeClr val="tx1"/>
              </a:solidFill>
              <a:latin typeface="+mn-ea"/>
              <a:ea typeface="+mn-ea"/>
            </a:rPr>
            <a:t>　</a:t>
          </a:r>
          <a:r>
            <a:rPr kumimoji="1" lang="en-US" altLang="ja-JP" sz="1100" baseline="0">
              <a:solidFill>
                <a:sysClr val="windowText" lastClr="000000"/>
              </a:solidFill>
              <a:latin typeface="+mn-ea"/>
              <a:ea typeface="+mn-ea"/>
            </a:rPr>
            <a:t>41</a:t>
          </a:r>
          <a:r>
            <a:rPr kumimoji="1" lang="en-US" altLang="ja-JP" sz="1100" baseline="0">
              <a:solidFill>
                <a:srgbClr val="FF0000"/>
              </a:solidFill>
              <a:latin typeface="+mn-ea"/>
              <a:ea typeface="+mn-ea"/>
            </a:rPr>
            <a:t> </a:t>
          </a:r>
          <a:r>
            <a:rPr kumimoji="1" lang="ja-JP" altLang="en-US" sz="1100" baseline="0">
              <a:solidFill>
                <a:schemeClr val="tx1"/>
              </a:solidFill>
              <a:latin typeface="+mn-ea"/>
              <a:ea typeface="+mn-ea"/>
            </a:rPr>
            <a:t>件</a:t>
          </a:r>
        </a:p>
        <a:p>
          <a:pPr algn="ctr"/>
          <a:r>
            <a:rPr kumimoji="1" lang="en-US" altLang="ja-JP" sz="1100" baseline="0">
              <a:solidFill>
                <a:schemeClr val="tx1"/>
              </a:solidFill>
              <a:latin typeface="+mn-ea"/>
              <a:ea typeface="+mn-ea"/>
            </a:rPr>
            <a:t>4,521</a:t>
          </a:r>
          <a:r>
            <a:rPr kumimoji="1" lang="ja-JP" altLang="en-US" sz="1100" baseline="0">
              <a:solidFill>
                <a:schemeClr val="tx1"/>
              </a:solidFill>
              <a:latin typeface="+mn-ea"/>
              <a:ea typeface="+mn-ea"/>
            </a:rPr>
            <a:t>百万円</a:t>
          </a:r>
        </a:p>
      </xdr:txBody>
    </xdr:sp>
    <xdr:clientData/>
  </xdr:twoCellAnchor>
  <xdr:oneCellAnchor>
    <xdr:from>
      <xdr:col>39</xdr:col>
      <xdr:colOff>197249</xdr:colOff>
      <xdr:row>274</xdr:row>
      <xdr:rowOff>203722</xdr:rowOff>
    </xdr:from>
    <xdr:ext cx="1163509" cy="1062540"/>
    <xdr:sp macro="" textlink="">
      <xdr:nvSpPr>
        <xdr:cNvPr id="21" name="大かっこ 20">
          <a:extLst>
            <a:ext uri="{FF2B5EF4-FFF2-40B4-BE49-F238E27FC236}">
              <a16:creationId xmlns:a16="http://schemas.microsoft.com/office/drawing/2014/main" id="{F84F332E-4968-41CC-9C9A-6A022ADF2F79}"/>
            </a:ext>
          </a:extLst>
        </xdr:cNvPr>
        <xdr:cNvSpPr/>
      </xdr:nvSpPr>
      <xdr:spPr>
        <a:xfrm>
          <a:off x="8063778" y="38146840"/>
          <a:ext cx="1163509" cy="106254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地域計画及び災害廃棄物処理計画に基づく廃棄物処理施設整備事業等の施行　</a:t>
          </a:r>
          <a:endParaRPr kumimoji="1" lang="en-US" altLang="ja-JP" sz="1100" baseline="0">
            <a:solidFill>
              <a:schemeClr val="tx1"/>
            </a:solidFill>
            <a:effectLst/>
            <a:latin typeface="+mn-lt"/>
            <a:ea typeface="+mn-ea"/>
            <a:cs typeface="+mn-cs"/>
          </a:endParaRPr>
        </a:p>
      </xdr:txBody>
    </xdr:sp>
    <xdr:clientData/>
  </xdr:oneCellAnchor>
  <xdr:twoCellAnchor>
    <xdr:from>
      <xdr:col>13</xdr:col>
      <xdr:colOff>30751</xdr:colOff>
      <xdr:row>270</xdr:row>
      <xdr:rowOff>179289</xdr:rowOff>
    </xdr:from>
    <xdr:to>
      <xdr:col>18</xdr:col>
      <xdr:colOff>88517</xdr:colOff>
      <xdr:row>273</xdr:row>
      <xdr:rowOff>267619</xdr:rowOff>
    </xdr:to>
    <xdr:sp macro="" textlink="">
      <xdr:nvSpPr>
        <xdr:cNvPr id="22" name="正方形/長方形 21">
          <a:extLst>
            <a:ext uri="{FF2B5EF4-FFF2-40B4-BE49-F238E27FC236}">
              <a16:creationId xmlns:a16="http://schemas.microsoft.com/office/drawing/2014/main" id="{3D2B1657-9D0A-495E-96A6-A17686506BDB}"/>
            </a:ext>
          </a:extLst>
        </xdr:cNvPr>
        <xdr:cNvSpPr/>
      </xdr:nvSpPr>
      <xdr:spPr>
        <a:xfrm>
          <a:off x="2652927" y="36732877"/>
          <a:ext cx="1066296" cy="11304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A.</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４ 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39.1</a:t>
          </a:r>
          <a:r>
            <a:rPr kumimoji="1" lang="ja-JP" altLang="en-US" sz="1100" baseline="0">
              <a:solidFill>
                <a:sysClr val="windowText" lastClr="000000"/>
              </a:solidFill>
              <a:latin typeface="+mn-ea"/>
              <a:ea typeface="+mn-ea"/>
            </a:rPr>
            <a:t> 百万円</a:t>
          </a:r>
        </a:p>
      </xdr:txBody>
    </xdr:sp>
    <xdr:clientData/>
  </xdr:twoCellAnchor>
  <xdr:twoCellAnchor>
    <xdr:from>
      <xdr:col>19</xdr:col>
      <xdr:colOff>131379</xdr:colOff>
      <xdr:row>270</xdr:row>
      <xdr:rowOff>192160</xdr:rowOff>
    </xdr:from>
    <xdr:to>
      <xdr:col>25</xdr:col>
      <xdr:colOff>5607</xdr:colOff>
      <xdr:row>273</xdr:row>
      <xdr:rowOff>280490</xdr:rowOff>
    </xdr:to>
    <xdr:sp macro="" textlink="">
      <xdr:nvSpPr>
        <xdr:cNvPr id="23" name="正方形/長方形 22">
          <a:extLst>
            <a:ext uri="{FF2B5EF4-FFF2-40B4-BE49-F238E27FC236}">
              <a16:creationId xmlns:a16="http://schemas.microsoft.com/office/drawing/2014/main" id="{DD0003F7-0D6C-409E-A4E8-98421C36826F}"/>
            </a:ext>
          </a:extLst>
        </xdr:cNvPr>
        <xdr:cNvSpPr/>
      </xdr:nvSpPr>
      <xdr:spPr>
        <a:xfrm>
          <a:off x="3963791" y="36745748"/>
          <a:ext cx="1084463" cy="11304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B.</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23</a:t>
          </a:r>
          <a:r>
            <a:rPr kumimoji="1" lang="ja-JP" altLang="en-US" sz="1100" baseline="0">
              <a:solidFill>
                <a:sysClr val="windowText" lastClr="000000"/>
              </a:solidFill>
              <a:latin typeface="+mn-ea"/>
              <a:ea typeface="+mn-ea"/>
            </a:rPr>
            <a:t> 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415.2</a:t>
          </a:r>
          <a:r>
            <a:rPr kumimoji="1" lang="ja-JP" altLang="en-US" sz="1100" baseline="0">
              <a:solidFill>
                <a:sysClr val="windowText" lastClr="000000"/>
              </a:solidFill>
              <a:latin typeface="+mn-ea"/>
              <a:ea typeface="+mn-ea"/>
            </a:rPr>
            <a:t> 百万円</a:t>
          </a:r>
        </a:p>
      </xdr:txBody>
    </xdr:sp>
    <xdr:clientData/>
  </xdr:twoCellAnchor>
  <xdr:twoCellAnchor>
    <xdr:from>
      <xdr:col>26</xdr:col>
      <xdr:colOff>35355</xdr:colOff>
      <xdr:row>270</xdr:row>
      <xdr:rowOff>205032</xdr:rowOff>
    </xdr:from>
    <xdr:to>
      <xdr:col>31</xdr:col>
      <xdr:colOff>131033</xdr:colOff>
      <xdr:row>273</xdr:row>
      <xdr:rowOff>293362</xdr:rowOff>
    </xdr:to>
    <xdr:sp macro="" textlink="">
      <xdr:nvSpPr>
        <xdr:cNvPr id="24" name="正方形/長方形 23">
          <a:extLst>
            <a:ext uri="{FF2B5EF4-FFF2-40B4-BE49-F238E27FC236}">
              <a16:creationId xmlns:a16="http://schemas.microsoft.com/office/drawing/2014/main" id="{F5D4AA50-A6D7-44C9-A7A7-3F4FB67707A8}"/>
            </a:ext>
          </a:extLst>
        </xdr:cNvPr>
        <xdr:cNvSpPr/>
      </xdr:nvSpPr>
      <xdr:spPr>
        <a:xfrm>
          <a:off x="5279708" y="36758620"/>
          <a:ext cx="1104207" cy="11304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C.</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３</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29.3 </a:t>
          </a:r>
          <a:r>
            <a:rPr kumimoji="1" lang="ja-JP" altLang="en-US" sz="1100" baseline="0">
              <a:solidFill>
                <a:sysClr val="windowText" lastClr="000000"/>
              </a:solidFill>
              <a:latin typeface="+mn-ea"/>
              <a:ea typeface="+mn-ea"/>
            </a:rPr>
            <a:t>百万円</a:t>
          </a:r>
        </a:p>
      </xdr:txBody>
    </xdr:sp>
    <xdr:clientData/>
  </xdr:twoCellAnchor>
  <xdr:twoCellAnchor>
    <xdr:from>
      <xdr:col>32</xdr:col>
      <xdr:colOff>147878</xdr:colOff>
      <xdr:row>270</xdr:row>
      <xdr:rowOff>217904</xdr:rowOff>
    </xdr:from>
    <xdr:to>
      <xdr:col>38</xdr:col>
      <xdr:colOff>28455</xdr:colOff>
      <xdr:row>273</xdr:row>
      <xdr:rowOff>306234</xdr:rowOff>
    </xdr:to>
    <xdr:sp macro="" textlink="">
      <xdr:nvSpPr>
        <xdr:cNvPr id="25" name="正方形/長方形 24">
          <a:extLst>
            <a:ext uri="{FF2B5EF4-FFF2-40B4-BE49-F238E27FC236}">
              <a16:creationId xmlns:a16="http://schemas.microsoft.com/office/drawing/2014/main" id="{9356B563-D234-4E03-ABA2-77E2ABFD684C}"/>
            </a:ext>
          </a:extLst>
        </xdr:cNvPr>
        <xdr:cNvSpPr/>
      </xdr:nvSpPr>
      <xdr:spPr>
        <a:xfrm>
          <a:off x="6602466" y="36771492"/>
          <a:ext cx="1090813" cy="11304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D.</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6 </a:t>
          </a:r>
          <a:r>
            <a:rPr kumimoji="1" lang="ja-JP" altLang="en-US" sz="1100" baseline="0">
              <a:solidFill>
                <a:sysClr val="windowText" lastClr="000000"/>
              </a:solidFill>
              <a:latin typeface="+mn-ea"/>
              <a:ea typeface="+mn-ea"/>
            </a:rPr>
            <a:t>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2.1 </a:t>
          </a:r>
          <a:r>
            <a:rPr kumimoji="1" lang="ja-JP" altLang="en-US" sz="1100" baseline="0">
              <a:solidFill>
                <a:sysClr val="windowText" lastClr="000000"/>
              </a:solidFill>
              <a:latin typeface="+mn-ea"/>
              <a:ea typeface="+mn-ea"/>
            </a:rPr>
            <a:t>百万円</a:t>
          </a:r>
        </a:p>
      </xdr:txBody>
    </xdr:sp>
    <xdr:clientData/>
  </xdr:twoCellAnchor>
  <xdr:oneCellAnchor>
    <xdr:from>
      <xdr:col>19</xdr:col>
      <xdr:colOff>171301</xdr:colOff>
      <xdr:row>274</xdr:row>
      <xdr:rowOff>212538</xdr:rowOff>
    </xdr:from>
    <xdr:ext cx="1023037" cy="1289047"/>
    <xdr:sp macro="" textlink="">
      <xdr:nvSpPr>
        <xdr:cNvPr id="26" name="大かっこ 25">
          <a:extLst>
            <a:ext uri="{FF2B5EF4-FFF2-40B4-BE49-F238E27FC236}">
              <a16:creationId xmlns:a16="http://schemas.microsoft.com/office/drawing/2014/main" id="{B04EEE58-8937-409D-87D2-89BF388B109A}"/>
            </a:ext>
          </a:extLst>
        </xdr:cNvPr>
        <xdr:cNvSpPr/>
      </xdr:nvSpPr>
      <xdr:spPr>
        <a:xfrm>
          <a:off x="4003713" y="38155656"/>
          <a:ext cx="1023037" cy="128904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strike="noStrike" baseline="0">
              <a:solidFill>
                <a:sysClr val="windowText" lastClr="000000"/>
              </a:solidFill>
              <a:effectLst/>
              <a:latin typeface="+mn-lt"/>
              <a:ea typeface="+mn-ea"/>
              <a:cs typeface="+mn-cs"/>
            </a:rPr>
            <a:t>◇</a:t>
          </a:r>
          <a:r>
            <a:rPr kumimoji="1" lang="ja-JP" altLang="en-US" sz="1100" strike="noStrike" baseline="0">
              <a:solidFill>
                <a:sysClr val="windowText" lastClr="000000"/>
              </a:solidFill>
              <a:effectLst/>
              <a:latin typeface="+mn-lt"/>
              <a:ea typeface="+mn-ea"/>
              <a:cs typeface="+mn-cs"/>
            </a:rPr>
            <a:t>令和２年度関東地域ブロックにおける災害廃棄物処理計画作成モデル業務</a:t>
          </a:r>
          <a:r>
            <a:rPr kumimoji="1" lang="ja-JP" altLang="en-US" sz="1100" baseline="0">
              <a:solidFill>
                <a:sysClr val="windowText" lastClr="000000"/>
              </a:solidFill>
              <a:effectLst/>
              <a:latin typeface="+mn-lt"/>
              <a:ea typeface="+mn-ea"/>
              <a:cs typeface="+mn-cs"/>
            </a:rPr>
            <a:t>等</a:t>
          </a:r>
          <a:endParaRPr kumimoji="1" lang="en-US" altLang="ja-JP" sz="1100" baseline="0">
            <a:solidFill>
              <a:sysClr val="windowText" lastClr="000000"/>
            </a:solidFill>
            <a:effectLst/>
            <a:latin typeface="+mn-lt"/>
            <a:ea typeface="+mn-ea"/>
            <a:cs typeface="+mn-cs"/>
          </a:endParaRPr>
        </a:p>
      </xdr:txBody>
    </xdr:sp>
    <xdr:clientData/>
  </xdr:oneCellAnchor>
  <xdr:oneCellAnchor>
    <xdr:from>
      <xdr:col>26</xdr:col>
      <xdr:colOff>72</xdr:colOff>
      <xdr:row>274</xdr:row>
      <xdr:rowOff>212538</xdr:rowOff>
    </xdr:from>
    <xdr:ext cx="1155904" cy="1423518"/>
    <xdr:sp macro="" textlink="">
      <xdr:nvSpPr>
        <xdr:cNvPr id="27" name="大かっこ 26">
          <a:extLst>
            <a:ext uri="{FF2B5EF4-FFF2-40B4-BE49-F238E27FC236}">
              <a16:creationId xmlns:a16="http://schemas.microsoft.com/office/drawing/2014/main" id="{A399F580-D893-4DFE-B354-84A72F705E64}"/>
            </a:ext>
          </a:extLst>
        </xdr:cNvPr>
        <xdr:cNvSpPr/>
      </xdr:nvSpPr>
      <xdr:spPr>
        <a:xfrm>
          <a:off x="5244425" y="38155656"/>
          <a:ext cx="1155904" cy="142351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strike="noStrike" baseline="0">
              <a:solidFill>
                <a:sysClr val="windowText" lastClr="000000"/>
              </a:solidFill>
              <a:effectLst/>
              <a:latin typeface="+mn-lt"/>
              <a:ea typeface="+mn-ea"/>
              <a:cs typeface="+mn-cs"/>
            </a:rPr>
            <a:t>◇</a:t>
          </a:r>
          <a:r>
            <a:rPr kumimoji="1" lang="ja-JP" altLang="en-US" sz="1100" strike="noStrike" baseline="0">
              <a:solidFill>
                <a:sysClr val="windowText" lastClr="000000"/>
              </a:solidFill>
              <a:effectLst/>
              <a:latin typeface="+mn-lt"/>
              <a:ea typeface="+mn-ea"/>
              <a:cs typeface="+mn-cs"/>
            </a:rPr>
            <a:t>令和３年度大規模災害時における関東地域ブロックでの広域的な災害廃棄物対策に関する調査検討業務</a:t>
          </a:r>
          <a:r>
            <a:rPr kumimoji="1" lang="ja-JP" altLang="en-US" sz="1100" baseline="0">
              <a:solidFill>
                <a:sysClr val="windowText" lastClr="000000"/>
              </a:solidFill>
              <a:effectLst/>
              <a:latin typeface="+mn-lt"/>
              <a:ea typeface="+mn-ea"/>
              <a:cs typeface="+mn-cs"/>
            </a:rPr>
            <a:t>等</a:t>
          </a:r>
          <a:endParaRPr kumimoji="1" lang="en-US" altLang="ja-JP" sz="1100" baseline="0">
            <a:solidFill>
              <a:sysClr val="windowText" lastClr="000000"/>
            </a:solidFill>
            <a:effectLst/>
            <a:latin typeface="+mn-lt"/>
            <a:ea typeface="+mn-ea"/>
            <a:cs typeface="+mn-cs"/>
          </a:endParaRPr>
        </a:p>
      </xdr:txBody>
    </xdr:sp>
    <xdr:clientData/>
  </xdr:oneCellAnchor>
  <xdr:oneCellAnchor>
    <xdr:from>
      <xdr:col>32</xdr:col>
      <xdr:colOff>116810</xdr:colOff>
      <xdr:row>274</xdr:row>
      <xdr:rowOff>224123</xdr:rowOff>
    </xdr:from>
    <xdr:ext cx="1119831" cy="1232638"/>
    <xdr:sp macro="" textlink="">
      <xdr:nvSpPr>
        <xdr:cNvPr id="28" name="大かっこ 27">
          <a:extLst>
            <a:ext uri="{FF2B5EF4-FFF2-40B4-BE49-F238E27FC236}">
              <a16:creationId xmlns:a16="http://schemas.microsoft.com/office/drawing/2014/main" id="{A0A357A4-C64D-405E-90D2-DB4FF8AB3CF8}"/>
            </a:ext>
          </a:extLst>
        </xdr:cNvPr>
        <xdr:cNvSpPr/>
      </xdr:nvSpPr>
      <xdr:spPr>
        <a:xfrm>
          <a:off x="6571398" y="38167241"/>
          <a:ext cx="1119831" cy="123263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strike="noStrike" baseline="0">
              <a:solidFill>
                <a:sysClr val="windowText" lastClr="000000"/>
              </a:solidFill>
              <a:effectLst/>
              <a:latin typeface="+mn-lt"/>
              <a:ea typeface="+mn-ea"/>
              <a:cs typeface="+mn-cs"/>
            </a:rPr>
            <a:t>◇</a:t>
          </a:r>
          <a:r>
            <a:rPr kumimoji="1" lang="ja-JP" altLang="en-US" sz="1100" strike="noStrike" baseline="0">
              <a:solidFill>
                <a:sysClr val="windowText" lastClr="000000"/>
              </a:solidFill>
              <a:effectLst/>
              <a:latin typeface="+mn-lt"/>
              <a:ea typeface="+mn-ea"/>
              <a:cs typeface="+mn-cs"/>
            </a:rPr>
            <a:t>令和３年度災害時の廃石膏ボード再生利用促進に係る周知資料作成等業務</a:t>
          </a:r>
          <a:endParaRPr kumimoji="1" lang="en-US" altLang="ja-JP" sz="1100" strike="noStrike" baseline="0">
            <a:solidFill>
              <a:sysClr val="windowText" lastClr="000000"/>
            </a:solidFill>
            <a:effectLst/>
            <a:latin typeface="+mn-lt"/>
            <a:ea typeface="+mn-ea"/>
            <a:cs typeface="+mn-cs"/>
          </a:endParaRPr>
        </a:p>
      </xdr:txBody>
    </xdr:sp>
    <xdr:clientData/>
  </xdr:oneCellAnchor>
  <xdr:oneCellAnchor>
    <xdr:from>
      <xdr:col>13</xdr:col>
      <xdr:colOff>44834</xdr:colOff>
      <xdr:row>274</xdr:row>
      <xdr:rowOff>224123</xdr:rowOff>
    </xdr:from>
    <xdr:ext cx="1068345" cy="1221433"/>
    <xdr:sp macro="" textlink="">
      <xdr:nvSpPr>
        <xdr:cNvPr id="29" name="大かっこ 28">
          <a:extLst>
            <a:ext uri="{FF2B5EF4-FFF2-40B4-BE49-F238E27FC236}">
              <a16:creationId xmlns:a16="http://schemas.microsoft.com/office/drawing/2014/main" id="{1000FE0D-E49B-49FA-9427-5B3D0478EA91}"/>
            </a:ext>
          </a:extLst>
        </xdr:cNvPr>
        <xdr:cNvSpPr/>
      </xdr:nvSpPr>
      <xdr:spPr>
        <a:xfrm>
          <a:off x="2667010" y="38167241"/>
          <a:ext cx="1068345" cy="122143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令和３年度災害廃棄物対策推進シンポジウム開催等業務等</a:t>
          </a:r>
          <a:endParaRPr kumimoji="1" lang="en-US" altLang="ja-JP" sz="1100" baseline="0">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5" zoomScaleNormal="75" zoomScaleSheetLayoutView="75" zoomScalePageLayoutView="85" workbookViewId="0">
      <selection activeCell="I2" sqref="I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3">
        <v>2022</v>
      </c>
      <c r="AE2" s="883"/>
      <c r="AF2" s="883"/>
      <c r="AG2" s="883"/>
      <c r="AH2" s="883"/>
      <c r="AI2" s="75" t="s">
        <v>276</v>
      </c>
      <c r="AJ2" s="883" t="s">
        <v>596</v>
      </c>
      <c r="AK2" s="883"/>
      <c r="AL2" s="883"/>
      <c r="AM2" s="883"/>
      <c r="AN2" s="75" t="s">
        <v>276</v>
      </c>
      <c r="AO2" s="883">
        <v>21</v>
      </c>
      <c r="AP2" s="883"/>
      <c r="AQ2" s="883"/>
      <c r="AR2" s="76" t="s">
        <v>276</v>
      </c>
      <c r="AS2" s="884">
        <v>160</v>
      </c>
      <c r="AT2" s="884"/>
      <c r="AU2" s="884"/>
      <c r="AV2" s="75" t="str">
        <f>IF(AW2="","","-")</f>
        <v/>
      </c>
      <c r="AW2" s="885"/>
      <c r="AX2" s="885"/>
    </row>
    <row r="3" spans="1:50" ht="21" customHeight="1" thickBot="1" x14ac:dyDescent="0.25">
      <c r="A3" s="886" t="s">
        <v>594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55</v>
      </c>
      <c r="AJ3" s="888" t="s">
        <v>597</v>
      </c>
      <c r="AK3" s="888"/>
      <c r="AL3" s="888"/>
      <c r="AM3" s="888"/>
      <c r="AN3" s="888"/>
      <c r="AO3" s="888"/>
      <c r="AP3" s="888"/>
      <c r="AQ3" s="888"/>
      <c r="AR3" s="888"/>
      <c r="AS3" s="888"/>
      <c r="AT3" s="888"/>
      <c r="AU3" s="888"/>
      <c r="AV3" s="888"/>
      <c r="AW3" s="888"/>
      <c r="AX3" s="24" t="s">
        <v>56</v>
      </c>
    </row>
    <row r="4" spans="1:50" ht="24.75" customHeight="1" x14ac:dyDescent="0.2">
      <c r="A4" s="858" t="s">
        <v>23</v>
      </c>
      <c r="B4" s="859"/>
      <c r="C4" s="859"/>
      <c r="D4" s="859"/>
      <c r="E4" s="859"/>
      <c r="F4" s="859"/>
      <c r="G4" s="860" t="s">
        <v>598</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601</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2">
      <c r="A5" s="870" t="s">
        <v>58</v>
      </c>
      <c r="B5" s="871"/>
      <c r="C5" s="871"/>
      <c r="D5" s="871"/>
      <c r="E5" s="871"/>
      <c r="F5" s="872"/>
      <c r="G5" s="873" t="s">
        <v>599</v>
      </c>
      <c r="H5" s="874"/>
      <c r="I5" s="874"/>
      <c r="J5" s="874"/>
      <c r="K5" s="874"/>
      <c r="L5" s="874"/>
      <c r="M5" s="875" t="s">
        <v>57</v>
      </c>
      <c r="N5" s="876"/>
      <c r="O5" s="876"/>
      <c r="P5" s="876"/>
      <c r="Q5" s="876"/>
      <c r="R5" s="877"/>
      <c r="S5" s="878" t="s">
        <v>600</v>
      </c>
      <c r="T5" s="874"/>
      <c r="U5" s="874"/>
      <c r="V5" s="874"/>
      <c r="W5" s="874"/>
      <c r="X5" s="879"/>
      <c r="Y5" s="880" t="s">
        <v>3</v>
      </c>
      <c r="Z5" s="881"/>
      <c r="AA5" s="881"/>
      <c r="AB5" s="881"/>
      <c r="AC5" s="881"/>
      <c r="AD5" s="882"/>
      <c r="AE5" s="840" t="s">
        <v>602</v>
      </c>
      <c r="AF5" s="840"/>
      <c r="AG5" s="840"/>
      <c r="AH5" s="840"/>
      <c r="AI5" s="840"/>
      <c r="AJ5" s="840"/>
      <c r="AK5" s="840"/>
      <c r="AL5" s="840"/>
      <c r="AM5" s="840"/>
      <c r="AN5" s="840"/>
      <c r="AO5" s="840"/>
      <c r="AP5" s="841"/>
      <c r="AQ5" s="842" t="s">
        <v>749</v>
      </c>
      <c r="AR5" s="843"/>
      <c r="AS5" s="843"/>
      <c r="AT5" s="843"/>
      <c r="AU5" s="843"/>
      <c r="AV5" s="843"/>
      <c r="AW5" s="843"/>
      <c r="AX5" s="844"/>
    </row>
    <row r="6" spans="1:50" ht="39" customHeight="1" x14ac:dyDescent="0.2">
      <c r="A6" s="845" t="s">
        <v>4</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51.80000000000001" customHeight="1" x14ac:dyDescent="0.2">
      <c r="A7" s="826" t="s">
        <v>20</v>
      </c>
      <c r="B7" s="827"/>
      <c r="C7" s="827"/>
      <c r="D7" s="827"/>
      <c r="E7" s="827"/>
      <c r="F7" s="828"/>
      <c r="G7" s="850" t="s">
        <v>603</v>
      </c>
      <c r="H7" s="851"/>
      <c r="I7" s="851"/>
      <c r="J7" s="851"/>
      <c r="K7" s="851"/>
      <c r="L7" s="851"/>
      <c r="M7" s="851"/>
      <c r="N7" s="851"/>
      <c r="O7" s="851"/>
      <c r="P7" s="851"/>
      <c r="Q7" s="851"/>
      <c r="R7" s="851"/>
      <c r="S7" s="851"/>
      <c r="T7" s="851"/>
      <c r="U7" s="851"/>
      <c r="V7" s="851"/>
      <c r="W7" s="851"/>
      <c r="X7" s="852"/>
      <c r="Y7" s="853" t="s">
        <v>261</v>
      </c>
      <c r="Z7" s="705"/>
      <c r="AA7" s="705"/>
      <c r="AB7" s="705"/>
      <c r="AC7" s="705"/>
      <c r="AD7" s="854"/>
      <c r="AE7" s="855" t="s">
        <v>748</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2">
      <c r="A8" s="826" t="s">
        <v>181</v>
      </c>
      <c r="B8" s="827"/>
      <c r="C8" s="827"/>
      <c r="D8" s="827"/>
      <c r="E8" s="827"/>
      <c r="F8" s="828"/>
      <c r="G8" s="829" t="str">
        <f>入力規則等!A27</f>
        <v>国土強靱化施策</v>
      </c>
      <c r="H8" s="830"/>
      <c r="I8" s="830"/>
      <c r="J8" s="830"/>
      <c r="K8" s="830"/>
      <c r="L8" s="830"/>
      <c r="M8" s="830"/>
      <c r="N8" s="830"/>
      <c r="O8" s="830"/>
      <c r="P8" s="830"/>
      <c r="Q8" s="830"/>
      <c r="R8" s="830"/>
      <c r="S8" s="830"/>
      <c r="T8" s="830"/>
      <c r="U8" s="830"/>
      <c r="V8" s="830"/>
      <c r="W8" s="830"/>
      <c r="X8" s="831"/>
      <c r="Y8" s="832" t="s">
        <v>182</v>
      </c>
      <c r="Z8" s="833"/>
      <c r="AA8" s="833"/>
      <c r="AB8" s="833"/>
      <c r="AC8" s="833"/>
      <c r="AD8" s="834"/>
      <c r="AE8" s="835" t="str">
        <f>入力規則等!K13</f>
        <v>その他の事項経費</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2">
      <c r="A9" s="821" t="s">
        <v>21</v>
      </c>
      <c r="B9" s="822"/>
      <c r="C9" s="822"/>
      <c r="D9" s="822"/>
      <c r="E9" s="822"/>
      <c r="F9" s="822"/>
      <c r="G9" s="837" t="s">
        <v>605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51.80000000000001" customHeight="1" x14ac:dyDescent="0.2">
      <c r="A10" s="809" t="s">
        <v>27</v>
      </c>
      <c r="B10" s="810"/>
      <c r="C10" s="810"/>
      <c r="D10" s="810"/>
      <c r="E10" s="810"/>
      <c r="F10" s="810"/>
      <c r="G10" s="811" t="s">
        <v>606</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2">
      <c r="A11" s="809" t="s">
        <v>5</v>
      </c>
      <c r="B11" s="810"/>
      <c r="C11" s="810"/>
      <c r="D11" s="810"/>
      <c r="E11" s="810"/>
      <c r="F11" s="814"/>
      <c r="G11" s="815" t="str">
        <f>入力規則等!P10</f>
        <v>委託・請負、交付</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2">
      <c r="A12" s="818" t="s">
        <v>22</v>
      </c>
      <c r="B12" s="819"/>
      <c r="C12" s="819"/>
      <c r="D12" s="819"/>
      <c r="E12" s="819"/>
      <c r="F12" s="820"/>
      <c r="G12" s="824"/>
      <c r="H12" s="825"/>
      <c r="I12" s="825"/>
      <c r="J12" s="825"/>
      <c r="K12" s="825"/>
      <c r="L12" s="825"/>
      <c r="M12" s="825"/>
      <c r="N12" s="825"/>
      <c r="O12" s="825"/>
      <c r="P12" s="591" t="s">
        <v>408</v>
      </c>
      <c r="Q12" s="592"/>
      <c r="R12" s="592"/>
      <c r="S12" s="592"/>
      <c r="T12" s="592"/>
      <c r="U12" s="592"/>
      <c r="V12" s="593"/>
      <c r="W12" s="591" t="s">
        <v>560</v>
      </c>
      <c r="X12" s="592"/>
      <c r="Y12" s="592"/>
      <c r="Z12" s="592"/>
      <c r="AA12" s="592"/>
      <c r="AB12" s="592"/>
      <c r="AC12" s="593"/>
      <c r="AD12" s="591" t="s">
        <v>562</v>
      </c>
      <c r="AE12" s="592"/>
      <c r="AF12" s="592"/>
      <c r="AG12" s="592"/>
      <c r="AH12" s="592"/>
      <c r="AI12" s="592"/>
      <c r="AJ12" s="593"/>
      <c r="AK12" s="591" t="s">
        <v>580</v>
      </c>
      <c r="AL12" s="592"/>
      <c r="AM12" s="592"/>
      <c r="AN12" s="592"/>
      <c r="AO12" s="592"/>
      <c r="AP12" s="592"/>
      <c r="AQ12" s="593"/>
      <c r="AR12" s="444"/>
      <c r="AS12" s="445"/>
      <c r="AT12" s="445"/>
      <c r="AU12" s="445"/>
      <c r="AV12" s="445"/>
      <c r="AW12" s="445"/>
      <c r="AX12" s="772"/>
    </row>
    <row r="13" spans="1:50" ht="21" customHeight="1" x14ac:dyDescent="0.2">
      <c r="A13" s="174"/>
      <c r="B13" s="175"/>
      <c r="C13" s="175"/>
      <c r="D13" s="175"/>
      <c r="E13" s="175"/>
      <c r="F13" s="176"/>
      <c r="G13" s="773" t="s">
        <v>6</v>
      </c>
      <c r="H13" s="774"/>
      <c r="I13" s="780" t="s">
        <v>7</v>
      </c>
      <c r="J13" s="781"/>
      <c r="K13" s="781"/>
      <c r="L13" s="781"/>
      <c r="M13" s="781"/>
      <c r="N13" s="781"/>
      <c r="O13" s="782"/>
      <c r="P13" s="92">
        <v>2931</v>
      </c>
      <c r="Q13" s="93"/>
      <c r="R13" s="93"/>
      <c r="S13" s="93"/>
      <c r="T13" s="93"/>
      <c r="U13" s="93"/>
      <c r="V13" s="94"/>
      <c r="W13" s="92">
        <v>3564</v>
      </c>
      <c r="X13" s="93"/>
      <c r="Y13" s="93"/>
      <c r="Z13" s="93"/>
      <c r="AA13" s="93"/>
      <c r="AB13" s="93"/>
      <c r="AC13" s="94"/>
      <c r="AD13" s="92">
        <v>1396</v>
      </c>
      <c r="AE13" s="93"/>
      <c r="AF13" s="93"/>
      <c r="AG13" s="93"/>
      <c r="AH13" s="93"/>
      <c r="AI13" s="93"/>
      <c r="AJ13" s="94"/>
      <c r="AK13" s="92">
        <v>1005</v>
      </c>
      <c r="AL13" s="93"/>
      <c r="AM13" s="93"/>
      <c r="AN13" s="93"/>
      <c r="AO13" s="93"/>
      <c r="AP13" s="93"/>
      <c r="AQ13" s="94"/>
      <c r="AR13" s="800"/>
      <c r="AS13" s="801"/>
      <c r="AT13" s="801"/>
      <c r="AU13" s="801"/>
      <c r="AV13" s="801"/>
      <c r="AW13" s="801"/>
      <c r="AX13" s="802"/>
    </row>
    <row r="14" spans="1:50" ht="21" customHeight="1" x14ac:dyDescent="0.2">
      <c r="A14" s="174"/>
      <c r="B14" s="175"/>
      <c r="C14" s="175"/>
      <c r="D14" s="175"/>
      <c r="E14" s="175"/>
      <c r="F14" s="176"/>
      <c r="G14" s="775"/>
      <c r="H14" s="776"/>
      <c r="I14" s="795" t="s">
        <v>8</v>
      </c>
      <c r="J14" s="796"/>
      <c r="K14" s="796"/>
      <c r="L14" s="796"/>
      <c r="M14" s="796"/>
      <c r="N14" s="796"/>
      <c r="O14" s="797"/>
      <c r="P14" s="92">
        <v>1320</v>
      </c>
      <c r="Q14" s="93"/>
      <c r="R14" s="93"/>
      <c r="S14" s="93"/>
      <c r="T14" s="93"/>
      <c r="U14" s="93"/>
      <c r="V14" s="94"/>
      <c r="W14" s="92">
        <v>2758</v>
      </c>
      <c r="X14" s="93"/>
      <c r="Y14" s="93"/>
      <c r="Z14" s="93"/>
      <c r="AA14" s="93"/>
      <c r="AB14" s="93"/>
      <c r="AC14" s="94"/>
      <c r="AD14" s="92">
        <v>3209</v>
      </c>
      <c r="AE14" s="93"/>
      <c r="AF14" s="93"/>
      <c r="AG14" s="93"/>
      <c r="AH14" s="93"/>
      <c r="AI14" s="93"/>
      <c r="AJ14" s="94"/>
      <c r="AK14" s="92">
        <v>1398</v>
      </c>
      <c r="AL14" s="93"/>
      <c r="AM14" s="93"/>
      <c r="AN14" s="93"/>
      <c r="AO14" s="93"/>
      <c r="AP14" s="93"/>
      <c r="AQ14" s="94"/>
      <c r="AR14" s="803"/>
      <c r="AS14" s="804"/>
      <c r="AT14" s="804"/>
      <c r="AU14" s="804"/>
      <c r="AV14" s="804"/>
      <c r="AW14" s="804"/>
      <c r="AX14" s="805"/>
    </row>
    <row r="15" spans="1:50" ht="21" customHeight="1" x14ac:dyDescent="0.2">
      <c r="A15" s="174"/>
      <c r="B15" s="175"/>
      <c r="C15" s="175"/>
      <c r="D15" s="175"/>
      <c r="E15" s="175"/>
      <c r="F15" s="176"/>
      <c r="G15" s="777"/>
      <c r="H15" s="776"/>
      <c r="I15" s="783" t="s">
        <v>593</v>
      </c>
      <c r="J15" s="784"/>
      <c r="K15" s="784"/>
      <c r="L15" s="784"/>
      <c r="M15" s="784"/>
      <c r="N15" s="784"/>
      <c r="O15" s="785"/>
      <c r="P15" s="786"/>
      <c r="Q15" s="787"/>
      <c r="R15" s="787"/>
      <c r="S15" s="787"/>
      <c r="T15" s="787"/>
      <c r="U15" s="787"/>
      <c r="V15" s="788"/>
      <c r="W15" s="786"/>
      <c r="X15" s="787"/>
      <c r="Y15" s="787"/>
      <c r="Z15" s="787"/>
      <c r="AA15" s="787"/>
      <c r="AB15" s="787"/>
      <c r="AC15" s="788"/>
      <c r="AD15" s="786"/>
      <c r="AE15" s="787"/>
      <c r="AF15" s="787"/>
      <c r="AG15" s="787"/>
      <c r="AH15" s="787"/>
      <c r="AI15" s="787"/>
      <c r="AJ15" s="788"/>
      <c r="AK15" s="92">
        <v>1398</v>
      </c>
      <c r="AL15" s="93"/>
      <c r="AM15" s="93"/>
      <c r="AN15" s="93"/>
      <c r="AO15" s="93"/>
      <c r="AP15" s="93"/>
      <c r="AQ15" s="94"/>
      <c r="AR15" s="803"/>
      <c r="AS15" s="804"/>
      <c r="AT15" s="804"/>
      <c r="AU15" s="804"/>
      <c r="AV15" s="804"/>
      <c r="AW15" s="804"/>
      <c r="AX15" s="805"/>
    </row>
    <row r="16" spans="1:50" ht="21" customHeight="1" x14ac:dyDescent="0.2">
      <c r="A16" s="174"/>
      <c r="B16" s="175"/>
      <c r="C16" s="175"/>
      <c r="D16" s="175"/>
      <c r="E16" s="175"/>
      <c r="F16" s="176"/>
      <c r="G16" s="777"/>
      <c r="H16" s="776"/>
      <c r="I16" s="795" t="s">
        <v>45</v>
      </c>
      <c r="J16" s="798"/>
      <c r="K16" s="798"/>
      <c r="L16" s="798"/>
      <c r="M16" s="798"/>
      <c r="N16" s="798"/>
      <c r="O16" s="799"/>
      <c r="P16" s="92">
        <v>564</v>
      </c>
      <c r="Q16" s="93"/>
      <c r="R16" s="93"/>
      <c r="S16" s="93"/>
      <c r="T16" s="93"/>
      <c r="U16" s="93"/>
      <c r="V16" s="94"/>
      <c r="W16" s="92">
        <v>1840</v>
      </c>
      <c r="X16" s="93"/>
      <c r="Y16" s="93"/>
      <c r="Z16" s="93"/>
      <c r="AA16" s="93"/>
      <c r="AB16" s="93"/>
      <c r="AC16" s="94"/>
      <c r="AD16" s="92">
        <v>5438</v>
      </c>
      <c r="AE16" s="93"/>
      <c r="AF16" s="93"/>
      <c r="AG16" s="93"/>
      <c r="AH16" s="93"/>
      <c r="AI16" s="93"/>
      <c r="AJ16" s="94"/>
      <c r="AK16" s="92">
        <v>4508</v>
      </c>
      <c r="AL16" s="93"/>
      <c r="AM16" s="93"/>
      <c r="AN16" s="93"/>
      <c r="AO16" s="93"/>
      <c r="AP16" s="93"/>
      <c r="AQ16" s="94"/>
      <c r="AR16" s="803"/>
      <c r="AS16" s="804"/>
      <c r="AT16" s="804"/>
      <c r="AU16" s="804"/>
      <c r="AV16" s="804"/>
      <c r="AW16" s="804"/>
      <c r="AX16" s="805"/>
    </row>
    <row r="17" spans="1:50" ht="21" customHeight="1" x14ac:dyDescent="0.2">
      <c r="A17" s="174"/>
      <c r="B17" s="175"/>
      <c r="C17" s="175"/>
      <c r="D17" s="175"/>
      <c r="E17" s="175"/>
      <c r="F17" s="176"/>
      <c r="G17" s="777"/>
      <c r="H17" s="776"/>
      <c r="I17" s="795" t="s">
        <v>46</v>
      </c>
      <c r="J17" s="798"/>
      <c r="K17" s="798"/>
      <c r="L17" s="798"/>
      <c r="M17" s="798"/>
      <c r="N17" s="798"/>
      <c r="O17" s="799"/>
      <c r="P17" s="92">
        <v>-1840</v>
      </c>
      <c r="Q17" s="93"/>
      <c r="R17" s="93"/>
      <c r="S17" s="93"/>
      <c r="T17" s="93"/>
      <c r="U17" s="93"/>
      <c r="V17" s="94"/>
      <c r="W17" s="92">
        <v>-5438</v>
      </c>
      <c r="X17" s="93"/>
      <c r="Y17" s="93"/>
      <c r="Z17" s="93"/>
      <c r="AA17" s="93"/>
      <c r="AB17" s="93"/>
      <c r="AC17" s="94"/>
      <c r="AD17" s="92">
        <f>-3899-609</f>
        <v>-4508</v>
      </c>
      <c r="AE17" s="93"/>
      <c r="AF17" s="93"/>
      <c r="AG17" s="93"/>
      <c r="AH17" s="93"/>
      <c r="AI17" s="93"/>
      <c r="AJ17" s="94"/>
      <c r="AK17" s="92" t="s">
        <v>276</v>
      </c>
      <c r="AL17" s="93"/>
      <c r="AM17" s="93"/>
      <c r="AN17" s="93"/>
      <c r="AO17" s="93"/>
      <c r="AP17" s="93"/>
      <c r="AQ17" s="94"/>
      <c r="AR17" s="803"/>
      <c r="AS17" s="804"/>
      <c r="AT17" s="804"/>
      <c r="AU17" s="804"/>
      <c r="AV17" s="804"/>
      <c r="AW17" s="804"/>
      <c r="AX17" s="805"/>
    </row>
    <row r="18" spans="1:50" ht="24.75" customHeight="1" x14ac:dyDescent="0.2">
      <c r="A18" s="174"/>
      <c r="B18" s="175"/>
      <c r="C18" s="175"/>
      <c r="D18" s="175"/>
      <c r="E18" s="175"/>
      <c r="F18" s="176"/>
      <c r="G18" s="777"/>
      <c r="H18" s="776"/>
      <c r="I18" s="795" t="s">
        <v>44</v>
      </c>
      <c r="J18" s="796"/>
      <c r="K18" s="796"/>
      <c r="L18" s="796"/>
      <c r="M18" s="796"/>
      <c r="N18" s="796"/>
      <c r="O18" s="797"/>
      <c r="P18" s="92" t="s">
        <v>607</v>
      </c>
      <c r="Q18" s="93"/>
      <c r="R18" s="93"/>
      <c r="S18" s="93"/>
      <c r="T18" s="93"/>
      <c r="U18" s="93"/>
      <c r="V18" s="94"/>
      <c r="W18" s="92" t="s">
        <v>607</v>
      </c>
      <c r="X18" s="93"/>
      <c r="Y18" s="93"/>
      <c r="Z18" s="93"/>
      <c r="AA18" s="93"/>
      <c r="AB18" s="93"/>
      <c r="AC18" s="94"/>
      <c r="AD18" s="92" t="s">
        <v>607</v>
      </c>
      <c r="AE18" s="93"/>
      <c r="AF18" s="93"/>
      <c r="AG18" s="93"/>
      <c r="AH18" s="93"/>
      <c r="AI18" s="93"/>
      <c r="AJ18" s="94"/>
      <c r="AK18" s="92" t="s">
        <v>276</v>
      </c>
      <c r="AL18" s="93"/>
      <c r="AM18" s="93"/>
      <c r="AN18" s="93"/>
      <c r="AO18" s="93"/>
      <c r="AP18" s="93"/>
      <c r="AQ18" s="94"/>
      <c r="AR18" s="803"/>
      <c r="AS18" s="804"/>
      <c r="AT18" s="804"/>
      <c r="AU18" s="804"/>
      <c r="AV18" s="804"/>
      <c r="AW18" s="804"/>
      <c r="AX18" s="805"/>
    </row>
    <row r="19" spans="1:50" ht="24.75" customHeight="1" x14ac:dyDescent="0.2">
      <c r="A19" s="174"/>
      <c r="B19" s="175"/>
      <c r="C19" s="175"/>
      <c r="D19" s="175"/>
      <c r="E19" s="175"/>
      <c r="F19" s="176"/>
      <c r="G19" s="778"/>
      <c r="H19" s="779"/>
      <c r="I19" s="789" t="s">
        <v>18</v>
      </c>
      <c r="J19" s="790"/>
      <c r="K19" s="790"/>
      <c r="L19" s="790"/>
      <c r="M19" s="790"/>
      <c r="N19" s="790"/>
      <c r="O19" s="791"/>
      <c r="P19" s="792">
        <f>SUM(P13:V18)</f>
        <v>2975</v>
      </c>
      <c r="Q19" s="793"/>
      <c r="R19" s="793"/>
      <c r="S19" s="793"/>
      <c r="T19" s="793"/>
      <c r="U19" s="793"/>
      <c r="V19" s="794"/>
      <c r="W19" s="792">
        <f>SUM(W13:AC18)</f>
        <v>2724</v>
      </c>
      <c r="X19" s="793"/>
      <c r="Y19" s="793"/>
      <c r="Z19" s="793"/>
      <c r="AA19" s="793"/>
      <c r="AB19" s="793"/>
      <c r="AC19" s="794"/>
      <c r="AD19" s="792">
        <f>SUM(AD13:AJ18)</f>
        <v>5535</v>
      </c>
      <c r="AE19" s="793"/>
      <c r="AF19" s="793"/>
      <c r="AG19" s="793"/>
      <c r="AH19" s="793"/>
      <c r="AI19" s="793"/>
      <c r="AJ19" s="794"/>
      <c r="AK19" s="792">
        <f>SUM(AK13:AQ18)-AK15</f>
        <v>6911</v>
      </c>
      <c r="AL19" s="793"/>
      <c r="AM19" s="793"/>
      <c r="AN19" s="793"/>
      <c r="AO19" s="793"/>
      <c r="AP19" s="793"/>
      <c r="AQ19" s="794"/>
      <c r="AR19" s="803"/>
      <c r="AS19" s="804"/>
      <c r="AT19" s="804"/>
      <c r="AU19" s="804"/>
      <c r="AV19" s="804"/>
      <c r="AW19" s="804"/>
      <c r="AX19" s="805"/>
    </row>
    <row r="20" spans="1:50" ht="24.75" customHeight="1" x14ac:dyDescent="0.2">
      <c r="A20" s="174"/>
      <c r="B20" s="175"/>
      <c r="C20" s="175"/>
      <c r="D20" s="175"/>
      <c r="E20" s="175"/>
      <c r="F20" s="176"/>
      <c r="G20" s="754" t="s">
        <v>9</v>
      </c>
      <c r="H20" s="755"/>
      <c r="I20" s="755"/>
      <c r="J20" s="755"/>
      <c r="K20" s="755"/>
      <c r="L20" s="755"/>
      <c r="M20" s="755"/>
      <c r="N20" s="755"/>
      <c r="O20" s="755"/>
      <c r="P20" s="92">
        <v>2792</v>
      </c>
      <c r="Q20" s="93"/>
      <c r="R20" s="93"/>
      <c r="S20" s="93"/>
      <c r="T20" s="93"/>
      <c r="U20" s="93"/>
      <c r="V20" s="94"/>
      <c r="W20" s="92">
        <v>2679</v>
      </c>
      <c r="X20" s="93"/>
      <c r="Y20" s="93"/>
      <c r="Z20" s="93"/>
      <c r="AA20" s="93"/>
      <c r="AB20" s="93"/>
      <c r="AC20" s="94"/>
      <c r="AD20" s="92">
        <f>4521+530</f>
        <v>5051</v>
      </c>
      <c r="AE20" s="93"/>
      <c r="AF20" s="93"/>
      <c r="AG20" s="93"/>
      <c r="AH20" s="93"/>
      <c r="AI20" s="93"/>
      <c r="AJ20" s="94"/>
      <c r="AK20" s="752"/>
      <c r="AL20" s="752"/>
      <c r="AM20" s="752"/>
      <c r="AN20" s="752"/>
      <c r="AO20" s="752"/>
      <c r="AP20" s="752"/>
      <c r="AQ20" s="752"/>
      <c r="AR20" s="803"/>
      <c r="AS20" s="804"/>
      <c r="AT20" s="804"/>
      <c r="AU20" s="804"/>
      <c r="AV20" s="804"/>
      <c r="AW20" s="804"/>
      <c r="AX20" s="805"/>
    </row>
    <row r="21" spans="1:50" ht="24.75" customHeight="1" x14ac:dyDescent="0.2">
      <c r="A21" s="174"/>
      <c r="B21" s="175"/>
      <c r="C21" s="175"/>
      <c r="D21" s="175"/>
      <c r="E21" s="175"/>
      <c r="F21" s="176"/>
      <c r="G21" s="754" t="s">
        <v>10</v>
      </c>
      <c r="H21" s="755"/>
      <c r="I21" s="755"/>
      <c r="J21" s="755"/>
      <c r="K21" s="755"/>
      <c r="L21" s="755"/>
      <c r="M21" s="755"/>
      <c r="N21" s="755"/>
      <c r="O21" s="755"/>
      <c r="P21" s="751">
        <f>IF(P19=0, "-", SUM(P20)/P19)</f>
        <v>0.93848739495798317</v>
      </c>
      <c r="Q21" s="751"/>
      <c r="R21" s="751"/>
      <c r="S21" s="751"/>
      <c r="T21" s="751"/>
      <c r="U21" s="751"/>
      <c r="V21" s="751"/>
      <c r="W21" s="751">
        <f>IF(W19=0, "-", SUM(W20)/W19)</f>
        <v>0.98348017621145378</v>
      </c>
      <c r="X21" s="751"/>
      <c r="Y21" s="751"/>
      <c r="Z21" s="751"/>
      <c r="AA21" s="751"/>
      <c r="AB21" s="751"/>
      <c r="AC21" s="751"/>
      <c r="AD21" s="751">
        <f>IF(AD19=0, "-", SUM(AD20)/AD19)</f>
        <v>0.91255645889792236</v>
      </c>
      <c r="AE21" s="751"/>
      <c r="AF21" s="751"/>
      <c r="AG21" s="751"/>
      <c r="AH21" s="751"/>
      <c r="AI21" s="751"/>
      <c r="AJ21" s="751"/>
      <c r="AK21" s="752"/>
      <c r="AL21" s="752"/>
      <c r="AM21" s="752"/>
      <c r="AN21" s="752"/>
      <c r="AO21" s="752"/>
      <c r="AP21" s="752"/>
      <c r="AQ21" s="753"/>
      <c r="AR21" s="803"/>
      <c r="AS21" s="804"/>
      <c r="AT21" s="804"/>
      <c r="AU21" s="804"/>
      <c r="AV21" s="804"/>
      <c r="AW21" s="804"/>
      <c r="AX21" s="805"/>
    </row>
    <row r="22" spans="1:50" ht="25.5" customHeight="1" x14ac:dyDescent="0.2">
      <c r="A22" s="821"/>
      <c r="B22" s="822"/>
      <c r="C22" s="822"/>
      <c r="D22" s="822"/>
      <c r="E22" s="822"/>
      <c r="F22" s="823"/>
      <c r="G22" s="749" t="s">
        <v>231</v>
      </c>
      <c r="H22" s="750"/>
      <c r="I22" s="750"/>
      <c r="J22" s="750"/>
      <c r="K22" s="750"/>
      <c r="L22" s="750"/>
      <c r="M22" s="750"/>
      <c r="N22" s="750"/>
      <c r="O22" s="750"/>
      <c r="P22" s="751">
        <f>IF(P20=0, "-", SUM(P20)/SUM(P13,P14))</f>
        <v>0.65678663843801455</v>
      </c>
      <c r="Q22" s="751"/>
      <c r="R22" s="751"/>
      <c r="S22" s="751"/>
      <c r="T22" s="751"/>
      <c r="U22" s="751"/>
      <c r="V22" s="751"/>
      <c r="W22" s="751">
        <f>IF(W20=0, "-", SUM(W20)/SUM(W13,W14))</f>
        <v>0.42375830433407152</v>
      </c>
      <c r="X22" s="751"/>
      <c r="Y22" s="751"/>
      <c r="Z22" s="751"/>
      <c r="AA22" s="751"/>
      <c r="AB22" s="751"/>
      <c r="AC22" s="751"/>
      <c r="AD22" s="751">
        <f>IF(AD20=0, "-", SUM(AD20)/SUM(AD13,AD14))</f>
        <v>1.0968512486427795</v>
      </c>
      <c r="AE22" s="751"/>
      <c r="AF22" s="751"/>
      <c r="AG22" s="751"/>
      <c r="AH22" s="751"/>
      <c r="AI22" s="751"/>
      <c r="AJ22" s="751"/>
      <c r="AK22" s="752"/>
      <c r="AL22" s="752"/>
      <c r="AM22" s="752"/>
      <c r="AN22" s="752"/>
      <c r="AO22" s="752"/>
      <c r="AP22" s="752"/>
      <c r="AQ22" s="753"/>
      <c r="AR22" s="806"/>
      <c r="AS22" s="807"/>
      <c r="AT22" s="807"/>
      <c r="AU22" s="807"/>
      <c r="AV22" s="807"/>
      <c r="AW22" s="807"/>
      <c r="AX22" s="808"/>
    </row>
    <row r="23" spans="1:50" ht="40.200000000000003" customHeight="1" x14ac:dyDescent="0.2">
      <c r="A23" s="735" t="s">
        <v>595</v>
      </c>
      <c r="B23" s="736"/>
      <c r="C23" s="736"/>
      <c r="D23" s="736"/>
      <c r="E23" s="736"/>
      <c r="F23" s="737"/>
      <c r="G23" s="741" t="s">
        <v>221</v>
      </c>
      <c r="H23" s="470"/>
      <c r="I23" s="470"/>
      <c r="J23" s="470"/>
      <c r="K23" s="470"/>
      <c r="L23" s="470"/>
      <c r="M23" s="470"/>
      <c r="N23" s="470"/>
      <c r="O23" s="471"/>
      <c r="P23" s="742" t="s">
        <v>593</v>
      </c>
      <c r="Q23" s="470"/>
      <c r="R23" s="470"/>
      <c r="S23" s="470"/>
      <c r="T23" s="470"/>
      <c r="U23" s="470"/>
      <c r="V23" s="471"/>
      <c r="W23" s="761" t="s">
        <v>220</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2"/>
    </row>
    <row r="24" spans="1:50" ht="33" customHeight="1" x14ac:dyDescent="0.2">
      <c r="A24" s="738"/>
      <c r="B24" s="739"/>
      <c r="C24" s="739"/>
      <c r="D24" s="739"/>
      <c r="E24" s="739"/>
      <c r="F24" s="740"/>
      <c r="G24" s="743" t="s">
        <v>608</v>
      </c>
      <c r="H24" s="744"/>
      <c r="I24" s="744"/>
      <c r="J24" s="744"/>
      <c r="K24" s="744"/>
      <c r="L24" s="744"/>
      <c r="M24" s="744"/>
      <c r="N24" s="744"/>
      <c r="O24" s="745"/>
      <c r="P24" s="746">
        <v>1398</v>
      </c>
      <c r="Q24" s="747"/>
      <c r="R24" s="747"/>
      <c r="S24" s="747"/>
      <c r="T24" s="747"/>
      <c r="U24" s="747"/>
      <c r="V24" s="748"/>
      <c r="W24" s="763" t="s">
        <v>276</v>
      </c>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2">
      <c r="A25" s="738"/>
      <c r="B25" s="739"/>
      <c r="C25" s="739"/>
      <c r="D25" s="739"/>
      <c r="E25" s="739"/>
      <c r="F25" s="740"/>
      <c r="G25" s="726"/>
      <c r="H25" s="727"/>
      <c r="I25" s="727"/>
      <c r="J25" s="727"/>
      <c r="K25" s="727"/>
      <c r="L25" s="727"/>
      <c r="M25" s="727"/>
      <c r="N25" s="727"/>
      <c r="O25" s="728"/>
      <c r="P25" s="92"/>
      <c r="Q25" s="93"/>
      <c r="R25" s="93"/>
      <c r="S25" s="93"/>
      <c r="T25" s="93"/>
      <c r="U25" s="93"/>
      <c r="V25" s="94"/>
      <c r="W25" s="766"/>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2">
      <c r="A26" s="738"/>
      <c r="B26" s="739"/>
      <c r="C26" s="739"/>
      <c r="D26" s="739"/>
      <c r="E26" s="739"/>
      <c r="F26" s="740"/>
      <c r="G26" s="726"/>
      <c r="H26" s="727"/>
      <c r="I26" s="727"/>
      <c r="J26" s="727"/>
      <c r="K26" s="727"/>
      <c r="L26" s="727"/>
      <c r="M26" s="727"/>
      <c r="N26" s="727"/>
      <c r="O26" s="728"/>
      <c r="P26" s="92"/>
      <c r="Q26" s="93"/>
      <c r="R26" s="93"/>
      <c r="S26" s="93"/>
      <c r="T26" s="93"/>
      <c r="U26" s="93"/>
      <c r="V26" s="94"/>
      <c r="W26" s="766"/>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2">
      <c r="A27" s="738"/>
      <c r="B27" s="739"/>
      <c r="C27" s="739"/>
      <c r="D27" s="739"/>
      <c r="E27" s="739"/>
      <c r="F27" s="740"/>
      <c r="G27" s="726"/>
      <c r="H27" s="727"/>
      <c r="I27" s="727"/>
      <c r="J27" s="727"/>
      <c r="K27" s="727"/>
      <c r="L27" s="727"/>
      <c r="M27" s="727"/>
      <c r="N27" s="727"/>
      <c r="O27" s="728"/>
      <c r="P27" s="92"/>
      <c r="Q27" s="93"/>
      <c r="R27" s="93"/>
      <c r="S27" s="93"/>
      <c r="T27" s="93"/>
      <c r="U27" s="93"/>
      <c r="V27" s="94"/>
      <c r="W27" s="766"/>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2">
      <c r="A28" s="738"/>
      <c r="B28" s="739"/>
      <c r="C28" s="739"/>
      <c r="D28" s="739"/>
      <c r="E28" s="739"/>
      <c r="F28" s="740"/>
      <c r="G28" s="726"/>
      <c r="H28" s="727"/>
      <c r="I28" s="727"/>
      <c r="J28" s="727"/>
      <c r="K28" s="727"/>
      <c r="L28" s="727"/>
      <c r="M28" s="727"/>
      <c r="N28" s="727"/>
      <c r="O28" s="728"/>
      <c r="P28" s="92"/>
      <c r="Q28" s="93"/>
      <c r="R28" s="93"/>
      <c r="S28" s="93"/>
      <c r="T28" s="93"/>
      <c r="U28" s="93"/>
      <c r="V28" s="94"/>
      <c r="W28" s="766"/>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hidden="1" customHeight="1" x14ac:dyDescent="0.2">
      <c r="A29" s="738"/>
      <c r="B29" s="739"/>
      <c r="C29" s="739"/>
      <c r="D29" s="739"/>
      <c r="E29" s="739"/>
      <c r="F29" s="740"/>
      <c r="G29" s="729"/>
      <c r="H29" s="730"/>
      <c r="I29" s="730"/>
      <c r="J29" s="730"/>
      <c r="K29" s="730"/>
      <c r="L29" s="730"/>
      <c r="M29" s="730"/>
      <c r="N29" s="730"/>
      <c r="O29" s="731"/>
      <c r="P29" s="732"/>
      <c r="Q29" s="733"/>
      <c r="R29" s="733"/>
      <c r="S29" s="733"/>
      <c r="T29" s="733"/>
      <c r="U29" s="733"/>
      <c r="V29" s="734"/>
      <c r="W29" s="766"/>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25.5" customHeight="1" thickBot="1" x14ac:dyDescent="0.25">
      <c r="A30" s="738"/>
      <c r="B30" s="739"/>
      <c r="C30" s="739"/>
      <c r="D30" s="739"/>
      <c r="E30" s="739"/>
      <c r="F30" s="740"/>
      <c r="G30" s="163" t="s">
        <v>18</v>
      </c>
      <c r="H30" s="756"/>
      <c r="I30" s="756"/>
      <c r="J30" s="756"/>
      <c r="K30" s="756"/>
      <c r="L30" s="756"/>
      <c r="M30" s="756"/>
      <c r="N30" s="756"/>
      <c r="O30" s="757"/>
      <c r="P30" s="758">
        <f>AK15</f>
        <v>1398</v>
      </c>
      <c r="Q30" s="759"/>
      <c r="R30" s="759"/>
      <c r="S30" s="759"/>
      <c r="T30" s="759"/>
      <c r="U30" s="759"/>
      <c r="V30" s="760"/>
      <c r="W30" s="769"/>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1"/>
    </row>
    <row r="31" spans="1:50" ht="47.25" customHeight="1" x14ac:dyDescent="0.2">
      <c r="A31" s="709" t="s">
        <v>571</v>
      </c>
      <c r="B31" s="710"/>
      <c r="C31" s="710"/>
      <c r="D31" s="710"/>
      <c r="E31" s="710"/>
      <c r="F31" s="711"/>
      <c r="G31" s="725" t="s">
        <v>609</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2">
      <c r="A32" s="689" t="s">
        <v>572</v>
      </c>
      <c r="B32" s="504"/>
      <c r="C32" s="504"/>
      <c r="D32" s="504"/>
      <c r="E32" s="504"/>
      <c r="F32" s="357"/>
      <c r="G32" s="690" t="s">
        <v>564</v>
      </c>
      <c r="H32" s="691"/>
      <c r="I32" s="691"/>
      <c r="J32" s="691"/>
      <c r="K32" s="691"/>
      <c r="L32" s="691"/>
      <c r="M32" s="691"/>
      <c r="N32" s="691"/>
      <c r="O32" s="691"/>
      <c r="P32" s="692" t="s">
        <v>563</v>
      </c>
      <c r="Q32" s="691"/>
      <c r="R32" s="691"/>
      <c r="S32" s="691"/>
      <c r="T32" s="691"/>
      <c r="U32" s="691"/>
      <c r="V32" s="691"/>
      <c r="W32" s="691"/>
      <c r="X32" s="693"/>
      <c r="Y32" s="694"/>
      <c r="Z32" s="695"/>
      <c r="AA32" s="696"/>
      <c r="AB32" s="697" t="s">
        <v>11</v>
      </c>
      <c r="AC32" s="697"/>
      <c r="AD32" s="697"/>
      <c r="AE32" s="516" t="s">
        <v>408</v>
      </c>
      <c r="AF32" s="707"/>
      <c r="AG32" s="707"/>
      <c r="AH32" s="708"/>
      <c r="AI32" s="516" t="s">
        <v>560</v>
      </c>
      <c r="AJ32" s="707"/>
      <c r="AK32" s="707"/>
      <c r="AL32" s="708"/>
      <c r="AM32" s="516" t="s">
        <v>376</v>
      </c>
      <c r="AN32" s="707"/>
      <c r="AO32" s="707"/>
      <c r="AP32" s="708"/>
      <c r="AQ32" s="679" t="s">
        <v>407</v>
      </c>
      <c r="AR32" s="680"/>
      <c r="AS32" s="680"/>
      <c r="AT32" s="681"/>
      <c r="AU32" s="679" t="s">
        <v>581</v>
      </c>
      <c r="AV32" s="680"/>
      <c r="AW32" s="680"/>
      <c r="AX32" s="682"/>
    </row>
    <row r="33" spans="1:51" ht="23.25" customHeight="1" x14ac:dyDescent="0.2">
      <c r="A33" s="689"/>
      <c r="B33" s="504"/>
      <c r="C33" s="504"/>
      <c r="D33" s="504"/>
      <c r="E33" s="504"/>
      <c r="F33" s="357"/>
      <c r="G33" s="644" t="s">
        <v>610</v>
      </c>
      <c r="H33" s="645"/>
      <c r="I33" s="645"/>
      <c r="J33" s="645"/>
      <c r="K33" s="645"/>
      <c r="L33" s="645"/>
      <c r="M33" s="645"/>
      <c r="N33" s="645"/>
      <c r="O33" s="645"/>
      <c r="P33" s="648" t="s">
        <v>611</v>
      </c>
      <c r="Q33" s="649"/>
      <c r="R33" s="649"/>
      <c r="S33" s="649"/>
      <c r="T33" s="649"/>
      <c r="U33" s="649"/>
      <c r="V33" s="649"/>
      <c r="W33" s="649"/>
      <c r="X33" s="650"/>
      <c r="Y33" s="654" t="s">
        <v>48</v>
      </c>
      <c r="Z33" s="655"/>
      <c r="AA33" s="656"/>
      <c r="AB33" s="657" t="s">
        <v>612</v>
      </c>
      <c r="AC33" s="657"/>
      <c r="AD33" s="657"/>
      <c r="AE33" s="658">
        <v>8</v>
      </c>
      <c r="AF33" s="658"/>
      <c r="AG33" s="658"/>
      <c r="AH33" s="658"/>
      <c r="AI33" s="658">
        <v>8</v>
      </c>
      <c r="AJ33" s="658"/>
      <c r="AK33" s="658"/>
      <c r="AL33" s="658"/>
      <c r="AM33" s="658">
        <v>8</v>
      </c>
      <c r="AN33" s="658"/>
      <c r="AO33" s="658"/>
      <c r="AP33" s="658"/>
      <c r="AQ33" s="658" t="s">
        <v>607</v>
      </c>
      <c r="AR33" s="658"/>
      <c r="AS33" s="658"/>
      <c r="AT33" s="658"/>
      <c r="AU33" s="673" t="s">
        <v>607</v>
      </c>
      <c r="AV33" s="674"/>
      <c r="AW33" s="674"/>
      <c r="AX33" s="675"/>
    </row>
    <row r="34" spans="1:51" ht="23.25" customHeight="1" x14ac:dyDescent="0.2">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612</v>
      </c>
      <c r="AC34" s="657"/>
      <c r="AD34" s="657"/>
      <c r="AE34" s="658">
        <v>8</v>
      </c>
      <c r="AF34" s="658"/>
      <c r="AG34" s="658"/>
      <c r="AH34" s="658"/>
      <c r="AI34" s="658">
        <v>8</v>
      </c>
      <c r="AJ34" s="658"/>
      <c r="AK34" s="658"/>
      <c r="AL34" s="658"/>
      <c r="AM34" s="658">
        <v>8</v>
      </c>
      <c r="AN34" s="658"/>
      <c r="AO34" s="658"/>
      <c r="AP34" s="658"/>
      <c r="AQ34" s="658">
        <v>8</v>
      </c>
      <c r="AR34" s="658"/>
      <c r="AS34" s="658"/>
      <c r="AT34" s="658"/>
      <c r="AU34" s="673" t="s">
        <v>607</v>
      </c>
      <c r="AV34" s="674"/>
      <c r="AW34" s="674"/>
      <c r="AX34" s="675"/>
    </row>
    <row r="35" spans="1:51" ht="23.25" hidden="1" customHeight="1" x14ac:dyDescent="0.2">
      <c r="A35" s="698" t="s">
        <v>573</v>
      </c>
      <c r="B35" s="699"/>
      <c r="C35" s="699"/>
      <c r="D35" s="699"/>
      <c r="E35" s="699"/>
      <c r="F35" s="700"/>
      <c r="G35" s="592" t="s">
        <v>574</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408</v>
      </c>
      <c r="AF35" s="592"/>
      <c r="AG35" s="592"/>
      <c r="AH35" s="593"/>
      <c r="AI35" s="591" t="s">
        <v>560</v>
      </c>
      <c r="AJ35" s="592"/>
      <c r="AK35" s="592"/>
      <c r="AL35" s="593"/>
      <c r="AM35" s="591" t="s">
        <v>376</v>
      </c>
      <c r="AN35" s="592"/>
      <c r="AO35" s="592"/>
      <c r="AP35" s="593"/>
      <c r="AQ35" s="602" t="s">
        <v>582</v>
      </c>
      <c r="AR35" s="603"/>
      <c r="AS35" s="603"/>
      <c r="AT35" s="603"/>
      <c r="AU35" s="603"/>
      <c r="AV35" s="603"/>
      <c r="AW35" s="603"/>
      <c r="AX35" s="604"/>
    </row>
    <row r="36" spans="1:51" ht="23.25" hidden="1" customHeight="1" x14ac:dyDescent="0.2">
      <c r="A36" s="701"/>
      <c r="B36" s="702"/>
      <c r="C36" s="702"/>
      <c r="D36" s="702"/>
      <c r="E36" s="702"/>
      <c r="F36" s="703"/>
      <c r="G36" s="605" t="s">
        <v>575</v>
      </c>
      <c r="H36" s="606"/>
      <c r="I36" s="606"/>
      <c r="J36" s="606"/>
      <c r="K36" s="606"/>
      <c r="L36" s="606"/>
      <c r="M36" s="606"/>
      <c r="N36" s="606"/>
      <c r="O36" s="606"/>
      <c r="P36" s="606"/>
      <c r="Q36" s="606"/>
      <c r="R36" s="606"/>
      <c r="S36" s="606"/>
      <c r="T36" s="606"/>
      <c r="U36" s="606"/>
      <c r="V36" s="606"/>
      <c r="W36" s="606"/>
      <c r="X36" s="606"/>
      <c r="Y36" s="666" t="s">
        <v>573</v>
      </c>
      <c r="Z36" s="667"/>
      <c r="AA36" s="668"/>
      <c r="AB36" s="669"/>
      <c r="AC36" s="670"/>
      <c r="AD36" s="671"/>
      <c r="AE36" s="672"/>
      <c r="AF36" s="672"/>
      <c r="AG36" s="672"/>
      <c r="AH36" s="672"/>
      <c r="AI36" s="672"/>
      <c r="AJ36" s="672"/>
      <c r="AK36" s="672"/>
      <c r="AL36" s="672"/>
      <c r="AM36" s="672"/>
      <c r="AN36" s="672"/>
      <c r="AO36" s="672"/>
      <c r="AP36" s="672"/>
      <c r="AQ36" s="448"/>
      <c r="AR36" s="436"/>
      <c r="AS36" s="436"/>
      <c r="AT36" s="436"/>
      <c r="AU36" s="436"/>
      <c r="AV36" s="436"/>
      <c r="AW36" s="436"/>
      <c r="AX36" s="437"/>
    </row>
    <row r="37" spans="1:51" ht="46.5" hidden="1" customHeight="1" x14ac:dyDescent="0.2">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576</v>
      </c>
      <c r="Z37" s="659"/>
      <c r="AA37" s="660"/>
      <c r="AB37" s="661" t="s">
        <v>577</v>
      </c>
      <c r="AC37" s="662"/>
      <c r="AD37" s="663"/>
      <c r="AE37" s="664"/>
      <c r="AF37" s="664"/>
      <c r="AG37" s="664"/>
      <c r="AH37" s="664"/>
      <c r="AI37" s="664"/>
      <c r="AJ37" s="664"/>
      <c r="AK37" s="664"/>
      <c r="AL37" s="664"/>
      <c r="AM37" s="664"/>
      <c r="AN37" s="664"/>
      <c r="AO37" s="664"/>
      <c r="AP37" s="664"/>
      <c r="AQ37" s="664"/>
      <c r="AR37" s="664"/>
      <c r="AS37" s="664"/>
      <c r="AT37" s="664"/>
      <c r="AU37" s="664"/>
      <c r="AV37" s="664"/>
      <c r="AW37" s="664"/>
      <c r="AX37" s="665"/>
    </row>
    <row r="38" spans="1:51" ht="18.75" customHeight="1" x14ac:dyDescent="0.2">
      <c r="A38" s="715" t="s">
        <v>228</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408</v>
      </c>
      <c r="AF38" s="629"/>
      <c r="AG38" s="629"/>
      <c r="AH38" s="630"/>
      <c r="AI38" s="713" t="s">
        <v>560</v>
      </c>
      <c r="AJ38" s="713"/>
      <c r="AK38" s="713"/>
      <c r="AL38" s="628"/>
      <c r="AM38" s="713" t="s">
        <v>376</v>
      </c>
      <c r="AN38" s="713"/>
      <c r="AO38" s="713"/>
      <c r="AP38" s="628"/>
      <c r="AQ38" s="609" t="s">
        <v>170</v>
      </c>
      <c r="AR38" s="610"/>
      <c r="AS38" s="610"/>
      <c r="AT38" s="611"/>
      <c r="AU38" s="575" t="s">
        <v>124</v>
      </c>
      <c r="AV38" s="575"/>
      <c r="AW38" s="575"/>
      <c r="AX38" s="578"/>
    </row>
    <row r="39" spans="1:51" ht="18.75" customHeight="1" x14ac:dyDescent="0.2">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615</v>
      </c>
      <c r="AR39" s="455"/>
      <c r="AS39" s="401" t="s">
        <v>171</v>
      </c>
      <c r="AT39" s="402"/>
      <c r="AU39" s="500">
        <v>7</v>
      </c>
      <c r="AV39" s="500"/>
      <c r="AW39" s="415" t="s">
        <v>162</v>
      </c>
      <c r="AX39" s="563"/>
    </row>
    <row r="40" spans="1:51" ht="23.25" customHeight="1" x14ac:dyDescent="0.2">
      <c r="A40" s="721"/>
      <c r="B40" s="719"/>
      <c r="C40" s="719"/>
      <c r="D40" s="719"/>
      <c r="E40" s="719"/>
      <c r="F40" s="720"/>
      <c r="G40" s="631" t="s">
        <v>613</v>
      </c>
      <c r="H40" s="632"/>
      <c r="I40" s="632"/>
      <c r="J40" s="632"/>
      <c r="K40" s="632"/>
      <c r="L40" s="632"/>
      <c r="M40" s="632"/>
      <c r="N40" s="632"/>
      <c r="O40" s="633"/>
      <c r="P40" s="237" t="s">
        <v>614</v>
      </c>
      <c r="Q40" s="237"/>
      <c r="R40" s="237"/>
      <c r="S40" s="237"/>
      <c r="T40" s="237"/>
      <c r="U40" s="237"/>
      <c r="V40" s="237"/>
      <c r="W40" s="237"/>
      <c r="X40" s="379"/>
      <c r="Y40" s="640" t="s">
        <v>12</v>
      </c>
      <c r="Z40" s="641"/>
      <c r="AA40" s="642"/>
      <c r="AB40" s="556" t="s">
        <v>243</v>
      </c>
      <c r="AC40" s="556"/>
      <c r="AD40" s="556"/>
      <c r="AE40" s="448">
        <v>51</v>
      </c>
      <c r="AF40" s="436"/>
      <c r="AG40" s="436"/>
      <c r="AH40" s="436"/>
      <c r="AI40" s="448">
        <v>65</v>
      </c>
      <c r="AJ40" s="436"/>
      <c r="AK40" s="436"/>
      <c r="AL40" s="436"/>
      <c r="AM40" s="448" t="s">
        <v>607</v>
      </c>
      <c r="AN40" s="436"/>
      <c r="AO40" s="436"/>
      <c r="AP40" s="436"/>
      <c r="AQ40" s="441" t="s">
        <v>607</v>
      </c>
      <c r="AR40" s="442"/>
      <c r="AS40" s="442"/>
      <c r="AT40" s="443"/>
      <c r="AU40" s="436" t="s">
        <v>607</v>
      </c>
      <c r="AV40" s="436"/>
      <c r="AW40" s="436"/>
      <c r="AX40" s="437"/>
    </row>
    <row r="41" spans="1:51" ht="23.25" customHeight="1" x14ac:dyDescent="0.2">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243</v>
      </c>
      <c r="AC41" s="542"/>
      <c r="AD41" s="542"/>
      <c r="AE41" s="448">
        <v>60</v>
      </c>
      <c r="AF41" s="436"/>
      <c r="AG41" s="436"/>
      <c r="AH41" s="436"/>
      <c r="AI41" s="448">
        <v>60</v>
      </c>
      <c r="AJ41" s="436"/>
      <c r="AK41" s="436"/>
      <c r="AL41" s="436"/>
      <c r="AM41" s="448">
        <v>60</v>
      </c>
      <c r="AN41" s="436"/>
      <c r="AO41" s="436"/>
      <c r="AP41" s="436"/>
      <c r="AQ41" s="441" t="s">
        <v>607</v>
      </c>
      <c r="AR41" s="442"/>
      <c r="AS41" s="442"/>
      <c r="AT41" s="443"/>
      <c r="AU41" s="436">
        <v>60</v>
      </c>
      <c r="AV41" s="436"/>
      <c r="AW41" s="436"/>
      <c r="AX41" s="437"/>
    </row>
    <row r="42" spans="1:51" ht="23.25" customHeight="1" x14ac:dyDescent="0.2">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85</v>
      </c>
      <c r="AF42" s="436"/>
      <c r="AG42" s="436"/>
      <c r="AH42" s="436"/>
      <c r="AI42" s="448">
        <v>108</v>
      </c>
      <c r="AJ42" s="436"/>
      <c r="AK42" s="436"/>
      <c r="AL42" s="436"/>
      <c r="AM42" s="448" t="s">
        <v>607</v>
      </c>
      <c r="AN42" s="436"/>
      <c r="AO42" s="436"/>
      <c r="AP42" s="436"/>
      <c r="AQ42" s="441" t="s">
        <v>607</v>
      </c>
      <c r="AR42" s="442"/>
      <c r="AS42" s="442"/>
      <c r="AT42" s="443"/>
      <c r="AU42" s="436" t="s">
        <v>607</v>
      </c>
      <c r="AV42" s="436"/>
      <c r="AW42" s="436"/>
      <c r="AX42" s="437"/>
    </row>
    <row r="43" spans="1:51" ht="23.25" customHeight="1" x14ac:dyDescent="0.2">
      <c r="A43" s="565" t="s">
        <v>252</v>
      </c>
      <c r="B43" s="503"/>
      <c r="C43" s="503"/>
      <c r="D43" s="503"/>
      <c r="E43" s="503"/>
      <c r="F43" s="355"/>
      <c r="G43" s="567" t="s">
        <v>616</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2">
      <c r="A45" s="712" t="s">
        <v>565</v>
      </c>
      <c r="B45" s="356" t="s">
        <v>566</v>
      </c>
      <c r="C45" s="504"/>
      <c r="D45" s="504"/>
      <c r="E45" s="504"/>
      <c r="F45" s="357"/>
      <c r="G45" s="575" t="s">
        <v>567</v>
      </c>
      <c r="H45" s="575"/>
      <c r="I45" s="575"/>
      <c r="J45" s="575"/>
      <c r="K45" s="575"/>
      <c r="L45" s="575"/>
      <c r="M45" s="575"/>
      <c r="N45" s="575"/>
      <c r="O45" s="575"/>
      <c r="P45" s="575"/>
      <c r="Q45" s="575"/>
      <c r="R45" s="575"/>
      <c r="S45" s="575"/>
      <c r="T45" s="575"/>
      <c r="U45" s="575"/>
      <c r="V45" s="575"/>
      <c r="W45" s="575"/>
      <c r="X45" s="575"/>
      <c r="Y45" s="575"/>
      <c r="Z45" s="575"/>
      <c r="AA45" s="576"/>
      <c r="AB45" s="577" t="s">
        <v>583</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2">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2">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2">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2">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2">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408</v>
      </c>
      <c r="AF50" s="121"/>
      <c r="AG50" s="121"/>
      <c r="AH50" s="121"/>
      <c r="AI50" s="121" t="s">
        <v>560</v>
      </c>
      <c r="AJ50" s="121"/>
      <c r="AK50" s="121"/>
      <c r="AL50" s="121"/>
      <c r="AM50" s="121" t="s">
        <v>376</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2">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2">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2">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2">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2">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408</v>
      </c>
      <c r="AF55" s="121"/>
      <c r="AG55" s="121"/>
      <c r="AH55" s="121"/>
      <c r="AI55" s="121" t="s">
        <v>560</v>
      </c>
      <c r="AJ55" s="121"/>
      <c r="AK55" s="121"/>
      <c r="AL55" s="121"/>
      <c r="AM55" s="121" t="s">
        <v>376</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2">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2">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2">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2">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2">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408</v>
      </c>
      <c r="AF60" s="121"/>
      <c r="AG60" s="121"/>
      <c r="AH60" s="121"/>
      <c r="AI60" s="121" t="s">
        <v>560</v>
      </c>
      <c r="AJ60" s="121"/>
      <c r="AK60" s="121"/>
      <c r="AL60" s="121"/>
      <c r="AM60" s="121" t="s">
        <v>376</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2">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2">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2">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5">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customHeight="1" x14ac:dyDescent="0.2">
      <c r="A65" s="709" t="s">
        <v>571</v>
      </c>
      <c r="B65" s="710"/>
      <c r="C65" s="710"/>
      <c r="D65" s="710"/>
      <c r="E65" s="710"/>
      <c r="F65" s="711"/>
      <c r="G65" s="686" t="s">
        <v>617</v>
      </c>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1</v>
      </c>
    </row>
    <row r="66" spans="1:51" ht="31.5" customHeight="1" x14ac:dyDescent="0.2">
      <c r="A66" s="689" t="s">
        <v>572</v>
      </c>
      <c r="B66" s="504"/>
      <c r="C66" s="504"/>
      <c r="D66" s="504"/>
      <c r="E66" s="504"/>
      <c r="F66" s="357"/>
      <c r="G66" s="690" t="s">
        <v>564</v>
      </c>
      <c r="H66" s="691"/>
      <c r="I66" s="691"/>
      <c r="J66" s="691"/>
      <c r="K66" s="691"/>
      <c r="L66" s="691"/>
      <c r="M66" s="691"/>
      <c r="N66" s="691"/>
      <c r="O66" s="691"/>
      <c r="P66" s="692" t="s">
        <v>563</v>
      </c>
      <c r="Q66" s="691"/>
      <c r="R66" s="691"/>
      <c r="S66" s="691"/>
      <c r="T66" s="691"/>
      <c r="U66" s="691"/>
      <c r="V66" s="691"/>
      <c r="W66" s="691"/>
      <c r="X66" s="693"/>
      <c r="Y66" s="694"/>
      <c r="Z66" s="695"/>
      <c r="AA66" s="696"/>
      <c r="AB66" s="697" t="s">
        <v>11</v>
      </c>
      <c r="AC66" s="697"/>
      <c r="AD66" s="697"/>
      <c r="AE66" s="516" t="s">
        <v>408</v>
      </c>
      <c r="AF66" s="707"/>
      <c r="AG66" s="707"/>
      <c r="AH66" s="708"/>
      <c r="AI66" s="516" t="s">
        <v>560</v>
      </c>
      <c r="AJ66" s="707"/>
      <c r="AK66" s="707"/>
      <c r="AL66" s="708"/>
      <c r="AM66" s="516" t="s">
        <v>376</v>
      </c>
      <c r="AN66" s="707"/>
      <c r="AO66" s="707"/>
      <c r="AP66" s="708"/>
      <c r="AQ66" s="679" t="s">
        <v>407</v>
      </c>
      <c r="AR66" s="680"/>
      <c r="AS66" s="680"/>
      <c r="AT66" s="681"/>
      <c r="AU66" s="679" t="s">
        <v>581</v>
      </c>
      <c r="AV66" s="680"/>
      <c r="AW66" s="680"/>
      <c r="AX66" s="682"/>
      <c r="AY66">
        <f>COUNTA($G$67)</f>
        <v>1</v>
      </c>
    </row>
    <row r="67" spans="1:51" ht="23.25" customHeight="1" x14ac:dyDescent="0.2">
      <c r="A67" s="689"/>
      <c r="B67" s="504"/>
      <c r="C67" s="504"/>
      <c r="D67" s="504"/>
      <c r="E67" s="504"/>
      <c r="F67" s="357"/>
      <c r="G67" s="644" t="s">
        <v>618</v>
      </c>
      <c r="H67" s="645"/>
      <c r="I67" s="645"/>
      <c r="J67" s="645"/>
      <c r="K67" s="645"/>
      <c r="L67" s="645"/>
      <c r="M67" s="645"/>
      <c r="N67" s="645"/>
      <c r="O67" s="645"/>
      <c r="P67" s="648" t="s">
        <v>619</v>
      </c>
      <c r="Q67" s="649"/>
      <c r="R67" s="649"/>
      <c r="S67" s="649"/>
      <c r="T67" s="649"/>
      <c r="U67" s="649"/>
      <c r="V67" s="649"/>
      <c r="W67" s="649"/>
      <c r="X67" s="650"/>
      <c r="Y67" s="654" t="s">
        <v>48</v>
      </c>
      <c r="Z67" s="655"/>
      <c r="AA67" s="656"/>
      <c r="AB67" s="657" t="s">
        <v>612</v>
      </c>
      <c r="AC67" s="657"/>
      <c r="AD67" s="657"/>
      <c r="AE67" s="658">
        <v>8</v>
      </c>
      <c r="AF67" s="658"/>
      <c r="AG67" s="658"/>
      <c r="AH67" s="658"/>
      <c r="AI67" s="658">
        <v>11</v>
      </c>
      <c r="AJ67" s="658"/>
      <c r="AK67" s="658"/>
      <c r="AL67" s="658"/>
      <c r="AM67" s="658">
        <v>41</v>
      </c>
      <c r="AN67" s="658"/>
      <c r="AO67" s="658"/>
      <c r="AP67" s="658"/>
      <c r="AQ67" s="658" t="s">
        <v>276</v>
      </c>
      <c r="AR67" s="658"/>
      <c r="AS67" s="658"/>
      <c r="AT67" s="658"/>
      <c r="AU67" s="673" t="s">
        <v>276</v>
      </c>
      <c r="AV67" s="674"/>
      <c r="AW67" s="674"/>
      <c r="AX67" s="675"/>
      <c r="AY67">
        <f>$AY$66</f>
        <v>1</v>
      </c>
    </row>
    <row r="68" spans="1:51" ht="23.25" customHeight="1" x14ac:dyDescent="0.2">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t="s">
        <v>612</v>
      </c>
      <c r="AC68" s="657"/>
      <c r="AD68" s="657"/>
      <c r="AE68" s="658">
        <v>11</v>
      </c>
      <c r="AF68" s="658"/>
      <c r="AG68" s="658"/>
      <c r="AH68" s="658"/>
      <c r="AI68" s="658">
        <v>12</v>
      </c>
      <c r="AJ68" s="658"/>
      <c r="AK68" s="658"/>
      <c r="AL68" s="658"/>
      <c r="AM68" s="658">
        <v>40</v>
      </c>
      <c r="AN68" s="658"/>
      <c r="AO68" s="658"/>
      <c r="AP68" s="658"/>
      <c r="AQ68" s="658">
        <v>27</v>
      </c>
      <c r="AR68" s="658"/>
      <c r="AS68" s="658"/>
      <c r="AT68" s="658"/>
      <c r="AU68" s="673" t="s">
        <v>276</v>
      </c>
      <c r="AV68" s="674"/>
      <c r="AW68" s="674"/>
      <c r="AX68" s="675"/>
      <c r="AY68">
        <f>$AY$66</f>
        <v>1</v>
      </c>
    </row>
    <row r="69" spans="1:51" ht="23.25" customHeight="1" x14ac:dyDescent="0.2">
      <c r="A69" s="698" t="s">
        <v>573</v>
      </c>
      <c r="B69" s="699"/>
      <c r="C69" s="699"/>
      <c r="D69" s="699"/>
      <c r="E69" s="699"/>
      <c r="F69" s="700"/>
      <c r="G69" s="592" t="s">
        <v>574</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408</v>
      </c>
      <c r="AF69" s="121"/>
      <c r="AG69" s="121"/>
      <c r="AH69" s="121"/>
      <c r="AI69" s="121" t="s">
        <v>560</v>
      </c>
      <c r="AJ69" s="121"/>
      <c r="AK69" s="121"/>
      <c r="AL69" s="121"/>
      <c r="AM69" s="121" t="s">
        <v>376</v>
      </c>
      <c r="AN69" s="121"/>
      <c r="AO69" s="121"/>
      <c r="AP69" s="121"/>
      <c r="AQ69" s="602" t="s">
        <v>582</v>
      </c>
      <c r="AR69" s="603"/>
      <c r="AS69" s="603"/>
      <c r="AT69" s="603"/>
      <c r="AU69" s="603"/>
      <c r="AV69" s="603"/>
      <c r="AW69" s="603"/>
      <c r="AX69" s="604"/>
      <c r="AY69">
        <f>IF(SUBSTITUTE(SUBSTITUTE($G$70,"／",""),"　","")="",0,1)</f>
        <v>1</v>
      </c>
    </row>
    <row r="70" spans="1:51" ht="23.25" customHeight="1" x14ac:dyDescent="0.2">
      <c r="A70" s="701"/>
      <c r="B70" s="702"/>
      <c r="C70" s="702"/>
      <c r="D70" s="702"/>
      <c r="E70" s="702"/>
      <c r="F70" s="703"/>
      <c r="G70" s="605" t="s">
        <v>620</v>
      </c>
      <c r="H70" s="606"/>
      <c r="I70" s="606"/>
      <c r="J70" s="606"/>
      <c r="K70" s="606"/>
      <c r="L70" s="606"/>
      <c r="M70" s="606"/>
      <c r="N70" s="606"/>
      <c r="O70" s="606"/>
      <c r="P70" s="606"/>
      <c r="Q70" s="606"/>
      <c r="R70" s="606"/>
      <c r="S70" s="606"/>
      <c r="T70" s="606"/>
      <c r="U70" s="606"/>
      <c r="V70" s="606"/>
      <c r="W70" s="606"/>
      <c r="X70" s="606"/>
      <c r="Y70" s="666" t="s">
        <v>573</v>
      </c>
      <c r="Z70" s="667"/>
      <c r="AA70" s="668"/>
      <c r="AB70" s="669" t="s">
        <v>621</v>
      </c>
      <c r="AC70" s="670"/>
      <c r="AD70" s="671"/>
      <c r="AE70" s="672">
        <v>250.5</v>
      </c>
      <c r="AF70" s="672"/>
      <c r="AG70" s="672"/>
      <c r="AH70" s="672"/>
      <c r="AI70" s="672">
        <v>163.69999999999999</v>
      </c>
      <c r="AJ70" s="672"/>
      <c r="AK70" s="672"/>
      <c r="AL70" s="672"/>
      <c r="AM70" s="672">
        <v>110.2</v>
      </c>
      <c r="AN70" s="672"/>
      <c r="AO70" s="672"/>
      <c r="AP70" s="672"/>
      <c r="AQ70" s="448">
        <v>119.9</v>
      </c>
      <c r="AR70" s="436"/>
      <c r="AS70" s="436"/>
      <c r="AT70" s="436"/>
      <c r="AU70" s="436"/>
      <c r="AV70" s="436"/>
      <c r="AW70" s="436"/>
      <c r="AX70" s="437"/>
      <c r="AY70">
        <f>$AY$69</f>
        <v>1</v>
      </c>
    </row>
    <row r="71" spans="1:51" ht="46.5" customHeight="1" x14ac:dyDescent="0.2">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576</v>
      </c>
      <c r="Z71" s="659"/>
      <c r="AA71" s="660"/>
      <c r="AB71" s="661" t="s">
        <v>622</v>
      </c>
      <c r="AC71" s="662"/>
      <c r="AD71" s="663"/>
      <c r="AE71" s="664" t="s">
        <v>623</v>
      </c>
      <c r="AF71" s="664"/>
      <c r="AG71" s="664"/>
      <c r="AH71" s="664"/>
      <c r="AI71" s="664" t="s">
        <v>624</v>
      </c>
      <c r="AJ71" s="664"/>
      <c r="AK71" s="664"/>
      <c r="AL71" s="664"/>
      <c r="AM71" s="664" t="s">
        <v>625</v>
      </c>
      <c r="AN71" s="664"/>
      <c r="AO71" s="664"/>
      <c r="AP71" s="664"/>
      <c r="AQ71" s="664" t="s">
        <v>750</v>
      </c>
      <c r="AR71" s="664"/>
      <c r="AS71" s="664"/>
      <c r="AT71" s="664"/>
      <c r="AU71" s="664"/>
      <c r="AV71" s="664"/>
      <c r="AW71" s="664"/>
      <c r="AX71" s="665"/>
      <c r="AY71">
        <f>$AY$69</f>
        <v>1</v>
      </c>
    </row>
    <row r="72" spans="1:51" ht="18.75" customHeight="1" x14ac:dyDescent="0.2">
      <c r="A72" s="431" t="s">
        <v>228</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408</v>
      </c>
      <c r="AF72" s="121"/>
      <c r="AG72" s="121"/>
      <c r="AH72" s="121"/>
      <c r="AI72" s="121" t="s">
        <v>560</v>
      </c>
      <c r="AJ72" s="121"/>
      <c r="AK72" s="121"/>
      <c r="AL72" s="121"/>
      <c r="AM72" s="121" t="s">
        <v>376</v>
      </c>
      <c r="AN72" s="121"/>
      <c r="AO72" s="121"/>
      <c r="AP72" s="121"/>
      <c r="AQ72" s="609" t="s">
        <v>170</v>
      </c>
      <c r="AR72" s="610"/>
      <c r="AS72" s="610"/>
      <c r="AT72" s="611"/>
      <c r="AU72" s="575" t="s">
        <v>124</v>
      </c>
      <c r="AV72" s="575"/>
      <c r="AW72" s="575"/>
      <c r="AX72" s="578"/>
      <c r="AY72">
        <f>COUNTA($G$74)</f>
        <v>1</v>
      </c>
    </row>
    <row r="73" spans="1:51" ht="18.75" customHeight="1" x14ac:dyDescent="0.2">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t="s">
        <v>276</v>
      </c>
      <c r="AR73" s="455"/>
      <c r="AS73" s="401" t="s">
        <v>171</v>
      </c>
      <c r="AT73" s="402"/>
      <c r="AU73" s="500">
        <v>6</v>
      </c>
      <c r="AV73" s="500"/>
      <c r="AW73" s="415" t="s">
        <v>162</v>
      </c>
      <c r="AX73" s="563"/>
      <c r="AY73">
        <f t="shared" ref="AY73:AY78" si="1">$AY$72</f>
        <v>1</v>
      </c>
    </row>
    <row r="74" spans="1:51" ht="23.25" customHeight="1" x14ac:dyDescent="0.2">
      <c r="A74" s="617"/>
      <c r="B74" s="615"/>
      <c r="C74" s="615"/>
      <c r="D74" s="615"/>
      <c r="E74" s="615"/>
      <c r="F74" s="616"/>
      <c r="G74" s="631" t="s">
        <v>626</v>
      </c>
      <c r="H74" s="632"/>
      <c r="I74" s="632"/>
      <c r="J74" s="632"/>
      <c r="K74" s="632"/>
      <c r="L74" s="632"/>
      <c r="M74" s="632"/>
      <c r="N74" s="632"/>
      <c r="O74" s="633"/>
      <c r="P74" s="237" t="s">
        <v>627</v>
      </c>
      <c r="Q74" s="237"/>
      <c r="R74" s="237"/>
      <c r="S74" s="237"/>
      <c r="T74" s="237"/>
      <c r="U74" s="237"/>
      <c r="V74" s="237"/>
      <c r="W74" s="237"/>
      <c r="X74" s="379"/>
      <c r="Y74" s="640" t="s">
        <v>12</v>
      </c>
      <c r="Z74" s="641"/>
      <c r="AA74" s="642"/>
      <c r="AB74" s="556" t="s">
        <v>243</v>
      </c>
      <c r="AC74" s="556"/>
      <c r="AD74" s="556"/>
      <c r="AE74" s="448">
        <v>18</v>
      </c>
      <c r="AF74" s="436"/>
      <c r="AG74" s="436"/>
      <c r="AH74" s="436"/>
      <c r="AI74" s="448">
        <v>20</v>
      </c>
      <c r="AJ74" s="436"/>
      <c r="AK74" s="436"/>
      <c r="AL74" s="436"/>
      <c r="AM74" s="448"/>
      <c r="AN74" s="436"/>
      <c r="AO74" s="436"/>
      <c r="AP74" s="436"/>
      <c r="AQ74" s="441" t="s">
        <v>607</v>
      </c>
      <c r="AR74" s="442"/>
      <c r="AS74" s="442"/>
      <c r="AT74" s="443"/>
      <c r="AU74" s="436" t="s">
        <v>607</v>
      </c>
      <c r="AV74" s="436"/>
      <c r="AW74" s="436"/>
      <c r="AX74" s="437"/>
      <c r="AY74">
        <f t="shared" si="1"/>
        <v>1</v>
      </c>
    </row>
    <row r="75" spans="1:51" ht="23.25" customHeight="1" x14ac:dyDescent="0.2">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t="s">
        <v>243</v>
      </c>
      <c r="AC75" s="542"/>
      <c r="AD75" s="542"/>
      <c r="AE75" s="448">
        <v>50</v>
      </c>
      <c r="AF75" s="436"/>
      <c r="AG75" s="436"/>
      <c r="AH75" s="436"/>
      <c r="AI75" s="448">
        <v>50</v>
      </c>
      <c r="AJ75" s="436"/>
      <c r="AK75" s="436"/>
      <c r="AL75" s="436"/>
      <c r="AM75" s="448">
        <v>50</v>
      </c>
      <c r="AN75" s="436"/>
      <c r="AO75" s="436"/>
      <c r="AP75" s="436"/>
      <c r="AQ75" s="441" t="s">
        <v>607</v>
      </c>
      <c r="AR75" s="442"/>
      <c r="AS75" s="442"/>
      <c r="AT75" s="443"/>
      <c r="AU75" s="436">
        <v>50</v>
      </c>
      <c r="AV75" s="436"/>
      <c r="AW75" s="436"/>
      <c r="AX75" s="437"/>
      <c r="AY75">
        <f t="shared" si="1"/>
        <v>1</v>
      </c>
    </row>
    <row r="76" spans="1:51" ht="23.25" customHeight="1" x14ac:dyDescent="0.2">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v>36</v>
      </c>
      <c r="AF76" s="436"/>
      <c r="AG76" s="436"/>
      <c r="AH76" s="436"/>
      <c r="AI76" s="448">
        <v>40</v>
      </c>
      <c r="AJ76" s="436"/>
      <c r="AK76" s="436"/>
      <c r="AL76" s="436"/>
      <c r="AM76" s="448" t="s">
        <v>607</v>
      </c>
      <c r="AN76" s="436"/>
      <c r="AO76" s="436"/>
      <c r="AP76" s="436"/>
      <c r="AQ76" s="441" t="s">
        <v>607</v>
      </c>
      <c r="AR76" s="442"/>
      <c r="AS76" s="442"/>
      <c r="AT76" s="443"/>
      <c r="AU76" s="436" t="s">
        <v>607</v>
      </c>
      <c r="AV76" s="436"/>
      <c r="AW76" s="436"/>
      <c r="AX76" s="437"/>
      <c r="AY76">
        <f t="shared" si="1"/>
        <v>1</v>
      </c>
    </row>
    <row r="77" spans="1:51" ht="23.25" customHeight="1" x14ac:dyDescent="0.2">
      <c r="A77" s="565" t="s">
        <v>252</v>
      </c>
      <c r="B77" s="503"/>
      <c r="C77" s="503"/>
      <c r="D77" s="503"/>
      <c r="E77" s="503"/>
      <c r="F77" s="355"/>
      <c r="G77" s="567" t="s">
        <v>628</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23.25" customHeight="1" x14ac:dyDescent="0.2">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2">
      <c r="A79" s="573" t="s">
        <v>565</v>
      </c>
      <c r="B79" s="356" t="s">
        <v>566</v>
      </c>
      <c r="C79" s="504"/>
      <c r="D79" s="504"/>
      <c r="E79" s="504"/>
      <c r="F79" s="357"/>
      <c r="G79" s="575" t="s">
        <v>567</v>
      </c>
      <c r="H79" s="575"/>
      <c r="I79" s="575"/>
      <c r="J79" s="575"/>
      <c r="K79" s="575"/>
      <c r="L79" s="575"/>
      <c r="M79" s="575"/>
      <c r="N79" s="575"/>
      <c r="O79" s="575"/>
      <c r="P79" s="575"/>
      <c r="Q79" s="575"/>
      <c r="R79" s="575"/>
      <c r="S79" s="575"/>
      <c r="T79" s="575"/>
      <c r="U79" s="575"/>
      <c r="V79" s="575"/>
      <c r="W79" s="575"/>
      <c r="X79" s="575"/>
      <c r="Y79" s="575"/>
      <c r="Z79" s="575"/>
      <c r="AA79" s="576"/>
      <c r="AB79" s="577" t="s">
        <v>583</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2">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2">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2">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2">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2">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408</v>
      </c>
      <c r="AF84" s="121"/>
      <c r="AG84" s="121"/>
      <c r="AH84" s="121"/>
      <c r="AI84" s="121" t="s">
        <v>560</v>
      </c>
      <c r="AJ84" s="121"/>
      <c r="AK84" s="121"/>
      <c r="AL84" s="121"/>
      <c r="AM84" s="121" t="s">
        <v>376</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2">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2">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2">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2">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2">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408</v>
      </c>
      <c r="AF89" s="121"/>
      <c r="AG89" s="121"/>
      <c r="AH89" s="121"/>
      <c r="AI89" s="121" t="s">
        <v>560</v>
      </c>
      <c r="AJ89" s="121"/>
      <c r="AK89" s="121"/>
      <c r="AL89" s="121"/>
      <c r="AM89" s="121" t="s">
        <v>376</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2">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2">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2">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2">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2">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408</v>
      </c>
      <c r="AF94" s="121"/>
      <c r="AG94" s="121"/>
      <c r="AH94" s="121"/>
      <c r="AI94" s="121" t="s">
        <v>560</v>
      </c>
      <c r="AJ94" s="121"/>
      <c r="AK94" s="121"/>
      <c r="AL94" s="121"/>
      <c r="AM94" s="121" t="s">
        <v>376</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2">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2">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2">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5">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2">
      <c r="A99" s="683" t="s">
        <v>571</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2">
      <c r="A100" s="689" t="s">
        <v>572</v>
      </c>
      <c r="B100" s="504"/>
      <c r="C100" s="504"/>
      <c r="D100" s="504"/>
      <c r="E100" s="504"/>
      <c r="F100" s="357"/>
      <c r="G100" s="690" t="s">
        <v>564</v>
      </c>
      <c r="H100" s="691"/>
      <c r="I100" s="691"/>
      <c r="J100" s="691"/>
      <c r="K100" s="691"/>
      <c r="L100" s="691"/>
      <c r="M100" s="691"/>
      <c r="N100" s="691"/>
      <c r="O100" s="691"/>
      <c r="P100" s="692" t="s">
        <v>563</v>
      </c>
      <c r="Q100" s="691"/>
      <c r="R100" s="691"/>
      <c r="S100" s="691"/>
      <c r="T100" s="691"/>
      <c r="U100" s="691"/>
      <c r="V100" s="691"/>
      <c r="W100" s="691"/>
      <c r="X100" s="693"/>
      <c r="Y100" s="694"/>
      <c r="Z100" s="695"/>
      <c r="AA100" s="696"/>
      <c r="AB100" s="697" t="s">
        <v>11</v>
      </c>
      <c r="AC100" s="697"/>
      <c r="AD100" s="697"/>
      <c r="AE100" s="121" t="s">
        <v>408</v>
      </c>
      <c r="AF100" s="121"/>
      <c r="AG100" s="121"/>
      <c r="AH100" s="121"/>
      <c r="AI100" s="121" t="s">
        <v>560</v>
      </c>
      <c r="AJ100" s="121"/>
      <c r="AK100" s="121"/>
      <c r="AL100" s="121"/>
      <c r="AM100" s="121" t="s">
        <v>376</v>
      </c>
      <c r="AN100" s="121"/>
      <c r="AO100" s="121"/>
      <c r="AP100" s="121"/>
      <c r="AQ100" s="679" t="s">
        <v>407</v>
      </c>
      <c r="AR100" s="680"/>
      <c r="AS100" s="680"/>
      <c r="AT100" s="681"/>
      <c r="AU100" s="679" t="s">
        <v>581</v>
      </c>
      <c r="AV100" s="680"/>
      <c r="AW100" s="680"/>
      <c r="AX100" s="682"/>
      <c r="AY100">
        <f>COUNTA($G$101)</f>
        <v>0</v>
      </c>
    </row>
    <row r="101" spans="1:60" ht="23.25" hidden="1" customHeight="1" x14ac:dyDescent="0.2">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2">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2">
      <c r="A103" s="565" t="s">
        <v>573</v>
      </c>
      <c r="B103" s="412"/>
      <c r="C103" s="412"/>
      <c r="D103" s="412"/>
      <c r="E103" s="412"/>
      <c r="F103" s="594"/>
      <c r="G103" s="592" t="s">
        <v>574</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408</v>
      </c>
      <c r="AF103" s="121"/>
      <c r="AG103" s="121"/>
      <c r="AH103" s="121"/>
      <c r="AI103" s="121" t="s">
        <v>560</v>
      </c>
      <c r="AJ103" s="121"/>
      <c r="AK103" s="121"/>
      <c r="AL103" s="121"/>
      <c r="AM103" s="121" t="s">
        <v>376</v>
      </c>
      <c r="AN103" s="121"/>
      <c r="AO103" s="121"/>
      <c r="AP103" s="121"/>
      <c r="AQ103" s="602" t="s">
        <v>582</v>
      </c>
      <c r="AR103" s="603"/>
      <c r="AS103" s="603"/>
      <c r="AT103" s="603"/>
      <c r="AU103" s="603"/>
      <c r="AV103" s="603"/>
      <c r="AW103" s="603"/>
      <c r="AX103" s="604"/>
      <c r="AY103">
        <f>IF(SUBSTITUTE(SUBSTITUTE($G$104,"／",""),"　","")="",0,1)</f>
        <v>0</v>
      </c>
    </row>
    <row r="104" spans="1:60" ht="23.25" hidden="1" customHeight="1" x14ac:dyDescent="0.2">
      <c r="A104" s="595"/>
      <c r="B104" s="575"/>
      <c r="C104" s="575"/>
      <c r="D104" s="575"/>
      <c r="E104" s="575"/>
      <c r="F104" s="596"/>
      <c r="G104" s="605" t="s">
        <v>575</v>
      </c>
      <c r="H104" s="606"/>
      <c r="I104" s="606"/>
      <c r="J104" s="606"/>
      <c r="K104" s="606"/>
      <c r="L104" s="606"/>
      <c r="M104" s="606"/>
      <c r="N104" s="606"/>
      <c r="O104" s="606"/>
      <c r="P104" s="606"/>
      <c r="Q104" s="606"/>
      <c r="R104" s="606"/>
      <c r="S104" s="606"/>
      <c r="T104" s="606"/>
      <c r="U104" s="606"/>
      <c r="V104" s="606"/>
      <c r="W104" s="606"/>
      <c r="X104" s="606"/>
      <c r="Y104" s="666" t="s">
        <v>573</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2">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576</v>
      </c>
      <c r="Z105" s="659"/>
      <c r="AA105" s="660"/>
      <c r="AB105" s="661" t="s">
        <v>577</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2">
      <c r="A106" s="431" t="s">
        <v>228</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408</v>
      </c>
      <c r="AF106" s="121"/>
      <c r="AG106" s="121"/>
      <c r="AH106" s="121"/>
      <c r="AI106" s="121" t="s">
        <v>560</v>
      </c>
      <c r="AJ106" s="121"/>
      <c r="AK106" s="121"/>
      <c r="AL106" s="121"/>
      <c r="AM106" s="121" t="s">
        <v>376</v>
      </c>
      <c r="AN106" s="121"/>
      <c r="AO106" s="121"/>
      <c r="AP106" s="121"/>
      <c r="AQ106" s="609" t="s">
        <v>170</v>
      </c>
      <c r="AR106" s="610"/>
      <c r="AS106" s="610"/>
      <c r="AT106" s="611"/>
      <c r="AU106" s="575" t="s">
        <v>124</v>
      </c>
      <c r="AV106" s="575"/>
      <c r="AW106" s="575"/>
      <c r="AX106" s="578"/>
      <c r="AY106">
        <f>COUNTA($G$108)</f>
        <v>0</v>
      </c>
    </row>
    <row r="107" spans="1:60" ht="18.75" hidden="1" customHeight="1" x14ac:dyDescent="0.2">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2">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2">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2">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2">
      <c r="A111" s="565" t="s">
        <v>252</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2">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2">
      <c r="A113" s="573" t="s">
        <v>565</v>
      </c>
      <c r="B113" s="356" t="s">
        <v>566</v>
      </c>
      <c r="C113" s="504"/>
      <c r="D113" s="504"/>
      <c r="E113" s="504"/>
      <c r="F113" s="357"/>
      <c r="G113" s="575" t="s">
        <v>567</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583</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2">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2">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2">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2">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2">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408</v>
      </c>
      <c r="AF118" s="121"/>
      <c r="AG118" s="121"/>
      <c r="AH118" s="121"/>
      <c r="AI118" s="121" t="s">
        <v>560</v>
      </c>
      <c r="AJ118" s="121"/>
      <c r="AK118" s="121"/>
      <c r="AL118" s="121"/>
      <c r="AM118" s="121" t="s">
        <v>376</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2">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2">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2">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2">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2">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408</v>
      </c>
      <c r="AF123" s="121"/>
      <c r="AG123" s="121"/>
      <c r="AH123" s="121"/>
      <c r="AI123" s="121" t="s">
        <v>560</v>
      </c>
      <c r="AJ123" s="121"/>
      <c r="AK123" s="121"/>
      <c r="AL123" s="121"/>
      <c r="AM123" s="121" t="s">
        <v>376</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2">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2">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2">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2">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2">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408</v>
      </c>
      <c r="AF128" s="121"/>
      <c r="AG128" s="121"/>
      <c r="AH128" s="121"/>
      <c r="AI128" s="121" t="s">
        <v>560</v>
      </c>
      <c r="AJ128" s="121"/>
      <c r="AK128" s="121"/>
      <c r="AL128" s="121"/>
      <c r="AM128" s="121" t="s">
        <v>376</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2">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2">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2">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5">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2">
      <c r="A133" s="683" t="s">
        <v>571</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2">
      <c r="A134" s="689" t="s">
        <v>572</v>
      </c>
      <c r="B134" s="504"/>
      <c r="C134" s="504"/>
      <c r="D134" s="504"/>
      <c r="E134" s="504"/>
      <c r="F134" s="357"/>
      <c r="G134" s="690" t="s">
        <v>564</v>
      </c>
      <c r="H134" s="691"/>
      <c r="I134" s="691"/>
      <c r="J134" s="691"/>
      <c r="K134" s="691"/>
      <c r="L134" s="691"/>
      <c r="M134" s="691"/>
      <c r="N134" s="691"/>
      <c r="O134" s="691"/>
      <c r="P134" s="692" t="s">
        <v>563</v>
      </c>
      <c r="Q134" s="691"/>
      <c r="R134" s="691"/>
      <c r="S134" s="691"/>
      <c r="T134" s="691"/>
      <c r="U134" s="691"/>
      <c r="V134" s="691"/>
      <c r="W134" s="691"/>
      <c r="X134" s="693"/>
      <c r="Y134" s="694"/>
      <c r="Z134" s="695"/>
      <c r="AA134" s="696"/>
      <c r="AB134" s="697" t="s">
        <v>11</v>
      </c>
      <c r="AC134" s="697"/>
      <c r="AD134" s="697"/>
      <c r="AE134" s="121" t="s">
        <v>408</v>
      </c>
      <c r="AF134" s="121"/>
      <c r="AG134" s="121"/>
      <c r="AH134" s="121"/>
      <c r="AI134" s="121" t="s">
        <v>560</v>
      </c>
      <c r="AJ134" s="121"/>
      <c r="AK134" s="121"/>
      <c r="AL134" s="121"/>
      <c r="AM134" s="121" t="s">
        <v>376</v>
      </c>
      <c r="AN134" s="121"/>
      <c r="AO134" s="121"/>
      <c r="AP134" s="121"/>
      <c r="AQ134" s="679" t="s">
        <v>407</v>
      </c>
      <c r="AR134" s="680"/>
      <c r="AS134" s="680"/>
      <c r="AT134" s="681"/>
      <c r="AU134" s="679" t="s">
        <v>581</v>
      </c>
      <c r="AV134" s="680"/>
      <c r="AW134" s="680"/>
      <c r="AX134" s="682"/>
      <c r="AY134">
        <f>COUNTA($G$135)</f>
        <v>0</v>
      </c>
    </row>
    <row r="135" spans="1:60" ht="23.25" hidden="1" customHeight="1" x14ac:dyDescent="0.2">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2">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2">
      <c r="A137" s="565" t="s">
        <v>573</v>
      </c>
      <c r="B137" s="412"/>
      <c r="C137" s="412"/>
      <c r="D137" s="412"/>
      <c r="E137" s="412"/>
      <c r="F137" s="594"/>
      <c r="G137" s="592" t="s">
        <v>574</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408</v>
      </c>
      <c r="AF137" s="121"/>
      <c r="AG137" s="121"/>
      <c r="AH137" s="121"/>
      <c r="AI137" s="121" t="s">
        <v>560</v>
      </c>
      <c r="AJ137" s="121"/>
      <c r="AK137" s="121"/>
      <c r="AL137" s="121"/>
      <c r="AM137" s="121" t="s">
        <v>376</v>
      </c>
      <c r="AN137" s="121"/>
      <c r="AO137" s="121"/>
      <c r="AP137" s="121"/>
      <c r="AQ137" s="602" t="s">
        <v>582</v>
      </c>
      <c r="AR137" s="603"/>
      <c r="AS137" s="603"/>
      <c r="AT137" s="603"/>
      <c r="AU137" s="603"/>
      <c r="AV137" s="603"/>
      <c r="AW137" s="603"/>
      <c r="AX137" s="604"/>
      <c r="AY137">
        <f>IF(SUBSTITUTE(SUBSTITUTE($G$138,"／",""),"　","")="",0,1)</f>
        <v>0</v>
      </c>
    </row>
    <row r="138" spans="1:60" ht="23.25" hidden="1" customHeight="1" x14ac:dyDescent="0.2">
      <c r="A138" s="595"/>
      <c r="B138" s="575"/>
      <c r="C138" s="575"/>
      <c r="D138" s="575"/>
      <c r="E138" s="575"/>
      <c r="F138" s="596"/>
      <c r="G138" s="605" t="s">
        <v>575</v>
      </c>
      <c r="H138" s="606"/>
      <c r="I138" s="606"/>
      <c r="J138" s="606"/>
      <c r="K138" s="606"/>
      <c r="L138" s="606"/>
      <c r="M138" s="606"/>
      <c r="N138" s="606"/>
      <c r="O138" s="606"/>
      <c r="P138" s="606"/>
      <c r="Q138" s="606"/>
      <c r="R138" s="606"/>
      <c r="S138" s="606"/>
      <c r="T138" s="606"/>
      <c r="U138" s="606"/>
      <c r="V138" s="606"/>
      <c r="W138" s="606"/>
      <c r="X138" s="606"/>
      <c r="Y138" s="666" t="s">
        <v>573</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2">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576</v>
      </c>
      <c r="Z139" s="659"/>
      <c r="AA139" s="660"/>
      <c r="AB139" s="661" t="s">
        <v>577</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2">
      <c r="A140" s="431" t="s">
        <v>228</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408</v>
      </c>
      <c r="AF140" s="121"/>
      <c r="AG140" s="121"/>
      <c r="AH140" s="121"/>
      <c r="AI140" s="121" t="s">
        <v>560</v>
      </c>
      <c r="AJ140" s="121"/>
      <c r="AK140" s="121"/>
      <c r="AL140" s="121"/>
      <c r="AM140" s="121" t="s">
        <v>376</v>
      </c>
      <c r="AN140" s="121"/>
      <c r="AO140" s="121"/>
      <c r="AP140" s="121"/>
      <c r="AQ140" s="609" t="s">
        <v>170</v>
      </c>
      <c r="AR140" s="610"/>
      <c r="AS140" s="610"/>
      <c r="AT140" s="611"/>
      <c r="AU140" s="575" t="s">
        <v>124</v>
      </c>
      <c r="AV140" s="575"/>
      <c r="AW140" s="575"/>
      <c r="AX140" s="578"/>
      <c r="AY140">
        <f>COUNTA($G$142)</f>
        <v>0</v>
      </c>
    </row>
    <row r="141" spans="1:60" ht="18.75" hidden="1" customHeight="1" x14ac:dyDescent="0.2">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2">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2">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2">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2">
      <c r="A145" s="565" t="s">
        <v>252</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2">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2">
      <c r="A147" s="573" t="s">
        <v>565</v>
      </c>
      <c r="B147" s="356" t="s">
        <v>566</v>
      </c>
      <c r="C147" s="504"/>
      <c r="D147" s="504"/>
      <c r="E147" s="504"/>
      <c r="F147" s="357"/>
      <c r="G147" s="575" t="s">
        <v>567</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583</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2">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2">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2">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2">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2">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408</v>
      </c>
      <c r="AF152" s="121"/>
      <c r="AG152" s="121"/>
      <c r="AH152" s="121"/>
      <c r="AI152" s="121" t="s">
        <v>560</v>
      </c>
      <c r="AJ152" s="121"/>
      <c r="AK152" s="121"/>
      <c r="AL152" s="121"/>
      <c r="AM152" s="121" t="s">
        <v>376</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2">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2">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2">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2">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2">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408</v>
      </c>
      <c r="AF157" s="121"/>
      <c r="AG157" s="121"/>
      <c r="AH157" s="121"/>
      <c r="AI157" s="121" t="s">
        <v>560</v>
      </c>
      <c r="AJ157" s="121"/>
      <c r="AK157" s="121"/>
      <c r="AL157" s="121"/>
      <c r="AM157" s="121" t="s">
        <v>376</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2">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2">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2">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2">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2">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408</v>
      </c>
      <c r="AF162" s="121"/>
      <c r="AG162" s="121"/>
      <c r="AH162" s="121"/>
      <c r="AI162" s="121" t="s">
        <v>560</v>
      </c>
      <c r="AJ162" s="121"/>
      <c r="AK162" s="121"/>
      <c r="AL162" s="121"/>
      <c r="AM162" s="121" t="s">
        <v>376</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2">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2">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2">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5">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2">
      <c r="A167" s="683" t="s">
        <v>571</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2">
      <c r="A168" s="689" t="s">
        <v>572</v>
      </c>
      <c r="B168" s="504"/>
      <c r="C168" s="504"/>
      <c r="D168" s="504"/>
      <c r="E168" s="504"/>
      <c r="F168" s="357"/>
      <c r="G168" s="690" t="s">
        <v>564</v>
      </c>
      <c r="H168" s="691"/>
      <c r="I168" s="691"/>
      <c r="J168" s="691"/>
      <c r="K168" s="691"/>
      <c r="L168" s="691"/>
      <c r="M168" s="691"/>
      <c r="N168" s="691"/>
      <c r="O168" s="691"/>
      <c r="P168" s="692" t="s">
        <v>563</v>
      </c>
      <c r="Q168" s="691"/>
      <c r="R168" s="691"/>
      <c r="S168" s="691"/>
      <c r="T168" s="691"/>
      <c r="U168" s="691"/>
      <c r="V168" s="691"/>
      <c r="W168" s="691"/>
      <c r="X168" s="693"/>
      <c r="Y168" s="694"/>
      <c r="Z168" s="695"/>
      <c r="AA168" s="696"/>
      <c r="AB168" s="697" t="s">
        <v>11</v>
      </c>
      <c r="AC168" s="697"/>
      <c r="AD168" s="697"/>
      <c r="AE168" s="121" t="s">
        <v>408</v>
      </c>
      <c r="AF168" s="121"/>
      <c r="AG168" s="121"/>
      <c r="AH168" s="121"/>
      <c r="AI168" s="121" t="s">
        <v>560</v>
      </c>
      <c r="AJ168" s="121"/>
      <c r="AK168" s="121"/>
      <c r="AL168" s="121"/>
      <c r="AM168" s="121" t="s">
        <v>376</v>
      </c>
      <c r="AN168" s="121"/>
      <c r="AO168" s="121"/>
      <c r="AP168" s="121"/>
      <c r="AQ168" s="679" t="s">
        <v>407</v>
      </c>
      <c r="AR168" s="680"/>
      <c r="AS168" s="680"/>
      <c r="AT168" s="681"/>
      <c r="AU168" s="679" t="s">
        <v>581</v>
      </c>
      <c r="AV168" s="680"/>
      <c r="AW168" s="680"/>
      <c r="AX168" s="682"/>
      <c r="AY168">
        <f>COUNTA($G$169)</f>
        <v>0</v>
      </c>
    </row>
    <row r="169" spans="1:60" ht="23.25" hidden="1" customHeight="1" x14ac:dyDescent="0.2">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2">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2">
      <c r="A171" s="565" t="s">
        <v>573</v>
      </c>
      <c r="B171" s="412"/>
      <c r="C171" s="412"/>
      <c r="D171" s="412"/>
      <c r="E171" s="412"/>
      <c r="F171" s="594"/>
      <c r="G171" s="592" t="s">
        <v>574</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408</v>
      </c>
      <c r="AF171" s="121"/>
      <c r="AG171" s="121"/>
      <c r="AH171" s="121"/>
      <c r="AI171" s="121" t="s">
        <v>560</v>
      </c>
      <c r="AJ171" s="121"/>
      <c r="AK171" s="121"/>
      <c r="AL171" s="121"/>
      <c r="AM171" s="121" t="s">
        <v>376</v>
      </c>
      <c r="AN171" s="121"/>
      <c r="AO171" s="121"/>
      <c r="AP171" s="121"/>
      <c r="AQ171" s="602" t="s">
        <v>582</v>
      </c>
      <c r="AR171" s="603"/>
      <c r="AS171" s="603"/>
      <c r="AT171" s="603"/>
      <c r="AU171" s="603"/>
      <c r="AV171" s="603"/>
      <c r="AW171" s="603"/>
      <c r="AX171" s="604"/>
      <c r="AY171">
        <f>IF(SUBSTITUTE(SUBSTITUTE($G$172,"／",""),"　","")="",0,1)</f>
        <v>0</v>
      </c>
    </row>
    <row r="172" spans="1:60" ht="23.25" hidden="1" customHeight="1" x14ac:dyDescent="0.2">
      <c r="A172" s="595"/>
      <c r="B172" s="575"/>
      <c r="C172" s="575"/>
      <c r="D172" s="575"/>
      <c r="E172" s="575"/>
      <c r="F172" s="596"/>
      <c r="G172" s="605" t="s">
        <v>575</v>
      </c>
      <c r="H172" s="606"/>
      <c r="I172" s="606"/>
      <c r="J172" s="606"/>
      <c r="K172" s="606"/>
      <c r="L172" s="606"/>
      <c r="M172" s="606"/>
      <c r="N172" s="606"/>
      <c r="O172" s="606"/>
      <c r="P172" s="606"/>
      <c r="Q172" s="606"/>
      <c r="R172" s="606"/>
      <c r="S172" s="606"/>
      <c r="T172" s="606"/>
      <c r="U172" s="606"/>
      <c r="V172" s="606"/>
      <c r="W172" s="606"/>
      <c r="X172" s="606"/>
      <c r="Y172" s="666" t="s">
        <v>573</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2">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576</v>
      </c>
      <c r="Z173" s="659"/>
      <c r="AA173" s="660"/>
      <c r="AB173" s="661" t="s">
        <v>577</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2">
      <c r="A174" s="431" t="s">
        <v>228</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408</v>
      </c>
      <c r="AF174" s="121"/>
      <c r="AG174" s="121"/>
      <c r="AH174" s="121"/>
      <c r="AI174" s="121" t="s">
        <v>560</v>
      </c>
      <c r="AJ174" s="121"/>
      <c r="AK174" s="121"/>
      <c r="AL174" s="121"/>
      <c r="AM174" s="121" t="s">
        <v>376</v>
      </c>
      <c r="AN174" s="121"/>
      <c r="AO174" s="121"/>
      <c r="AP174" s="121"/>
      <c r="AQ174" s="609" t="s">
        <v>170</v>
      </c>
      <c r="AR174" s="610"/>
      <c r="AS174" s="610"/>
      <c r="AT174" s="611"/>
      <c r="AU174" s="575" t="s">
        <v>124</v>
      </c>
      <c r="AV174" s="575"/>
      <c r="AW174" s="575"/>
      <c r="AX174" s="578"/>
      <c r="AY174">
        <f>COUNTA($G$176)</f>
        <v>0</v>
      </c>
    </row>
    <row r="175" spans="1:60" ht="18.75" hidden="1" customHeight="1" x14ac:dyDescent="0.2">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2">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2">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2">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2">
      <c r="A179" s="565" t="s">
        <v>252</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2">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2">
      <c r="A181" s="573" t="s">
        <v>565</v>
      </c>
      <c r="B181" s="356" t="s">
        <v>566</v>
      </c>
      <c r="C181" s="504"/>
      <c r="D181" s="504"/>
      <c r="E181" s="504"/>
      <c r="F181" s="357"/>
      <c r="G181" s="575" t="s">
        <v>567</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583</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2">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2">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2">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2">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2">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408</v>
      </c>
      <c r="AF186" s="121"/>
      <c r="AG186" s="121"/>
      <c r="AH186" s="121"/>
      <c r="AI186" s="121" t="s">
        <v>560</v>
      </c>
      <c r="AJ186" s="121"/>
      <c r="AK186" s="121"/>
      <c r="AL186" s="121"/>
      <c r="AM186" s="121" t="s">
        <v>376</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2">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2">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2">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2">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2">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408</v>
      </c>
      <c r="AF191" s="121"/>
      <c r="AG191" s="121"/>
      <c r="AH191" s="121"/>
      <c r="AI191" s="121" t="s">
        <v>560</v>
      </c>
      <c r="AJ191" s="121"/>
      <c r="AK191" s="121"/>
      <c r="AL191" s="121"/>
      <c r="AM191" s="121" t="s">
        <v>376</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2">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2">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2">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2">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2">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408</v>
      </c>
      <c r="AF196" s="121"/>
      <c r="AG196" s="121"/>
      <c r="AH196" s="121"/>
      <c r="AI196" s="121" t="s">
        <v>560</v>
      </c>
      <c r="AJ196" s="121"/>
      <c r="AK196" s="121"/>
      <c r="AL196" s="121"/>
      <c r="AM196" s="121" t="s">
        <v>376</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2">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2">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2">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5">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2">
      <c r="A201" s="523" t="s">
        <v>229</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225</v>
      </c>
      <c r="X201" s="534"/>
      <c r="Y201" s="537"/>
      <c r="Z201" s="537"/>
      <c r="AA201" s="538"/>
      <c r="AB201" s="531" t="s">
        <v>11</v>
      </c>
      <c r="AC201" s="528"/>
      <c r="AD201" s="529"/>
      <c r="AE201" s="121" t="s">
        <v>408</v>
      </c>
      <c r="AF201" s="121"/>
      <c r="AG201" s="121"/>
      <c r="AH201" s="121"/>
      <c r="AI201" s="121" t="s">
        <v>560</v>
      </c>
      <c r="AJ201" s="121"/>
      <c r="AK201" s="121"/>
      <c r="AL201" s="121"/>
      <c r="AM201" s="121" t="s">
        <v>376</v>
      </c>
      <c r="AN201" s="121"/>
      <c r="AO201" s="121"/>
      <c r="AP201" s="121"/>
      <c r="AQ201" s="403" t="s">
        <v>170</v>
      </c>
      <c r="AR201" s="399"/>
      <c r="AS201" s="399"/>
      <c r="AT201" s="400"/>
      <c r="AU201" s="498" t="s">
        <v>124</v>
      </c>
      <c r="AV201" s="498"/>
      <c r="AW201" s="498"/>
      <c r="AX201" s="499"/>
      <c r="AY201">
        <f>COUNTA($H$203)</f>
        <v>0</v>
      </c>
    </row>
    <row r="202" spans="1:60" ht="18.75" hidden="1" customHeight="1" x14ac:dyDescent="0.2">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2">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242</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2">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242</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2">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243</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2">
      <c r="A206" s="394" t="s">
        <v>232</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241</v>
      </c>
      <c r="X206" s="463"/>
      <c r="Y206" s="468" t="s">
        <v>12</v>
      </c>
      <c r="Z206" s="468"/>
      <c r="AA206" s="469"/>
      <c r="AB206" s="477" t="s">
        <v>242</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2">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242</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2">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243</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2">
      <c r="A209" s="391" t="s">
        <v>229</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408</v>
      </c>
      <c r="AF209" s="120"/>
      <c r="AG209" s="120"/>
      <c r="AH209" s="120"/>
      <c r="AI209" s="121" t="s">
        <v>560</v>
      </c>
      <c r="AJ209" s="121"/>
      <c r="AK209" s="121"/>
      <c r="AL209" s="121"/>
      <c r="AM209" s="121" t="s">
        <v>376</v>
      </c>
      <c r="AN209" s="121"/>
      <c r="AO209" s="121"/>
      <c r="AP209" s="121"/>
      <c r="AQ209" s="403" t="s">
        <v>170</v>
      </c>
      <c r="AR209" s="399"/>
      <c r="AS209" s="399"/>
      <c r="AT209" s="400"/>
      <c r="AU209" s="451" t="s">
        <v>124</v>
      </c>
      <c r="AV209" s="452"/>
      <c r="AW209" s="452"/>
      <c r="AX209" s="453"/>
      <c r="AY209">
        <f>COUNTA($H$211)</f>
        <v>0</v>
      </c>
    </row>
    <row r="210" spans="1:51" ht="18.75" hidden="1" customHeight="1" x14ac:dyDescent="0.2">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2">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2">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2">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2">
      <c r="A214" s="424" t="s">
        <v>255</v>
      </c>
      <c r="B214" s="425"/>
      <c r="C214" s="425"/>
      <c r="D214" s="425"/>
      <c r="E214" s="426" t="s">
        <v>217</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5">
      <c r="A215" s="431" t="s">
        <v>568</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224</v>
      </c>
      <c r="AP215" s="434"/>
      <c r="AQ215" s="434"/>
      <c r="AR215" s="81"/>
      <c r="AS215" s="433"/>
      <c r="AT215" s="434"/>
      <c r="AU215" s="434"/>
      <c r="AV215" s="434"/>
      <c r="AW215" s="434"/>
      <c r="AX215" s="435"/>
      <c r="AY215">
        <f>COUNTIF($AR$215,"☑")</f>
        <v>0</v>
      </c>
    </row>
    <row r="216" spans="1:51" ht="45" customHeight="1" x14ac:dyDescent="0.2">
      <c r="A216" s="369" t="s">
        <v>275</v>
      </c>
      <c r="B216" s="370"/>
      <c r="C216" s="372" t="s">
        <v>174</v>
      </c>
      <c r="D216" s="370"/>
      <c r="E216" s="373" t="s">
        <v>190</v>
      </c>
      <c r="F216" s="374"/>
      <c r="G216" s="375" t="s">
        <v>276</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2">
      <c r="A217" s="371"/>
      <c r="B217" s="353"/>
      <c r="C217" s="352"/>
      <c r="D217" s="353"/>
      <c r="E217" s="354" t="s">
        <v>189</v>
      </c>
      <c r="F217" s="355"/>
      <c r="G217" s="378" t="s">
        <v>629</v>
      </c>
      <c r="H217" s="237"/>
      <c r="I217" s="237"/>
      <c r="J217" s="237"/>
      <c r="K217" s="237"/>
      <c r="L217" s="237"/>
      <c r="M217" s="237"/>
      <c r="N217" s="237"/>
      <c r="O217" s="237"/>
      <c r="P217" s="237"/>
      <c r="Q217" s="237"/>
      <c r="R217" s="237"/>
      <c r="S217" s="237"/>
      <c r="T217" s="237"/>
      <c r="U217" s="237"/>
      <c r="V217" s="379"/>
      <c r="W217" s="382" t="s">
        <v>578</v>
      </c>
      <c r="X217" s="383"/>
      <c r="Y217" s="383"/>
      <c r="Z217" s="383"/>
      <c r="AA217" s="384"/>
      <c r="AB217" s="385" t="s">
        <v>630</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2">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579</v>
      </c>
      <c r="X218" s="389"/>
      <c r="Y218" s="389"/>
      <c r="Z218" s="389"/>
      <c r="AA218" s="390"/>
      <c r="AB218" s="385" t="s">
        <v>631</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2">
      <c r="A219" s="371"/>
      <c r="B219" s="353"/>
      <c r="C219" s="350" t="s">
        <v>586</v>
      </c>
      <c r="D219" s="351"/>
      <c r="E219" s="354" t="s">
        <v>271</v>
      </c>
      <c r="F219" s="355"/>
      <c r="G219" s="360" t="s">
        <v>177</v>
      </c>
      <c r="H219" s="361"/>
      <c r="I219" s="361"/>
      <c r="J219" s="362" t="s">
        <v>607</v>
      </c>
      <c r="K219" s="363"/>
      <c r="L219" s="363"/>
      <c r="M219" s="363"/>
      <c r="N219" s="363"/>
      <c r="O219" s="363"/>
      <c r="P219" s="363"/>
      <c r="Q219" s="363"/>
      <c r="R219" s="363"/>
      <c r="S219" s="363"/>
      <c r="T219" s="364"/>
      <c r="U219" s="365" t="s">
        <v>276</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2">
      <c r="A220" s="371"/>
      <c r="B220" s="353"/>
      <c r="C220" s="352"/>
      <c r="D220" s="353"/>
      <c r="E220" s="356"/>
      <c r="F220" s="357"/>
      <c r="G220" s="360" t="s">
        <v>587</v>
      </c>
      <c r="H220" s="361"/>
      <c r="I220" s="361"/>
      <c r="J220" s="361"/>
      <c r="K220" s="361"/>
      <c r="L220" s="361"/>
      <c r="M220" s="361"/>
      <c r="N220" s="361"/>
      <c r="O220" s="361"/>
      <c r="P220" s="361"/>
      <c r="Q220" s="361"/>
      <c r="R220" s="361"/>
      <c r="S220" s="361"/>
      <c r="T220" s="361"/>
      <c r="U220" s="367" t="s">
        <v>276</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5">
      <c r="A221" s="371"/>
      <c r="B221" s="353"/>
      <c r="C221" s="352"/>
      <c r="D221" s="353"/>
      <c r="E221" s="358"/>
      <c r="F221" s="359"/>
      <c r="G221" s="360" t="s">
        <v>579</v>
      </c>
      <c r="H221" s="361"/>
      <c r="I221" s="361"/>
      <c r="J221" s="361"/>
      <c r="K221" s="361"/>
      <c r="L221" s="361"/>
      <c r="M221" s="361"/>
      <c r="N221" s="361"/>
      <c r="O221" s="361"/>
      <c r="P221" s="361"/>
      <c r="Q221" s="361"/>
      <c r="R221" s="361"/>
      <c r="S221" s="361"/>
      <c r="T221" s="361"/>
      <c r="U221" s="368" t="s">
        <v>276</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2">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2">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45" customHeight="1" x14ac:dyDescent="0.2">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604</v>
      </c>
      <c r="AE224" s="332"/>
      <c r="AF224" s="332"/>
      <c r="AG224" s="333" t="s">
        <v>635</v>
      </c>
      <c r="AH224" s="334"/>
      <c r="AI224" s="334"/>
      <c r="AJ224" s="334"/>
      <c r="AK224" s="334"/>
      <c r="AL224" s="334"/>
      <c r="AM224" s="334"/>
      <c r="AN224" s="334"/>
      <c r="AO224" s="334"/>
      <c r="AP224" s="334"/>
      <c r="AQ224" s="334"/>
      <c r="AR224" s="334"/>
      <c r="AS224" s="334"/>
      <c r="AT224" s="334"/>
      <c r="AU224" s="334"/>
      <c r="AV224" s="334"/>
      <c r="AW224" s="334"/>
      <c r="AX224" s="335"/>
    </row>
    <row r="225" spans="1:50" ht="64.8" customHeight="1" x14ac:dyDescent="0.2">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604</v>
      </c>
      <c r="AE225" s="220"/>
      <c r="AF225" s="220"/>
      <c r="AG225" s="269" t="s">
        <v>636</v>
      </c>
      <c r="AH225" s="270"/>
      <c r="AI225" s="270"/>
      <c r="AJ225" s="270"/>
      <c r="AK225" s="270"/>
      <c r="AL225" s="270"/>
      <c r="AM225" s="270"/>
      <c r="AN225" s="270"/>
      <c r="AO225" s="270"/>
      <c r="AP225" s="270"/>
      <c r="AQ225" s="270"/>
      <c r="AR225" s="270"/>
      <c r="AS225" s="270"/>
      <c r="AT225" s="270"/>
      <c r="AU225" s="270"/>
      <c r="AV225" s="270"/>
      <c r="AW225" s="270"/>
      <c r="AX225" s="271"/>
    </row>
    <row r="226" spans="1:50" ht="62.4" customHeight="1" x14ac:dyDescent="0.2">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604</v>
      </c>
      <c r="AE226" s="282"/>
      <c r="AF226" s="282"/>
      <c r="AG226" s="239" t="s">
        <v>637</v>
      </c>
      <c r="AH226" s="240"/>
      <c r="AI226" s="240"/>
      <c r="AJ226" s="240"/>
      <c r="AK226" s="240"/>
      <c r="AL226" s="240"/>
      <c r="AM226" s="240"/>
      <c r="AN226" s="240"/>
      <c r="AO226" s="240"/>
      <c r="AP226" s="240"/>
      <c r="AQ226" s="240"/>
      <c r="AR226" s="240"/>
      <c r="AS226" s="240"/>
      <c r="AT226" s="240"/>
      <c r="AU226" s="240"/>
      <c r="AV226" s="240"/>
      <c r="AW226" s="240"/>
      <c r="AX226" s="241"/>
    </row>
    <row r="227" spans="1:50" ht="45" customHeight="1" x14ac:dyDescent="0.2">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604</v>
      </c>
      <c r="AE227" s="234"/>
      <c r="AF227" s="234"/>
      <c r="AG227" s="236" t="s">
        <v>638</v>
      </c>
      <c r="AH227" s="237"/>
      <c r="AI227" s="237"/>
      <c r="AJ227" s="237"/>
      <c r="AK227" s="237"/>
      <c r="AL227" s="237"/>
      <c r="AM227" s="237"/>
      <c r="AN227" s="237"/>
      <c r="AO227" s="237"/>
      <c r="AP227" s="237"/>
      <c r="AQ227" s="237"/>
      <c r="AR227" s="237"/>
      <c r="AS227" s="237"/>
      <c r="AT227" s="237"/>
      <c r="AU227" s="237"/>
      <c r="AV227" s="237"/>
      <c r="AW227" s="237"/>
      <c r="AX227" s="238"/>
    </row>
    <row r="228" spans="1:50" ht="71.400000000000006" customHeight="1" x14ac:dyDescent="0.2">
      <c r="A228" s="251"/>
      <c r="B228" s="303"/>
      <c r="C228" s="307"/>
      <c r="D228" s="308"/>
      <c r="E228" s="311" t="s">
        <v>253</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632</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71.400000000000006" customHeight="1" x14ac:dyDescent="0.2">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632</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2">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604</v>
      </c>
      <c r="AE230" s="259"/>
      <c r="AF230" s="259"/>
      <c r="AG230" s="261" t="s">
        <v>639</v>
      </c>
      <c r="AH230" s="262"/>
      <c r="AI230" s="262"/>
      <c r="AJ230" s="262"/>
      <c r="AK230" s="262"/>
      <c r="AL230" s="262"/>
      <c r="AM230" s="262"/>
      <c r="AN230" s="262"/>
      <c r="AO230" s="262"/>
      <c r="AP230" s="262"/>
      <c r="AQ230" s="262"/>
      <c r="AR230" s="262"/>
      <c r="AS230" s="262"/>
      <c r="AT230" s="262"/>
      <c r="AU230" s="262"/>
      <c r="AV230" s="262"/>
      <c r="AW230" s="262"/>
      <c r="AX230" s="263"/>
    </row>
    <row r="231" spans="1:50" ht="38.4" customHeight="1" x14ac:dyDescent="0.2">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604</v>
      </c>
      <c r="AE231" s="220"/>
      <c r="AF231" s="220"/>
      <c r="AG231" s="269" t="s">
        <v>640</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2">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633</v>
      </c>
      <c r="AE232" s="220"/>
      <c r="AF232" s="220"/>
      <c r="AG232" s="269" t="s">
        <v>633</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2">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604</v>
      </c>
      <c r="AE233" s="220"/>
      <c r="AF233" s="220"/>
      <c r="AG233" s="269" t="s">
        <v>641</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2">
      <c r="A234" s="251"/>
      <c r="B234" s="252"/>
      <c r="C234" s="217" t="s">
        <v>226</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633</v>
      </c>
      <c r="AE234" s="282"/>
      <c r="AF234" s="282"/>
      <c r="AG234" s="283" t="s">
        <v>642</v>
      </c>
      <c r="AH234" s="284"/>
      <c r="AI234" s="284"/>
      <c r="AJ234" s="284"/>
      <c r="AK234" s="284"/>
      <c r="AL234" s="284"/>
      <c r="AM234" s="284"/>
      <c r="AN234" s="284"/>
      <c r="AO234" s="284"/>
      <c r="AP234" s="284"/>
      <c r="AQ234" s="284"/>
      <c r="AR234" s="284"/>
      <c r="AS234" s="284"/>
      <c r="AT234" s="284"/>
      <c r="AU234" s="284"/>
      <c r="AV234" s="284"/>
      <c r="AW234" s="284"/>
      <c r="AX234" s="285"/>
    </row>
    <row r="235" spans="1:50" ht="37.799999999999997" customHeight="1" x14ac:dyDescent="0.2">
      <c r="A235" s="251"/>
      <c r="B235" s="252"/>
      <c r="C235" s="338" t="s">
        <v>227</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604</v>
      </c>
      <c r="AE235" s="220"/>
      <c r="AF235" s="291"/>
      <c r="AG235" s="269" t="s">
        <v>643</v>
      </c>
      <c r="AH235" s="270"/>
      <c r="AI235" s="270"/>
      <c r="AJ235" s="270"/>
      <c r="AK235" s="270"/>
      <c r="AL235" s="270"/>
      <c r="AM235" s="270"/>
      <c r="AN235" s="270"/>
      <c r="AO235" s="270"/>
      <c r="AP235" s="270"/>
      <c r="AQ235" s="270"/>
      <c r="AR235" s="270"/>
      <c r="AS235" s="270"/>
      <c r="AT235" s="270"/>
      <c r="AU235" s="270"/>
      <c r="AV235" s="270"/>
      <c r="AW235" s="270"/>
      <c r="AX235" s="271"/>
    </row>
    <row r="236" spans="1:50" ht="45" customHeight="1" x14ac:dyDescent="0.2">
      <c r="A236" s="253"/>
      <c r="B236" s="254"/>
      <c r="C236" s="341" t="s">
        <v>214</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634</v>
      </c>
      <c r="AE236" s="345"/>
      <c r="AF236" s="346"/>
      <c r="AG236" s="347" t="s">
        <v>644</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2">
      <c r="A237" s="249" t="s">
        <v>36</v>
      </c>
      <c r="B237" s="250"/>
      <c r="C237" s="255" t="s">
        <v>215</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604</v>
      </c>
      <c r="AE237" s="259"/>
      <c r="AF237" s="260"/>
      <c r="AG237" s="261" t="s">
        <v>645</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2">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604</v>
      </c>
      <c r="AE238" s="268"/>
      <c r="AF238" s="268"/>
      <c r="AG238" s="269" t="s">
        <v>646</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2">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604</v>
      </c>
      <c r="AE239" s="220"/>
      <c r="AF239" s="220"/>
      <c r="AG239" s="269" t="s">
        <v>647</v>
      </c>
      <c r="AH239" s="270"/>
      <c r="AI239" s="270"/>
      <c r="AJ239" s="270"/>
      <c r="AK239" s="270"/>
      <c r="AL239" s="270"/>
      <c r="AM239" s="270"/>
      <c r="AN239" s="270"/>
      <c r="AO239" s="270"/>
      <c r="AP239" s="270"/>
      <c r="AQ239" s="270"/>
      <c r="AR239" s="270"/>
      <c r="AS239" s="270"/>
      <c r="AT239" s="270"/>
      <c r="AU239" s="270"/>
      <c r="AV239" s="270"/>
      <c r="AW239" s="270"/>
      <c r="AX239" s="271"/>
    </row>
    <row r="240" spans="1:50" ht="37.200000000000003" customHeight="1" x14ac:dyDescent="0.2">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604</v>
      </c>
      <c r="AE240" s="220"/>
      <c r="AF240" s="220"/>
      <c r="AG240" s="221" t="s">
        <v>648</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2">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604</v>
      </c>
      <c r="AE241" s="234"/>
      <c r="AF241" s="235"/>
      <c r="AG241" s="236" t="s">
        <v>649</v>
      </c>
      <c r="AH241" s="237"/>
      <c r="AI241" s="237"/>
      <c r="AJ241" s="237"/>
      <c r="AK241" s="237"/>
      <c r="AL241" s="237"/>
      <c r="AM241" s="237"/>
      <c r="AN241" s="237"/>
      <c r="AO241" s="237"/>
      <c r="AP241" s="237"/>
      <c r="AQ241" s="237"/>
      <c r="AR241" s="237"/>
      <c r="AS241" s="237"/>
      <c r="AT241" s="237"/>
      <c r="AU241" s="237"/>
      <c r="AV241" s="237"/>
      <c r="AW241" s="237"/>
      <c r="AX241" s="238"/>
    </row>
    <row r="242" spans="1:52" ht="19.649999999999999" customHeight="1" x14ac:dyDescent="0.2">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5">
      <c r="A243" s="226"/>
      <c r="B243" s="227"/>
      <c r="C243" s="247">
        <v>2022</v>
      </c>
      <c r="D243" s="248"/>
      <c r="E243" s="195" t="s">
        <v>597</v>
      </c>
      <c r="F243" s="195"/>
      <c r="G243" s="195"/>
      <c r="H243" s="196">
        <v>21</v>
      </c>
      <c r="I243" s="196"/>
      <c r="J243" s="286">
        <v>158</v>
      </c>
      <c r="K243" s="286"/>
      <c r="L243" s="286"/>
      <c r="M243" s="196"/>
      <c r="N243" s="287"/>
      <c r="O243" s="288" t="s">
        <v>650</v>
      </c>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2">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2">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2">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5">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2">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30" customHeight="1" thickBot="1" x14ac:dyDescent="0.25">
      <c r="A249" s="208" t="s">
        <v>615</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2">
      <c r="A250" s="211" t="s">
        <v>230</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hidden="1" customHeight="1" x14ac:dyDescent="0.2">
      <c r="A251" s="214" t="s">
        <v>269</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hidden="1" customHeight="1" x14ac:dyDescent="0.2">
      <c r="A252" s="120" t="s">
        <v>268</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hidden="1" customHeight="1" x14ac:dyDescent="0.2">
      <c r="A253" s="120" t="s">
        <v>267</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2">
      <c r="A254" s="120" t="s">
        <v>266</v>
      </c>
      <c r="B254" s="120"/>
      <c r="C254" s="120"/>
      <c r="D254" s="120"/>
      <c r="E254" s="191" t="s">
        <v>651</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2">
      <c r="A255" s="120" t="s">
        <v>265</v>
      </c>
      <c r="B255" s="120"/>
      <c r="C255" s="120"/>
      <c r="D255" s="120"/>
      <c r="E255" s="191" t="s">
        <v>652</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2">
      <c r="A256" s="120" t="s">
        <v>264</v>
      </c>
      <c r="B256" s="120"/>
      <c r="C256" s="120"/>
      <c r="D256" s="120"/>
      <c r="E256" s="191" t="s">
        <v>653</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2">
      <c r="A257" s="120" t="s">
        <v>263</v>
      </c>
      <c r="B257" s="120"/>
      <c r="C257" s="120"/>
      <c r="D257" s="120"/>
      <c r="E257" s="191" t="s">
        <v>654</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2">
      <c r="A258" s="120" t="s">
        <v>262</v>
      </c>
      <c r="B258" s="120"/>
      <c r="C258" s="120"/>
      <c r="D258" s="120"/>
      <c r="E258" s="191" t="s">
        <v>655</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2">
      <c r="A259" s="120" t="s">
        <v>408</v>
      </c>
      <c r="B259" s="120"/>
      <c r="C259" s="120"/>
      <c r="D259" s="120"/>
      <c r="E259" s="190" t="s">
        <v>597</v>
      </c>
      <c r="F259" s="171"/>
      <c r="G259" s="171"/>
      <c r="H259" s="77" t="str">
        <f>IF(E259="","","-")</f>
        <v>-</v>
      </c>
      <c r="I259" s="171"/>
      <c r="J259" s="171"/>
      <c r="K259" s="77" t="str">
        <f>IF(I259="","","-")</f>
        <v/>
      </c>
      <c r="L259" s="173">
        <v>161</v>
      </c>
      <c r="M259" s="173"/>
      <c r="N259" s="77" t="str">
        <f>IF(O259="","","-")</f>
        <v/>
      </c>
      <c r="O259" s="188"/>
      <c r="P259" s="189"/>
      <c r="Q259" s="190" t="s">
        <v>597</v>
      </c>
      <c r="R259" s="171"/>
      <c r="S259" s="171"/>
      <c r="T259" s="77" t="str">
        <f>IF(Q259="","","-")</f>
        <v>-</v>
      </c>
      <c r="U259" s="171"/>
      <c r="V259" s="171"/>
      <c r="W259" s="77" t="str">
        <f>IF(U259="","","-")</f>
        <v/>
      </c>
      <c r="X259" s="173">
        <v>159</v>
      </c>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2">
      <c r="A260" s="120" t="s">
        <v>584</v>
      </c>
      <c r="B260" s="120"/>
      <c r="C260" s="120"/>
      <c r="D260" s="120"/>
      <c r="E260" s="190" t="s">
        <v>597</v>
      </c>
      <c r="F260" s="171"/>
      <c r="G260" s="171"/>
      <c r="H260" s="77"/>
      <c r="I260" s="171"/>
      <c r="J260" s="171"/>
      <c r="K260" s="77"/>
      <c r="L260" s="173">
        <v>165</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2">
      <c r="A261" s="120" t="s">
        <v>376</v>
      </c>
      <c r="B261" s="120"/>
      <c r="C261" s="120"/>
      <c r="D261" s="120"/>
      <c r="E261" s="186">
        <v>2021</v>
      </c>
      <c r="F261" s="172"/>
      <c r="G261" s="171" t="s">
        <v>596</v>
      </c>
      <c r="H261" s="171"/>
      <c r="I261" s="171"/>
      <c r="J261" s="172">
        <v>20</v>
      </c>
      <c r="K261" s="172"/>
      <c r="L261" s="173">
        <v>171</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2">
      <c r="A262" s="174" t="s">
        <v>256</v>
      </c>
      <c r="B262" s="175"/>
      <c r="C262" s="175"/>
      <c r="D262" s="175"/>
      <c r="E262" s="175"/>
      <c r="F262" s="176"/>
      <c r="G262" s="64" t="s">
        <v>585</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2">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2">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2">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2">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2">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2">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2">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2">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2">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2">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2">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2">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2">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2">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2">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2">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45" hidden="1" customHeight="1" x14ac:dyDescent="0.2">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2">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2">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2">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2">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2">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2">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2">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5">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180" t="s">
        <v>258</v>
      </c>
      <c r="B301" s="181"/>
      <c r="C301" s="181"/>
      <c r="D301" s="181"/>
      <c r="E301" s="181"/>
      <c r="F301" s="182"/>
      <c r="G301" s="159" t="s">
        <v>662</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663</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2">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2">
      <c r="A303" s="183"/>
      <c r="B303" s="184"/>
      <c r="C303" s="184"/>
      <c r="D303" s="184"/>
      <c r="E303" s="184"/>
      <c r="F303" s="185"/>
      <c r="G303" s="149" t="s">
        <v>656</v>
      </c>
      <c r="H303" s="150"/>
      <c r="I303" s="150"/>
      <c r="J303" s="150"/>
      <c r="K303" s="151"/>
      <c r="L303" s="152" t="s">
        <v>657</v>
      </c>
      <c r="M303" s="153"/>
      <c r="N303" s="153"/>
      <c r="O303" s="153"/>
      <c r="P303" s="153"/>
      <c r="Q303" s="153"/>
      <c r="R303" s="153"/>
      <c r="S303" s="153"/>
      <c r="T303" s="153"/>
      <c r="U303" s="153"/>
      <c r="V303" s="153"/>
      <c r="W303" s="153"/>
      <c r="X303" s="154"/>
      <c r="Y303" s="155">
        <v>1</v>
      </c>
      <c r="Z303" s="156"/>
      <c r="AA303" s="156"/>
      <c r="AB303" s="157"/>
      <c r="AC303" s="149" t="s">
        <v>656</v>
      </c>
      <c r="AD303" s="150"/>
      <c r="AE303" s="150"/>
      <c r="AF303" s="150"/>
      <c r="AG303" s="151"/>
      <c r="AH303" s="152" t="s">
        <v>664</v>
      </c>
      <c r="AI303" s="153"/>
      <c r="AJ303" s="153"/>
      <c r="AK303" s="153"/>
      <c r="AL303" s="153"/>
      <c r="AM303" s="153"/>
      <c r="AN303" s="153"/>
      <c r="AO303" s="153"/>
      <c r="AP303" s="153"/>
      <c r="AQ303" s="153"/>
      <c r="AR303" s="153"/>
      <c r="AS303" s="153"/>
      <c r="AT303" s="154"/>
      <c r="AU303" s="155">
        <f>26.796451+23.100304</f>
        <v>49.896754999999999</v>
      </c>
      <c r="AV303" s="156"/>
      <c r="AW303" s="156"/>
      <c r="AX303" s="158"/>
    </row>
    <row r="304" spans="1:50" ht="24.75" customHeight="1" x14ac:dyDescent="0.2">
      <c r="A304" s="183"/>
      <c r="B304" s="184"/>
      <c r="C304" s="184"/>
      <c r="D304" s="184"/>
      <c r="E304" s="184"/>
      <c r="F304" s="185"/>
      <c r="G304" s="139" t="s">
        <v>658</v>
      </c>
      <c r="H304" s="140"/>
      <c r="I304" s="140"/>
      <c r="J304" s="140"/>
      <c r="K304" s="141"/>
      <c r="L304" s="142" t="s">
        <v>659</v>
      </c>
      <c r="M304" s="143"/>
      <c r="N304" s="143"/>
      <c r="O304" s="143"/>
      <c r="P304" s="143"/>
      <c r="Q304" s="143"/>
      <c r="R304" s="143"/>
      <c r="S304" s="143"/>
      <c r="T304" s="143"/>
      <c r="U304" s="143"/>
      <c r="V304" s="143"/>
      <c r="W304" s="143"/>
      <c r="X304" s="144"/>
      <c r="Y304" s="145">
        <v>16</v>
      </c>
      <c r="Z304" s="146"/>
      <c r="AA304" s="146"/>
      <c r="AB304" s="147"/>
      <c r="AC304" s="139" t="s">
        <v>665</v>
      </c>
      <c r="AD304" s="140"/>
      <c r="AE304" s="140"/>
      <c r="AF304" s="140"/>
      <c r="AG304" s="141"/>
      <c r="AH304" s="142"/>
      <c r="AI304" s="143"/>
      <c r="AJ304" s="143"/>
      <c r="AK304" s="143"/>
      <c r="AL304" s="143"/>
      <c r="AM304" s="143"/>
      <c r="AN304" s="143"/>
      <c r="AO304" s="143"/>
      <c r="AP304" s="143"/>
      <c r="AQ304" s="143"/>
      <c r="AR304" s="143"/>
      <c r="AS304" s="143"/>
      <c r="AT304" s="144"/>
      <c r="AU304" s="145">
        <f>0.679461+0.440618</f>
        <v>1.120079</v>
      </c>
      <c r="AV304" s="146"/>
      <c r="AW304" s="146"/>
      <c r="AX304" s="148"/>
    </row>
    <row r="305" spans="1:51" ht="24.75" customHeight="1" x14ac:dyDescent="0.2">
      <c r="A305" s="183"/>
      <c r="B305" s="184"/>
      <c r="C305" s="184"/>
      <c r="D305" s="184"/>
      <c r="E305" s="184"/>
      <c r="F305" s="185"/>
      <c r="G305" s="139" t="s">
        <v>660</v>
      </c>
      <c r="H305" s="140"/>
      <c r="I305" s="140"/>
      <c r="J305" s="140"/>
      <c r="K305" s="141"/>
      <c r="L305" s="142" t="s">
        <v>661</v>
      </c>
      <c r="M305" s="143"/>
      <c r="N305" s="143"/>
      <c r="O305" s="143"/>
      <c r="P305" s="143"/>
      <c r="Q305" s="143"/>
      <c r="R305" s="143"/>
      <c r="S305" s="143"/>
      <c r="T305" s="143"/>
      <c r="U305" s="143"/>
      <c r="V305" s="143"/>
      <c r="W305" s="143"/>
      <c r="X305" s="144"/>
      <c r="Y305" s="145">
        <v>4.2</v>
      </c>
      <c r="Z305" s="146"/>
      <c r="AA305" s="146"/>
      <c r="AB305" s="147"/>
      <c r="AC305" s="139" t="s">
        <v>666</v>
      </c>
      <c r="AD305" s="140"/>
      <c r="AE305" s="140"/>
      <c r="AF305" s="140"/>
      <c r="AG305" s="141"/>
      <c r="AH305" s="142" t="s">
        <v>667</v>
      </c>
      <c r="AI305" s="143"/>
      <c r="AJ305" s="143"/>
      <c r="AK305" s="143"/>
      <c r="AL305" s="143"/>
      <c r="AM305" s="143"/>
      <c r="AN305" s="143"/>
      <c r="AO305" s="143"/>
      <c r="AP305" s="143"/>
      <c r="AQ305" s="143"/>
      <c r="AR305" s="143"/>
      <c r="AS305" s="143"/>
      <c r="AT305" s="144"/>
      <c r="AU305" s="145">
        <f>0.848326+1.035912</f>
        <v>1.8842379999999999</v>
      </c>
      <c r="AV305" s="146"/>
      <c r="AW305" s="146"/>
      <c r="AX305" s="148"/>
    </row>
    <row r="306" spans="1:51" ht="24.75" customHeight="1" x14ac:dyDescent="0.2">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t="s">
        <v>668</v>
      </c>
      <c r="AD306" s="140"/>
      <c r="AE306" s="140"/>
      <c r="AF306" s="140"/>
      <c r="AG306" s="141"/>
      <c r="AH306" s="142" t="s">
        <v>669</v>
      </c>
      <c r="AI306" s="143"/>
      <c r="AJ306" s="143"/>
      <c r="AK306" s="143"/>
      <c r="AL306" s="143"/>
      <c r="AM306" s="143"/>
      <c r="AN306" s="143"/>
      <c r="AO306" s="143"/>
      <c r="AP306" s="143"/>
      <c r="AQ306" s="143"/>
      <c r="AR306" s="143"/>
      <c r="AS306" s="143"/>
      <c r="AT306" s="144"/>
      <c r="AU306" s="145">
        <f>0.215722+0.16636</f>
        <v>0.38208200000000003</v>
      </c>
      <c r="AV306" s="146"/>
      <c r="AW306" s="146"/>
      <c r="AX306" s="148"/>
    </row>
    <row r="307" spans="1:51" ht="24.75" customHeight="1" x14ac:dyDescent="0.2">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t="s">
        <v>670</v>
      </c>
      <c r="AD307" s="140"/>
      <c r="AE307" s="140"/>
      <c r="AF307" s="140"/>
      <c r="AG307" s="141"/>
      <c r="AH307" s="142" t="s">
        <v>671</v>
      </c>
      <c r="AI307" s="143"/>
      <c r="AJ307" s="143"/>
      <c r="AK307" s="143"/>
      <c r="AL307" s="143"/>
      <c r="AM307" s="143"/>
      <c r="AN307" s="143"/>
      <c r="AO307" s="143"/>
      <c r="AP307" s="143"/>
      <c r="AQ307" s="143"/>
      <c r="AR307" s="143"/>
      <c r="AS307" s="143"/>
      <c r="AT307" s="144"/>
      <c r="AU307" s="145">
        <f>0.072048+0.01921</f>
        <v>9.1258000000000006E-2</v>
      </c>
      <c r="AV307" s="146"/>
      <c r="AW307" s="146"/>
      <c r="AX307" s="148"/>
    </row>
    <row r="308" spans="1:51" ht="24.75" customHeight="1" x14ac:dyDescent="0.2">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t="s">
        <v>672</v>
      </c>
      <c r="AD308" s="140"/>
      <c r="AE308" s="140"/>
      <c r="AF308" s="140"/>
      <c r="AG308" s="141"/>
      <c r="AH308" s="142"/>
      <c r="AI308" s="143"/>
      <c r="AJ308" s="143"/>
      <c r="AK308" s="143"/>
      <c r="AL308" s="143"/>
      <c r="AM308" s="143"/>
      <c r="AN308" s="143"/>
      <c r="AO308" s="143"/>
      <c r="AP308" s="143"/>
      <c r="AQ308" s="143"/>
      <c r="AR308" s="143"/>
      <c r="AS308" s="143"/>
      <c r="AT308" s="144"/>
      <c r="AU308" s="145">
        <f>0.003791+0.00382</f>
        <v>7.6109999999999997E-3</v>
      </c>
      <c r="AV308" s="146"/>
      <c r="AW308" s="146"/>
      <c r="AX308" s="148"/>
    </row>
    <row r="309" spans="1:51" ht="24.75" customHeight="1" x14ac:dyDescent="0.2">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t="s">
        <v>673</v>
      </c>
      <c r="AD309" s="140"/>
      <c r="AE309" s="140"/>
      <c r="AF309" s="140"/>
      <c r="AG309" s="141"/>
      <c r="AH309" s="142" t="s">
        <v>673</v>
      </c>
      <c r="AI309" s="143"/>
      <c r="AJ309" s="143"/>
      <c r="AK309" s="143"/>
      <c r="AL309" s="143"/>
      <c r="AM309" s="143"/>
      <c r="AN309" s="143"/>
      <c r="AO309" s="143"/>
      <c r="AP309" s="143"/>
      <c r="AQ309" s="143"/>
      <c r="AR309" s="143"/>
      <c r="AS309" s="143"/>
      <c r="AT309" s="144"/>
      <c r="AU309" s="145">
        <f>0.185356+0.352219</f>
        <v>0.53757500000000003</v>
      </c>
      <c r="AV309" s="146"/>
      <c r="AW309" s="146"/>
      <c r="AX309" s="148"/>
    </row>
    <row r="310" spans="1:51" ht="24.75" customHeight="1" x14ac:dyDescent="0.2">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t="s">
        <v>660</v>
      </c>
      <c r="AD310" s="140"/>
      <c r="AE310" s="140"/>
      <c r="AF310" s="140"/>
      <c r="AG310" s="141"/>
      <c r="AH310" s="142" t="s">
        <v>674</v>
      </c>
      <c r="AI310" s="143"/>
      <c r="AJ310" s="143"/>
      <c r="AK310" s="143"/>
      <c r="AL310" s="143"/>
      <c r="AM310" s="143"/>
      <c r="AN310" s="143"/>
      <c r="AO310" s="143"/>
      <c r="AP310" s="143"/>
      <c r="AQ310" s="143"/>
      <c r="AR310" s="143"/>
      <c r="AS310" s="143"/>
      <c r="AT310" s="144"/>
      <c r="AU310" s="145">
        <f>2.88+0.008845+2.52+0.008846</f>
        <v>5.4176909999999996</v>
      </c>
      <c r="AV310" s="146"/>
      <c r="AW310" s="146"/>
      <c r="AX310" s="148"/>
    </row>
    <row r="311" spans="1:51" ht="24.75" hidden="1" customHeight="1" x14ac:dyDescent="0.2">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2">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thickBot="1" x14ac:dyDescent="0.2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21.2</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59.337288999999991</v>
      </c>
      <c r="AV313" s="136"/>
      <c r="AW313" s="136"/>
      <c r="AX313" s="138"/>
    </row>
    <row r="314" spans="1:51" ht="24.75" customHeight="1" x14ac:dyDescent="0.2">
      <c r="A314" s="183"/>
      <c r="B314" s="184"/>
      <c r="C314" s="184"/>
      <c r="D314" s="184"/>
      <c r="E314" s="184"/>
      <c r="F314" s="185"/>
      <c r="G314" s="159" t="s">
        <v>675</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676</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1</v>
      </c>
    </row>
    <row r="315" spans="1:51" ht="24.75" customHeight="1" x14ac:dyDescent="0.2">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1</v>
      </c>
    </row>
    <row r="316" spans="1:51" ht="24.75" customHeight="1" x14ac:dyDescent="0.2">
      <c r="A316" s="183"/>
      <c r="B316" s="184"/>
      <c r="C316" s="184"/>
      <c r="D316" s="184"/>
      <c r="E316" s="184"/>
      <c r="F316" s="185"/>
      <c r="G316" s="149" t="s">
        <v>656</v>
      </c>
      <c r="H316" s="150"/>
      <c r="I316" s="150"/>
      <c r="J316" s="150"/>
      <c r="K316" s="151"/>
      <c r="L316" s="152" t="s">
        <v>664</v>
      </c>
      <c r="M316" s="153"/>
      <c r="N316" s="153"/>
      <c r="O316" s="153"/>
      <c r="P316" s="153"/>
      <c r="Q316" s="153"/>
      <c r="R316" s="153"/>
      <c r="S316" s="153"/>
      <c r="T316" s="153"/>
      <c r="U316" s="153"/>
      <c r="V316" s="153"/>
      <c r="W316" s="153"/>
      <c r="X316" s="154"/>
      <c r="Y316" s="155">
        <v>18.7</v>
      </c>
      <c r="Z316" s="156"/>
      <c r="AA316" s="156"/>
      <c r="AB316" s="157"/>
      <c r="AC316" s="149"/>
      <c r="AD316" s="150"/>
      <c r="AE316" s="150"/>
      <c r="AF316" s="150"/>
      <c r="AG316" s="151"/>
      <c r="AH316" s="152" t="s">
        <v>747</v>
      </c>
      <c r="AI316" s="153"/>
      <c r="AJ316" s="153"/>
      <c r="AK316" s="153"/>
      <c r="AL316" s="153"/>
      <c r="AM316" s="153"/>
      <c r="AN316" s="153"/>
      <c r="AO316" s="153"/>
      <c r="AP316" s="153"/>
      <c r="AQ316" s="153"/>
      <c r="AR316" s="153"/>
      <c r="AS316" s="153"/>
      <c r="AT316" s="154"/>
      <c r="AU316" s="155">
        <v>0.95699999999999996</v>
      </c>
      <c r="AV316" s="156"/>
      <c r="AW316" s="156"/>
      <c r="AX316" s="158"/>
      <c r="AY316">
        <f t="shared" si="11"/>
        <v>1</v>
      </c>
    </row>
    <row r="317" spans="1:51" ht="24.75" customHeight="1" x14ac:dyDescent="0.2">
      <c r="A317" s="183"/>
      <c r="B317" s="184"/>
      <c r="C317" s="184"/>
      <c r="D317" s="184"/>
      <c r="E317" s="184"/>
      <c r="F317" s="185"/>
      <c r="G317" s="139" t="s">
        <v>677</v>
      </c>
      <c r="H317" s="140"/>
      <c r="I317" s="140"/>
      <c r="J317" s="140"/>
      <c r="K317" s="141"/>
      <c r="L317" s="142" t="s">
        <v>678</v>
      </c>
      <c r="M317" s="143"/>
      <c r="N317" s="143"/>
      <c r="O317" s="143"/>
      <c r="P317" s="143"/>
      <c r="Q317" s="143"/>
      <c r="R317" s="143"/>
      <c r="S317" s="143"/>
      <c r="T317" s="143"/>
      <c r="U317" s="143"/>
      <c r="V317" s="143"/>
      <c r="W317" s="143"/>
      <c r="X317" s="144"/>
      <c r="Y317" s="145">
        <v>0.1</v>
      </c>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1</v>
      </c>
    </row>
    <row r="318" spans="1:51" ht="24.75" customHeight="1" x14ac:dyDescent="0.2">
      <c r="A318" s="183"/>
      <c r="B318" s="184"/>
      <c r="C318" s="184"/>
      <c r="D318" s="184"/>
      <c r="E318" s="184"/>
      <c r="F318" s="185"/>
      <c r="G318" s="139" t="s">
        <v>665</v>
      </c>
      <c r="H318" s="140"/>
      <c r="I318" s="140"/>
      <c r="J318" s="140"/>
      <c r="K318" s="141"/>
      <c r="L318" s="142" t="s">
        <v>679</v>
      </c>
      <c r="M318" s="143"/>
      <c r="N318" s="143"/>
      <c r="O318" s="143"/>
      <c r="P318" s="143"/>
      <c r="Q318" s="143"/>
      <c r="R318" s="143"/>
      <c r="S318" s="143"/>
      <c r="T318" s="143"/>
      <c r="U318" s="143"/>
      <c r="V318" s="143"/>
      <c r="W318" s="143"/>
      <c r="X318" s="144"/>
      <c r="Y318" s="145">
        <v>0.4</v>
      </c>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1</v>
      </c>
    </row>
    <row r="319" spans="1:51" ht="24.75" customHeight="1" x14ac:dyDescent="0.2">
      <c r="A319" s="183"/>
      <c r="B319" s="184"/>
      <c r="C319" s="184"/>
      <c r="D319" s="184"/>
      <c r="E319" s="184"/>
      <c r="F319" s="185"/>
      <c r="G319" s="139" t="s">
        <v>666</v>
      </c>
      <c r="H319" s="140"/>
      <c r="I319" s="140"/>
      <c r="J319" s="140"/>
      <c r="K319" s="141"/>
      <c r="L319" s="142" t="s">
        <v>680</v>
      </c>
      <c r="M319" s="143"/>
      <c r="N319" s="143"/>
      <c r="O319" s="143"/>
      <c r="P319" s="143"/>
      <c r="Q319" s="143"/>
      <c r="R319" s="143"/>
      <c r="S319" s="143"/>
      <c r="T319" s="143"/>
      <c r="U319" s="143"/>
      <c r="V319" s="143"/>
      <c r="W319" s="143"/>
      <c r="X319" s="144"/>
      <c r="Y319" s="145">
        <v>1.2</v>
      </c>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1</v>
      </c>
    </row>
    <row r="320" spans="1:51" ht="24.75" customHeight="1" x14ac:dyDescent="0.2">
      <c r="A320" s="183"/>
      <c r="B320" s="184"/>
      <c r="C320" s="184"/>
      <c r="D320" s="184"/>
      <c r="E320" s="184"/>
      <c r="F320" s="185"/>
      <c r="G320" s="139" t="s">
        <v>681</v>
      </c>
      <c r="H320" s="140"/>
      <c r="I320" s="140"/>
      <c r="J320" s="140"/>
      <c r="K320" s="141"/>
      <c r="L320" s="142" t="s">
        <v>682</v>
      </c>
      <c r="M320" s="143"/>
      <c r="N320" s="143"/>
      <c r="O320" s="143"/>
      <c r="P320" s="143"/>
      <c r="Q320" s="143"/>
      <c r="R320" s="143"/>
      <c r="S320" s="143"/>
      <c r="T320" s="143"/>
      <c r="U320" s="143"/>
      <c r="V320" s="143"/>
      <c r="W320" s="143"/>
      <c r="X320" s="144"/>
      <c r="Y320" s="145">
        <v>0.2</v>
      </c>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1</v>
      </c>
    </row>
    <row r="321" spans="1:51" ht="24.75" customHeight="1" x14ac:dyDescent="0.2">
      <c r="A321" s="183"/>
      <c r="B321" s="184"/>
      <c r="C321" s="184"/>
      <c r="D321" s="184"/>
      <c r="E321" s="184"/>
      <c r="F321" s="185"/>
      <c r="G321" s="139" t="s">
        <v>71</v>
      </c>
      <c r="H321" s="140"/>
      <c r="I321" s="140"/>
      <c r="J321" s="140"/>
      <c r="K321" s="141"/>
      <c r="L321" s="142" t="s">
        <v>683</v>
      </c>
      <c r="M321" s="143"/>
      <c r="N321" s="143"/>
      <c r="O321" s="143"/>
      <c r="P321" s="143"/>
      <c r="Q321" s="143"/>
      <c r="R321" s="143"/>
      <c r="S321" s="143"/>
      <c r="T321" s="143"/>
      <c r="U321" s="143"/>
      <c r="V321" s="143"/>
      <c r="W321" s="143"/>
      <c r="X321" s="144"/>
      <c r="Y321" s="145">
        <v>5.5</v>
      </c>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1</v>
      </c>
    </row>
    <row r="322" spans="1:51" ht="24.75" hidden="1" customHeight="1" x14ac:dyDescent="0.2">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1</v>
      </c>
    </row>
    <row r="323" spans="1:51" ht="24.75" hidden="1" customHeight="1" x14ac:dyDescent="0.2">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1</v>
      </c>
    </row>
    <row r="324" spans="1:51" ht="24.75" hidden="1" customHeight="1" x14ac:dyDescent="0.2">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1</v>
      </c>
    </row>
    <row r="325" spans="1:51" ht="24.75" hidden="1" customHeight="1" x14ac:dyDescent="0.2">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1</v>
      </c>
    </row>
    <row r="326" spans="1:51" ht="24.75" customHeight="1" thickBot="1" x14ac:dyDescent="0.25">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26.099999999999998</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0.95699999999999996</v>
      </c>
      <c r="AV326" s="136"/>
      <c r="AW326" s="136"/>
      <c r="AX326" s="138"/>
      <c r="AY326">
        <f t="shared" si="11"/>
        <v>1</v>
      </c>
    </row>
    <row r="327" spans="1:51" ht="24.75" customHeight="1" x14ac:dyDescent="0.2">
      <c r="A327" s="183"/>
      <c r="B327" s="184"/>
      <c r="C327" s="184"/>
      <c r="D327" s="184"/>
      <c r="E327" s="184"/>
      <c r="F327" s="185"/>
      <c r="G327" s="159" t="s">
        <v>684</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1</v>
      </c>
    </row>
    <row r="328" spans="1:51" ht="24.75" customHeight="1" x14ac:dyDescent="0.2">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1</v>
      </c>
    </row>
    <row r="329" spans="1:51" ht="24.75" customHeight="1" x14ac:dyDescent="0.2">
      <c r="A329" s="183"/>
      <c r="B329" s="184"/>
      <c r="C329" s="184"/>
      <c r="D329" s="184"/>
      <c r="E329" s="184"/>
      <c r="F329" s="185"/>
      <c r="G329" s="149" t="s">
        <v>685</v>
      </c>
      <c r="H329" s="150"/>
      <c r="I329" s="150"/>
      <c r="J329" s="150"/>
      <c r="K329" s="151"/>
      <c r="L329" s="152" t="s">
        <v>686</v>
      </c>
      <c r="M329" s="153"/>
      <c r="N329" s="153"/>
      <c r="O329" s="153"/>
      <c r="P329" s="153"/>
      <c r="Q329" s="153"/>
      <c r="R329" s="153"/>
      <c r="S329" s="153"/>
      <c r="T329" s="153"/>
      <c r="U329" s="153"/>
      <c r="V329" s="153"/>
      <c r="W329" s="153"/>
      <c r="X329" s="154"/>
      <c r="Y329" s="155">
        <v>2118</v>
      </c>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1</v>
      </c>
    </row>
    <row r="330" spans="1:51" ht="24.75" hidden="1" customHeight="1" x14ac:dyDescent="0.2">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1</v>
      </c>
    </row>
    <row r="331" spans="1:51" ht="24.75" hidden="1" customHeight="1" x14ac:dyDescent="0.2">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1</v>
      </c>
    </row>
    <row r="332" spans="1:51" ht="24.75" hidden="1" customHeight="1" x14ac:dyDescent="0.2">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1</v>
      </c>
    </row>
    <row r="333" spans="1:51" ht="24.75" hidden="1" customHeight="1" x14ac:dyDescent="0.2">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1</v>
      </c>
    </row>
    <row r="334" spans="1:51" ht="24.75" hidden="1" customHeight="1" x14ac:dyDescent="0.2">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1</v>
      </c>
    </row>
    <row r="335" spans="1:51" ht="24.75" hidden="1" customHeight="1" x14ac:dyDescent="0.2">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1</v>
      </c>
    </row>
    <row r="336" spans="1:51" ht="24.75" hidden="1" customHeight="1" x14ac:dyDescent="0.2">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1</v>
      </c>
    </row>
    <row r="337" spans="1:51" ht="24.75" hidden="1" customHeight="1" x14ac:dyDescent="0.2">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1</v>
      </c>
    </row>
    <row r="338" spans="1:51" ht="24.75" hidden="1" customHeight="1" x14ac:dyDescent="0.2">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1</v>
      </c>
    </row>
    <row r="339" spans="1:51" ht="24.75" customHeigh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2118</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1</v>
      </c>
    </row>
    <row r="340" spans="1:51" ht="24.75" hidden="1" customHeight="1" x14ac:dyDescent="0.2">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2">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2">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2">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2">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2">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2">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2">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2">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2">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2">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2">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2">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5">
      <c r="A353" s="125" t="s">
        <v>569</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224</v>
      </c>
      <c r="AM353" s="129"/>
      <c r="AN353" s="129"/>
      <c r="AO353" s="79" t="s">
        <v>223</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1"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222</v>
      </c>
      <c r="AD358" s="105"/>
      <c r="AE358" s="105"/>
      <c r="AF358" s="105"/>
      <c r="AG358" s="105"/>
      <c r="AH358" s="122" t="s">
        <v>240</v>
      </c>
      <c r="AI358" s="119"/>
      <c r="AJ358" s="119"/>
      <c r="AK358" s="119"/>
      <c r="AL358" s="119" t="s">
        <v>19</v>
      </c>
      <c r="AM358" s="119"/>
      <c r="AN358" s="119"/>
      <c r="AO358" s="124"/>
      <c r="AP358" s="108" t="s">
        <v>194</v>
      </c>
      <c r="AQ358" s="108"/>
      <c r="AR358" s="108"/>
      <c r="AS358" s="108"/>
      <c r="AT358" s="108"/>
      <c r="AU358" s="108"/>
      <c r="AV358" s="108"/>
      <c r="AW358" s="108"/>
      <c r="AX358" s="108"/>
    </row>
    <row r="359" spans="1:51" ht="42" customHeight="1" x14ac:dyDescent="0.2">
      <c r="A359" s="95">
        <v>1</v>
      </c>
      <c r="B359" s="95">
        <v>1</v>
      </c>
      <c r="C359" s="114" t="s">
        <v>687</v>
      </c>
      <c r="D359" s="114"/>
      <c r="E359" s="114"/>
      <c r="F359" s="114"/>
      <c r="G359" s="114"/>
      <c r="H359" s="114"/>
      <c r="I359" s="114"/>
      <c r="J359" s="98">
        <v>5010401143788</v>
      </c>
      <c r="K359" s="99"/>
      <c r="L359" s="99"/>
      <c r="M359" s="99"/>
      <c r="N359" s="99"/>
      <c r="O359" s="99"/>
      <c r="P359" s="100" t="s">
        <v>688</v>
      </c>
      <c r="Q359" s="100"/>
      <c r="R359" s="100"/>
      <c r="S359" s="100"/>
      <c r="T359" s="100"/>
      <c r="U359" s="100"/>
      <c r="V359" s="100"/>
      <c r="W359" s="100"/>
      <c r="X359" s="100"/>
      <c r="Y359" s="101">
        <v>21.23</v>
      </c>
      <c r="Z359" s="102"/>
      <c r="AA359" s="102"/>
      <c r="AB359" s="103"/>
      <c r="AC359" s="84" t="s">
        <v>244</v>
      </c>
      <c r="AD359" s="85"/>
      <c r="AE359" s="85"/>
      <c r="AF359" s="85"/>
      <c r="AG359" s="85"/>
      <c r="AH359" s="117">
        <v>1</v>
      </c>
      <c r="AI359" s="118"/>
      <c r="AJ359" s="118"/>
      <c r="AK359" s="118"/>
      <c r="AL359" s="88">
        <v>96.61</v>
      </c>
      <c r="AM359" s="89"/>
      <c r="AN359" s="89"/>
      <c r="AO359" s="90"/>
      <c r="AP359" s="91" t="s">
        <v>276</v>
      </c>
      <c r="AQ359" s="91"/>
      <c r="AR359" s="91"/>
      <c r="AS359" s="91"/>
      <c r="AT359" s="91"/>
      <c r="AU359" s="91"/>
      <c r="AV359" s="91"/>
      <c r="AW359" s="91"/>
      <c r="AX359" s="91"/>
    </row>
    <row r="360" spans="1:51" ht="60" customHeight="1" x14ac:dyDescent="0.2">
      <c r="A360" s="95">
        <v>2</v>
      </c>
      <c r="B360" s="95">
        <v>1</v>
      </c>
      <c r="C360" s="115" t="s">
        <v>689</v>
      </c>
      <c r="D360" s="114"/>
      <c r="E360" s="114"/>
      <c r="F360" s="114"/>
      <c r="G360" s="114"/>
      <c r="H360" s="114"/>
      <c r="I360" s="114"/>
      <c r="J360" s="98">
        <v>8011101057185</v>
      </c>
      <c r="K360" s="99"/>
      <c r="L360" s="99"/>
      <c r="M360" s="99"/>
      <c r="N360" s="99"/>
      <c r="O360" s="99"/>
      <c r="P360" s="100" t="s">
        <v>690</v>
      </c>
      <c r="Q360" s="100"/>
      <c r="R360" s="100"/>
      <c r="S360" s="100"/>
      <c r="T360" s="100"/>
      <c r="U360" s="100"/>
      <c r="V360" s="100"/>
      <c r="W360" s="100"/>
      <c r="X360" s="100"/>
      <c r="Y360" s="101">
        <v>11.5</v>
      </c>
      <c r="Z360" s="102"/>
      <c r="AA360" s="102"/>
      <c r="AB360" s="103"/>
      <c r="AC360" s="84" t="s">
        <v>244</v>
      </c>
      <c r="AD360" s="85"/>
      <c r="AE360" s="85"/>
      <c r="AF360" s="85"/>
      <c r="AG360" s="85"/>
      <c r="AH360" s="117">
        <v>4</v>
      </c>
      <c r="AI360" s="118"/>
      <c r="AJ360" s="118"/>
      <c r="AK360" s="118"/>
      <c r="AL360" s="88">
        <v>90.896000000000001</v>
      </c>
      <c r="AM360" s="89"/>
      <c r="AN360" s="89"/>
      <c r="AO360" s="90"/>
      <c r="AP360" s="91" t="s">
        <v>276</v>
      </c>
      <c r="AQ360" s="91"/>
      <c r="AR360" s="91"/>
      <c r="AS360" s="91"/>
      <c r="AT360" s="91"/>
      <c r="AU360" s="91"/>
      <c r="AV360" s="91"/>
      <c r="AW360" s="91"/>
      <c r="AX360" s="91"/>
      <c r="AY360">
        <f>COUNTA($C$360)</f>
        <v>1</v>
      </c>
    </row>
    <row r="361" spans="1:51" ht="64.8" customHeight="1" x14ac:dyDescent="0.2">
      <c r="A361" s="95">
        <v>3</v>
      </c>
      <c r="B361" s="95">
        <v>1</v>
      </c>
      <c r="C361" s="115" t="s">
        <v>691</v>
      </c>
      <c r="D361" s="114"/>
      <c r="E361" s="114"/>
      <c r="F361" s="114"/>
      <c r="G361" s="114"/>
      <c r="H361" s="114"/>
      <c r="I361" s="114"/>
      <c r="J361" s="98">
        <v>7013401000164</v>
      </c>
      <c r="K361" s="99"/>
      <c r="L361" s="99"/>
      <c r="M361" s="99"/>
      <c r="N361" s="99"/>
      <c r="O361" s="99"/>
      <c r="P361" s="116" t="s">
        <v>692</v>
      </c>
      <c r="Q361" s="100"/>
      <c r="R361" s="100"/>
      <c r="S361" s="100"/>
      <c r="T361" s="100"/>
      <c r="U361" s="100"/>
      <c r="V361" s="100"/>
      <c r="W361" s="100"/>
      <c r="X361" s="100"/>
      <c r="Y361" s="101">
        <v>4.9000000000000004</v>
      </c>
      <c r="Z361" s="102"/>
      <c r="AA361" s="102"/>
      <c r="AB361" s="103"/>
      <c r="AC361" s="84" t="s">
        <v>244</v>
      </c>
      <c r="AD361" s="85"/>
      <c r="AE361" s="85"/>
      <c r="AF361" s="85"/>
      <c r="AG361" s="85"/>
      <c r="AH361" s="86">
        <v>1</v>
      </c>
      <c r="AI361" s="87"/>
      <c r="AJ361" s="87"/>
      <c r="AK361" s="87"/>
      <c r="AL361" s="88">
        <v>99.11</v>
      </c>
      <c r="AM361" s="89"/>
      <c r="AN361" s="89"/>
      <c r="AO361" s="90"/>
      <c r="AP361" s="91" t="s">
        <v>276</v>
      </c>
      <c r="AQ361" s="91"/>
      <c r="AR361" s="91"/>
      <c r="AS361" s="91"/>
      <c r="AT361" s="91"/>
      <c r="AU361" s="91"/>
      <c r="AV361" s="91"/>
      <c r="AW361" s="91"/>
      <c r="AX361" s="91"/>
      <c r="AY361">
        <f>COUNTA($C$361)</f>
        <v>1</v>
      </c>
    </row>
    <row r="362" spans="1:51" ht="60" customHeight="1" x14ac:dyDescent="0.2">
      <c r="A362" s="95">
        <v>4</v>
      </c>
      <c r="B362" s="95">
        <v>1</v>
      </c>
      <c r="C362" s="115" t="s">
        <v>693</v>
      </c>
      <c r="D362" s="114"/>
      <c r="E362" s="114"/>
      <c r="F362" s="114"/>
      <c r="G362" s="114"/>
      <c r="H362" s="114"/>
      <c r="I362" s="114"/>
      <c r="J362" s="98">
        <v>1220001006394</v>
      </c>
      <c r="K362" s="99"/>
      <c r="L362" s="99"/>
      <c r="M362" s="99"/>
      <c r="N362" s="99"/>
      <c r="O362" s="99"/>
      <c r="P362" s="116" t="s">
        <v>694</v>
      </c>
      <c r="Q362" s="100"/>
      <c r="R362" s="100"/>
      <c r="S362" s="100"/>
      <c r="T362" s="100"/>
      <c r="U362" s="100"/>
      <c r="V362" s="100"/>
      <c r="W362" s="100"/>
      <c r="X362" s="100"/>
      <c r="Y362" s="101">
        <v>1.4850000000000001</v>
      </c>
      <c r="Z362" s="102"/>
      <c r="AA362" s="102"/>
      <c r="AB362" s="103"/>
      <c r="AC362" s="84" t="s">
        <v>244</v>
      </c>
      <c r="AD362" s="85"/>
      <c r="AE362" s="85"/>
      <c r="AF362" s="85"/>
      <c r="AG362" s="85"/>
      <c r="AH362" s="86">
        <v>1</v>
      </c>
      <c r="AI362" s="87"/>
      <c r="AJ362" s="87"/>
      <c r="AK362" s="87"/>
      <c r="AL362" s="88">
        <v>76.7</v>
      </c>
      <c r="AM362" s="89"/>
      <c r="AN362" s="89"/>
      <c r="AO362" s="90"/>
      <c r="AP362" s="91" t="s">
        <v>276</v>
      </c>
      <c r="AQ362" s="91"/>
      <c r="AR362" s="91"/>
      <c r="AS362" s="91"/>
      <c r="AT362" s="91"/>
      <c r="AU362" s="91"/>
      <c r="AV362" s="91"/>
      <c r="AW362" s="91"/>
      <c r="AX362" s="91"/>
      <c r="AY362">
        <f>COUNTA($C$362)</f>
        <v>1</v>
      </c>
    </row>
    <row r="363" spans="1:51" ht="30" hidden="1" customHeight="1" x14ac:dyDescent="0.2">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2">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2">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2">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2">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2">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2">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2">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2">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2">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2">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2">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2">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2">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2">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2">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2">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2">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2">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2">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2">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2">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2">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2">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2">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2">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2">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2">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222</v>
      </c>
      <c r="AD391" s="105"/>
      <c r="AE391" s="105"/>
      <c r="AF391" s="105"/>
      <c r="AG391" s="105"/>
      <c r="AH391" s="122" t="s">
        <v>240</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45" customHeight="1" x14ac:dyDescent="0.2">
      <c r="A392" s="95">
        <v>1</v>
      </c>
      <c r="B392" s="95">
        <v>1</v>
      </c>
      <c r="C392" s="114" t="s">
        <v>695</v>
      </c>
      <c r="D392" s="114"/>
      <c r="E392" s="114"/>
      <c r="F392" s="114"/>
      <c r="G392" s="114"/>
      <c r="H392" s="114"/>
      <c r="I392" s="114"/>
      <c r="J392" s="98">
        <v>8013401001509</v>
      </c>
      <c r="K392" s="99"/>
      <c r="L392" s="99"/>
      <c r="M392" s="99"/>
      <c r="N392" s="99"/>
      <c r="O392" s="99"/>
      <c r="P392" s="100" t="s">
        <v>696</v>
      </c>
      <c r="Q392" s="100"/>
      <c r="R392" s="100"/>
      <c r="S392" s="100"/>
      <c r="T392" s="100"/>
      <c r="U392" s="100"/>
      <c r="V392" s="100"/>
      <c r="W392" s="100"/>
      <c r="X392" s="100"/>
      <c r="Y392" s="101">
        <v>31.68</v>
      </c>
      <c r="Z392" s="102"/>
      <c r="AA392" s="102"/>
      <c r="AB392" s="103"/>
      <c r="AC392" s="84" t="s">
        <v>245</v>
      </c>
      <c r="AD392" s="85"/>
      <c r="AE392" s="85"/>
      <c r="AF392" s="85"/>
      <c r="AG392" s="85"/>
      <c r="AH392" s="117">
        <v>1</v>
      </c>
      <c r="AI392" s="118"/>
      <c r="AJ392" s="118"/>
      <c r="AK392" s="118"/>
      <c r="AL392" s="88">
        <v>96.7</v>
      </c>
      <c r="AM392" s="89"/>
      <c r="AN392" s="89"/>
      <c r="AO392" s="90"/>
      <c r="AP392" s="91" t="s">
        <v>276</v>
      </c>
      <c r="AQ392" s="91"/>
      <c r="AR392" s="91"/>
      <c r="AS392" s="91"/>
      <c r="AT392" s="91"/>
      <c r="AU392" s="91"/>
      <c r="AV392" s="91"/>
      <c r="AW392" s="91"/>
      <c r="AX392" s="91"/>
      <c r="AY392">
        <f>$AY$389</f>
        <v>1</v>
      </c>
    </row>
    <row r="393" spans="1:51" ht="45" customHeight="1" x14ac:dyDescent="0.2">
      <c r="A393" s="95">
        <v>2</v>
      </c>
      <c r="B393" s="95">
        <v>1</v>
      </c>
      <c r="C393" s="115" t="s">
        <v>695</v>
      </c>
      <c r="D393" s="114"/>
      <c r="E393" s="114"/>
      <c r="F393" s="114"/>
      <c r="G393" s="114"/>
      <c r="H393" s="114"/>
      <c r="I393" s="114"/>
      <c r="J393" s="98">
        <v>8013401001509</v>
      </c>
      <c r="K393" s="99"/>
      <c r="L393" s="99"/>
      <c r="M393" s="99"/>
      <c r="N393" s="99"/>
      <c r="O393" s="99"/>
      <c r="P393" s="100" t="s">
        <v>697</v>
      </c>
      <c r="Q393" s="100"/>
      <c r="R393" s="100"/>
      <c r="S393" s="100"/>
      <c r="T393" s="100"/>
      <c r="U393" s="100"/>
      <c r="V393" s="100"/>
      <c r="W393" s="100"/>
      <c r="X393" s="100"/>
      <c r="Y393" s="101">
        <v>27.72</v>
      </c>
      <c r="Z393" s="102"/>
      <c r="AA393" s="102"/>
      <c r="AB393" s="103"/>
      <c r="AC393" s="84" t="s">
        <v>245</v>
      </c>
      <c r="AD393" s="85"/>
      <c r="AE393" s="85"/>
      <c r="AF393" s="85"/>
      <c r="AG393" s="85"/>
      <c r="AH393" s="117">
        <v>1</v>
      </c>
      <c r="AI393" s="118"/>
      <c r="AJ393" s="118"/>
      <c r="AK393" s="118"/>
      <c r="AL393" s="88">
        <v>99.5</v>
      </c>
      <c r="AM393" s="89"/>
      <c r="AN393" s="89"/>
      <c r="AO393" s="90"/>
      <c r="AP393" s="91" t="s">
        <v>276</v>
      </c>
      <c r="AQ393" s="91"/>
      <c r="AR393" s="91"/>
      <c r="AS393" s="91"/>
      <c r="AT393" s="91"/>
      <c r="AU393" s="91"/>
      <c r="AV393" s="91"/>
      <c r="AW393" s="91"/>
      <c r="AX393" s="91"/>
      <c r="AY393">
        <f>COUNTA($C$393)</f>
        <v>1</v>
      </c>
    </row>
    <row r="394" spans="1:51" ht="61.2" customHeight="1" x14ac:dyDescent="0.2">
      <c r="A394" s="95">
        <v>3</v>
      </c>
      <c r="B394" s="95">
        <v>1</v>
      </c>
      <c r="C394" s="115" t="s">
        <v>698</v>
      </c>
      <c r="D394" s="114"/>
      <c r="E394" s="114"/>
      <c r="F394" s="114"/>
      <c r="G394" s="114"/>
      <c r="H394" s="114"/>
      <c r="I394" s="114"/>
      <c r="J394" s="98">
        <v>2010001034531</v>
      </c>
      <c r="K394" s="99"/>
      <c r="L394" s="99"/>
      <c r="M394" s="99"/>
      <c r="N394" s="99"/>
      <c r="O394" s="99"/>
      <c r="P394" s="116" t="s">
        <v>699</v>
      </c>
      <c r="Q394" s="100"/>
      <c r="R394" s="100"/>
      <c r="S394" s="100"/>
      <c r="T394" s="100"/>
      <c r="U394" s="100"/>
      <c r="V394" s="100"/>
      <c r="W394" s="100"/>
      <c r="X394" s="100"/>
      <c r="Y394" s="101">
        <v>22.77</v>
      </c>
      <c r="Z394" s="102"/>
      <c r="AA394" s="102"/>
      <c r="AB394" s="103"/>
      <c r="AC394" s="84" t="s">
        <v>245</v>
      </c>
      <c r="AD394" s="85"/>
      <c r="AE394" s="85"/>
      <c r="AF394" s="85"/>
      <c r="AG394" s="85"/>
      <c r="AH394" s="86">
        <v>1</v>
      </c>
      <c r="AI394" s="87"/>
      <c r="AJ394" s="87"/>
      <c r="AK394" s="87"/>
      <c r="AL394" s="88">
        <v>96.65</v>
      </c>
      <c r="AM394" s="89"/>
      <c r="AN394" s="89"/>
      <c r="AO394" s="90"/>
      <c r="AP394" s="91" t="s">
        <v>276</v>
      </c>
      <c r="AQ394" s="91"/>
      <c r="AR394" s="91"/>
      <c r="AS394" s="91"/>
      <c r="AT394" s="91"/>
      <c r="AU394" s="91"/>
      <c r="AV394" s="91"/>
      <c r="AW394" s="91"/>
      <c r="AX394" s="91"/>
      <c r="AY394">
        <f>COUNTA($C$394)</f>
        <v>1</v>
      </c>
    </row>
    <row r="395" spans="1:51" ht="45" customHeight="1" x14ac:dyDescent="0.2">
      <c r="A395" s="95">
        <v>4</v>
      </c>
      <c r="B395" s="95">
        <v>1</v>
      </c>
      <c r="C395" s="115" t="s">
        <v>698</v>
      </c>
      <c r="D395" s="114"/>
      <c r="E395" s="114"/>
      <c r="F395" s="114"/>
      <c r="G395" s="114"/>
      <c r="H395" s="114"/>
      <c r="I395" s="114"/>
      <c r="J395" s="98">
        <v>2010001034531</v>
      </c>
      <c r="K395" s="99"/>
      <c r="L395" s="99"/>
      <c r="M395" s="99"/>
      <c r="N395" s="99"/>
      <c r="O395" s="99"/>
      <c r="P395" s="116" t="s">
        <v>700</v>
      </c>
      <c r="Q395" s="100"/>
      <c r="R395" s="100"/>
      <c r="S395" s="100"/>
      <c r="T395" s="100"/>
      <c r="U395" s="100"/>
      <c r="V395" s="100"/>
      <c r="W395" s="100"/>
      <c r="X395" s="100"/>
      <c r="Y395" s="101">
        <v>15.95</v>
      </c>
      <c r="Z395" s="102"/>
      <c r="AA395" s="102"/>
      <c r="AB395" s="103"/>
      <c r="AC395" s="84" t="s">
        <v>245</v>
      </c>
      <c r="AD395" s="85"/>
      <c r="AE395" s="85"/>
      <c r="AF395" s="85"/>
      <c r="AG395" s="85"/>
      <c r="AH395" s="86">
        <v>1</v>
      </c>
      <c r="AI395" s="87"/>
      <c r="AJ395" s="87"/>
      <c r="AK395" s="87"/>
      <c r="AL395" s="88">
        <v>99.87</v>
      </c>
      <c r="AM395" s="89"/>
      <c r="AN395" s="89"/>
      <c r="AO395" s="90"/>
      <c r="AP395" s="91" t="s">
        <v>276</v>
      </c>
      <c r="AQ395" s="91"/>
      <c r="AR395" s="91"/>
      <c r="AS395" s="91"/>
      <c r="AT395" s="91"/>
      <c r="AU395" s="91"/>
      <c r="AV395" s="91"/>
      <c r="AW395" s="91"/>
      <c r="AX395" s="91"/>
      <c r="AY395">
        <f>COUNTA($C$395)</f>
        <v>1</v>
      </c>
    </row>
    <row r="396" spans="1:51" ht="45" customHeight="1" x14ac:dyDescent="0.2">
      <c r="A396" s="95">
        <v>5</v>
      </c>
      <c r="B396" s="95">
        <v>1</v>
      </c>
      <c r="C396" s="114" t="s">
        <v>698</v>
      </c>
      <c r="D396" s="114"/>
      <c r="E396" s="114"/>
      <c r="F396" s="114"/>
      <c r="G396" s="114"/>
      <c r="H396" s="114"/>
      <c r="I396" s="114"/>
      <c r="J396" s="98">
        <v>2010001034531</v>
      </c>
      <c r="K396" s="99"/>
      <c r="L396" s="99"/>
      <c r="M396" s="99"/>
      <c r="N396" s="99"/>
      <c r="O396" s="99"/>
      <c r="P396" s="100" t="s">
        <v>701</v>
      </c>
      <c r="Q396" s="100"/>
      <c r="R396" s="100"/>
      <c r="S396" s="100"/>
      <c r="T396" s="100"/>
      <c r="U396" s="100"/>
      <c r="V396" s="100"/>
      <c r="W396" s="100"/>
      <c r="X396" s="100"/>
      <c r="Y396" s="101">
        <v>14.574999999999999</v>
      </c>
      <c r="Z396" s="102"/>
      <c r="AA396" s="102"/>
      <c r="AB396" s="103"/>
      <c r="AC396" s="84" t="s">
        <v>245</v>
      </c>
      <c r="AD396" s="85"/>
      <c r="AE396" s="85"/>
      <c r="AF396" s="85"/>
      <c r="AG396" s="85"/>
      <c r="AH396" s="86">
        <v>1</v>
      </c>
      <c r="AI396" s="87"/>
      <c r="AJ396" s="87"/>
      <c r="AK396" s="87"/>
      <c r="AL396" s="88">
        <v>98.9</v>
      </c>
      <c r="AM396" s="89"/>
      <c r="AN396" s="89"/>
      <c r="AO396" s="90"/>
      <c r="AP396" s="91" t="s">
        <v>276</v>
      </c>
      <c r="AQ396" s="91"/>
      <c r="AR396" s="91"/>
      <c r="AS396" s="91"/>
      <c r="AT396" s="91"/>
      <c r="AU396" s="91"/>
      <c r="AV396" s="91"/>
      <c r="AW396" s="91"/>
      <c r="AX396" s="91"/>
      <c r="AY396">
        <f>COUNTA($C$396)</f>
        <v>1</v>
      </c>
    </row>
    <row r="397" spans="1:51" ht="45" customHeight="1" x14ac:dyDescent="0.2">
      <c r="A397" s="95">
        <v>6</v>
      </c>
      <c r="B397" s="95">
        <v>1</v>
      </c>
      <c r="C397" s="114" t="s">
        <v>702</v>
      </c>
      <c r="D397" s="114"/>
      <c r="E397" s="114"/>
      <c r="F397" s="114"/>
      <c r="G397" s="114"/>
      <c r="H397" s="114"/>
      <c r="I397" s="114"/>
      <c r="J397" s="98">
        <v>2010001034531</v>
      </c>
      <c r="K397" s="99"/>
      <c r="L397" s="99"/>
      <c r="M397" s="99"/>
      <c r="N397" s="99"/>
      <c r="O397" s="99"/>
      <c r="P397" s="100" t="s">
        <v>703</v>
      </c>
      <c r="Q397" s="100"/>
      <c r="R397" s="100"/>
      <c r="S397" s="100"/>
      <c r="T397" s="100"/>
      <c r="U397" s="100"/>
      <c r="V397" s="100"/>
      <c r="W397" s="100"/>
      <c r="X397" s="100"/>
      <c r="Y397" s="101">
        <v>27.28</v>
      </c>
      <c r="Z397" s="102"/>
      <c r="AA397" s="102"/>
      <c r="AB397" s="103"/>
      <c r="AC397" s="84" t="s">
        <v>245</v>
      </c>
      <c r="AD397" s="85"/>
      <c r="AE397" s="85"/>
      <c r="AF397" s="85"/>
      <c r="AG397" s="85"/>
      <c r="AH397" s="86">
        <v>1</v>
      </c>
      <c r="AI397" s="87"/>
      <c r="AJ397" s="87"/>
      <c r="AK397" s="87"/>
      <c r="AL397" s="88">
        <v>93.82</v>
      </c>
      <c r="AM397" s="89"/>
      <c r="AN397" s="89"/>
      <c r="AO397" s="90"/>
      <c r="AP397" s="91" t="s">
        <v>276</v>
      </c>
      <c r="AQ397" s="91"/>
      <c r="AR397" s="91"/>
      <c r="AS397" s="91"/>
      <c r="AT397" s="91"/>
      <c r="AU397" s="91"/>
      <c r="AV397" s="91"/>
      <c r="AW397" s="91"/>
      <c r="AX397" s="91"/>
      <c r="AY397">
        <f>COUNTA($C$397)</f>
        <v>1</v>
      </c>
    </row>
    <row r="398" spans="1:51" ht="64.2" customHeight="1" x14ac:dyDescent="0.2">
      <c r="A398" s="95">
        <v>7</v>
      </c>
      <c r="B398" s="95">
        <v>1</v>
      </c>
      <c r="C398" s="114" t="s">
        <v>702</v>
      </c>
      <c r="D398" s="114"/>
      <c r="E398" s="114"/>
      <c r="F398" s="114"/>
      <c r="G398" s="114"/>
      <c r="H398" s="114"/>
      <c r="I398" s="114"/>
      <c r="J398" s="98">
        <v>2010001034531</v>
      </c>
      <c r="K398" s="99"/>
      <c r="L398" s="99"/>
      <c r="M398" s="99"/>
      <c r="N398" s="99"/>
      <c r="O398" s="99"/>
      <c r="P398" s="100" t="s">
        <v>704</v>
      </c>
      <c r="Q398" s="100"/>
      <c r="R398" s="100"/>
      <c r="S398" s="100"/>
      <c r="T398" s="100"/>
      <c r="U398" s="100"/>
      <c r="V398" s="100"/>
      <c r="W398" s="100"/>
      <c r="X398" s="100"/>
      <c r="Y398" s="101">
        <v>25.3</v>
      </c>
      <c r="Z398" s="102"/>
      <c r="AA398" s="102"/>
      <c r="AB398" s="103"/>
      <c r="AC398" s="84" t="s">
        <v>245</v>
      </c>
      <c r="AD398" s="85"/>
      <c r="AE398" s="85"/>
      <c r="AF398" s="85"/>
      <c r="AG398" s="85"/>
      <c r="AH398" s="86">
        <v>1</v>
      </c>
      <c r="AI398" s="87"/>
      <c r="AJ398" s="87"/>
      <c r="AK398" s="87"/>
      <c r="AL398" s="88">
        <v>95.49</v>
      </c>
      <c r="AM398" s="89"/>
      <c r="AN398" s="89"/>
      <c r="AO398" s="90"/>
      <c r="AP398" s="91" t="s">
        <v>276</v>
      </c>
      <c r="AQ398" s="91"/>
      <c r="AR398" s="91"/>
      <c r="AS398" s="91"/>
      <c r="AT398" s="91"/>
      <c r="AU398" s="91"/>
      <c r="AV398" s="91"/>
      <c r="AW398" s="91"/>
      <c r="AX398" s="91"/>
      <c r="AY398">
        <f>COUNTA($C$398)</f>
        <v>1</v>
      </c>
    </row>
    <row r="399" spans="1:51" ht="66" customHeight="1" x14ac:dyDescent="0.2">
      <c r="A399" s="95">
        <v>8</v>
      </c>
      <c r="B399" s="95">
        <v>1</v>
      </c>
      <c r="C399" s="114" t="s">
        <v>705</v>
      </c>
      <c r="D399" s="114"/>
      <c r="E399" s="114"/>
      <c r="F399" s="114"/>
      <c r="G399" s="114"/>
      <c r="H399" s="114"/>
      <c r="I399" s="114"/>
      <c r="J399" s="98">
        <v>6011101000700</v>
      </c>
      <c r="K399" s="99"/>
      <c r="L399" s="99"/>
      <c r="M399" s="99"/>
      <c r="N399" s="99"/>
      <c r="O399" s="99"/>
      <c r="P399" s="100" t="s">
        <v>706</v>
      </c>
      <c r="Q399" s="100"/>
      <c r="R399" s="100"/>
      <c r="S399" s="100"/>
      <c r="T399" s="100"/>
      <c r="U399" s="100"/>
      <c r="V399" s="100"/>
      <c r="W399" s="100"/>
      <c r="X399" s="100"/>
      <c r="Y399" s="101">
        <v>24.2</v>
      </c>
      <c r="Z399" s="102"/>
      <c r="AA399" s="102"/>
      <c r="AB399" s="103"/>
      <c r="AC399" s="84" t="s">
        <v>245</v>
      </c>
      <c r="AD399" s="85"/>
      <c r="AE399" s="85"/>
      <c r="AF399" s="85"/>
      <c r="AG399" s="85"/>
      <c r="AH399" s="86">
        <v>3</v>
      </c>
      <c r="AI399" s="87"/>
      <c r="AJ399" s="87"/>
      <c r="AK399" s="87"/>
      <c r="AL399" s="88">
        <v>75</v>
      </c>
      <c r="AM399" s="89"/>
      <c r="AN399" s="89"/>
      <c r="AO399" s="90"/>
      <c r="AP399" s="91" t="s">
        <v>276</v>
      </c>
      <c r="AQ399" s="91"/>
      <c r="AR399" s="91"/>
      <c r="AS399" s="91"/>
      <c r="AT399" s="91"/>
      <c r="AU399" s="91"/>
      <c r="AV399" s="91"/>
      <c r="AW399" s="91"/>
      <c r="AX399" s="91"/>
      <c r="AY399">
        <f>COUNTA($C$399)</f>
        <v>1</v>
      </c>
    </row>
    <row r="400" spans="1:51" ht="60" customHeight="1" x14ac:dyDescent="0.2">
      <c r="A400" s="95">
        <v>9</v>
      </c>
      <c r="B400" s="95">
        <v>1</v>
      </c>
      <c r="C400" s="114" t="s">
        <v>705</v>
      </c>
      <c r="D400" s="114"/>
      <c r="E400" s="114"/>
      <c r="F400" s="114"/>
      <c r="G400" s="114"/>
      <c r="H400" s="114"/>
      <c r="I400" s="114"/>
      <c r="J400" s="98">
        <v>6011101000700</v>
      </c>
      <c r="K400" s="99"/>
      <c r="L400" s="99"/>
      <c r="M400" s="99"/>
      <c r="N400" s="99"/>
      <c r="O400" s="99"/>
      <c r="P400" s="100" t="s">
        <v>707</v>
      </c>
      <c r="Q400" s="100"/>
      <c r="R400" s="100"/>
      <c r="S400" s="100"/>
      <c r="T400" s="100"/>
      <c r="U400" s="100"/>
      <c r="V400" s="100"/>
      <c r="W400" s="100"/>
      <c r="X400" s="100"/>
      <c r="Y400" s="101">
        <v>8.25</v>
      </c>
      <c r="Z400" s="102"/>
      <c r="AA400" s="102"/>
      <c r="AB400" s="103"/>
      <c r="AC400" s="84" t="s">
        <v>245</v>
      </c>
      <c r="AD400" s="85"/>
      <c r="AE400" s="85"/>
      <c r="AF400" s="85"/>
      <c r="AG400" s="85"/>
      <c r="AH400" s="86">
        <v>2</v>
      </c>
      <c r="AI400" s="87"/>
      <c r="AJ400" s="87"/>
      <c r="AK400" s="87"/>
      <c r="AL400" s="88">
        <v>81.540000000000006</v>
      </c>
      <c r="AM400" s="89"/>
      <c r="AN400" s="89"/>
      <c r="AO400" s="90"/>
      <c r="AP400" s="91" t="s">
        <v>276</v>
      </c>
      <c r="AQ400" s="91"/>
      <c r="AR400" s="91"/>
      <c r="AS400" s="91"/>
      <c r="AT400" s="91"/>
      <c r="AU400" s="91"/>
      <c r="AV400" s="91"/>
      <c r="AW400" s="91"/>
      <c r="AX400" s="91"/>
      <c r="AY400">
        <f>COUNTA($C$400)</f>
        <v>1</v>
      </c>
    </row>
    <row r="401" spans="1:51" ht="70.8" customHeight="1" x14ac:dyDescent="0.2">
      <c r="A401" s="95">
        <v>10</v>
      </c>
      <c r="B401" s="95">
        <v>1</v>
      </c>
      <c r="C401" s="114" t="s">
        <v>708</v>
      </c>
      <c r="D401" s="114"/>
      <c r="E401" s="114"/>
      <c r="F401" s="114"/>
      <c r="G401" s="114"/>
      <c r="H401" s="114"/>
      <c r="I401" s="114"/>
      <c r="J401" s="98">
        <v>8013401001509</v>
      </c>
      <c r="K401" s="99"/>
      <c r="L401" s="99"/>
      <c r="M401" s="99"/>
      <c r="N401" s="99"/>
      <c r="O401" s="99"/>
      <c r="P401" s="100" t="s">
        <v>709</v>
      </c>
      <c r="Q401" s="100"/>
      <c r="R401" s="100"/>
      <c r="S401" s="100"/>
      <c r="T401" s="100"/>
      <c r="U401" s="100"/>
      <c r="V401" s="100"/>
      <c r="W401" s="100"/>
      <c r="X401" s="100"/>
      <c r="Y401" s="101">
        <v>30.899000000000001</v>
      </c>
      <c r="Z401" s="102"/>
      <c r="AA401" s="102"/>
      <c r="AB401" s="103"/>
      <c r="AC401" s="84" t="s">
        <v>245</v>
      </c>
      <c r="AD401" s="85"/>
      <c r="AE401" s="85"/>
      <c r="AF401" s="85"/>
      <c r="AG401" s="85"/>
      <c r="AH401" s="86">
        <v>1</v>
      </c>
      <c r="AI401" s="87"/>
      <c r="AJ401" s="87"/>
      <c r="AK401" s="87"/>
      <c r="AL401" s="88">
        <v>99.2</v>
      </c>
      <c r="AM401" s="89"/>
      <c r="AN401" s="89"/>
      <c r="AO401" s="90"/>
      <c r="AP401" s="91" t="s">
        <v>276</v>
      </c>
      <c r="AQ401" s="91"/>
      <c r="AR401" s="91"/>
      <c r="AS401" s="91"/>
      <c r="AT401" s="91"/>
      <c r="AU401" s="91"/>
      <c r="AV401" s="91"/>
      <c r="AW401" s="91"/>
      <c r="AX401" s="91"/>
      <c r="AY401">
        <f>COUNTA($C$401)</f>
        <v>1</v>
      </c>
    </row>
    <row r="402" spans="1:51" ht="30" hidden="1" customHeight="1" x14ac:dyDescent="0.2">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2">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2">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2">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2">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2">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2">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2">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2">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2">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2">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2">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2">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2">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2">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2">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2">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2">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2">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2">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2">
      <c r="A423" s="46"/>
      <c r="B423" s="50" t="s">
        <v>213</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2">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222</v>
      </c>
      <c r="AD424" s="105"/>
      <c r="AE424" s="105"/>
      <c r="AF424" s="105"/>
      <c r="AG424" s="105"/>
      <c r="AH424" s="122" t="s">
        <v>240</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75" customHeight="1" x14ac:dyDescent="0.2">
      <c r="A425" s="95">
        <v>1</v>
      </c>
      <c r="B425" s="95">
        <v>1</v>
      </c>
      <c r="C425" s="114" t="s">
        <v>710</v>
      </c>
      <c r="D425" s="114"/>
      <c r="E425" s="114"/>
      <c r="F425" s="114"/>
      <c r="G425" s="114"/>
      <c r="H425" s="114"/>
      <c r="I425" s="114"/>
      <c r="J425" s="98">
        <v>9010605002464</v>
      </c>
      <c r="K425" s="99"/>
      <c r="L425" s="99"/>
      <c r="M425" s="99"/>
      <c r="N425" s="99"/>
      <c r="O425" s="99"/>
      <c r="P425" s="100" t="s">
        <v>711</v>
      </c>
      <c r="Q425" s="100"/>
      <c r="R425" s="100"/>
      <c r="S425" s="100"/>
      <c r="T425" s="100"/>
      <c r="U425" s="100"/>
      <c r="V425" s="100"/>
      <c r="W425" s="100"/>
      <c r="X425" s="100"/>
      <c r="Y425" s="101">
        <v>26.0975</v>
      </c>
      <c r="Z425" s="102"/>
      <c r="AA425" s="102"/>
      <c r="AB425" s="103"/>
      <c r="AC425" s="84" t="s">
        <v>251</v>
      </c>
      <c r="AD425" s="85"/>
      <c r="AE425" s="85"/>
      <c r="AF425" s="85"/>
      <c r="AG425" s="85"/>
      <c r="AH425" s="117" t="s">
        <v>276</v>
      </c>
      <c r="AI425" s="118"/>
      <c r="AJ425" s="118"/>
      <c r="AK425" s="118"/>
      <c r="AL425" s="88" t="s">
        <v>276</v>
      </c>
      <c r="AM425" s="89"/>
      <c r="AN425" s="89"/>
      <c r="AO425" s="90"/>
      <c r="AP425" s="91" t="s">
        <v>276</v>
      </c>
      <c r="AQ425" s="91"/>
      <c r="AR425" s="91"/>
      <c r="AS425" s="91"/>
      <c r="AT425" s="91"/>
      <c r="AU425" s="91"/>
      <c r="AV425" s="91"/>
      <c r="AW425" s="91"/>
      <c r="AX425" s="91"/>
      <c r="AY425">
        <f>$AY$422</f>
        <v>1</v>
      </c>
    </row>
    <row r="426" spans="1:51" ht="47.4" customHeight="1" x14ac:dyDescent="0.2">
      <c r="A426" s="95">
        <v>2</v>
      </c>
      <c r="B426" s="95">
        <v>1</v>
      </c>
      <c r="C426" s="114" t="s">
        <v>712</v>
      </c>
      <c r="D426" s="114"/>
      <c r="E426" s="114"/>
      <c r="F426" s="114"/>
      <c r="G426" s="114"/>
      <c r="H426" s="114"/>
      <c r="I426" s="114"/>
      <c r="J426" s="98">
        <v>2010401053420</v>
      </c>
      <c r="K426" s="99"/>
      <c r="L426" s="99"/>
      <c r="M426" s="99"/>
      <c r="N426" s="99"/>
      <c r="O426" s="99"/>
      <c r="P426" s="100" t="s">
        <v>713</v>
      </c>
      <c r="Q426" s="100"/>
      <c r="R426" s="100"/>
      <c r="S426" s="100"/>
      <c r="T426" s="100"/>
      <c r="U426" s="100"/>
      <c r="V426" s="100"/>
      <c r="W426" s="100"/>
      <c r="X426" s="100"/>
      <c r="Y426" s="101">
        <v>1.820721</v>
      </c>
      <c r="Z426" s="102"/>
      <c r="AA426" s="102"/>
      <c r="AB426" s="103"/>
      <c r="AC426" s="84" t="s">
        <v>251</v>
      </c>
      <c r="AD426" s="85"/>
      <c r="AE426" s="85"/>
      <c r="AF426" s="85"/>
      <c r="AG426" s="85"/>
      <c r="AH426" s="117" t="s">
        <v>276</v>
      </c>
      <c r="AI426" s="118"/>
      <c r="AJ426" s="118"/>
      <c r="AK426" s="118"/>
      <c r="AL426" s="88">
        <v>70.67</v>
      </c>
      <c r="AM426" s="89"/>
      <c r="AN426" s="89"/>
      <c r="AO426" s="90"/>
      <c r="AP426" s="91" t="s">
        <v>276</v>
      </c>
      <c r="AQ426" s="91"/>
      <c r="AR426" s="91"/>
      <c r="AS426" s="91"/>
      <c r="AT426" s="91"/>
      <c r="AU426" s="91"/>
      <c r="AV426" s="91"/>
      <c r="AW426" s="91"/>
      <c r="AX426" s="91"/>
      <c r="AY426">
        <f>COUNTA($C$426)</f>
        <v>1</v>
      </c>
    </row>
    <row r="427" spans="1:51" ht="58.8" customHeight="1" x14ac:dyDescent="0.2">
      <c r="A427" s="95">
        <v>3</v>
      </c>
      <c r="B427" s="95">
        <v>1</v>
      </c>
      <c r="C427" s="115" t="s">
        <v>714</v>
      </c>
      <c r="D427" s="114"/>
      <c r="E427" s="114"/>
      <c r="F427" s="114"/>
      <c r="G427" s="114"/>
      <c r="H427" s="114"/>
      <c r="I427" s="114"/>
      <c r="J427" s="98">
        <v>5010005018651</v>
      </c>
      <c r="K427" s="99"/>
      <c r="L427" s="99"/>
      <c r="M427" s="99"/>
      <c r="N427" s="99"/>
      <c r="O427" s="99"/>
      <c r="P427" s="116" t="s">
        <v>715</v>
      </c>
      <c r="Q427" s="100"/>
      <c r="R427" s="100"/>
      <c r="S427" s="100"/>
      <c r="T427" s="100"/>
      <c r="U427" s="100"/>
      <c r="V427" s="100"/>
      <c r="W427" s="100"/>
      <c r="X427" s="100"/>
      <c r="Y427" s="101">
        <v>1.3640000000000001</v>
      </c>
      <c r="Z427" s="102"/>
      <c r="AA427" s="102"/>
      <c r="AB427" s="103"/>
      <c r="AC427" s="84" t="s">
        <v>251</v>
      </c>
      <c r="AD427" s="85"/>
      <c r="AE427" s="85"/>
      <c r="AF427" s="85"/>
      <c r="AG427" s="85"/>
      <c r="AH427" s="86" t="s">
        <v>276</v>
      </c>
      <c r="AI427" s="87"/>
      <c r="AJ427" s="87"/>
      <c r="AK427" s="87"/>
      <c r="AL427" s="88">
        <v>30.45</v>
      </c>
      <c r="AM427" s="89"/>
      <c r="AN427" s="89"/>
      <c r="AO427" s="90"/>
      <c r="AP427" s="91" t="s">
        <v>276</v>
      </c>
      <c r="AQ427" s="91"/>
      <c r="AR427" s="91"/>
      <c r="AS427" s="91"/>
      <c r="AT427" s="91"/>
      <c r="AU427" s="91"/>
      <c r="AV427" s="91"/>
      <c r="AW427" s="91"/>
      <c r="AX427" s="91"/>
      <c r="AY427">
        <f>COUNTA($C$427)</f>
        <v>1</v>
      </c>
    </row>
    <row r="428" spans="1:51" ht="30" hidden="1" customHeight="1" x14ac:dyDescent="0.2">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2">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2">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2">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2">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2">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2">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2">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2">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2">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2">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2">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2">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2">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2">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2">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2">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2">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2">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2">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2">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2">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2">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2">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2">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2">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2">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2">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2">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222</v>
      </c>
      <c r="AD457" s="105"/>
      <c r="AE457" s="105"/>
      <c r="AF457" s="105"/>
      <c r="AG457" s="105"/>
      <c r="AH457" s="122" t="s">
        <v>240</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64.8" customHeight="1" x14ac:dyDescent="0.2">
      <c r="A458" s="95">
        <v>1</v>
      </c>
      <c r="B458" s="95">
        <v>1</v>
      </c>
      <c r="C458" s="114" t="s">
        <v>716</v>
      </c>
      <c r="D458" s="114"/>
      <c r="E458" s="114"/>
      <c r="F458" s="114"/>
      <c r="G458" s="114"/>
      <c r="H458" s="114"/>
      <c r="I458" s="114"/>
      <c r="J458" s="98">
        <v>7180005011349</v>
      </c>
      <c r="K458" s="99"/>
      <c r="L458" s="99"/>
      <c r="M458" s="99"/>
      <c r="N458" s="99"/>
      <c r="O458" s="99"/>
      <c r="P458" s="100" t="s">
        <v>717</v>
      </c>
      <c r="Q458" s="100"/>
      <c r="R458" s="100"/>
      <c r="S458" s="100"/>
      <c r="T458" s="100"/>
      <c r="U458" s="100"/>
      <c r="V458" s="100"/>
      <c r="W458" s="100"/>
      <c r="X458" s="100"/>
      <c r="Y458" s="101">
        <v>0.95699999999999996</v>
      </c>
      <c r="Z458" s="102"/>
      <c r="AA458" s="102"/>
      <c r="AB458" s="103"/>
      <c r="AC458" s="84" t="s">
        <v>250</v>
      </c>
      <c r="AD458" s="85"/>
      <c r="AE458" s="85"/>
      <c r="AF458" s="85"/>
      <c r="AG458" s="85"/>
      <c r="AH458" s="117" t="s">
        <v>276</v>
      </c>
      <c r="AI458" s="118"/>
      <c r="AJ458" s="118"/>
      <c r="AK458" s="118"/>
      <c r="AL458" s="88" t="s">
        <v>276</v>
      </c>
      <c r="AM458" s="89"/>
      <c r="AN458" s="89"/>
      <c r="AO458" s="90"/>
      <c r="AP458" s="91" t="s">
        <v>276</v>
      </c>
      <c r="AQ458" s="91"/>
      <c r="AR458" s="91"/>
      <c r="AS458" s="91"/>
      <c r="AT458" s="91"/>
      <c r="AU458" s="91"/>
      <c r="AV458" s="91"/>
      <c r="AW458" s="91"/>
      <c r="AX458" s="91"/>
      <c r="AY458">
        <f>$AY$455</f>
        <v>1</v>
      </c>
    </row>
    <row r="459" spans="1:51" ht="30" customHeight="1" x14ac:dyDescent="0.2">
      <c r="A459" s="95">
        <v>2</v>
      </c>
      <c r="B459" s="95">
        <v>1</v>
      </c>
      <c r="C459" s="114" t="s">
        <v>718</v>
      </c>
      <c r="D459" s="114"/>
      <c r="E459" s="114"/>
      <c r="F459" s="114"/>
      <c r="G459" s="114"/>
      <c r="H459" s="114"/>
      <c r="I459" s="114"/>
      <c r="J459" s="98">
        <v>5010401143788</v>
      </c>
      <c r="K459" s="99"/>
      <c r="L459" s="99"/>
      <c r="M459" s="99"/>
      <c r="N459" s="99"/>
      <c r="O459" s="99"/>
      <c r="P459" s="100" t="s">
        <v>719</v>
      </c>
      <c r="Q459" s="100"/>
      <c r="R459" s="100"/>
      <c r="S459" s="100"/>
      <c r="T459" s="100"/>
      <c r="U459" s="100"/>
      <c r="V459" s="100"/>
      <c r="W459" s="100"/>
      <c r="X459" s="100"/>
      <c r="Y459" s="101">
        <f>0.8855</f>
        <v>0.88549999999999995</v>
      </c>
      <c r="Z459" s="102"/>
      <c r="AA459" s="102"/>
      <c r="AB459" s="103"/>
      <c r="AC459" s="84" t="s">
        <v>250</v>
      </c>
      <c r="AD459" s="85"/>
      <c r="AE459" s="85"/>
      <c r="AF459" s="85"/>
      <c r="AG459" s="85"/>
      <c r="AH459" s="117" t="s">
        <v>276</v>
      </c>
      <c r="AI459" s="118"/>
      <c r="AJ459" s="118"/>
      <c r="AK459" s="118"/>
      <c r="AL459" s="88" t="s">
        <v>276</v>
      </c>
      <c r="AM459" s="89"/>
      <c r="AN459" s="89"/>
      <c r="AO459" s="90"/>
      <c r="AP459" s="91" t="s">
        <v>276</v>
      </c>
      <c r="AQ459" s="91"/>
      <c r="AR459" s="91"/>
      <c r="AS459" s="91"/>
      <c r="AT459" s="91"/>
      <c r="AU459" s="91"/>
      <c r="AV459" s="91"/>
      <c r="AW459" s="91"/>
      <c r="AX459" s="91"/>
      <c r="AY459">
        <f>COUNTA($C$459)</f>
        <v>1</v>
      </c>
    </row>
    <row r="460" spans="1:51" ht="30" customHeight="1" x14ac:dyDescent="0.2">
      <c r="A460" s="95">
        <v>3</v>
      </c>
      <c r="B460" s="95">
        <v>1</v>
      </c>
      <c r="C460" s="115" t="s">
        <v>720</v>
      </c>
      <c r="D460" s="114"/>
      <c r="E460" s="114"/>
      <c r="F460" s="114"/>
      <c r="G460" s="114"/>
      <c r="H460" s="114"/>
      <c r="I460" s="114"/>
      <c r="J460" s="98">
        <v>8290002012668</v>
      </c>
      <c r="K460" s="99"/>
      <c r="L460" s="99"/>
      <c r="M460" s="99"/>
      <c r="N460" s="99"/>
      <c r="O460" s="99"/>
      <c r="P460" s="116" t="s">
        <v>721</v>
      </c>
      <c r="Q460" s="100"/>
      <c r="R460" s="100"/>
      <c r="S460" s="100"/>
      <c r="T460" s="100"/>
      <c r="U460" s="100"/>
      <c r="V460" s="100"/>
      <c r="W460" s="100"/>
      <c r="X460" s="100"/>
      <c r="Y460" s="101">
        <v>0.15906000000000001</v>
      </c>
      <c r="Z460" s="102"/>
      <c r="AA460" s="102"/>
      <c r="AB460" s="103"/>
      <c r="AC460" s="84" t="s">
        <v>250</v>
      </c>
      <c r="AD460" s="85"/>
      <c r="AE460" s="85"/>
      <c r="AF460" s="85"/>
      <c r="AG460" s="85"/>
      <c r="AH460" s="86" t="s">
        <v>276</v>
      </c>
      <c r="AI460" s="87"/>
      <c r="AJ460" s="87"/>
      <c r="AK460" s="87"/>
      <c r="AL460" s="88" t="s">
        <v>276</v>
      </c>
      <c r="AM460" s="89"/>
      <c r="AN460" s="89"/>
      <c r="AO460" s="90"/>
      <c r="AP460" s="91" t="s">
        <v>276</v>
      </c>
      <c r="AQ460" s="91"/>
      <c r="AR460" s="91"/>
      <c r="AS460" s="91"/>
      <c r="AT460" s="91"/>
      <c r="AU460" s="91"/>
      <c r="AV460" s="91"/>
      <c r="AW460" s="91"/>
      <c r="AX460" s="91"/>
      <c r="AY460">
        <f>COUNTA($C$460)</f>
        <v>1</v>
      </c>
    </row>
    <row r="461" spans="1:51" ht="30" customHeight="1" x14ac:dyDescent="0.2">
      <c r="A461" s="95">
        <v>4</v>
      </c>
      <c r="B461" s="95">
        <v>1</v>
      </c>
      <c r="C461" s="115" t="s">
        <v>722</v>
      </c>
      <c r="D461" s="114"/>
      <c r="E461" s="114"/>
      <c r="F461" s="114"/>
      <c r="G461" s="114"/>
      <c r="H461" s="114"/>
      <c r="I461" s="114"/>
      <c r="J461" s="98">
        <v>6120001028171</v>
      </c>
      <c r="K461" s="99"/>
      <c r="L461" s="99"/>
      <c r="M461" s="99"/>
      <c r="N461" s="99"/>
      <c r="O461" s="99"/>
      <c r="P461" s="116" t="s">
        <v>723</v>
      </c>
      <c r="Q461" s="100"/>
      <c r="R461" s="100"/>
      <c r="S461" s="100"/>
      <c r="T461" s="100"/>
      <c r="U461" s="100"/>
      <c r="V461" s="100"/>
      <c r="W461" s="100"/>
      <c r="X461" s="100"/>
      <c r="Y461" s="101">
        <v>3.1844999999999998E-2</v>
      </c>
      <c r="Z461" s="102"/>
      <c r="AA461" s="102"/>
      <c r="AB461" s="103"/>
      <c r="AC461" s="84" t="s">
        <v>250</v>
      </c>
      <c r="AD461" s="85"/>
      <c r="AE461" s="85"/>
      <c r="AF461" s="85"/>
      <c r="AG461" s="85"/>
      <c r="AH461" s="86" t="s">
        <v>724</v>
      </c>
      <c r="AI461" s="87"/>
      <c r="AJ461" s="87"/>
      <c r="AK461" s="87"/>
      <c r="AL461" s="88" t="s">
        <v>724</v>
      </c>
      <c r="AM461" s="89"/>
      <c r="AN461" s="89"/>
      <c r="AO461" s="90"/>
      <c r="AP461" s="91" t="s">
        <v>276</v>
      </c>
      <c r="AQ461" s="91"/>
      <c r="AR461" s="91"/>
      <c r="AS461" s="91"/>
      <c r="AT461" s="91"/>
      <c r="AU461" s="91"/>
      <c r="AV461" s="91"/>
      <c r="AW461" s="91"/>
      <c r="AX461" s="91"/>
      <c r="AY461">
        <f>COUNTA($C$461)</f>
        <v>1</v>
      </c>
    </row>
    <row r="462" spans="1:51" ht="79.2" customHeight="1" x14ac:dyDescent="0.2">
      <c r="A462" s="95">
        <v>5</v>
      </c>
      <c r="B462" s="95">
        <v>1</v>
      </c>
      <c r="C462" s="114" t="s">
        <v>725</v>
      </c>
      <c r="D462" s="114"/>
      <c r="E462" s="114"/>
      <c r="F462" s="114"/>
      <c r="G462" s="114"/>
      <c r="H462" s="114"/>
      <c r="I462" s="114"/>
      <c r="J462" s="98">
        <v>9010001050794</v>
      </c>
      <c r="K462" s="99"/>
      <c r="L462" s="99"/>
      <c r="M462" s="99"/>
      <c r="N462" s="99"/>
      <c r="O462" s="99"/>
      <c r="P462" s="100" t="s">
        <v>726</v>
      </c>
      <c r="Q462" s="100"/>
      <c r="R462" s="100"/>
      <c r="S462" s="100"/>
      <c r="T462" s="100"/>
      <c r="U462" s="100"/>
      <c r="V462" s="100"/>
      <c r="W462" s="100"/>
      <c r="X462" s="100"/>
      <c r="Y462" s="101">
        <f>0.03245</f>
        <v>3.245E-2</v>
      </c>
      <c r="Z462" s="102"/>
      <c r="AA462" s="102"/>
      <c r="AB462" s="103"/>
      <c r="AC462" s="84" t="s">
        <v>250</v>
      </c>
      <c r="AD462" s="85"/>
      <c r="AE462" s="85"/>
      <c r="AF462" s="85"/>
      <c r="AG462" s="85"/>
      <c r="AH462" s="86" t="s">
        <v>276</v>
      </c>
      <c r="AI462" s="87"/>
      <c r="AJ462" s="87"/>
      <c r="AK462" s="87"/>
      <c r="AL462" s="88" t="s">
        <v>727</v>
      </c>
      <c r="AM462" s="89"/>
      <c r="AN462" s="89"/>
      <c r="AO462" s="90"/>
      <c r="AP462" s="91" t="s">
        <v>276</v>
      </c>
      <c r="AQ462" s="91"/>
      <c r="AR462" s="91"/>
      <c r="AS462" s="91"/>
      <c r="AT462" s="91"/>
      <c r="AU462" s="91"/>
      <c r="AV462" s="91"/>
      <c r="AW462" s="91"/>
      <c r="AX462" s="91"/>
      <c r="AY462">
        <f>COUNTA($C$462)</f>
        <v>1</v>
      </c>
    </row>
    <row r="463" spans="1:51" ht="41.4" customHeight="1" x14ac:dyDescent="0.2">
      <c r="A463" s="95">
        <v>6</v>
      </c>
      <c r="B463" s="95">
        <v>1</v>
      </c>
      <c r="C463" s="114" t="s">
        <v>728</v>
      </c>
      <c r="D463" s="114"/>
      <c r="E463" s="114"/>
      <c r="F463" s="114"/>
      <c r="G463" s="114"/>
      <c r="H463" s="114"/>
      <c r="I463" s="114"/>
      <c r="J463" s="98">
        <v>8012801001390</v>
      </c>
      <c r="K463" s="99"/>
      <c r="L463" s="99"/>
      <c r="M463" s="99"/>
      <c r="N463" s="99"/>
      <c r="O463" s="99"/>
      <c r="P463" s="100" t="s">
        <v>729</v>
      </c>
      <c r="Q463" s="100"/>
      <c r="R463" s="100"/>
      <c r="S463" s="100"/>
      <c r="T463" s="100"/>
      <c r="U463" s="100"/>
      <c r="V463" s="100"/>
      <c r="W463" s="100"/>
      <c r="X463" s="100"/>
      <c r="Y463" s="101">
        <v>1.7455999999999999E-2</v>
      </c>
      <c r="Z463" s="102"/>
      <c r="AA463" s="102"/>
      <c r="AB463" s="103"/>
      <c r="AC463" s="84" t="s">
        <v>250</v>
      </c>
      <c r="AD463" s="85"/>
      <c r="AE463" s="85"/>
      <c r="AF463" s="85"/>
      <c r="AG463" s="85"/>
      <c r="AH463" s="86" t="s">
        <v>724</v>
      </c>
      <c r="AI463" s="87"/>
      <c r="AJ463" s="87"/>
      <c r="AK463" s="87"/>
      <c r="AL463" s="88" t="s">
        <v>724</v>
      </c>
      <c r="AM463" s="89"/>
      <c r="AN463" s="89"/>
      <c r="AO463" s="90"/>
      <c r="AP463" s="91" t="s">
        <v>276</v>
      </c>
      <c r="AQ463" s="91"/>
      <c r="AR463" s="91"/>
      <c r="AS463" s="91"/>
      <c r="AT463" s="91"/>
      <c r="AU463" s="91"/>
      <c r="AV463" s="91"/>
      <c r="AW463" s="91"/>
      <c r="AX463" s="91"/>
      <c r="AY463">
        <f>COUNTA($C$463)</f>
        <v>1</v>
      </c>
    </row>
    <row r="464" spans="1:51" ht="30" hidden="1" customHeight="1" x14ac:dyDescent="0.2">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2">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2">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2">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2">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2">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2">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2">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2">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2">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2">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2">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2">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2">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2">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2">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2">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2">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2">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2">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2">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2">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2">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2">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2">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2">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222</v>
      </c>
      <c r="AD490" s="105"/>
      <c r="AE490" s="105"/>
      <c r="AF490" s="105"/>
      <c r="AG490" s="105"/>
      <c r="AH490" s="122" t="s">
        <v>240</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30" customHeight="1" x14ac:dyDescent="0.2">
      <c r="A491" s="95">
        <v>1</v>
      </c>
      <c r="B491" s="95">
        <v>1</v>
      </c>
      <c r="C491" s="114" t="s">
        <v>730</v>
      </c>
      <c r="D491" s="114"/>
      <c r="E491" s="114"/>
      <c r="F491" s="114"/>
      <c r="G491" s="114"/>
      <c r="H491" s="114"/>
      <c r="I491" s="114"/>
      <c r="J491" s="98">
        <v>2000020142051</v>
      </c>
      <c r="K491" s="99"/>
      <c r="L491" s="99"/>
      <c r="M491" s="99"/>
      <c r="N491" s="99"/>
      <c r="O491" s="99"/>
      <c r="P491" s="100" t="s">
        <v>686</v>
      </c>
      <c r="Q491" s="100"/>
      <c r="R491" s="100"/>
      <c r="S491" s="100"/>
      <c r="T491" s="100"/>
      <c r="U491" s="100"/>
      <c r="V491" s="100"/>
      <c r="W491" s="100"/>
      <c r="X491" s="100"/>
      <c r="Y491" s="101">
        <v>2118</v>
      </c>
      <c r="Z491" s="102"/>
      <c r="AA491" s="102"/>
      <c r="AB491" s="103"/>
      <c r="AC491" s="84" t="s">
        <v>731</v>
      </c>
      <c r="AD491" s="85"/>
      <c r="AE491" s="85"/>
      <c r="AF491" s="85"/>
      <c r="AG491" s="85"/>
      <c r="AH491" s="117" t="s">
        <v>276</v>
      </c>
      <c r="AI491" s="118"/>
      <c r="AJ491" s="118"/>
      <c r="AK491" s="118"/>
      <c r="AL491" s="88" t="s">
        <v>276</v>
      </c>
      <c r="AM491" s="89"/>
      <c r="AN491" s="89"/>
      <c r="AO491" s="90"/>
      <c r="AP491" s="91" t="s">
        <v>276</v>
      </c>
      <c r="AQ491" s="91"/>
      <c r="AR491" s="91"/>
      <c r="AS491" s="91"/>
      <c r="AT491" s="91"/>
      <c r="AU491" s="91"/>
      <c r="AV491" s="91"/>
      <c r="AW491" s="91"/>
      <c r="AX491" s="91"/>
      <c r="AY491">
        <f>$AY$488</f>
        <v>1</v>
      </c>
    </row>
    <row r="492" spans="1:51" ht="30" customHeight="1" x14ac:dyDescent="0.2">
      <c r="A492" s="95">
        <v>2</v>
      </c>
      <c r="B492" s="95">
        <v>1</v>
      </c>
      <c r="C492" s="114" t="s">
        <v>732</v>
      </c>
      <c r="D492" s="114"/>
      <c r="E492" s="114"/>
      <c r="F492" s="114"/>
      <c r="G492" s="114"/>
      <c r="H492" s="114"/>
      <c r="I492" s="114"/>
      <c r="J492" s="98">
        <v>9000020078727</v>
      </c>
      <c r="K492" s="99"/>
      <c r="L492" s="99"/>
      <c r="M492" s="99"/>
      <c r="N492" s="99"/>
      <c r="O492" s="99"/>
      <c r="P492" s="100" t="s">
        <v>733</v>
      </c>
      <c r="Q492" s="100"/>
      <c r="R492" s="100"/>
      <c r="S492" s="100"/>
      <c r="T492" s="100"/>
      <c r="U492" s="100"/>
      <c r="V492" s="100"/>
      <c r="W492" s="100"/>
      <c r="X492" s="100"/>
      <c r="Y492" s="101">
        <v>857</v>
      </c>
      <c r="Z492" s="102"/>
      <c r="AA492" s="102"/>
      <c r="AB492" s="103"/>
      <c r="AC492" s="84" t="s">
        <v>731</v>
      </c>
      <c r="AD492" s="85"/>
      <c r="AE492" s="85"/>
      <c r="AF492" s="85"/>
      <c r="AG492" s="85"/>
      <c r="AH492" s="117" t="s">
        <v>276</v>
      </c>
      <c r="AI492" s="118"/>
      <c r="AJ492" s="118"/>
      <c r="AK492" s="118"/>
      <c r="AL492" s="88" t="s">
        <v>276</v>
      </c>
      <c r="AM492" s="89"/>
      <c r="AN492" s="89"/>
      <c r="AO492" s="90"/>
      <c r="AP492" s="91" t="s">
        <v>276</v>
      </c>
      <c r="AQ492" s="91"/>
      <c r="AR492" s="91"/>
      <c r="AS492" s="91"/>
      <c r="AT492" s="91"/>
      <c r="AU492" s="91"/>
      <c r="AV492" s="91"/>
      <c r="AW492" s="91"/>
      <c r="AX492" s="91"/>
      <c r="AY492">
        <f>COUNTA($C$492)</f>
        <v>1</v>
      </c>
    </row>
    <row r="493" spans="1:51" ht="30" customHeight="1" x14ac:dyDescent="0.2">
      <c r="A493" s="95">
        <v>3</v>
      </c>
      <c r="B493" s="95">
        <v>1</v>
      </c>
      <c r="C493" s="115" t="s">
        <v>734</v>
      </c>
      <c r="D493" s="114"/>
      <c r="E493" s="114"/>
      <c r="F493" s="114"/>
      <c r="G493" s="114"/>
      <c r="H493" s="114"/>
      <c r="I493" s="114"/>
      <c r="J493" s="98">
        <v>6000020062031</v>
      </c>
      <c r="K493" s="99"/>
      <c r="L493" s="99"/>
      <c r="M493" s="99"/>
      <c r="N493" s="99"/>
      <c r="O493" s="99"/>
      <c r="P493" s="116" t="s">
        <v>733</v>
      </c>
      <c r="Q493" s="100"/>
      <c r="R493" s="100"/>
      <c r="S493" s="100"/>
      <c r="T493" s="100"/>
      <c r="U493" s="100"/>
      <c r="V493" s="100"/>
      <c r="W493" s="100"/>
      <c r="X493" s="100"/>
      <c r="Y493" s="101">
        <v>679</v>
      </c>
      <c r="Z493" s="102"/>
      <c r="AA493" s="102"/>
      <c r="AB493" s="103"/>
      <c r="AC493" s="84" t="s">
        <v>731</v>
      </c>
      <c r="AD493" s="85"/>
      <c r="AE493" s="85"/>
      <c r="AF493" s="85"/>
      <c r="AG493" s="85"/>
      <c r="AH493" s="86" t="s">
        <v>276</v>
      </c>
      <c r="AI493" s="87"/>
      <c r="AJ493" s="87"/>
      <c r="AK493" s="87"/>
      <c r="AL493" s="88" t="s">
        <v>276</v>
      </c>
      <c r="AM493" s="89"/>
      <c r="AN493" s="89"/>
      <c r="AO493" s="90"/>
      <c r="AP493" s="91" t="s">
        <v>276</v>
      </c>
      <c r="AQ493" s="91"/>
      <c r="AR493" s="91"/>
      <c r="AS493" s="91"/>
      <c r="AT493" s="91"/>
      <c r="AU493" s="91"/>
      <c r="AV493" s="91"/>
      <c r="AW493" s="91"/>
      <c r="AX493" s="91"/>
      <c r="AY493">
        <f>COUNTA($C$493)</f>
        <v>1</v>
      </c>
    </row>
    <row r="494" spans="1:51" ht="30" customHeight="1" x14ac:dyDescent="0.2">
      <c r="A494" s="95">
        <v>4</v>
      </c>
      <c r="B494" s="95">
        <v>1</v>
      </c>
      <c r="C494" s="115" t="s">
        <v>735</v>
      </c>
      <c r="D494" s="114"/>
      <c r="E494" s="114"/>
      <c r="F494" s="114"/>
      <c r="G494" s="114"/>
      <c r="H494" s="114"/>
      <c r="I494" s="114"/>
      <c r="J494" s="98">
        <v>6000020121002</v>
      </c>
      <c r="K494" s="99"/>
      <c r="L494" s="99"/>
      <c r="M494" s="99"/>
      <c r="N494" s="99"/>
      <c r="O494" s="99"/>
      <c r="P494" s="116" t="s">
        <v>736</v>
      </c>
      <c r="Q494" s="100"/>
      <c r="R494" s="100"/>
      <c r="S494" s="100"/>
      <c r="T494" s="100"/>
      <c r="U494" s="100"/>
      <c r="V494" s="100"/>
      <c r="W494" s="100"/>
      <c r="X494" s="100"/>
      <c r="Y494" s="101">
        <v>115</v>
      </c>
      <c r="Z494" s="102"/>
      <c r="AA494" s="102"/>
      <c r="AB494" s="103"/>
      <c r="AC494" s="84" t="s">
        <v>731</v>
      </c>
      <c r="AD494" s="85"/>
      <c r="AE494" s="85"/>
      <c r="AF494" s="85"/>
      <c r="AG494" s="85"/>
      <c r="AH494" s="86" t="s">
        <v>276</v>
      </c>
      <c r="AI494" s="87"/>
      <c r="AJ494" s="87"/>
      <c r="AK494" s="87"/>
      <c r="AL494" s="88" t="s">
        <v>276</v>
      </c>
      <c r="AM494" s="89"/>
      <c r="AN494" s="89"/>
      <c r="AO494" s="90"/>
      <c r="AP494" s="91" t="s">
        <v>276</v>
      </c>
      <c r="AQ494" s="91"/>
      <c r="AR494" s="91"/>
      <c r="AS494" s="91"/>
      <c r="AT494" s="91"/>
      <c r="AU494" s="91"/>
      <c r="AV494" s="91"/>
      <c r="AW494" s="91"/>
      <c r="AX494" s="91"/>
      <c r="AY494">
        <f>COUNTA($C$494)</f>
        <v>1</v>
      </c>
    </row>
    <row r="495" spans="1:51" ht="30" customHeight="1" x14ac:dyDescent="0.2">
      <c r="A495" s="95">
        <v>5</v>
      </c>
      <c r="B495" s="95">
        <v>1</v>
      </c>
      <c r="C495" s="114" t="s">
        <v>737</v>
      </c>
      <c r="D495" s="114"/>
      <c r="E495" s="114"/>
      <c r="F495" s="114"/>
      <c r="G495" s="114"/>
      <c r="H495" s="114"/>
      <c r="I495" s="114"/>
      <c r="J495" s="98">
        <v>4000020082163</v>
      </c>
      <c r="K495" s="99"/>
      <c r="L495" s="99"/>
      <c r="M495" s="99"/>
      <c r="N495" s="99"/>
      <c r="O495" s="99"/>
      <c r="P495" s="100" t="s">
        <v>738</v>
      </c>
      <c r="Q495" s="100"/>
      <c r="R495" s="100"/>
      <c r="S495" s="100"/>
      <c r="T495" s="100"/>
      <c r="U495" s="100"/>
      <c r="V495" s="100"/>
      <c r="W495" s="100"/>
      <c r="X495" s="100"/>
      <c r="Y495" s="101">
        <v>98</v>
      </c>
      <c r="Z495" s="102"/>
      <c r="AA495" s="102"/>
      <c r="AB495" s="103"/>
      <c r="AC495" s="84" t="s">
        <v>731</v>
      </c>
      <c r="AD495" s="85"/>
      <c r="AE495" s="85"/>
      <c r="AF495" s="85"/>
      <c r="AG495" s="85"/>
      <c r="AH495" s="86" t="s">
        <v>276</v>
      </c>
      <c r="AI495" s="87"/>
      <c r="AJ495" s="87"/>
      <c r="AK495" s="87"/>
      <c r="AL495" s="88" t="s">
        <v>276</v>
      </c>
      <c r="AM495" s="89"/>
      <c r="AN495" s="89"/>
      <c r="AO495" s="90"/>
      <c r="AP495" s="91" t="s">
        <v>276</v>
      </c>
      <c r="AQ495" s="91"/>
      <c r="AR495" s="91"/>
      <c r="AS495" s="91"/>
      <c r="AT495" s="91"/>
      <c r="AU495" s="91"/>
      <c r="AV495" s="91"/>
      <c r="AW495" s="91"/>
      <c r="AX495" s="91"/>
      <c r="AY495">
        <f>COUNTA($C$495)</f>
        <v>1</v>
      </c>
    </row>
    <row r="496" spans="1:51" ht="30" customHeight="1" x14ac:dyDescent="0.2">
      <c r="A496" s="95">
        <v>6</v>
      </c>
      <c r="B496" s="95">
        <v>1</v>
      </c>
      <c r="C496" s="114" t="s">
        <v>739</v>
      </c>
      <c r="D496" s="114"/>
      <c r="E496" s="114"/>
      <c r="F496" s="114"/>
      <c r="G496" s="114"/>
      <c r="H496" s="114"/>
      <c r="I496" s="114"/>
      <c r="J496" s="98">
        <v>1000020348392</v>
      </c>
      <c r="K496" s="99"/>
      <c r="L496" s="99"/>
      <c r="M496" s="99"/>
      <c r="N496" s="99"/>
      <c r="O496" s="99"/>
      <c r="P496" s="100" t="s">
        <v>740</v>
      </c>
      <c r="Q496" s="100"/>
      <c r="R496" s="100"/>
      <c r="S496" s="100"/>
      <c r="T496" s="100"/>
      <c r="U496" s="100"/>
      <c r="V496" s="100"/>
      <c r="W496" s="100"/>
      <c r="X496" s="100"/>
      <c r="Y496" s="101">
        <v>88</v>
      </c>
      <c r="Z496" s="102"/>
      <c r="AA496" s="102"/>
      <c r="AB496" s="103"/>
      <c r="AC496" s="84" t="s">
        <v>731</v>
      </c>
      <c r="AD496" s="85"/>
      <c r="AE496" s="85"/>
      <c r="AF496" s="85"/>
      <c r="AG496" s="85"/>
      <c r="AH496" s="86" t="s">
        <v>276</v>
      </c>
      <c r="AI496" s="87"/>
      <c r="AJ496" s="87"/>
      <c r="AK496" s="87"/>
      <c r="AL496" s="88" t="s">
        <v>276</v>
      </c>
      <c r="AM496" s="89"/>
      <c r="AN496" s="89"/>
      <c r="AO496" s="90"/>
      <c r="AP496" s="91" t="s">
        <v>276</v>
      </c>
      <c r="AQ496" s="91"/>
      <c r="AR496" s="91"/>
      <c r="AS496" s="91"/>
      <c r="AT496" s="91"/>
      <c r="AU496" s="91"/>
      <c r="AV496" s="91"/>
      <c r="AW496" s="91"/>
      <c r="AX496" s="91"/>
      <c r="AY496">
        <f>COUNTA($C$496)</f>
        <v>1</v>
      </c>
    </row>
    <row r="497" spans="1:51" ht="30" customHeight="1" x14ac:dyDescent="0.2">
      <c r="A497" s="95">
        <v>7</v>
      </c>
      <c r="B497" s="95">
        <v>1</v>
      </c>
      <c r="C497" s="114" t="s">
        <v>741</v>
      </c>
      <c r="D497" s="114"/>
      <c r="E497" s="114"/>
      <c r="F497" s="114"/>
      <c r="G497" s="114"/>
      <c r="H497" s="114"/>
      <c r="I497" s="114"/>
      <c r="J497" s="98">
        <v>3000020382051</v>
      </c>
      <c r="K497" s="99"/>
      <c r="L497" s="99"/>
      <c r="M497" s="99"/>
      <c r="N497" s="99"/>
      <c r="O497" s="99"/>
      <c r="P497" s="100" t="s">
        <v>742</v>
      </c>
      <c r="Q497" s="100"/>
      <c r="R497" s="100"/>
      <c r="S497" s="100"/>
      <c r="T497" s="100"/>
      <c r="U497" s="100"/>
      <c r="V497" s="100"/>
      <c r="W497" s="100"/>
      <c r="X497" s="100"/>
      <c r="Y497" s="101">
        <v>81</v>
      </c>
      <c r="Z497" s="102"/>
      <c r="AA497" s="102"/>
      <c r="AB497" s="103"/>
      <c r="AC497" s="84" t="s">
        <v>731</v>
      </c>
      <c r="AD497" s="85"/>
      <c r="AE497" s="85"/>
      <c r="AF497" s="85"/>
      <c r="AG497" s="85"/>
      <c r="AH497" s="86" t="s">
        <v>276</v>
      </c>
      <c r="AI497" s="87"/>
      <c r="AJ497" s="87"/>
      <c r="AK497" s="87"/>
      <c r="AL497" s="88" t="s">
        <v>276</v>
      </c>
      <c r="AM497" s="89"/>
      <c r="AN497" s="89"/>
      <c r="AO497" s="90"/>
      <c r="AP497" s="91" t="s">
        <v>276</v>
      </c>
      <c r="AQ497" s="91"/>
      <c r="AR497" s="91"/>
      <c r="AS497" s="91"/>
      <c r="AT497" s="91"/>
      <c r="AU497" s="91"/>
      <c r="AV497" s="91"/>
      <c r="AW497" s="91"/>
      <c r="AX497" s="91"/>
      <c r="AY497">
        <f>COUNTA($C$497)</f>
        <v>1</v>
      </c>
    </row>
    <row r="498" spans="1:51" ht="30" customHeight="1" x14ac:dyDescent="0.2">
      <c r="A498" s="95">
        <v>8</v>
      </c>
      <c r="B498" s="95">
        <v>1</v>
      </c>
      <c r="C498" s="114" t="s">
        <v>743</v>
      </c>
      <c r="D498" s="114"/>
      <c r="E498" s="114"/>
      <c r="F498" s="114"/>
      <c r="G498" s="114"/>
      <c r="H498" s="114"/>
      <c r="I498" s="114"/>
      <c r="J498" s="98">
        <v>5000020069515</v>
      </c>
      <c r="K498" s="99"/>
      <c r="L498" s="99"/>
      <c r="M498" s="99"/>
      <c r="N498" s="99"/>
      <c r="O498" s="99"/>
      <c r="P498" s="100" t="s">
        <v>740</v>
      </c>
      <c r="Q498" s="100"/>
      <c r="R498" s="100"/>
      <c r="S498" s="100"/>
      <c r="T498" s="100"/>
      <c r="U498" s="100"/>
      <c r="V498" s="100"/>
      <c r="W498" s="100"/>
      <c r="X498" s="100"/>
      <c r="Y498" s="101">
        <v>62</v>
      </c>
      <c r="Z498" s="102"/>
      <c r="AA498" s="102"/>
      <c r="AB498" s="103"/>
      <c r="AC498" s="84" t="s">
        <v>731</v>
      </c>
      <c r="AD498" s="85"/>
      <c r="AE498" s="85"/>
      <c r="AF498" s="85"/>
      <c r="AG498" s="85"/>
      <c r="AH498" s="86" t="s">
        <v>276</v>
      </c>
      <c r="AI498" s="87"/>
      <c r="AJ498" s="87"/>
      <c r="AK498" s="87"/>
      <c r="AL498" s="88" t="s">
        <v>276</v>
      </c>
      <c r="AM498" s="89"/>
      <c r="AN498" s="89"/>
      <c r="AO498" s="90"/>
      <c r="AP498" s="91" t="s">
        <v>276</v>
      </c>
      <c r="AQ498" s="91"/>
      <c r="AR498" s="91"/>
      <c r="AS498" s="91"/>
      <c r="AT498" s="91"/>
      <c r="AU498" s="91"/>
      <c r="AV498" s="91"/>
      <c r="AW498" s="91"/>
      <c r="AX498" s="91"/>
      <c r="AY498">
        <f>COUNTA($C$498)</f>
        <v>1</v>
      </c>
    </row>
    <row r="499" spans="1:51" ht="30" customHeight="1" x14ac:dyDescent="0.2">
      <c r="A499" s="95">
        <v>9</v>
      </c>
      <c r="B499" s="95">
        <v>1</v>
      </c>
      <c r="C499" s="114" t="s">
        <v>744</v>
      </c>
      <c r="D499" s="114"/>
      <c r="E499" s="114"/>
      <c r="F499" s="114"/>
      <c r="G499" s="114"/>
      <c r="H499" s="114"/>
      <c r="I499" s="114"/>
      <c r="J499" s="98">
        <v>4000020238376</v>
      </c>
      <c r="K499" s="99"/>
      <c r="L499" s="99"/>
      <c r="M499" s="99"/>
      <c r="N499" s="99"/>
      <c r="O499" s="99"/>
      <c r="P499" s="100" t="s">
        <v>745</v>
      </c>
      <c r="Q499" s="100"/>
      <c r="R499" s="100"/>
      <c r="S499" s="100"/>
      <c r="T499" s="100"/>
      <c r="U499" s="100"/>
      <c r="V499" s="100"/>
      <c r="W499" s="100"/>
      <c r="X499" s="100"/>
      <c r="Y499" s="101">
        <v>61</v>
      </c>
      <c r="Z499" s="102"/>
      <c r="AA499" s="102"/>
      <c r="AB499" s="103"/>
      <c r="AC499" s="84" t="s">
        <v>731</v>
      </c>
      <c r="AD499" s="85"/>
      <c r="AE499" s="85"/>
      <c r="AF499" s="85"/>
      <c r="AG499" s="85"/>
      <c r="AH499" s="86" t="s">
        <v>276</v>
      </c>
      <c r="AI499" s="87"/>
      <c r="AJ499" s="87"/>
      <c r="AK499" s="87"/>
      <c r="AL499" s="88" t="s">
        <v>276</v>
      </c>
      <c r="AM499" s="89"/>
      <c r="AN499" s="89"/>
      <c r="AO499" s="90"/>
      <c r="AP499" s="91" t="s">
        <v>276</v>
      </c>
      <c r="AQ499" s="91"/>
      <c r="AR499" s="91"/>
      <c r="AS499" s="91"/>
      <c r="AT499" s="91"/>
      <c r="AU499" s="91"/>
      <c r="AV499" s="91"/>
      <c r="AW499" s="91"/>
      <c r="AX499" s="91"/>
      <c r="AY499">
        <f>COUNTA($C$499)</f>
        <v>1</v>
      </c>
    </row>
    <row r="500" spans="1:51" ht="30" customHeight="1" x14ac:dyDescent="0.2">
      <c r="A500" s="95">
        <v>10</v>
      </c>
      <c r="B500" s="95">
        <v>1</v>
      </c>
      <c r="C500" s="114" t="s">
        <v>746</v>
      </c>
      <c r="D500" s="114"/>
      <c r="E500" s="114"/>
      <c r="F500" s="114"/>
      <c r="G500" s="114"/>
      <c r="H500" s="114"/>
      <c r="I500" s="114"/>
      <c r="J500" s="98">
        <v>3000020132241</v>
      </c>
      <c r="K500" s="99"/>
      <c r="L500" s="99"/>
      <c r="M500" s="99"/>
      <c r="N500" s="99"/>
      <c r="O500" s="99"/>
      <c r="P500" s="100" t="s">
        <v>745</v>
      </c>
      <c r="Q500" s="100"/>
      <c r="R500" s="100"/>
      <c r="S500" s="100"/>
      <c r="T500" s="100"/>
      <c r="U500" s="100"/>
      <c r="V500" s="100"/>
      <c r="W500" s="100"/>
      <c r="X500" s="100"/>
      <c r="Y500" s="101">
        <v>60</v>
      </c>
      <c r="Z500" s="102"/>
      <c r="AA500" s="102"/>
      <c r="AB500" s="103"/>
      <c r="AC500" s="84" t="s">
        <v>731</v>
      </c>
      <c r="AD500" s="85"/>
      <c r="AE500" s="85"/>
      <c r="AF500" s="85"/>
      <c r="AG500" s="85"/>
      <c r="AH500" s="86" t="s">
        <v>276</v>
      </c>
      <c r="AI500" s="87"/>
      <c r="AJ500" s="87"/>
      <c r="AK500" s="87"/>
      <c r="AL500" s="88" t="s">
        <v>276</v>
      </c>
      <c r="AM500" s="89"/>
      <c r="AN500" s="89"/>
      <c r="AO500" s="90"/>
      <c r="AP500" s="91" t="s">
        <v>276</v>
      </c>
      <c r="AQ500" s="91"/>
      <c r="AR500" s="91"/>
      <c r="AS500" s="91"/>
      <c r="AT500" s="91"/>
      <c r="AU500" s="91"/>
      <c r="AV500" s="91"/>
      <c r="AW500" s="91"/>
      <c r="AX500" s="91"/>
      <c r="AY500">
        <f>COUNTA($C$500)</f>
        <v>1</v>
      </c>
    </row>
    <row r="501" spans="1:51" ht="30" hidden="1" customHeight="1" x14ac:dyDescent="0.2">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2">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2">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2">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2">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2">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2">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2">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2">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2">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2">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2">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2">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2">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2">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2">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2">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2">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2">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2">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2">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2">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222</v>
      </c>
      <c r="AD523" s="105"/>
      <c r="AE523" s="105"/>
      <c r="AF523" s="105"/>
      <c r="AG523" s="105"/>
      <c r="AH523" s="122" t="s">
        <v>240</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2">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2">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2">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2">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2">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2">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2">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2">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2">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2">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2">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2">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2">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2">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2">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2">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2">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2">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2">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2">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2">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2">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2">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2">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2">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2">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2">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2">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2">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2">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2">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2">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222</v>
      </c>
      <c r="AD556" s="105"/>
      <c r="AE556" s="105"/>
      <c r="AF556" s="105"/>
      <c r="AG556" s="105"/>
      <c r="AH556" s="122" t="s">
        <v>240</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2">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2">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2">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2">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2">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2">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2">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2">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2">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2">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2">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2">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2">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2">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2">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2">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2">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2">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2">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2">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2">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2">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2">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2">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2">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2">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2">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2">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2">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2">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2">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2">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222</v>
      </c>
      <c r="AD589" s="105"/>
      <c r="AE589" s="105"/>
      <c r="AF589" s="105"/>
      <c r="AG589" s="105"/>
      <c r="AH589" s="122" t="s">
        <v>240</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2">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2">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2">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2">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2">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2">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2">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2">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2">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2">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2">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2">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2">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2">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2">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2">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2">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2">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2">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2">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2">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2">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2">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2">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2">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2">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2">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2">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2">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2">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2">
      <c r="A620" s="109" t="s">
        <v>570</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224</v>
      </c>
      <c r="AM620" s="113"/>
      <c r="AN620" s="113"/>
      <c r="AO620" s="61"/>
      <c r="AP620" s="56"/>
      <c r="AQ620" s="56"/>
      <c r="AR620" s="56"/>
      <c r="AS620" s="56"/>
      <c r="AT620" s="56"/>
      <c r="AU620" s="56"/>
      <c r="AV620" s="56"/>
      <c r="AW620" s="56"/>
      <c r="AX620" s="57"/>
      <c r="AY620">
        <f>COUNTIF($AO$620,"☑")</f>
        <v>0</v>
      </c>
    </row>
    <row r="621" spans="1:51" ht="24.75" hidden="1"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2">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2">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218</v>
      </c>
      <c r="AQ623" s="108"/>
      <c r="AR623" s="108"/>
      <c r="AS623" s="108"/>
      <c r="AT623" s="108"/>
      <c r="AU623" s="108"/>
      <c r="AV623" s="108"/>
      <c r="AW623" s="108"/>
      <c r="AX623" s="108"/>
    </row>
    <row r="624" spans="1:51" ht="30" hidden="1" customHeight="1" x14ac:dyDescent="0.2">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2">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2">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2">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2">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2">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2">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2">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2">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2">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2">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2">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2">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2">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2">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2">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2">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2">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2">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2">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2">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2">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2">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2">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2">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2">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2">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2">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2">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2">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0" max="16383" man="1"/>
    <brk id="221" max="16383" man="1"/>
    <brk id="261" max="16383" man="1"/>
    <brk id="353"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409</v>
      </c>
      <c r="AA1" s="29" t="s">
        <v>73</v>
      </c>
      <c r="AB1" s="29" t="s">
        <v>410</v>
      </c>
      <c r="AC1" s="29" t="s">
        <v>30</v>
      </c>
      <c r="AD1" s="28"/>
      <c r="AE1" s="29" t="s">
        <v>42</v>
      </c>
      <c r="AF1" s="30"/>
      <c r="AG1" s="42" t="s">
        <v>176</v>
      </c>
      <c r="AI1" s="42" t="s">
        <v>179</v>
      </c>
      <c r="AK1" s="42" t="s">
        <v>184</v>
      </c>
      <c r="AM1" s="63"/>
      <c r="AN1" s="63"/>
      <c r="AP1" s="28" t="s">
        <v>233</v>
      </c>
    </row>
    <row r="2" spans="1:42" ht="13.5" customHeight="1" x14ac:dyDescent="0.2">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279</v>
      </c>
      <c r="AB2" s="71" t="s">
        <v>504</v>
      </c>
      <c r="AC2" s="72" t="s">
        <v>125</v>
      </c>
      <c r="AD2" s="28"/>
      <c r="AE2" s="34" t="s">
        <v>157</v>
      </c>
      <c r="AF2" s="30"/>
      <c r="AG2" s="44" t="s">
        <v>244</v>
      </c>
      <c r="AI2" s="42" t="s">
        <v>276</v>
      </c>
      <c r="AK2" s="42" t="s">
        <v>185</v>
      </c>
      <c r="AM2" s="63"/>
      <c r="AN2" s="63"/>
      <c r="AP2" s="44" t="s">
        <v>244</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604</v>
      </c>
      <c r="R3" s="13" t="str">
        <f t="shared" ref="R3:R8" si="3">IF(Q3="","",P3)</f>
        <v>委託・請負</v>
      </c>
      <c r="S3" s="13" t="str">
        <f t="shared" ref="S3:S8" si="4">IF(R3="",S2,IF(S2&lt;&gt;"",CONCATENATE(S2,"、",R3),R3))</f>
        <v>委託・請負</v>
      </c>
      <c r="T3" s="13"/>
      <c r="U3" s="32" t="s">
        <v>535</v>
      </c>
      <c r="W3" s="32" t="s">
        <v>136</v>
      </c>
      <c r="Y3" s="32" t="s">
        <v>60</v>
      </c>
      <c r="Z3" s="32" t="s">
        <v>411</v>
      </c>
      <c r="AA3" s="71" t="s">
        <v>377</v>
      </c>
      <c r="AB3" s="71" t="s">
        <v>505</v>
      </c>
      <c r="AC3" s="72" t="s">
        <v>126</v>
      </c>
      <c r="AD3" s="28"/>
      <c r="AE3" s="34" t="s">
        <v>158</v>
      </c>
      <c r="AF3" s="30"/>
      <c r="AG3" s="44" t="s">
        <v>245</v>
      </c>
      <c r="AI3" s="42" t="s">
        <v>178</v>
      </c>
      <c r="AK3" s="42" t="str">
        <f>CHAR(CODE(AK2)+1)</f>
        <v>B</v>
      </c>
      <c r="AM3" s="63"/>
      <c r="AN3" s="63"/>
      <c r="AP3" s="44" t="s">
        <v>245</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591</v>
      </c>
      <c r="W4" s="32" t="s">
        <v>137</v>
      </c>
      <c r="Y4" s="32" t="s">
        <v>284</v>
      </c>
      <c r="Z4" s="32" t="s">
        <v>412</v>
      </c>
      <c r="AA4" s="71" t="s">
        <v>378</v>
      </c>
      <c r="AB4" s="71" t="s">
        <v>506</v>
      </c>
      <c r="AC4" s="71" t="s">
        <v>127</v>
      </c>
      <c r="AD4" s="28"/>
      <c r="AE4" s="34" t="s">
        <v>159</v>
      </c>
      <c r="AF4" s="30"/>
      <c r="AG4" s="44" t="s">
        <v>246</v>
      </c>
      <c r="AI4" s="42" t="s">
        <v>180</v>
      </c>
      <c r="AK4" s="42" t="str">
        <f t="shared" ref="AK4:AK49" si="7">CHAR(CODE(AK3)+1)</f>
        <v>C</v>
      </c>
      <c r="AM4" s="63"/>
      <c r="AN4" s="63"/>
      <c r="AP4" s="44" t="s">
        <v>246</v>
      </c>
    </row>
    <row r="5" spans="1:42" ht="13.5" customHeight="1" x14ac:dyDescent="0.2">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559</v>
      </c>
      <c r="Y5" s="32" t="s">
        <v>285</v>
      </c>
      <c r="Z5" s="32" t="s">
        <v>413</v>
      </c>
      <c r="AA5" s="71" t="s">
        <v>379</v>
      </c>
      <c r="AB5" s="71" t="s">
        <v>507</v>
      </c>
      <c r="AC5" s="71" t="s">
        <v>160</v>
      </c>
      <c r="AD5" s="31"/>
      <c r="AE5" s="34" t="s">
        <v>257</v>
      </c>
      <c r="AF5" s="30"/>
      <c r="AG5" s="44" t="s">
        <v>247</v>
      </c>
      <c r="AI5" s="42" t="s">
        <v>282</v>
      </c>
      <c r="AK5" s="42" t="str">
        <f t="shared" si="7"/>
        <v>D</v>
      </c>
      <c r="AP5" s="44" t="s">
        <v>247</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t="s">
        <v>604</v>
      </c>
      <c r="R6" s="13" t="str">
        <f t="shared" si="3"/>
        <v>交付</v>
      </c>
      <c r="S6" s="13" t="str">
        <f t="shared" si="4"/>
        <v>委託・請負、交付</v>
      </c>
      <c r="T6" s="13"/>
      <c r="U6" s="32" t="s">
        <v>259</v>
      </c>
      <c r="W6" s="32" t="s">
        <v>561</v>
      </c>
      <c r="Y6" s="32" t="s">
        <v>286</v>
      </c>
      <c r="Z6" s="32" t="s">
        <v>414</v>
      </c>
      <c r="AA6" s="71" t="s">
        <v>380</v>
      </c>
      <c r="AB6" s="71" t="s">
        <v>508</v>
      </c>
      <c r="AC6" s="71" t="s">
        <v>128</v>
      </c>
      <c r="AD6" s="31"/>
      <c r="AE6" s="34" t="s">
        <v>254</v>
      </c>
      <c r="AF6" s="30"/>
      <c r="AG6" s="44" t="s">
        <v>248</v>
      </c>
      <c r="AI6" s="42" t="s">
        <v>283</v>
      </c>
      <c r="AK6" s="42" t="str">
        <f>CHAR(CODE(AK5)+1)</f>
        <v>E</v>
      </c>
      <c r="AP6" s="44" t="s">
        <v>248</v>
      </c>
    </row>
    <row r="7" spans="1:42" ht="13.5" customHeight="1" x14ac:dyDescent="0.2">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委託・請負、交付</v>
      </c>
      <c r="T7" s="13"/>
      <c r="U7" s="32"/>
      <c r="W7" s="32" t="s">
        <v>138</v>
      </c>
      <c r="Y7" s="32" t="s">
        <v>287</v>
      </c>
      <c r="Z7" s="32" t="s">
        <v>415</v>
      </c>
      <c r="AA7" s="71" t="s">
        <v>381</v>
      </c>
      <c r="AB7" s="71" t="s">
        <v>509</v>
      </c>
      <c r="AC7" s="31"/>
      <c r="AD7" s="31"/>
      <c r="AE7" s="32" t="s">
        <v>128</v>
      </c>
      <c r="AF7" s="30"/>
      <c r="AG7" s="44" t="s">
        <v>249</v>
      </c>
      <c r="AH7" s="66"/>
      <c r="AI7" s="44" t="s">
        <v>272</v>
      </c>
      <c r="AK7" s="42" t="str">
        <f>CHAR(CODE(AK6)+1)</f>
        <v>F</v>
      </c>
      <c r="AP7" s="44" t="s">
        <v>249</v>
      </c>
    </row>
    <row r="8" spans="1:42" ht="13.5" customHeight="1" x14ac:dyDescent="0.2">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委託・請負、交付</v>
      </c>
      <c r="T8" s="13"/>
      <c r="U8" s="32" t="s">
        <v>280</v>
      </c>
      <c r="W8" s="32" t="s">
        <v>139</v>
      </c>
      <c r="Y8" s="32" t="s">
        <v>288</v>
      </c>
      <c r="Z8" s="32" t="s">
        <v>416</v>
      </c>
      <c r="AA8" s="71" t="s">
        <v>382</v>
      </c>
      <c r="AB8" s="71" t="s">
        <v>510</v>
      </c>
      <c r="AC8" s="31"/>
      <c r="AD8" s="31"/>
      <c r="AE8" s="31"/>
      <c r="AF8" s="30"/>
      <c r="AG8" s="44" t="s">
        <v>250</v>
      </c>
      <c r="AI8" s="42" t="s">
        <v>273</v>
      </c>
      <c r="AK8" s="42" t="str">
        <f t="shared" si="7"/>
        <v>G</v>
      </c>
      <c r="AP8" s="44" t="s">
        <v>250</v>
      </c>
    </row>
    <row r="9" spans="1:42" ht="13.5" customHeight="1" x14ac:dyDescent="0.2">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281</v>
      </c>
      <c r="W9" s="32" t="s">
        <v>140</v>
      </c>
      <c r="Y9" s="32" t="s">
        <v>289</v>
      </c>
      <c r="Z9" s="32" t="s">
        <v>417</v>
      </c>
      <c r="AA9" s="71" t="s">
        <v>383</v>
      </c>
      <c r="AB9" s="71" t="s">
        <v>511</v>
      </c>
      <c r="AC9" s="31"/>
      <c r="AD9" s="31"/>
      <c r="AE9" s="31"/>
      <c r="AF9" s="30"/>
      <c r="AG9" s="44" t="s">
        <v>251</v>
      </c>
      <c r="AI9" s="62"/>
      <c r="AK9" s="42" t="str">
        <f t="shared" si="7"/>
        <v>H</v>
      </c>
      <c r="AP9" s="44" t="s">
        <v>251</v>
      </c>
    </row>
    <row r="10" spans="1:42" ht="13.5" customHeight="1" x14ac:dyDescent="0.2">
      <c r="A10" s="14" t="s">
        <v>216</v>
      </c>
      <c r="B10" s="15" t="s">
        <v>604</v>
      </c>
      <c r="C10" s="13" t="str">
        <f t="shared" si="0"/>
        <v>国土強靱化施策</v>
      </c>
      <c r="D10" s="13" t="str">
        <f t="shared" si="8"/>
        <v>国土強靱化施策</v>
      </c>
      <c r="F10" s="18" t="s">
        <v>107</v>
      </c>
      <c r="G10" s="17"/>
      <c r="H10" s="13" t="str">
        <f t="shared" si="1"/>
        <v/>
      </c>
      <c r="I10" s="13" t="str">
        <f t="shared" si="5"/>
        <v>一般会計</v>
      </c>
      <c r="K10" s="14" t="s">
        <v>219</v>
      </c>
      <c r="L10" s="15"/>
      <c r="M10" s="13" t="str">
        <f t="shared" si="2"/>
        <v/>
      </c>
      <c r="N10" s="13" t="str">
        <f t="shared" si="6"/>
        <v/>
      </c>
      <c r="O10" s="13"/>
      <c r="P10" s="13" t="str">
        <f>S8</f>
        <v>委託・請負、交付</v>
      </c>
      <c r="Q10" s="19"/>
      <c r="T10" s="13"/>
      <c r="W10" s="32" t="s">
        <v>141</v>
      </c>
      <c r="Y10" s="32" t="s">
        <v>290</v>
      </c>
      <c r="Z10" s="32" t="s">
        <v>418</v>
      </c>
      <c r="AA10" s="71" t="s">
        <v>384</v>
      </c>
      <c r="AB10" s="71" t="s">
        <v>512</v>
      </c>
      <c r="AC10" s="31"/>
      <c r="AD10" s="31"/>
      <c r="AE10" s="31"/>
      <c r="AF10" s="30"/>
      <c r="AG10" s="44" t="s">
        <v>236</v>
      </c>
      <c r="AK10" s="42" t="str">
        <f t="shared" si="7"/>
        <v>I</v>
      </c>
      <c r="AP10" s="42" t="s">
        <v>234</v>
      </c>
    </row>
    <row r="11" spans="1:42" ht="13.5" customHeight="1" x14ac:dyDescent="0.2">
      <c r="A11" s="14" t="s">
        <v>84</v>
      </c>
      <c r="B11" s="15"/>
      <c r="C11" s="13" t="str">
        <f t="shared" si="0"/>
        <v/>
      </c>
      <c r="D11" s="13" t="str">
        <f t="shared" si="8"/>
        <v>国土強靱化施策</v>
      </c>
      <c r="F11" s="18" t="s">
        <v>108</v>
      </c>
      <c r="G11" s="17"/>
      <c r="H11" s="13" t="str">
        <f t="shared" si="1"/>
        <v/>
      </c>
      <c r="I11" s="13" t="str">
        <f t="shared" si="5"/>
        <v>一般会計</v>
      </c>
      <c r="K11" s="14" t="s">
        <v>101</v>
      </c>
      <c r="L11" s="15" t="s">
        <v>604</v>
      </c>
      <c r="M11" s="13" t="str">
        <f t="shared" si="2"/>
        <v>その他の事項経費</v>
      </c>
      <c r="N11" s="13" t="str">
        <f t="shared" si="6"/>
        <v>その他の事項経費</v>
      </c>
      <c r="O11" s="13"/>
      <c r="P11" s="13"/>
      <c r="Q11" s="19"/>
      <c r="T11" s="13"/>
      <c r="W11" s="32" t="s">
        <v>588</v>
      </c>
      <c r="Y11" s="32" t="s">
        <v>291</v>
      </c>
      <c r="Z11" s="32" t="s">
        <v>419</v>
      </c>
      <c r="AA11" s="71" t="s">
        <v>385</v>
      </c>
      <c r="AB11" s="71" t="s">
        <v>513</v>
      </c>
      <c r="AC11" s="31"/>
      <c r="AD11" s="31"/>
      <c r="AE11" s="31"/>
      <c r="AF11" s="30"/>
      <c r="AG11" s="42" t="s">
        <v>239</v>
      </c>
      <c r="AK11" s="42" t="str">
        <f t="shared" si="7"/>
        <v>J</v>
      </c>
    </row>
    <row r="12" spans="1:42" ht="13.5" customHeight="1" x14ac:dyDescent="0.2">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536</v>
      </c>
      <c r="W12" s="32" t="s">
        <v>142</v>
      </c>
      <c r="Y12" s="32" t="s">
        <v>292</v>
      </c>
      <c r="Z12" s="32" t="s">
        <v>420</v>
      </c>
      <c r="AA12" s="71" t="s">
        <v>386</v>
      </c>
      <c r="AB12" s="71" t="s">
        <v>514</v>
      </c>
      <c r="AC12" s="31"/>
      <c r="AD12" s="31"/>
      <c r="AE12" s="31"/>
      <c r="AF12" s="30"/>
      <c r="AG12" s="42" t="s">
        <v>237</v>
      </c>
      <c r="AK12" s="42" t="str">
        <f t="shared" si="7"/>
        <v>K</v>
      </c>
    </row>
    <row r="13" spans="1:42" ht="13.5" customHeight="1" x14ac:dyDescent="0.2">
      <c r="A13" s="14" t="s">
        <v>86</v>
      </c>
      <c r="B13" s="15"/>
      <c r="C13" s="13" t="str">
        <f t="shared" si="9"/>
        <v/>
      </c>
      <c r="D13" s="13" t="str">
        <f t="shared" si="8"/>
        <v>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293</v>
      </c>
      <c r="Z13" s="32" t="s">
        <v>421</v>
      </c>
      <c r="AA13" s="71" t="s">
        <v>387</v>
      </c>
      <c r="AB13" s="71" t="s">
        <v>515</v>
      </c>
      <c r="AC13" s="31"/>
      <c r="AD13" s="31"/>
      <c r="AE13" s="31"/>
      <c r="AF13" s="30"/>
      <c r="AG13" s="42" t="s">
        <v>238</v>
      </c>
      <c r="AK13" s="42" t="str">
        <f t="shared" si="7"/>
        <v>L</v>
      </c>
    </row>
    <row r="14" spans="1:42" ht="13.5" customHeight="1" x14ac:dyDescent="0.2">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537</v>
      </c>
      <c r="W14" s="32" t="s">
        <v>144</v>
      </c>
      <c r="Y14" s="32" t="s">
        <v>294</v>
      </c>
      <c r="Z14" s="32" t="s">
        <v>422</v>
      </c>
      <c r="AA14" s="71" t="s">
        <v>388</v>
      </c>
      <c r="AB14" s="71" t="s">
        <v>516</v>
      </c>
      <c r="AC14" s="31"/>
      <c r="AD14" s="31"/>
      <c r="AE14" s="31"/>
      <c r="AF14" s="30"/>
      <c r="AG14" s="62"/>
      <c r="AK14" s="42" t="str">
        <f t="shared" si="7"/>
        <v>M</v>
      </c>
    </row>
    <row r="15" spans="1:42" ht="13.5" customHeight="1" x14ac:dyDescent="0.2">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538</v>
      </c>
      <c r="W15" s="32" t="s">
        <v>145</v>
      </c>
      <c r="Y15" s="32" t="s">
        <v>295</v>
      </c>
      <c r="Z15" s="32" t="s">
        <v>423</v>
      </c>
      <c r="AA15" s="71" t="s">
        <v>389</v>
      </c>
      <c r="AB15" s="71" t="s">
        <v>517</v>
      </c>
      <c r="AC15" s="31"/>
      <c r="AD15" s="31"/>
      <c r="AE15" s="31"/>
      <c r="AF15" s="30"/>
      <c r="AG15" s="63"/>
      <c r="AK15" s="42" t="str">
        <f t="shared" si="7"/>
        <v>N</v>
      </c>
    </row>
    <row r="16" spans="1:42" ht="13.5" customHeight="1" x14ac:dyDescent="0.2">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539</v>
      </c>
      <c r="W16" s="32" t="s">
        <v>146</v>
      </c>
      <c r="Y16" s="32" t="s">
        <v>296</v>
      </c>
      <c r="Z16" s="32" t="s">
        <v>424</v>
      </c>
      <c r="AA16" s="71" t="s">
        <v>390</v>
      </c>
      <c r="AB16" s="71" t="s">
        <v>518</v>
      </c>
      <c r="AC16" s="31"/>
      <c r="AD16" s="31"/>
      <c r="AE16" s="31"/>
      <c r="AF16" s="30"/>
      <c r="AG16" s="63"/>
      <c r="AK16" s="42" t="str">
        <f t="shared" si="7"/>
        <v>O</v>
      </c>
    </row>
    <row r="17" spans="1:37" ht="13.5" customHeight="1" x14ac:dyDescent="0.2">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557</v>
      </c>
      <c r="W17" s="32" t="s">
        <v>147</v>
      </c>
      <c r="Y17" s="32" t="s">
        <v>297</v>
      </c>
      <c r="Z17" s="32" t="s">
        <v>425</v>
      </c>
      <c r="AA17" s="71" t="s">
        <v>391</v>
      </c>
      <c r="AB17" s="71" t="s">
        <v>519</v>
      </c>
      <c r="AC17" s="31"/>
      <c r="AD17" s="31"/>
      <c r="AE17" s="31"/>
      <c r="AF17" s="30"/>
      <c r="AG17" s="63"/>
      <c r="AK17" s="42" t="str">
        <f t="shared" si="7"/>
        <v>P</v>
      </c>
    </row>
    <row r="18" spans="1:37" ht="13.5" customHeight="1" x14ac:dyDescent="0.2">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540</v>
      </c>
      <c r="W18" s="32" t="s">
        <v>148</v>
      </c>
      <c r="Y18" s="32" t="s">
        <v>298</v>
      </c>
      <c r="Z18" s="32" t="s">
        <v>426</v>
      </c>
      <c r="AA18" s="71" t="s">
        <v>392</v>
      </c>
      <c r="AB18" s="71" t="s">
        <v>520</v>
      </c>
      <c r="AC18" s="31"/>
      <c r="AD18" s="31"/>
      <c r="AE18" s="31"/>
      <c r="AF18" s="30"/>
      <c r="AK18" s="42" t="str">
        <f t="shared" si="7"/>
        <v>Q</v>
      </c>
    </row>
    <row r="19" spans="1:37" ht="13.5" customHeight="1" x14ac:dyDescent="0.2">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541</v>
      </c>
      <c r="W19" s="32" t="s">
        <v>149</v>
      </c>
      <c r="Y19" s="32" t="s">
        <v>299</v>
      </c>
      <c r="Z19" s="32" t="s">
        <v>427</v>
      </c>
      <c r="AA19" s="71" t="s">
        <v>393</v>
      </c>
      <c r="AB19" s="71" t="s">
        <v>521</v>
      </c>
      <c r="AC19" s="31"/>
      <c r="AD19" s="31"/>
      <c r="AE19" s="31"/>
      <c r="AF19" s="30"/>
      <c r="AK19" s="42" t="str">
        <f t="shared" si="7"/>
        <v>R</v>
      </c>
    </row>
    <row r="20" spans="1:37" ht="13.5" customHeight="1" x14ac:dyDescent="0.2">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542</v>
      </c>
      <c r="W20" s="32" t="s">
        <v>150</v>
      </c>
      <c r="Y20" s="32" t="s">
        <v>300</v>
      </c>
      <c r="Z20" s="32" t="s">
        <v>428</v>
      </c>
      <c r="AA20" s="71" t="s">
        <v>394</v>
      </c>
      <c r="AB20" s="71" t="s">
        <v>522</v>
      </c>
      <c r="AC20" s="31"/>
      <c r="AD20" s="31"/>
      <c r="AE20" s="31"/>
      <c r="AF20" s="30"/>
      <c r="AK20" s="42" t="str">
        <f t="shared" si="7"/>
        <v>S</v>
      </c>
    </row>
    <row r="21" spans="1:37" ht="13.5" customHeight="1" x14ac:dyDescent="0.2">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543</v>
      </c>
      <c r="W21" s="32" t="s">
        <v>151</v>
      </c>
      <c r="Y21" s="32" t="s">
        <v>301</v>
      </c>
      <c r="Z21" s="32" t="s">
        <v>429</v>
      </c>
      <c r="AA21" s="71" t="s">
        <v>395</v>
      </c>
      <c r="AB21" s="71" t="s">
        <v>523</v>
      </c>
      <c r="AC21" s="31"/>
      <c r="AD21" s="31"/>
      <c r="AE21" s="31"/>
      <c r="AF21" s="30"/>
      <c r="AK21" s="42" t="str">
        <f t="shared" si="7"/>
        <v>T</v>
      </c>
    </row>
    <row r="22" spans="1:37" ht="13.5" customHeight="1" x14ac:dyDescent="0.2">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590</v>
      </c>
      <c r="W22" s="32" t="s">
        <v>152</v>
      </c>
      <c r="Y22" s="32" t="s">
        <v>302</v>
      </c>
      <c r="Z22" s="32" t="s">
        <v>430</v>
      </c>
      <c r="AA22" s="71" t="s">
        <v>396</v>
      </c>
      <c r="AB22" s="71" t="s">
        <v>524</v>
      </c>
      <c r="AC22" s="31"/>
      <c r="AD22" s="31"/>
      <c r="AE22" s="31"/>
      <c r="AF22" s="30"/>
      <c r="AK22" s="42" t="str">
        <f t="shared" si="7"/>
        <v>U</v>
      </c>
    </row>
    <row r="23" spans="1:37" ht="13.5" customHeight="1" x14ac:dyDescent="0.2">
      <c r="A23" s="69" t="s">
        <v>274</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544</v>
      </c>
      <c r="W23" s="32" t="s">
        <v>153</v>
      </c>
      <c r="Y23" s="32" t="s">
        <v>303</v>
      </c>
      <c r="Z23" s="32" t="s">
        <v>431</v>
      </c>
      <c r="AA23" s="71" t="s">
        <v>397</v>
      </c>
      <c r="AB23" s="71" t="s">
        <v>525</v>
      </c>
      <c r="AC23" s="31"/>
      <c r="AD23" s="31"/>
      <c r="AE23" s="31"/>
      <c r="AF23" s="30"/>
      <c r="AK23" s="42" t="str">
        <f t="shared" si="7"/>
        <v>V</v>
      </c>
    </row>
    <row r="24" spans="1:37" ht="13.5" customHeight="1" x14ac:dyDescent="0.2">
      <c r="A24" s="83"/>
      <c r="B24" s="67"/>
      <c r="F24" s="18" t="s">
        <v>277</v>
      </c>
      <c r="G24" s="17"/>
      <c r="H24" s="13" t="str">
        <f t="shared" si="1"/>
        <v/>
      </c>
      <c r="I24" s="13" t="str">
        <f t="shared" si="5"/>
        <v>一般会計</v>
      </c>
      <c r="K24" s="13"/>
      <c r="L24" s="13"/>
      <c r="O24" s="13"/>
      <c r="P24" s="13"/>
      <c r="Q24" s="19"/>
      <c r="T24" s="13"/>
      <c r="U24" s="32" t="s">
        <v>545</v>
      </c>
      <c r="W24" s="32" t="s">
        <v>154</v>
      </c>
      <c r="Y24" s="32" t="s">
        <v>304</v>
      </c>
      <c r="Z24" s="32" t="s">
        <v>432</v>
      </c>
      <c r="AA24" s="71" t="s">
        <v>398</v>
      </c>
      <c r="AB24" s="71" t="s">
        <v>526</v>
      </c>
      <c r="AC24" s="31"/>
      <c r="AD24" s="31"/>
      <c r="AE24" s="31"/>
      <c r="AF24" s="30"/>
      <c r="AK24" s="42" t="str">
        <f>CHAR(CODE(AK23)+1)</f>
        <v>W</v>
      </c>
    </row>
    <row r="25" spans="1:37" ht="13.5" customHeight="1" x14ac:dyDescent="0.2">
      <c r="A25" s="68"/>
      <c r="B25" s="67"/>
      <c r="F25" s="18" t="s">
        <v>120</v>
      </c>
      <c r="G25" s="17"/>
      <c r="H25" s="13" t="str">
        <f t="shared" si="1"/>
        <v/>
      </c>
      <c r="I25" s="13" t="str">
        <f t="shared" si="5"/>
        <v>一般会計</v>
      </c>
      <c r="K25" s="13"/>
      <c r="L25" s="13"/>
      <c r="O25" s="13"/>
      <c r="P25" s="13"/>
      <c r="Q25" s="19"/>
      <c r="T25" s="13"/>
      <c r="U25" s="32" t="s">
        <v>546</v>
      </c>
      <c r="W25" s="60"/>
      <c r="Y25" s="32" t="s">
        <v>305</v>
      </c>
      <c r="Z25" s="32" t="s">
        <v>433</v>
      </c>
      <c r="AA25" s="71" t="s">
        <v>399</v>
      </c>
      <c r="AB25" s="71" t="s">
        <v>527</v>
      </c>
      <c r="AC25" s="31"/>
      <c r="AD25" s="31"/>
      <c r="AE25" s="31"/>
      <c r="AF25" s="30"/>
      <c r="AK25" s="42" t="str">
        <f t="shared" si="7"/>
        <v>X</v>
      </c>
    </row>
    <row r="26" spans="1:37" ht="13.5" customHeight="1" x14ac:dyDescent="0.2">
      <c r="A26" s="68"/>
      <c r="B26" s="67"/>
      <c r="F26" s="18" t="s">
        <v>121</v>
      </c>
      <c r="G26" s="17"/>
      <c r="H26" s="13" t="str">
        <f t="shared" si="1"/>
        <v/>
      </c>
      <c r="I26" s="13" t="str">
        <f t="shared" si="5"/>
        <v>一般会計</v>
      </c>
      <c r="K26" s="13"/>
      <c r="L26" s="13"/>
      <c r="O26" s="13"/>
      <c r="P26" s="13"/>
      <c r="Q26" s="19"/>
      <c r="T26" s="13"/>
      <c r="U26" s="32" t="s">
        <v>547</v>
      </c>
      <c r="Y26" s="32" t="s">
        <v>306</v>
      </c>
      <c r="Z26" s="32" t="s">
        <v>434</v>
      </c>
      <c r="AA26" s="71" t="s">
        <v>400</v>
      </c>
      <c r="AB26" s="71" t="s">
        <v>528</v>
      </c>
      <c r="AC26" s="31"/>
      <c r="AD26" s="31"/>
      <c r="AE26" s="31"/>
      <c r="AF26" s="30"/>
      <c r="AK26" s="42" t="str">
        <f t="shared" si="7"/>
        <v>Y</v>
      </c>
    </row>
    <row r="27" spans="1:37" ht="13.5" customHeight="1" x14ac:dyDescent="0.2">
      <c r="A27" s="13" t="str">
        <f>IF(D23="", "-", D23)</f>
        <v>国土強靱化施策</v>
      </c>
      <c r="B27" s="13"/>
      <c r="F27" s="18" t="s">
        <v>122</v>
      </c>
      <c r="G27" s="17"/>
      <c r="H27" s="13" t="str">
        <f t="shared" si="1"/>
        <v/>
      </c>
      <c r="I27" s="13" t="str">
        <f t="shared" si="5"/>
        <v>一般会計</v>
      </c>
      <c r="K27" s="13"/>
      <c r="L27" s="13"/>
      <c r="O27" s="13"/>
      <c r="P27" s="13"/>
      <c r="Q27" s="19"/>
      <c r="T27" s="13"/>
      <c r="U27" s="32" t="s">
        <v>548</v>
      </c>
      <c r="Y27" s="32" t="s">
        <v>307</v>
      </c>
      <c r="Z27" s="32" t="s">
        <v>435</v>
      </c>
      <c r="AA27" s="71" t="s">
        <v>401</v>
      </c>
      <c r="AB27" s="71" t="s">
        <v>529</v>
      </c>
      <c r="AC27" s="31"/>
      <c r="AD27" s="31"/>
      <c r="AE27" s="31"/>
      <c r="AF27" s="30"/>
      <c r="AK27" s="42"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2" t="s">
        <v>549</v>
      </c>
      <c r="Y28" s="32" t="s">
        <v>308</v>
      </c>
      <c r="Z28" s="32" t="s">
        <v>436</v>
      </c>
      <c r="AA28" s="71" t="s">
        <v>402</v>
      </c>
      <c r="AB28" s="71" t="s">
        <v>530</v>
      </c>
      <c r="AC28" s="31"/>
      <c r="AD28" s="31"/>
      <c r="AE28" s="31"/>
      <c r="AF28" s="30"/>
      <c r="AK28" s="42" t="s">
        <v>186</v>
      </c>
    </row>
    <row r="29" spans="1:37" ht="13.5" customHeight="1" x14ac:dyDescent="0.2">
      <c r="A29" s="13"/>
      <c r="B29" s="13"/>
      <c r="F29" s="18" t="s">
        <v>198</v>
      </c>
      <c r="G29" s="17"/>
      <c r="H29" s="13" t="str">
        <f t="shared" si="1"/>
        <v/>
      </c>
      <c r="I29" s="13" t="str">
        <f t="shared" si="5"/>
        <v>一般会計</v>
      </c>
      <c r="K29" s="13"/>
      <c r="L29" s="13"/>
      <c r="O29" s="13"/>
      <c r="P29" s="13"/>
      <c r="Q29" s="19"/>
      <c r="T29" s="13"/>
      <c r="U29" s="32" t="s">
        <v>550</v>
      </c>
      <c r="Y29" s="32" t="s">
        <v>309</v>
      </c>
      <c r="Z29" s="32" t="s">
        <v>437</v>
      </c>
      <c r="AA29" s="71" t="s">
        <v>403</v>
      </c>
      <c r="AB29" s="71" t="s">
        <v>531</v>
      </c>
      <c r="AC29" s="31"/>
      <c r="AD29" s="31"/>
      <c r="AE29" s="31"/>
      <c r="AF29" s="30"/>
      <c r="AK29" s="42" t="str">
        <f t="shared" si="7"/>
        <v>b</v>
      </c>
    </row>
    <row r="30" spans="1:37" ht="13.5" customHeight="1" x14ac:dyDescent="0.2">
      <c r="A30" s="13"/>
      <c r="B30" s="13"/>
      <c r="F30" s="18" t="s">
        <v>199</v>
      </c>
      <c r="G30" s="17"/>
      <c r="H30" s="13" t="str">
        <f t="shared" si="1"/>
        <v/>
      </c>
      <c r="I30" s="13" t="str">
        <f t="shared" si="5"/>
        <v>一般会計</v>
      </c>
      <c r="K30" s="13"/>
      <c r="L30" s="13"/>
      <c r="O30" s="13"/>
      <c r="P30" s="13"/>
      <c r="Q30" s="19"/>
      <c r="T30" s="13"/>
      <c r="U30" s="32" t="s">
        <v>551</v>
      </c>
      <c r="Y30" s="32" t="s">
        <v>310</v>
      </c>
      <c r="Z30" s="32" t="s">
        <v>438</v>
      </c>
      <c r="AA30" s="71" t="s">
        <v>404</v>
      </c>
      <c r="AB30" s="71" t="s">
        <v>532</v>
      </c>
      <c r="AC30" s="31"/>
      <c r="AD30" s="31"/>
      <c r="AE30" s="31"/>
      <c r="AF30" s="30"/>
      <c r="AK30" s="42" t="str">
        <f t="shared" si="7"/>
        <v>c</v>
      </c>
    </row>
    <row r="31" spans="1:37" ht="13.5" customHeight="1" x14ac:dyDescent="0.2">
      <c r="A31" s="13"/>
      <c r="B31" s="13"/>
      <c r="F31" s="18" t="s">
        <v>200</v>
      </c>
      <c r="G31" s="17"/>
      <c r="H31" s="13" t="str">
        <f t="shared" si="1"/>
        <v/>
      </c>
      <c r="I31" s="13" t="str">
        <f t="shared" si="5"/>
        <v>一般会計</v>
      </c>
      <c r="K31" s="13"/>
      <c r="L31" s="13"/>
      <c r="O31" s="13"/>
      <c r="P31" s="13"/>
      <c r="Q31" s="19"/>
      <c r="T31" s="13"/>
      <c r="U31" s="32" t="s">
        <v>552</v>
      </c>
      <c r="Y31" s="32" t="s">
        <v>311</v>
      </c>
      <c r="Z31" s="32" t="s">
        <v>439</v>
      </c>
      <c r="AA31" s="71" t="s">
        <v>405</v>
      </c>
      <c r="AB31" s="71" t="s">
        <v>533</v>
      </c>
      <c r="AC31" s="31"/>
      <c r="AD31" s="31"/>
      <c r="AE31" s="31"/>
      <c r="AF31" s="30"/>
      <c r="AK31" s="42" t="str">
        <f t="shared" si="7"/>
        <v>d</v>
      </c>
    </row>
    <row r="32" spans="1:37" ht="13.5" customHeight="1" x14ac:dyDescent="0.2">
      <c r="A32" s="13"/>
      <c r="B32" s="13"/>
      <c r="F32" s="18" t="s">
        <v>201</v>
      </c>
      <c r="G32" s="17"/>
      <c r="H32" s="13" t="str">
        <f t="shared" si="1"/>
        <v/>
      </c>
      <c r="I32" s="13" t="str">
        <f t="shared" si="5"/>
        <v>一般会計</v>
      </c>
      <c r="K32" s="13"/>
      <c r="L32" s="13"/>
      <c r="O32" s="13"/>
      <c r="P32" s="13"/>
      <c r="Q32" s="19"/>
      <c r="T32" s="13"/>
      <c r="U32" s="32" t="s">
        <v>553</v>
      </c>
      <c r="Y32" s="32" t="s">
        <v>312</v>
      </c>
      <c r="Z32" s="32" t="s">
        <v>440</v>
      </c>
      <c r="AA32" s="71" t="s">
        <v>61</v>
      </c>
      <c r="AB32" s="71" t="s">
        <v>61</v>
      </c>
      <c r="AC32" s="31"/>
      <c r="AD32" s="31"/>
      <c r="AE32" s="31"/>
      <c r="AF32" s="30"/>
      <c r="AK32" s="42" t="str">
        <f t="shared" si="7"/>
        <v>e</v>
      </c>
    </row>
    <row r="33" spans="1:37" ht="13.5" customHeight="1" x14ac:dyDescent="0.2">
      <c r="A33" s="13"/>
      <c r="B33" s="13"/>
      <c r="F33" s="18" t="s">
        <v>202</v>
      </c>
      <c r="G33" s="17"/>
      <c r="H33" s="13" t="str">
        <f t="shared" si="1"/>
        <v/>
      </c>
      <c r="I33" s="13" t="str">
        <f t="shared" si="5"/>
        <v>一般会計</v>
      </c>
      <c r="K33" s="13"/>
      <c r="L33" s="13"/>
      <c r="O33" s="13"/>
      <c r="P33" s="13"/>
      <c r="Q33" s="19"/>
      <c r="T33" s="13"/>
      <c r="U33" s="32" t="s">
        <v>554</v>
      </c>
      <c r="Y33" s="32" t="s">
        <v>313</v>
      </c>
      <c r="Z33" s="32" t="s">
        <v>441</v>
      </c>
      <c r="AA33" s="60"/>
      <c r="AB33" s="31"/>
      <c r="AC33" s="31"/>
      <c r="AD33" s="31"/>
      <c r="AE33" s="31"/>
      <c r="AF33" s="30"/>
      <c r="AK33" s="42" t="str">
        <f t="shared" si="7"/>
        <v>f</v>
      </c>
    </row>
    <row r="34" spans="1:37" ht="13.5" customHeight="1" x14ac:dyDescent="0.2">
      <c r="A34" s="13"/>
      <c r="B34" s="13"/>
      <c r="F34" s="18" t="s">
        <v>203</v>
      </c>
      <c r="G34" s="17"/>
      <c r="H34" s="13" t="str">
        <f t="shared" si="1"/>
        <v/>
      </c>
      <c r="I34" s="13" t="str">
        <f t="shared" si="5"/>
        <v>一般会計</v>
      </c>
      <c r="K34" s="13"/>
      <c r="L34" s="13"/>
      <c r="O34" s="13"/>
      <c r="P34" s="13"/>
      <c r="Q34" s="19"/>
      <c r="T34" s="13"/>
      <c r="U34" s="32" t="s">
        <v>555</v>
      </c>
      <c r="Y34" s="32" t="s">
        <v>314</v>
      </c>
      <c r="Z34" s="32" t="s">
        <v>442</v>
      </c>
      <c r="AB34" s="31"/>
      <c r="AC34" s="31"/>
      <c r="AD34" s="31"/>
      <c r="AE34" s="31"/>
      <c r="AF34" s="30"/>
      <c r="AK34" s="42" t="str">
        <f t="shared" si="7"/>
        <v>g</v>
      </c>
    </row>
    <row r="35" spans="1:37" ht="13.5" customHeight="1" x14ac:dyDescent="0.2">
      <c r="A35" s="13"/>
      <c r="B35" s="13"/>
      <c r="F35" s="18" t="s">
        <v>204</v>
      </c>
      <c r="G35" s="17"/>
      <c r="H35" s="13" t="str">
        <f t="shared" si="1"/>
        <v/>
      </c>
      <c r="I35" s="13" t="str">
        <f t="shared" si="5"/>
        <v>一般会計</v>
      </c>
      <c r="K35" s="13"/>
      <c r="L35" s="13"/>
      <c r="O35" s="13"/>
      <c r="P35" s="13"/>
      <c r="Q35" s="19"/>
      <c r="T35" s="13"/>
      <c r="U35" s="32" t="s">
        <v>556</v>
      </c>
      <c r="Y35" s="32" t="s">
        <v>315</v>
      </c>
      <c r="Z35" s="32" t="s">
        <v>443</v>
      </c>
      <c r="AC35" s="31"/>
      <c r="AF35" s="30"/>
      <c r="AK35" s="42" t="str">
        <f t="shared" si="7"/>
        <v>h</v>
      </c>
    </row>
    <row r="36" spans="1:37" ht="13.5" customHeight="1" x14ac:dyDescent="0.2">
      <c r="A36" s="13"/>
      <c r="B36" s="13"/>
      <c r="F36" s="18" t="s">
        <v>205</v>
      </c>
      <c r="G36" s="17"/>
      <c r="H36" s="13" t="str">
        <f t="shared" si="1"/>
        <v/>
      </c>
      <c r="I36" s="13" t="str">
        <f t="shared" si="5"/>
        <v>一般会計</v>
      </c>
      <c r="K36" s="13"/>
      <c r="L36" s="13"/>
      <c r="O36" s="13"/>
      <c r="P36" s="13"/>
      <c r="Q36" s="19"/>
      <c r="T36" s="13"/>
      <c r="Y36" s="32" t="s">
        <v>316</v>
      </c>
      <c r="Z36" s="32" t="s">
        <v>444</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317</v>
      </c>
      <c r="Z37" s="32" t="s">
        <v>445</v>
      </c>
      <c r="AF37" s="30"/>
      <c r="AK37" s="42" t="str">
        <f t="shared" si="7"/>
        <v>j</v>
      </c>
    </row>
    <row r="38" spans="1:37" x14ac:dyDescent="0.2">
      <c r="A38" s="13"/>
      <c r="B38" s="13"/>
      <c r="F38" s="13"/>
      <c r="G38" s="19"/>
      <c r="K38" s="13"/>
      <c r="L38" s="13"/>
      <c r="O38" s="13"/>
      <c r="P38" s="13"/>
      <c r="Q38" s="19"/>
      <c r="T38" s="13"/>
      <c r="Y38" s="32" t="s">
        <v>318</v>
      </c>
      <c r="Z38" s="32" t="s">
        <v>446</v>
      </c>
      <c r="AF38" s="30"/>
      <c r="AK38" s="42" t="str">
        <f t="shared" si="7"/>
        <v>k</v>
      </c>
    </row>
    <row r="39" spans="1:37" x14ac:dyDescent="0.2">
      <c r="A39" s="13"/>
      <c r="B39" s="13"/>
      <c r="F39" s="13" t="str">
        <f>I37</f>
        <v>一般会計</v>
      </c>
      <c r="G39" s="19"/>
      <c r="K39" s="13"/>
      <c r="L39" s="13"/>
      <c r="O39" s="13"/>
      <c r="P39" s="13"/>
      <c r="Q39" s="19"/>
      <c r="T39" s="13"/>
      <c r="U39" s="32" t="s">
        <v>558</v>
      </c>
      <c r="Y39" s="32" t="s">
        <v>319</v>
      </c>
      <c r="Z39" s="32" t="s">
        <v>447</v>
      </c>
      <c r="AF39" s="30"/>
      <c r="AK39" s="42" t="str">
        <f t="shared" si="7"/>
        <v>l</v>
      </c>
    </row>
    <row r="40" spans="1:37" x14ac:dyDescent="0.2">
      <c r="A40" s="13"/>
      <c r="B40" s="13"/>
      <c r="F40" s="13"/>
      <c r="G40" s="19"/>
      <c r="K40" s="13"/>
      <c r="L40" s="13"/>
      <c r="O40" s="13"/>
      <c r="P40" s="13"/>
      <c r="Q40" s="19"/>
      <c r="T40" s="13"/>
      <c r="U40" s="32"/>
      <c r="Y40" s="32" t="s">
        <v>320</v>
      </c>
      <c r="Z40" s="32" t="s">
        <v>448</v>
      </c>
      <c r="AF40" s="30"/>
      <c r="AK40" s="42" t="str">
        <f t="shared" si="7"/>
        <v>m</v>
      </c>
    </row>
    <row r="41" spans="1:37" x14ac:dyDescent="0.2">
      <c r="A41" s="13"/>
      <c r="B41" s="13"/>
      <c r="F41" s="13"/>
      <c r="G41" s="19"/>
      <c r="K41" s="13"/>
      <c r="L41" s="13"/>
      <c r="O41" s="13"/>
      <c r="P41" s="13"/>
      <c r="Q41" s="19"/>
      <c r="T41" s="13"/>
      <c r="U41" s="32" t="s">
        <v>260</v>
      </c>
      <c r="Y41" s="32" t="s">
        <v>321</v>
      </c>
      <c r="Z41" s="32" t="s">
        <v>449</v>
      </c>
      <c r="AF41" s="30"/>
      <c r="AK41" s="42" t="str">
        <f t="shared" si="7"/>
        <v>n</v>
      </c>
    </row>
    <row r="42" spans="1:37" x14ac:dyDescent="0.2">
      <c r="A42" s="13"/>
      <c r="B42" s="13"/>
      <c r="F42" s="13"/>
      <c r="G42" s="19"/>
      <c r="K42" s="13"/>
      <c r="L42" s="13"/>
      <c r="O42" s="13"/>
      <c r="P42" s="13"/>
      <c r="Q42" s="19"/>
      <c r="T42" s="13"/>
      <c r="U42" s="32" t="s">
        <v>270</v>
      </c>
      <c r="Y42" s="32" t="s">
        <v>322</v>
      </c>
      <c r="Z42" s="32" t="s">
        <v>450</v>
      </c>
      <c r="AF42" s="30"/>
      <c r="AK42" s="42" t="str">
        <f t="shared" si="7"/>
        <v>o</v>
      </c>
    </row>
    <row r="43" spans="1:37" x14ac:dyDescent="0.2">
      <c r="A43" s="13"/>
      <c r="B43" s="13"/>
      <c r="F43" s="13"/>
      <c r="G43" s="19"/>
      <c r="K43" s="13"/>
      <c r="L43" s="13"/>
      <c r="O43" s="13"/>
      <c r="P43" s="13"/>
      <c r="Q43" s="19"/>
      <c r="T43" s="13"/>
      <c r="Y43" s="32" t="s">
        <v>323</v>
      </c>
      <c r="Z43" s="32" t="s">
        <v>451</v>
      </c>
      <c r="AF43" s="30"/>
      <c r="AK43" s="42" t="str">
        <f t="shared" si="7"/>
        <v>p</v>
      </c>
    </row>
    <row r="44" spans="1:37" x14ac:dyDescent="0.2">
      <c r="A44" s="13"/>
      <c r="B44" s="13"/>
      <c r="F44" s="13"/>
      <c r="G44" s="19"/>
      <c r="K44" s="13"/>
      <c r="L44" s="13"/>
      <c r="O44" s="13"/>
      <c r="P44" s="13"/>
      <c r="Q44" s="19"/>
      <c r="T44" s="13"/>
      <c r="Y44" s="32" t="s">
        <v>324</v>
      </c>
      <c r="Z44" s="32" t="s">
        <v>452</v>
      </c>
      <c r="AF44" s="30"/>
      <c r="AK44" s="42" t="str">
        <f t="shared" si="7"/>
        <v>q</v>
      </c>
    </row>
    <row r="45" spans="1:37" x14ac:dyDescent="0.2">
      <c r="A45" s="13"/>
      <c r="B45" s="13"/>
      <c r="F45" s="13"/>
      <c r="G45" s="19"/>
      <c r="K45" s="13"/>
      <c r="L45" s="13"/>
      <c r="O45" s="13"/>
      <c r="P45" s="13"/>
      <c r="Q45" s="19"/>
      <c r="T45" s="13"/>
      <c r="U45" s="29" t="s">
        <v>156</v>
      </c>
      <c r="Y45" s="32" t="s">
        <v>325</v>
      </c>
      <c r="Z45" s="32" t="s">
        <v>453</v>
      </c>
      <c r="AF45" s="30"/>
      <c r="AK45" s="42" t="str">
        <f t="shared" si="7"/>
        <v>r</v>
      </c>
    </row>
    <row r="46" spans="1:37" x14ac:dyDescent="0.2">
      <c r="A46" s="13"/>
      <c r="B46" s="13"/>
      <c r="F46" s="13"/>
      <c r="G46" s="19"/>
      <c r="K46" s="13"/>
      <c r="L46" s="13"/>
      <c r="O46" s="13"/>
      <c r="P46" s="13"/>
      <c r="Q46" s="19"/>
      <c r="T46" s="13"/>
      <c r="U46" s="78" t="s">
        <v>589</v>
      </c>
      <c r="Y46" s="32" t="s">
        <v>326</v>
      </c>
      <c r="Z46" s="32" t="s">
        <v>454</v>
      </c>
      <c r="AF46" s="30"/>
      <c r="AK46" s="42" t="str">
        <f t="shared" si="7"/>
        <v>s</v>
      </c>
    </row>
    <row r="47" spans="1:37" x14ac:dyDescent="0.2">
      <c r="A47" s="13"/>
      <c r="B47" s="13"/>
      <c r="F47" s="13"/>
      <c r="G47" s="19"/>
      <c r="K47" s="13"/>
      <c r="L47" s="13"/>
      <c r="O47" s="13"/>
      <c r="P47" s="13"/>
      <c r="Q47" s="19"/>
      <c r="T47" s="13"/>
      <c r="Y47" s="32" t="s">
        <v>327</v>
      </c>
      <c r="Z47" s="32" t="s">
        <v>455</v>
      </c>
      <c r="AF47" s="30"/>
      <c r="AK47" s="42" t="str">
        <f t="shared" si="7"/>
        <v>t</v>
      </c>
    </row>
    <row r="48" spans="1:37" x14ac:dyDescent="0.2">
      <c r="A48" s="13"/>
      <c r="B48" s="13"/>
      <c r="F48" s="13"/>
      <c r="G48" s="19"/>
      <c r="K48" s="13"/>
      <c r="L48" s="13"/>
      <c r="O48" s="13"/>
      <c r="P48" s="13"/>
      <c r="Q48" s="19"/>
      <c r="T48" s="13"/>
      <c r="U48" s="78">
        <v>2021</v>
      </c>
      <c r="Y48" s="32" t="s">
        <v>328</v>
      </c>
      <c r="Z48" s="32" t="s">
        <v>456</v>
      </c>
      <c r="AF48" s="30"/>
      <c r="AK48" s="42" t="str">
        <f t="shared" si="7"/>
        <v>u</v>
      </c>
    </row>
    <row r="49" spans="1:37" x14ac:dyDescent="0.2">
      <c r="A49" s="13"/>
      <c r="B49" s="13"/>
      <c r="F49" s="13"/>
      <c r="G49" s="19"/>
      <c r="K49" s="13"/>
      <c r="L49" s="13"/>
      <c r="O49" s="13"/>
      <c r="P49" s="13"/>
      <c r="Q49" s="19"/>
      <c r="T49" s="13"/>
      <c r="U49" s="78">
        <v>2022</v>
      </c>
      <c r="Y49" s="32" t="s">
        <v>329</v>
      </c>
      <c r="Z49" s="32" t="s">
        <v>457</v>
      </c>
      <c r="AF49" s="30"/>
      <c r="AK49" s="42" t="str">
        <f t="shared" si="7"/>
        <v>v</v>
      </c>
    </row>
    <row r="50" spans="1:37" x14ac:dyDescent="0.2">
      <c r="A50" s="13"/>
      <c r="B50" s="13"/>
      <c r="F50" s="13"/>
      <c r="G50" s="19"/>
      <c r="K50" s="13"/>
      <c r="L50" s="13"/>
      <c r="O50" s="13"/>
      <c r="P50" s="13"/>
      <c r="Q50" s="19"/>
      <c r="T50" s="13"/>
      <c r="U50" s="78">
        <v>2023</v>
      </c>
      <c r="Y50" s="32" t="s">
        <v>330</v>
      </c>
      <c r="Z50" s="32" t="s">
        <v>458</v>
      </c>
      <c r="AF50" s="30"/>
    </row>
    <row r="51" spans="1:37" x14ac:dyDescent="0.2">
      <c r="A51" s="13"/>
      <c r="B51" s="13"/>
      <c r="F51" s="13"/>
      <c r="G51" s="19"/>
      <c r="K51" s="13"/>
      <c r="L51" s="13"/>
      <c r="O51" s="13"/>
      <c r="P51" s="13"/>
      <c r="Q51" s="19"/>
      <c r="T51" s="13"/>
      <c r="U51" s="78">
        <v>2024</v>
      </c>
      <c r="Y51" s="32" t="s">
        <v>331</v>
      </c>
      <c r="Z51" s="32" t="s">
        <v>459</v>
      </c>
      <c r="AF51" s="30"/>
    </row>
    <row r="52" spans="1:37" x14ac:dyDescent="0.2">
      <c r="A52" s="13"/>
      <c r="B52" s="13"/>
      <c r="F52" s="13"/>
      <c r="G52" s="19"/>
      <c r="K52" s="13"/>
      <c r="L52" s="13"/>
      <c r="O52" s="13"/>
      <c r="P52" s="13"/>
      <c r="Q52" s="19"/>
      <c r="T52" s="13"/>
      <c r="U52" s="78">
        <v>2025</v>
      </c>
      <c r="Y52" s="32" t="s">
        <v>332</v>
      </c>
      <c r="Z52" s="32" t="s">
        <v>460</v>
      </c>
      <c r="AF52" s="30"/>
    </row>
    <row r="53" spans="1:37" x14ac:dyDescent="0.2">
      <c r="A53" s="13"/>
      <c r="B53" s="13"/>
      <c r="F53" s="13"/>
      <c r="G53" s="19"/>
      <c r="K53" s="13"/>
      <c r="L53" s="13"/>
      <c r="O53" s="13"/>
      <c r="P53" s="13"/>
      <c r="Q53" s="19"/>
      <c r="T53" s="13"/>
      <c r="U53" s="78">
        <v>2026</v>
      </c>
      <c r="Y53" s="32" t="s">
        <v>333</v>
      </c>
      <c r="Z53" s="32" t="s">
        <v>461</v>
      </c>
      <c r="AF53" s="30"/>
    </row>
    <row r="54" spans="1:37" x14ac:dyDescent="0.2">
      <c r="A54" s="13"/>
      <c r="B54" s="13"/>
      <c r="F54" s="13"/>
      <c r="G54" s="19"/>
      <c r="K54" s="13"/>
      <c r="L54" s="13"/>
      <c r="O54" s="13"/>
      <c r="P54" s="20"/>
      <c r="Q54" s="19"/>
      <c r="T54" s="13"/>
      <c r="Y54" s="32" t="s">
        <v>334</v>
      </c>
      <c r="Z54" s="32" t="s">
        <v>462</v>
      </c>
      <c r="AF54" s="30"/>
    </row>
    <row r="55" spans="1:37" x14ac:dyDescent="0.2">
      <c r="A55" s="13"/>
      <c r="B55" s="13"/>
      <c r="F55" s="13"/>
      <c r="G55" s="19"/>
      <c r="K55" s="13"/>
      <c r="L55" s="13"/>
      <c r="O55" s="13"/>
      <c r="P55" s="13"/>
      <c r="Q55" s="19"/>
      <c r="T55" s="13"/>
      <c r="Y55" s="32" t="s">
        <v>335</v>
      </c>
      <c r="Z55" s="32" t="s">
        <v>463</v>
      </c>
      <c r="AF55" s="30"/>
    </row>
    <row r="56" spans="1:37" x14ac:dyDescent="0.2">
      <c r="A56" s="13"/>
      <c r="B56" s="13"/>
      <c r="F56" s="13"/>
      <c r="G56" s="19"/>
      <c r="K56" s="13"/>
      <c r="L56" s="13"/>
      <c r="O56" s="13"/>
      <c r="P56" s="13"/>
      <c r="Q56" s="19"/>
      <c r="T56" s="13"/>
      <c r="U56" s="78">
        <v>20</v>
      </c>
      <c r="Y56" s="32" t="s">
        <v>336</v>
      </c>
      <c r="Z56" s="32" t="s">
        <v>464</v>
      </c>
      <c r="AF56" s="30"/>
    </row>
    <row r="57" spans="1:37" x14ac:dyDescent="0.2">
      <c r="A57" s="13"/>
      <c r="B57" s="13"/>
      <c r="F57" s="13"/>
      <c r="G57" s="19"/>
      <c r="K57" s="13"/>
      <c r="L57" s="13"/>
      <c r="O57" s="13"/>
      <c r="P57" s="13"/>
      <c r="Q57" s="19"/>
      <c r="T57" s="13"/>
      <c r="U57" s="32" t="s">
        <v>534</v>
      </c>
      <c r="Y57" s="32" t="s">
        <v>337</v>
      </c>
      <c r="Z57" s="32" t="s">
        <v>465</v>
      </c>
      <c r="AF57" s="30"/>
    </row>
    <row r="58" spans="1:37" x14ac:dyDescent="0.2">
      <c r="A58" s="13"/>
      <c r="B58" s="13"/>
      <c r="F58" s="13"/>
      <c r="G58" s="19"/>
      <c r="K58" s="13"/>
      <c r="L58" s="13"/>
      <c r="O58" s="13"/>
      <c r="P58" s="13"/>
      <c r="Q58" s="19"/>
      <c r="T58" s="13"/>
      <c r="U58" s="32" t="s">
        <v>535</v>
      </c>
      <c r="Y58" s="32" t="s">
        <v>338</v>
      </c>
      <c r="Z58" s="32" t="s">
        <v>466</v>
      </c>
      <c r="AF58" s="30"/>
    </row>
    <row r="59" spans="1:37" x14ac:dyDescent="0.2">
      <c r="A59" s="13"/>
      <c r="B59" s="13"/>
      <c r="F59" s="13"/>
      <c r="G59" s="19"/>
      <c r="K59" s="13"/>
      <c r="L59" s="13"/>
      <c r="O59" s="13"/>
      <c r="P59" s="13"/>
      <c r="Q59" s="19"/>
      <c r="T59" s="13"/>
      <c r="Y59" s="32" t="s">
        <v>339</v>
      </c>
      <c r="Z59" s="32" t="s">
        <v>467</v>
      </c>
      <c r="AF59" s="30"/>
    </row>
    <row r="60" spans="1:37" x14ac:dyDescent="0.2">
      <c r="A60" s="13"/>
      <c r="B60" s="13"/>
      <c r="F60" s="13"/>
      <c r="G60" s="19"/>
      <c r="K60" s="13"/>
      <c r="L60" s="13"/>
      <c r="O60" s="13"/>
      <c r="P60" s="13"/>
      <c r="Q60" s="19"/>
      <c r="T60" s="13"/>
      <c r="Y60" s="32" t="s">
        <v>340</v>
      </c>
      <c r="Z60" s="32" t="s">
        <v>468</v>
      </c>
      <c r="AF60" s="30"/>
    </row>
    <row r="61" spans="1:37" x14ac:dyDescent="0.2">
      <c r="A61" s="13"/>
      <c r="B61" s="13"/>
      <c r="F61" s="13"/>
      <c r="G61" s="19"/>
      <c r="K61" s="13"/>
      <c r="L61" s="13"/>
      <c r="O61" s="13"/>
      <c r="P61" s="13"/>
      <c r="Q61" s="19"/>
      <c r="T61" s="13"/>
      <c r="Y61" s="32" t="s">
        <v>341</v>
      </c>
      <c r="Z61" s="32" t="s">
        <v>469</v>
      </c>
      <c r="AF61" s="30"/>
    </row>
    <row r="62" spans="1:37" x14ac:dyDescent="0.2">
      <c r="A62" s="13"/>
      <c r="B62" s="13"/>
      <c r="F62" s="13"/>
      <c r="G62" s="19"/>
      <c r="K62" s="13"/>
      <c r="L62" s="13"/>
      <c r="O62" s="13"/>
      <c r="P62" s="13"/>
      <c r="Q62" s="19"/>
      <c r="T62" s="13"/>
      <c r="Y62" s="32" t="s">
        <v>342</v>
      </c>
      <c r="Z62" s="32" t="s">
        <v>470</v>
      </c>
      <c r="AF62" s="30"/>
    </row>
    <row r="63" spans="1:37" x14ac:dyDescent="0.2">
      <c r="A63" s="13"/>
      <c r="B63" s="13"/>
      <c r="F63" s="13"/>
      <c r="G63" s="19"/>
      <c r="K63" s="13"/>
      <c r="L63" s="13"/>
      <c r="O63" s="13"/>
      <c r="P63" s="13"/>
      <c r="Q63" s="19"/>
      <c r="T63" s="13"/>
      <c r="Y63" s="32" t="s">
        <v>343</v>
      </c>
      <c r="Z63" s="32" t="s">
        <v>471</v>
      </c>
      <c r="AF63" s="30"/>
    </row>
    <row r="64" spans="1:37" x14ac:dyDescent="0.2">
      <c r="A64" s="13"/>
      <c r="B64" s="13"/>
      <c r="F64" s="13"/>
      <c r="G64" s="19"/>
      <c r="K64" s="13"/>
      <c r="L64" s="13"/>
      <c r="O64" s="13"/>
      <c r="P64" s="13"/>
      <c r="Q64" s="19"/>
      <c r="T64" s="13"/>
      <c r="Y64" s="32" t="s">
        <v>344</v>
      </c>
      <c r="Z64" s="32" t="s">
        <v>472</v>
      </c>
      <c r="AF64" s="30"/>
    </row>
    <row r="65" spans="1:32" x14ac:dyDescent="0.2">
      <c r="A65" s="13"/>
      <c r="B65" s="13"/>
      <c r="F65" s="13"/>
      <c r="G65" s="19"/>
      <c r="K65" s="13"/>
      <c r="L65" s="13"/>
      <c r="O65" s="13"/>
      <c r="P65" s="13"/>
      <c r="Q65" s="19"/>
      <c r="T65" s="13"/>
      <c r="Y65" s="32" t="s">
        <v>345</v>
      </c>
      <c r="Z65" s="32" t="s">
        <v>473</v>
      </c>
      <c r="AF65" s="30"/>
    </row>
    <row r="66" spans="1:32" x14ac:dyDescent="0.2">
      <c r="A66" s="13"/>
      <c r="B66" s="13"/>
      <c r="F66" s="13"/>
      <c r="G66" s="19"/>
      <c r="K66" s="13"/>
      <c r="L66" s="13"/>
      <c r="O66" s="13"/>
      <c r="P66" s="13"/>
      <c r="Q66" s="19"/>
      <c r="T66" s="13"/>
      <c r="Y66" s="32" t="s">
        <v>62</v>
      </c>
      <c r="Z66" s="32" t="s">
        <v>474</v>
      </c>
      <c r="AF66" s="30"/>
    </row>
    <row r="67" spans="1:32" x14ac:dyDescent="0.2">
      <c r="A67" s="13"/>
      <c r="B67" s="13"/>
      <c r="F67" s="13"/>
      <c r="G67" s="19"/>
      <c r="K67" s="13"/>
      <c r="L67" s="13"/>
      <c r="O67" s="13"/>
      <c r="P67" s="13"/>
      <c r="Q67" s="19"/>
      <c r="T67" s="13"/>
      <c r="Y67" s="32" t="s">
        <v>346</v>
      </c>
      <c r="Z67" s="32" t="s">
        <v>475</v>
      </c>
      <c r="AF67" s="30"/>
    </row>
    <row r="68" spans="1:32" x14ac:dyDescent="0.2">
      <c r="A68" s="13"/>
      <c r="B68" s="13"/>
      <c r="F68" s="13"/>
      <c r="G68" s="19"/>
      <c r="K68" s="13"/>
      <c r="L68" s="13"/>
      <c r="O68" s="13"/>
      <c r="P68" s="13"/>
      <c r="Q68" s="19"/>
      <c r="T68" s="13"/>
      <c r="Y68" s="32" t="s">
        <v>347</v>
      </c>
      <c r="Z68" s="32" t="s">
        <v>476</v>
      </c>
      <c r="AF68" s="30"/>
    </row>
    <row r="69" spans="1:32" x14ac:dyDescent="0.2">
      <c r="A69" s="13"/>
      <c r="B69" s="13"/>
      <c r="F69" s="13"/>
      <c r="G69" s="19"/>
      <c r="K69" s="13"/>
      <c r="L69" s="13"/>
      <c r="O69" s="13"/>
      <c r="P69" s="13"/>
      <c r="Q69" s="19"/>
      <c r="T69" s="13"/>
      <c r="Y69" s="32" t="s">
        <v>348</v>
      </c>
      <c r="Z69" s="32" t="s">
        <v>477</v>
      </c>
      <c r="AF69" s="30"/>
    </row>
    <row r="70" spans="1:32" x14ac:dyDescent="0.2">
      <c r="A70" s="13"/>
      <c r="B70" s="13"/>
      <c r="Y70" s="32" t="s">
        <v>349</v>
      </c>
      <c r="Z70" s="32" t="s">
        <v>478</v>
      </c>
    </row>
    <row r="71" spans="1:32" x14ac:dyDescent="0.2">
      <c r="Y71" s="32" t="s">
        <v>350</v>
      </c>
      <c r="Z71" s="32" t="s">
        <v>479</v>
      </c>
    </row>
    <row r="72" spans="1:32" x14ac:dyDescent="0.2">
      <c r="Y72" s="32" t="s">
        <v>351</v>
      </c>
      <c r="Z72" s="32" t="s">
        <v>480</v>
      </c>
    </row>
    <row r="73" spans="1:32" x14ac:dyDescent="0.2">
      <c r="Y73" s="32" t="s">
        <v>352</v>
      </c>
      <c r="Z73" s="32" t="s">
        <v>481</v>
      </c>
    </row>
    <row r="74" spans="1:32" x14ac:dyDescent="0.2">
      <c r="Y74" s="32" t="s">
        <v>353</v>
      </c>
      <c r="Z74" s="32" t="s">
        <v>482</v>
      </c>
    </row>
    <row r="75" spans="1:32" x14ac:dyDescent="0.2">
      <c r="Y75" s="32" t="s">
        <v>354</v>
      </c>
      <c r="Z75" s="32" t="s">
        <v>483</v>
      </c>
    </row>
    <row r="76" spans="1:32" x14ac:dyDescent="0.2">
      <c r="Y76" s="32" t="s">
        <v>355</v>
      </c>
      <c r="Z76" s="32" t="s">
        <v>484</v>
      </c>
    </row>
    <row r="77" spans="1:32" x14ac:dyDescent="0.2">
      <c r="Y77" s="32" t="s">
        <v>356</v>
      </c>
      <c r="Z77" s="32" t="s">
        <v>485</v>
      </c>
    </row>
    <row r="78" spans="1:32" x14ac:dyDescent="0.2">
      <c r="Y78" s="32" t="s">
        <v>357</v>
      </c>
      <c r="Z78" s="32" t="s">
        <v>486</v>
      </c>
    </row>
    <row r="79" spans="1:32" x14ac:dyDescent="0.2">
      <c r="Y79" s="32" t="s">
        <v>358</v>
      </c>
      <c r="Z79" s="32" t="s">
        <v>487</v>
      </c>
    </row>
    <row r="80" spans="1:32" x14ac:dyDescent="0.2">
      <c r="Y80" s="32" t="s">
        <v>359</v>
      </c>
      <c r="Z80" s="32" t="s">
        <v>488</v>
      </c>
    </row>
    <row r="81" spans="25:26" x14ac:dyDescent="0.2">
      <c r="Y81" s="32" t="s">
        <v>360</v>
      </c>
      <c r="Z81" s="32" t="s">
        <v>489</v>
      </c>
    </row>
    <row r="82" spans="25:26" x14ac:dyDescent="0.2">
      <c r="Y82" s="32" t="s">
        <v>361</v>
      </c>
      <c r="Z82" s="32" t="s">
        <v>490</v>
      </c>
    </row>
    <row r="83" spans="25:26" x14ac:dyDescent="0.2">
      <c r="Y83" s="32" t="s">
        <v>362</v>
      </c>
      <c r="Z83" s="32" t="s">
        <v>491</v>
      </c>
    </row>
    <row r="84" spans="25:26" x14ac:dyDescent="0.2">
      <c r="Y84" s="32" t="s">
        <v>363</v>
      </c>
      <c r="Z84" s="32" t="s">
        <v>492</v>
      </c>
    </row>
    <row r="85" spans="25:26" x14ac:dyDescent="0.2">
      <c r="Y85" s="32" t="s">
        <v>364</v>
      </c>
      <c r="Z85" s="32" t="s">
        <v>493</v>
      </c>
    </row>
    <row r="86" spans="25:26" x14ac:dyDescent="0.2">
      <c r="Y86" s="32" t="s">
        <v>365</v>
      </c>
      <c r="Z86" s="32" t="s">
        <v>494</v>
      </c>
    </row>
    <row r="87" spans="25:26" x14ac:dyDescent="0.2">
      <c r="Y87" s="32" t="s">
        <v>366</v>
      </c>
      <c r="Z87" s="32" t="s">
        <v>495</v>
      </c>
    </row>
    <row r="88" spans="25:26" x14ac:dyDescent="0.2">
      <c r="Y88" s="32" t="s">
        <v>367</v>
      </c>
      <c r="Z88" s="32" t="s">
        <v>496</v>
      </c>
    </row>
    <row r="89" spans="25:26" x14ac:dyDescent="0.2">
      <c r="Y89" s="32" t="s">
        <v>368</v>
      </c>
      <c r="Z89" s="32" t="s">
        <v>497</v>
      </c>
    </row>
    <row r="90" spans="25:26" x14ac:dyDescent="0.2">
      <c r="Y90" s="32" t="s">
        <v>369</v>
      </c>
      <c r="Z90" s="32" t="s">
        <v>498</v>
      </c>
    </row>
    <row r="91" spans="25:26" x14ac:dyDescent="0.2">
      <c r="Y91" s="32" t="s">
        <v>370</v>
      </c>
      <c r="Z91" s="32" t="s">
        <v>499</v>
      </c>
    </row>
    <row r="92" spans="25:26" x14ac:dyDescent="0.2">
      <c r="Y92" s="32" t="s">
        <v>371</v>
      </c>
      <c r="Z92" s="32" t="s">
        <v>500</v>
      </c>
    </row>
    <row r="93" spans="25:26" x14ac:dyDescent="0.2">
      <c r="Y93" s="32" t="s">
        <v>372</v>
      </c>
      <c r="Z93" s="32" t="s">
        <v>501</v>
      </c>
    </row>
    <row r="94" spans="25:26" x14ac:dyDescent="0.2">
      <c r="Y94" s="32" t="s">
        <v>373</v>
      </c>
      <c r="Z94" s="32" t="s">
        <v>502</v>
      </c>
    </row>
    <row r="95" spans="25:26" x14ac:dyDescent="0.2">
      <c r="Y95" s="32" t="s">
        <v>374</v>
      </c>
      <c r="Z95" s="32" t="s">
        <v>503</v>
      </c>
    </row>
    <row r="96" spans="25:26" x14ac:dyDescent="0.2">
      <c r="Y96" s="32" t="s">
        <v>278</v>
      </c>
      <c r="Z96" s="32" t="s">
        <v>504</v>
      </c>
    </row>
    <row r="97" spans="25:26" x14ac:dyDescent="0.2">
      <c r="Y97" s="32" t="s">
        <v>375</v>
      </c>
      <c r="Z97" s="32" t="s">
        <v>505</v>
      </c>
    </row>
    <row r="98" spans="25:26" x14ac:dyDescent="0.2">
      <c r="Y98" s="32" t="s">
        <v>376</v>
      </c>
      <c r="Z98" s="32" t="s">
        <v>506</v>
      </c>
    </row>
    <row r="99" spans="25:26" x14ac:dyDescent="0.2">
      <c r="Y99" s="32" t="s">
        <v>406</v>
      </c>
      <c r="Z99" s="32" t="s">
        <v>507</v>
      </c>
    </row>
    <row r="100" spans="25:26" x14ac:dyDescent="0.2">
      <c r="Y100" s="32" t="s">
        <v>592</v>
      </c>
      <c r="Z100" s="32" t="s">
        <v>508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