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ADAD631-179B-4592-8D33-BD5C0F55D8F9}" xr6:coauthVersionLast="47" xr6:coauthVersionMax="47" xr10:uidLastSave="{00000000-0000-0000-0000-000000000000}"/>
  <bookViews>
    <workbookView xWindow="-110" yWindow="-110" windowWidth="19420" windowHeight="10420" xr2:uid="{00000000-000D-0000-FFFF-FFFF00000000}"/>
  </bookViews>
  <sheets>
    <sheet name="別表１" sheetId="1" r:id="rId1"/>
    <sheet name="別表２" sheetId="3" r:id="rId2"/>
    <sheet name="別表３"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6" l="1"/>
  <c r="G12" i="6" s="1"/>
  <c r="G13" i="6" s="1"/>
  <c r="D11" i="6"/>
  <c r="D12" i="6" s="1"/>
  <c r="D13" i="6" s="1"/>
  <c r="I11" i="3"/>
  <c r="I12" i="3" s="1"/>
  <c r="I13" i="3" s="1"/>
  <c r="I14" i="3" s="1"/>
  <c r="I15" i="3" s="1"/>
  <c r="I16" i="3" s="1"/>
  <c r="I17" i="3" s="1"/>
  <c r="I18" i="3" s="1"/>
  <c r="I19" i="3" s="1"/>
  <c r="I20" i="3" s="1"/>
  <c r="I21" i="3" s="1"/>
  <c r="K11" i="1"/>
  <c r="K12" i="1" s="1"/>
  <c r="K13" i="1" s="1"/>
  <c r="E11" i="3"/>
  <c r="E12" i="3" s="1"/>
  <c r="E13" i="3" s="1"/>
  <c r="E14" i="3" s="1"/>
  <c r="G11" i="1"/>
  <c r="G12" i="1" s="1"/>
  <c r="G13" i="1" s="1"/>
  <c r="G14" i="1" s="1"/>
  <c r="G15" i="1" s="1"/>
  <c r="K14" i="1" l="1"/>
  <c r="K15" i="1" s="1"/>
  <c r="M14" i="1"/>
  <c r="G16" i="1"/>
  <c r="G17" i="1" s="1"/>
  <c r="G18" i="1" s="1"/>
  <c r="H16" i="1"/>
  <c r="I22" i="3"/>
  <c r="I23" i="3" s="1"/>
  <c r="K22" i="3"/>
  <c r="E15" i="3"/>
  <c r="F16" i="3" s="1"/>
  <c r="G19" i="1" l="1"/>
  <c r="G20" i="1" s="1"/>
  <c r="G21" i="1" s="1"/>
  <c r="H19" i="1"/>
  <c r="K16" i="1"/>
  <c r="K17" i="1" s="1"/>
  <c r="K18" i="1" s="1"/>
  <c r="M16" i="1"/>
  <c r="I24" i="3"/>
  <c r="I25" i="3" s="1"/>
  <c r="K24" i="3"/>
  <c r="E16" i="3"/>
  <c r="E17" i="3" s="1"/>
  <c r="E18" i="3" s="1"/>
  <c r="F19" i="3" s="1"/>
  <c r="K19" i="1" l="1"/>
  <c r="K20" i="1" s="1"/>
  <c r="K21" i="1" s="1"/>
  <c r="M19" i="1"/>
  <c r="G22" i="1"/>
  <c r="G23" i="1" s="1"/>
  <c r="H22" i="1"/>
  <c r="I26" i="3"/>
  <c r="I27" i="3" s="1"/>
  <c r="I28" i="3" s="1"/>
  <c r="I29" i="3" s="1"/>
  <c r="I30" i="3" s="1"/>
  <c r="I31" i="3" s="1"/>
  <c r="K26" i="3"/>
  <c r="E19" i="3"/>
  <c r="E20" i="3" s="1"/>
  <c r="E21" i="3" s="1"/>
  <c r="E22" i="3" l="1"/>
  <c r="E23" i="3" s="1"/>
  <c r="F22" i="3"/>
  <c r="G24" i="1"/>
  <c r="G25" i="1" s="1"/>
  <c r="H24" i="1"/>
  <c r="K22" i="1"/>
  <c r="K23" i="1" s="1"/>
  <c r="M22" i="1"/>
  <c r="I32" i="3"/>
  <c r="I33" i="3" s="1"/>
  <c r="K32" i="3"/>
  <c r="K24" i="1" l="1"/>
  <c r="K25" i="1" s="1"/>
  <c r="M24" i="1"/>
  <c r="G26" i="1"/>
  <c r="G27" i="1" s="1"/>
  <c r="H26" i="1"/>
  <c r="E24" i="3"/>
  <c r="E25" i="3" s="1"/>
  <c r="F24" i="3"/>
  <c r="K34" i="3"/>
  <c r="I34" i="3"/>
  <c r="I35" i="3" s="1"/>
  <c r="I36" i="3" s="1"/>
  <c r="I37" i="3" s="1"/>
  <c r="I38" i="3" s="1"/>
  <c r="I39" i="3" s="1"/>
  <c r="I40" i="3" s="1"/>
  <c r="I41" i="3" s="1"/>
  <c r="I42" i="3" s="1"/>
  <c r="K26" i="1" l="1"/>
  <c r="K27" i="1" s="1"/>
  <c r="M26" i="1"/>
  <c r="E26" i="3"/>
  <c r="E27" i="3" s="1"/>
  <c r="E28" i="3" s="1"/>
  <c r="E29" i="3" s="1"/>
  <c r="E30" i="3" s="1"/>
  <c r="E31" i="3" s="1"/>
  <c r="F26" i="3"/>
  <c r="G28" i="1"/>
  <c r="G29" i="1" s="1"/>
  <c r="G30" i="1" s="1"/>
  <c r="G31" i="1" s="1"/>
  <c r="G32" i="1" s="1"/>
  <c r="G33" i="1" s="1"/>
  <c r="H28" i="1"/>
  <c r="I43" i="3"/>
  <c r="I44" i="3" s="1"/>
  <c r="K43" i="3"/>
  <c r="H34" i="1" l="1"/>
  <c r="G34" i="1"/>
  <c r="G35" i="1" s="1"/>
  <c r="E32" i="3"/>
  <c r="E33" i="3" s="1"/>
  <c r="F32" i="3"/>
  <c r="K28" i="1"/>
  <c r="K29" i="1" s="1"/>
  <c r="K30" i="1" s="1"/>
  <c r="K31" i="1" s="1"/>
  <c r="K32" i="1" s="1"/>
  <c r="K33" i="1" s="1"/>
  <c r="M28" i="1"/>
  <c r="I45" i="3"/>
  <c r="I46" i="3" s="1"/>
  <c r="K45" i="3"/>
  <c r="K34" i="1" l="1"/>
  <c r="K35" i="1" s="1"/>
  <c r="M34" i="1"/>
  <c r="E34" i="3"/>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F34" i="3"/>
  <c r="H36" i="1"/>
  <c r="G36" i="1"/>
  <c r="G37" i="1" s="1"/>
  <c r="G38" i="1" s="1"/>
  <c r="I47" i="3"/>
  <c r="I48" i="3" s="1"/>
  <c r="K47" i="3"/>
  <c r="G39" i="1" l="1"/>
  <c r="G40" i="1" s="1"/>
  <c r="H39" i="1"/>
  <c r="K36" i="1"/>
  <c r="K37" i="1" s="1"/>
  <c r="M36" i="1"/>
  <c r="I49" i="3"/>
  <c r="I50" i="3" s="1"/>
  <c r="K49" i="3"/>
  <c r="K38" i="1" l="1"/>
  <c r="K39" i="1" s="1"/>
  <c r="K40" i="1" s="1"/>
  <c r="M38" i="1"/>
  <c r="H41" i="1"/>
  <c r="G41" i="1"/>
  <c r="G42" i="1" s="1"/>
  <c r="I51" i="3"/>
  <c r="I52" i="3" s="1"/>
  <c r="K51" i="3"/>
  <c r="H43" i="1" l="1"/>
  <c r="G43" i="1"/>
  <c r="G44" i="1" s="1"/>
  <c r="K41" i="1"/>
  <c r="K42" i="1" s="1"/>
  <c r="M41" i="1"/>
  <c r="I53" i="3"/>
  <c r="I54" i="3" s="1"/>
  <c r="K53" i="3"/>
  <c r="D43" i="3"/>
  <c r="K43" i="1" l="1"/>
  <c r="K44" i="1" s="1"/>
  <c r="M43" i="1"/>
  <c r="H45" i="1"/>
  <c r="G45" i="1"/>
  <c r="G46" i="1" s="1"/>
  <c r="I55" i="3"/>
  <c r="I56" i="3" s="1"/>
  <c r="K55" i="3"/>
  <c r="D45" i="3"/>
  <c r="H47" i="1" l="1"/>
  <c r="G47" i="1"/>
  <c r="G48" i="1" s="1"/>
  <c r="K45" i="1"/>
  <c r="K46" i="1" s="1"/>
  <c r="M45" i="1"/>
  <c r="I57" i="3"/>
  <c r="I58" i="3" s="1"/>
  <c r="K57" i="3"/>
  <c r="D47" i="3"/>
  <c r="K47" i="1" l="1"/>
  <c r="K48" i="1" s="1"/>
  <c r="M47" i="1"/>
  <c r="H49" i="1"/>
  <c r="G49" i="1"/>
  <c r="G50" i="1" s="1"/>
  <c r="I59" i="3"/>
  <c r="I60" i="3" s="1"/>
  <c r="K59" i="3"/>
  <c r="D49" i="3"/>
  <c r="H51" i="1" l="1"/>
  <c r="G51" i="1"/>
  <c r="G52" i="1" s="1"/>
  <c r="K49" i="1"/>
  <c r="K50" i="1" s="1"/>
  <c r="M49" i="1"/>
  <c r="I61" i="3"/>
  <c r="I62" i="3" s="1"/>
  <c r="K61" i="3"/>
  <c r="K51" i="1" l="1"/>
  <c r="K52" i="1" s="1"/>
  <c r="M51" i="1"/>
  <c r="H53" i="1"/>
  <c r="G53" i="1"/>
  <c r="G54" i="1" s="1"/>
  <c r="I63" i="3"/>
  <c r="I64" i="3" s="1"/>
  <c r="K63" i="3"/>
  <c r="D51" i="3"/>
  <c r="H55" i="1" l="1"/>
  <c r="G55" i="1"/>
  <c r="G56" i="1" s="1"/>
  <c r="K53" i="1"/>
  <c r="K54" i="1" s="1"/>
  <c r="M53" i="1"/>
  <c r="I65" i="3"/>
  <c r="I66" i="3" s="1"/>
  <c r="I67" i="3" s="1"/>
  <c r="I68" i="3" s="1"/>
  <c r="K65" i="3"/>
  <c r="D53" i="3"/>
  <c r="D55" i="3"/>
  <c r="K55" i="1" l="1"/>
  <c r="K56" i="1" s="1"/>
  <c r="M55" i="1"/>
  <c r="H57" i="1"/>
  <c r="G57" i="1"/>
  <c r="G58" i="1" s="1"/>
  <c r="D57" i="3"/>
  <c r="H59" i="1" l="1"/>
  <c r="G59" i="1"/>
  <c r="G60" i="1" s="1"/>
  <c r="K57" i="1"/>
  <c r="K58" i="1" s="1"/>
  <c r="M57" i="1"/>
  <c r="D59" i="3"/>
  <c r="K59" i="1" l="1"/>
  <c r="K60" i="1" s="1"/>
  <c r="M59" i="1"/>
  <c r="H61" i="1"/>
  <c r="G61" i="1"/>
  <c r="G62" i="1" s="1"/>
  <c r="D61" i="3"/>
  <c r="H63" i="1" l="1"/>
  <c r="G63" i="1"/>
  <c r="G64" i="1" s="1"/>
  <c r="G65" i="1" s="1"/>
  <c r="K61" i="1"/>
  <c r="K62" i="1" s="1"/>
  <c r="M61" i="1"/>
  <c r="D63" i="3"/>
  <c r="H66" i="1" l="1"/>
  <c r="G66" i="1"/>
  <c r="G67" i="1" s="1"/>
  <c r="K63" i="1"/>
  <c r="K64" i="1" s="1"/>
  <c r="K65" i="1" s="1"/>
  <c r="M63" i="1"/>
  <c r="D65" i="3"/>
  <c r="K66" i="1" l="1"/>
  <c r="K67" i="1" s="1"/>
  <c r="M66" i="1"/>
  <c r="H68" i="1"/>
  <c r="G68" i="1"/>
  <c r="G69" i="1" s="1"/>
  <c r="H70" i="1" l="1"/>
  <c r="G70" i="1"/>
  <c r="G71" i="1" s="1"/>
  <c r="K68" i="1"/>
  <c r="K69" i="1" s="1"/>
  <c r="M68" i="1"/>
  <c r="K70" i="1" l="1"/>
  <c r="K71" i="1" s="1"/>
  <c r="M70" i="1"/>
  <c r="H72" i="1"/>
  <c r="G72" i="1"/>
  <c r="G73" i="1" s="1"/>
  <c r="H74" i="1" l="1"/>
  <c r="G74" i="1"/>
  <c r="G75" i="1" s="1"/>
  <c r="K72" i="1"/>
  <c r="K73" i="1" s="1"/>
  <c r="M72" i="1"/>
  <c r="K74" i="1" l="1"/>
  <c r="K75" i="1" s="1"/>
  <c r="M74" i="1"/>
  <c r="H76" i="1"/>
  <c r="G76" i="1"/>
  <c r="G77" i="1" s="1"/>
  <c r="H78" i="1" l="1"/>
  <c r="G78" i="1"/>
  <c r="G79" i="1" s="1"/>
  <c r="K76" i="1"/>
  <c r="K77" i="1" s="1"/>
  <c r="M76" i="1"/>
  <c r="K78" i="1" l="1"/>
  <c r="K79" i="1" s="1"/>
  <c r="M78" i="1"/>
  <c r="H80" i="1"/>
  <c r="G80" i="1"/>
  <c r="G81" i="1" s="1"/>
  <c r="H82" i="1" l="1"/>
  <c r="G82" i="1"/>
  <c r="G83" i="1" s="1"/>
  <c r="K80" i="1"/>
  <c r="K81" i="1" s="1"/>
  <c r="M80" i="1"/>
  <c r="M81" i="1"/>
  <c r="K82" i="1" l="1"/>
  <c r="K83" i="1" s="1"/>
  <c r="M82" i="1"/>
  <c r="H84" i="1"/>
  <c r="G84" i="1"/>
  <c r="G85" i="1" s="1"/>
  <c r="H86" i="1" l="1"/>
  <c r="H87" i="1"/>
  <c r="H89" i="1"/>
  <c r="G86" i="1"/>
  <c r="G87" i="1" s="1"/>
  <c r="K84" i="1"/>
  <c r="K85" i="1" s="1"/>
  <c r="M84" i="1"/>
  <c r="H88" i="1" l="1"/>
  <c r="G88" i="1"/>
  <c r="G89" i="1" s="1"/>
  <c r="K86" i="1"/>
  <c r="K87" i="1" s="1"/>
  <c r="M87" i="1"/>
  <c r="M86" i="1"/>
  <c r="M89" i="1"/>
  <c r="K88" i="1" l="1"/>
  <c r="K89" i="1" s="1"/>
  <c r="M88" i="1"/>
  <c r="H90" i="1"/>
  <c r="G90" i="1"/>
  <c r="G91" i="1" s="1"/>
  <c r="H92" i="1" l="1"/>
  <c r="H93" i="1"/>
  <c r="G92" i="1"/>
  <c r="G93" i="1" s="1"/>
  <c r="K90" i="1"/>
  <c r="K91" i="1" s="1"/>
  <c r="M90" i="1"/>
  <c r="K92" i="1" l="1"/>
  <c r="K93" i="1" s="1"/>
  <c r="M93" i="1"/>
  <c r="M92" i="1"/>
  <c r="H94" i="1"/>
  <c r="G94" i="1"/>
  <c r="G95" i="1" s="1"/>
  <c r="H96" i="1" l="1"/>
  <c r="H97" i="1"/>
  <c r="G96" i="1"/>
  <c r="G97" i="1" s="1"/>
  <c r="K94" i="1"/>
  <c r="K95" i="1" s="1"/>
  <c r="M94" i="1"/>
  <c r="H98" i="1" l="1"/>
  <c r="G98" i="1"/>
  <c r="G99" i="1" s="1"/>
  <c r="K96" i="1"/>
  <c r="K97" i="1" s="1"/>
  <c r="M97" i="1"/>
  <c r="M96" i="1"/>
  <c r="K98" i="1" l="1"/>
  <c r="K99" i="1" s="1"/>
  <c r="M98" i="1"/>
  <c r="H100" i="1"/>
  <c r="G100" i="1"/>
  <c r="G101" i="1" s="1"/>
  <c r="H102" i="1" l="1"/>
  <c r="G102" i="1"/>
  <c r="G103" i="1" s="1"/>
  <c r="K100" i="1"/>
  <c r="K101" i="1" s="1"/>
  <c r="M100" i="1"/>
  <c r="K102" i="1" l="1"/>
  <c r="K103" i="1" s="1"/>
  <c r="M102" i="1"/>
  <c r="H104" i="1"/>
  <c r="G104" i="1"/>
  <c r="G105" i="1" s="1"/>
  <c r="H106" i="1" l="1"/>
  <c r="G106" i="1"/>
  <c r="G107" i="1" s="1"/>
  <c r="K104" i="1"/>
  <c r="K105" i="1" s="1"/>
  <c r="M104" i="1"/>
  <c r="K106" i="1" l="1"/>
  <c r="K107" i="1" s="1"/>
  <c r="M106" i="1"/>
  <c r="H108" i="1"/>
  <c r="G108" i="1"/>
  <c r="G109" i="1" s="1"/>
  <c r="K108" i="1" l="1"/>
  <c r="K109" i="1" s="1"/>
  <c r="M108" i="1"/>
  <c r="H110" i="1"/>
  <c r="G110" i="1"/>
  <c r="G111" i="1" s="1"/>
  <c r="H112" i="1" l="1"/>
  <c r="G112" i="1"/>
  <c r="G113" i="1" s="1"/>
  <c r="K110" i="1"/>
  <c r="K111" i="1" s="1"/>
  <c r="M110" i="1"/>
  <c r="K112" i="1" l="1"/>
  <c r="K113" i="1" s="1"/>
  <c r="M112" i="1"/>
  <c r="H114" i="1"/>
  <c r="G114" i="1"/>
  <c r="G115" i="1" s="1"/>
  <c r="H116" i="1" l="1"/>
  <c r="G116" i="1"/>
  <c r="G117" i="1" s="1"/>
  <c r="K114" i="1"/>
  <c r="K115" i="1" s="1"/>
  <c r="M114" i="1"/>
  <c r="K116" i="1" l="1"/>
  <c r="K117" i="1" s="1"/>
  <c r="M116" i="1"/>
  <c r="H118" i="1"/>
  <c r="G118" i="1"/>
  <c r="G119" i="1" s="1"/>
  <c r="H120" i="1" l="1"/>
  <c r="G120" i="1"/>
  <c r="G121" i="1" s="1"/>
  <c r="K118" i="1"/>
  <c r="K119" i="1" s="1"/>
  <c r="M118" i="1"/>
  <c r="H122" i="1" l="1"/>
  <c r="G122" i="1"/>
  <c r="G123" i="1" s="1"/>
  <c r="K120" i="1"/>
  <c r="K121" i="1" s="1"/>
  <c r="M120" i="1"/>
  <c r="H124" i="1" l="1"/>
  <c r="G124" i="1"/>
  <c r="G125" i="1" s="1"/>
  <c r="K122" i="1"/>
  <c r="K123" i="1" s="1"/>
  <c r="M122" i="1"/>
  <c r="K124" i="1" l="1"/>
  <c r="K125" i="1" s="1"/>
  <c r="M124" i="1"/>
  <c r="H126" i="1"/>
  <c r="G126" i="1"/>
  <c r="G127" i="1" s="1"/>
  <c r="H128" i="1" l="1"/>
  <c r="G128" i="1"/>
  <c r="G129" i="1" s="1"/>
  <c r="K126" i="1"/>
  <c r="K127" i="1" s="1"/>
  <c r="M126" i="1"/>
  <c r="K128" i="1" l="1"/>
  <c r="K129" i="1" s="1"/>
  <c r="M128" i="1"/>
  <c r="H130" i="1"/>
  <c r="G130" i="1"/>
  <c r="G131" i="1" s="1"/>
  <c r="H132" i="1" l="1"/>
  <c r="G132" i="1"/>
  <c r="G133" i="1" s="1"/>
  <c r="K130" i="1"/>
  <c r="K131" i="1" s="1"/>
  <c r="M130" i="1"/>
  <c r="K132" i="1" l="1"/>
  <c r="K133" i="1" s="1"/>
  <c r="M132" i="1"/>
  <c r="H134" i="1"/>
  <c r="G134" i="1"/>
  <c r="G135" i="1" s="1"/>
  <c r="H136" i="1" l="1"/>
  <c r="G136" i="1"/>
  <c r="G137" i="1" s="1"/>
  <c r="K134" i="1"/>
  <c r="K135" i="1" s="1"/>
  <c r="M134" i="1"/>
  <c r="K136" i="1" l="1"/>
  <c r="K137" i="1" s="1"/>
  <c r="M136" i="1"/>
  <c r="H138" i="1"/>
  <c r="G138" i="1"/>
  <c r="G139" i="1" s="1"/>
  <c r="K138" i="1" l="1"/>
  <c r="K139" i="1" s="1"/>
  <c r="M138" i="1"/>
  <c r="H140" i="1"/>
  <c r="G140" i="1"/>
  <c r="G141" i="1" s="1"/>
  <c r="H142" i="1" l="1"/>
  <c r="G142" i="1"/>
  <c r="G143" i="1" s="1"/>
  <c r="K140" i="1"/>
  <c r="K141" i="1" s="1"/>
  <c r="M140" i="1"/>
  <c r="K142" i="1" l="1"/>
  <c r="K143" i="1" s="1"/>
  <c r="M142" i="1"/>
  <c r="H144" i="1"/>
  <c r="G144" i="1"/>
  <c r="G145" i="1" s="1"/>
  <c r="H146" i="1" l="1"/>
  <c r="G146" i="1"/>
  <c r="G147" i="1" s="1"/>
  <c r="K144" i="1"/>
  <c r="K145" i="1" s="1"/>
  <c r="M144" i="1"/>
  <c r="H148" i="1" l="1"/>
  <c r="G148" i="1"/>
  <c r="G149" i="1" s="1"/>
  <c r="K146" i="1"/>
  <c r="K147" i="1" s="1"/>
  <c r="M146" i="1"/>
  <c r="H150" i="1" l="1"/>
  <c r="G150" i="1"/>
  <c r="G151" i="1" s="1"/>
  <c r="K148" i="1"/>
  <c r="K149" i="1" s="1"/>
  <c r="M149" i="1"/>
  <c r="M148" i="1"/>
  <c r="M153" i="1"/>
  <c r="K150" i="1" l="1"/>
  <c r="K151" i="1" s="1"/>
  <c r="M151" i="1"/>
  <c r="M150" i="1"/>
  <c r="H152" i="1"/>
  <c r="G152" i="1"/>
  <c r="G153" i="1" s="1"/>
  <c r="H154" i="1" l="1"/>
  <c r="G154" i="1"/>
  <c r="G155" i="1" s="1"/>
  <c r="K152" i="1"/>
  <c r="K153" i="1" s="1"/>
  <c r="M152" i="1"/>
  <c r="K154" i="1" l="1"/>
  <c r="K155" i="1" s="1"/>
  <c r="M154" i="1"/>
  <c r="H156" i="1"/>
  <c r="G156" i="1"/>
  <c r="G157" i="1" s="1"/>
  <c r="H158" i="1" l="1"/>
  <c r="G158" i="1"/>
  <c r="G159" i="1" s="1"/>
  <c r="K156" i="1"/>
  <c r="K157" i="1" s="1"/>
  <c r="M157" i="1"/>
  <c r="M156" i="1"/>
  <c r="M161" i="1"/>
  <c r="M159" i="1"/>
  <c r="K158" i="1" l="1"/>
  <c r="K159" i="1" s="1"/>
  <c r="M158" i="1"/>
  <c r="H160" i="1"/>
  <c r="G160" i="1"/>
  <c r="G161" i="1" s="1"/>
  <c r="H162" i="1" l="1"/>
  <c r="G162" i="1"/>
  <c r="G163" i="1" s="1"/>
  <c r="K160" i="1"/>
  <c r="K161" i="1" s="1"/>
  <c r="M160" i="1"/>
  <c r="K162" i="1" l="1"/>
  <c r="K163" i="1" s="1"/>
  <c r="M162" i="1"/>
  <c r="H164" i="1"/>
  <c r="G164" i="1"/>
  <c r="G165" i="1" s="1"/>
  <c r="H166" i="1" l="1"/>
  <c r="G166" i="1"/>
  <c r="G167" i="1" s="1"/>
  <c r="K164" i="1"/>
  <c r="K165" i="1" s="1"/>
  <c r="M167" i="1"/>
  <c r="M165" i="1"/>
  <c r="M164" i="1"/>
  <c r="K166" i="1" l="1"/>
  <c r="K167" i="1" s="1"/>
  <c r="M166" i="1"/>
  <c r="H168" i="1"/>
  <c r="G168" i="1"/>
  <c r="G169" i="1" s="1"/>
  <c r="H170" i="1" l="1"/>
  <c r="G170" i="1"/>
  <c r="G171" i="1" s="1"/>
  <c r="K168" i="1"/>
  <c r="K169" i="1" s="1"/>
  <c r="M168" i="1"/>
  <c r="H172" i="1" l="1"/>
  <c r="G172" i="1"/>
  <c r="G173" i="1" s="1"/>
  <c r="K170" i="1"/>
  <c r="K171" i="1" s="1"/>
  <c r="M170" i="1"/>
  <c r="K172" i="1" l="1"/>
  <c r="K173" i="1" s="1"/>
  <c r="M172" i="1"/>
  <c r="H174" i="1"/>
  <c r="G174" i="1"/>
  <c r="G175" i="1" s="1"/>
  <c r="H176" i="1" l="1"/>
  <c r="G176" i="1"/>
  <c r="G177" i="1" s="1"/>
  <c r="K174" i="1"/>
  <c r="K175" i="1" s="1"/>
  <c r="M174" i="1"/>
  <c r="K176" i="1" l="1"/>
  <c r="K177" i="1" s="1"/>
  <c r="M176" i="1"/>
  <c r="H178" i="1"/>
  <c r="G178" i="1"/>
  <c r="G179" i="1" s="1"/>
  <c r="H180" i="1" l="1"/>
  <c r="G180" i="1"/>
  <c r="G181" i="1" s="1"/>
  <c r="K178" i="1"/>
  <c r="K179" i="1" s="1"/>
  <c r="M178" i="1"/>
  <c r="K180" i="1" l="1"/>
  <c r="K181" i="1" s="1"/>
  <c r="M180" i="1"/>
  <c r="H182" i="1"/>
  <c r="G182" i="1"/>
  <c r="G183" i="1" s="1"/>
  <c r="K182" i="1" l="1"/>
  <c r="K183" i="1" s="1"/>
  <c r="M182" i="1"/>
  <c r="H184" i="1"/>
  <c r="G184" i="1"/>
  <c r="G185" i="1" s="1"/>
  <c r="H186" i="1" l="1"/>
  <c r="G186" i="1"/>
  <c r="G187" i="1" s="1"/>
  <c r="K184" i="1"/>
  <c r="K185" i="1" s="1"/>
  <c r="M184" i="1"/>
  <c r="K186" i="1" l="1"/>
  <c r="K187" i="1" s="1"/>
  <c r="M186" i="1"/>
  <c r="H188" i="1"/>
  <c r="G188" i="1"/>
  <c r="G189" i="1" s="1"/>
  <c r="K188" i="1" l="1"/>
  <c r="K189" i="1" s="1"/>
  <c r="M188" i="1"/>
  <c r="H190" i="1"/>
  <c r="G190" i="1"/>
  <c r="G191" i="1" s="1"/>
  <c r="H192" i="1" l="1"/>
  <c r="G192" i="1"/>
  <c r="G193" i="1" s="1"/>
  <c r="K190" i="1"/>
  <c r="K191" i="1" s="1"/>
  <c r="M190" i="1"/>
  <c r="K192" i="1" l="1"/>
  <c r="K193" i="1" s="1"/>
  <c r="M192" i="1"/>
  <c r="H194" i="1"/>
  <c r="G194" i="1"/>
  <c r="G195" i="1" s="1"/>
  <c r="K194" i="1" l="1"/>
  <c r="K195" i="1" s="1"/>
  <c r="M194" i="1"/>
  <c r="H196" i="1"/>
  <c r="G196" i="1"/>
  <c r="G197" i="1" s="1"/>
  <c r="H198" i="1" l="1"/>
  <c r="G198" i="1"/>
  <c r="G199" i="1" s="1"/>
  <c r="K196" i="1"/>
  <c r="K197" i="1" s="1"/>
  <c r="M196" i="1"/>
  <c r="K198" i="1" l="1"/>
  <c r="K199" i="1" s="1"/>
  <c r="M198" i="1"/>
  <c r="H200" i="1"/>
  <c r="G200" i="1"/>
  <c r="G201" i="1" s="1"/>
  <c r="K200" i="1" l="1"/>
  <c r="K201" i="1" s="1"/>
  <c r="M200" i="1"/>
  <c r="H202" i="1"/>
  <c r="G202" i="1"/>
  <c r="G203" i="1" s="1"/>
  <c r="K202" i="1" l="1"/>
  <c r="K203" i="1" s="1"/>
  <c r="M202" i="1"/>
  <c r="H204" i="1"/>
  <c r="G204" i="1"/>
  <c r="G205" i="1" s="1"/>
  <c r="H206" i="1" l="1"/>
  <c r="G206" i="1"/>
  <c r="G207" i="1" s="1"/>
  <c r="K204" i="1"/>
  <c r="K205" i="1" s="1"/>
  <c r="M204" i="1"/>
  <c r="K206" i="1" l="1"/>
  <c r="K207" i="1" s="1"/>
  <c r="M206" i="1"/>
  <c r="H208" i="1"/>
  <c r="G208" i="1"/>
  <c r="G209" i="1" s="1"/>
  <c r="H210" i="1" l="1"/>
  <c r="G210" i="1"/>
  <c r="G211" i="1" s="1"/>
  <c r="K208" i="1"/>
  <c r="K209" i="1" s="1"/>
  <c r="M208" i="1"/>
  <c r="K210" i="1" l="1"/>
  <c r="K211" i="1" s="1"/>
  <c r="M210" i="1"/>
  <c r="H212" i="1"/>
  <c r="G212" i="1"/>
  <c r="G213" i="1" s="1"/>
  <c r="H214" i="1" l="1"/>
  <c r="G214" i="1"/>
  <c r="G215" i="1" s="1"/>
  <c r="K212" i="1"/>
  <c r="K213" i="1" s="1"/>
  <c r="M212" i="1"/>
  <c r="K214" i="1" l="1"/>
  <c r="K215" i="1" s="1"/>
  <c r="M214" i="1"/>
  <c r="H216" i="1"/>
  <c r="G216" i="1"/>
  <c r="G217" i="1" s="1"/>
  <c r="H218" i="1" l="1"/>
  <c r="G218" i="1"/>
  <c r="G219" i="1" s="1"/>
  <c r="K216" i="1"/>
  <c r="K217" i="1" s="1"/>
  <c r="M216" i="1"/>
  <c r="K218" i="1" l="1"/>
  <c r="K219" i="1" s="1"/>
  <c r="M218" i="1"/>
  <c r="H220" i="1"/>
  <c r="G220" i="1"/>
  <c r="G221" i="1" s="1"/>
  <c r="H222" i="1" l="1"/>
  <c r="G222" i="1"/>
  <c r="G223" i="1" s="1"/>
  <c r="K220" i="1"/>
  <c r="K221" i="1" s="1"/>
  <c r="M220" i="1"/>
  <c r="K222" i="1" l="1"/>
  <c r="K223" i="1" s="1"/>
  <c r="M222" i="1"/>
  <c r="H224" i="1"/>
  <c r="G224" i="1"/>
  <c r="G225" i="1" s="1"/>
  <c r="H226" i="1" l="1"/>
  <c r="G226" i="1"/>
  <c r="G227" i="1" s="1"/>
  <c r="K224" i="1"/>
  <c r="K225" i="1" s="1"/>
  <c r="M224" i="1"/>
  <c r="K226" i="1" l="1"/>
  <c r="K227" i="1" s="1"/>
  <c r="M226" i="1"/>
  <c r="H228" i="1"/>
  <c r="G228" i="1"/>
  <c r="G229" i="1" s="1"/>
  <c r="H230" i="1" l="1"/>
  <c r="G230" i="1"/>
  <c r="G231" i="1" s="1"/>
  <c r="K228" i="1"/>
  <c r="K229" i="1" s="1"/>
  <c r="M228" i="1"/>
  <c r="K230" i="1" l="1"/>
  <c r="K231" i="1" s="1"/>
  <c r="M230" i="1"/>
  <c r="H232" i="1"/>
  <c r="G232" i="1"/>
  <c r="G233" i="1" s="1"/>
  <c r="H234" i="1" l="1"/>
  <c r="G234" i="1"/>
  <c r="G235" i="1" s="1"/>
  <c r="K232" i="1"/>
  <c r="K233" i="1" s="1"/>
  <c r="M232" i="1"/>
  <c r="H236" i="1" l="1"/>
  <c r="G236" i="1"/>
  <c r="G237" i="1" s="1"/>
  <c r="K234" i="1"/>
  <c r="K235" i="1" s="1"/>
  <c r="M234" i="1"/>
  <c r="K236" i="1" l="1"/>
  <c r="K237" i="1" s="1"/>
  <c r="M236" i="1"/>
  <c r="H238" i="1"/>
  <c r="G238" i="1"/>
  <c r="G239" i="1" s="1"/>
  <c r="H240" i="1" l="1"/>
  <c r="G240" i="1"/>
  <c r="G241" i="1" s="1"/>
  <c r="K238" i="1"/>
  <c r="K239" i="1" s="1"/>
  <c r="M238" i="1"/>
  <c r="K240" i="1" l="1"/>
  <c r="K241" i="1" s="1"/>
  <c r="M240" i="1"/>
  <c r="H242" i="1"/>
  <c r="G242" i="1"/>
  <c r="G243" i="1" s="1"/>
  <c r="H244" i="1" l="1"/>
  <c r="G244" i="1"/>
  <c r="G245" i="1" s="1"/>
  <c r="K242" i="1"/>
  <c r="K243" i="1" s="1"/>
  <c r="M242" i="1"/>
  <c r="K244" i="1" l="1"/>
  <c r="K245" i="1" s="1"/>
  <c r="M244" i="1"/>
  <c r="H246" i="1"/>
  <c r="G246" i="1"/>
  <c r="G247" i="1" s="1"/>
  <c r="H248" i="1" l="1"/>
  <c r="G248" i="1"/>
  <c r="G249" i="1" s="1"/>
  <c r="K246" i="1"/>
  <c r="K247" i="1" s="1"/>
  <c r="M246" i="1"/>
  <c r="H250" i="1" l="1"/>
  <c r="G250" i="1"/>
  <c r="G251" i="1" s="1"/>
  <c r="K248" i="1"/>
  <c r="K249" i="1" s="1"/>
  <c r="M249" i="1"/>
  <c r="M248" i="1"/>
  <c r="H252" i="1" l="1"/>
  <c r="G252" i="1"/>
  <c r="G253" i="1" s="1"/>
  <c r="K250" i="1"/>
  <c r="K251" i="1" s="1"/>
  <c r="M250" i="1"/>
  <c r="H254" i="1" l="1"/>
  <c r="G254" i="1"/>
  <c r="G255" i="1" s="1"/>
  <c r="K252" i="1"/>
  <c r="K253" i="1" s="1"/>
  <c r="M253" i="1"/>
  <c r="M252" i="1"/>
  <c r="K254" i="1" l="1"/>
  <c r="K255" i="1" s="1"/>
  <c r="M254" i="1"/>
  <c r="H256" i="1"/>
  <c r="G256" i="1"/>
  <c r="G257" i="1" s="1"/>
  <c r="H258" i="1" l="1"/>
  <c r="G258" i="1"/>
  <c r="G259" i="1" s="1"/>
  <c r="K256" i="1"/>
  <c r="K257" i="1" s="1"/>
  <c r="M257" i="1"/>
  <c r="M256" i="1"/>
  <c r="K258" i="1" l="1"/>
  <c r="K259" i="1" s="1"/>
  <c r="M258" i="1"/>
  <c r="H260" i="1"/>
  <c r="G260" i="1"/>
  <c r="G261" i="1" s="1"/>
  <c r="H262" i="1" l="1"/>
  <c r="G262" i="1"/>
  <c r="G263" i="1" s="1"/>
  <c r="K260" i="1"/>
  <c r="K261" i="1" s="1"/>
  <c r="M260" i="1"/>
  <c r="M261" i="1"/>
  <c r="K262" i="1" l="1"/>
  <c r="K263" i="1" s="1"/>
  <c r="M262" i="1"/>
  <c r="H264" i="1"/>
  <c r="G264" i="1"/>
  <c r="G265" i="1" s="1"/>
  <c r="H266" i="1" l="1"/>
  <c r="G266" i="1"/>
  <c r="G267" i="1" s="1"/>
  <c r="K264" i="1"/>
  <c r="K265" i="1" s="1"/>
  <c r="M265" i="1"/>
  <c r="M264" i="1"/>
  <c r="K266" i="1" l="1"/>
  <c r="K267" i="1" s="1"/>
  <c r="M266" i="1"/>
  <c r="H268" i="1"/>
  <c r="G268" i="1"/>
  <c r="G269" i="1" s="1"/>
  <c r="H270" i="1" l="1"/>
  <c r="G270" i="1"/>
  <c r="G271" i="1" s="1"/>
  <c r="K268" i="1"/>
  <c r="K269" i="1" s="1"/>
  <c r="M268" i="1"/>
  <c r="M269" i="1"/>
  <c r="H272" i="1" l="1"/>
  <c r="G272" i="1"/>
  <c r="G273" i="1" s="1"/>
  <c r="K270" i="1"/>
  <c r="K271" i="1" s="1"/>
  <c r="M270" i="1"/>
  <c r="K272" i="1" l="1"/>
  <c r="K273" i="1" s="1"/>
  <c r="M273" i="1"/>
  <c r="M272" i="1"/>
  <c r="H274" i="1"/>
  <c r="G274" i="1"/>
  <c r="G275" i="1" s="1"/>
  <c r="H276" i="1" l="1"/>
  <c r="G276" i="1"/>
  <c r="G277" i="1" s="1"/>
  <c r="K274" i="1"/>
  <c r="K275" i="1" s="1"/>
  <c r="M274" i="1"/>
  <c r="H278" i="1" l="1"/>
  <c r="G278" i="1"/>
  <c r="G279" i="1" s="1"/>
  <c r="K276" i="1"/>
  <c r="K277" i="1" s="1"/>
  <c r="M277" i="1"/>
  <c r="M276" i="1"/>
  <c r="K278" i="1" l="1"/>
  <c r="K279" i="1" s="1"/>
  <c r="M278" i="1"/>
  <c r="H280" i="1"/>
  <c r="G280" i="1"/>
  <c r="G281" i="1" s="1"/>
  <c r="H282" i="1" l="1"/>
  <c r="G282" i="1"/>
  <c r="G283" i="1" s="1"/>
  <c r="K280" i="1"/>
  <c r="K281" i="1" s="1"/>
  <c r="M281" i="1"/>
  <c r="M280" i="1"/>
  <c r="K282" i="1" l="1"/>
  <c r="K283" i="1" s="1"/>
  <c r="M282" i="1"/>
  <c r="H284" i="1"/>
  <c r="G284" i="1"/>
  <c r="G285" i="1" s="1"/>
  <c r="H286" i="1" l="1"/>
  <c r="G286" i="1"/>
  <c r="G287" i="1" s="1"/>
  <c r="K284" i="1"/>
  <c r="K285" i="1" s="1"/>
  <c r="M285" i="1"/>
  <c r="M284" i="1"/>
  <c r="K286" i="1" l="1"/>
  <c r="K287" i="1" s="1"/>
  <c r="M286" i="1"/>
  <c r="H288" i="1"/>
  <c r="G288" i="1"/>
  <c r="G289" i="1" s="1"/>
  <c r="H290" i="1" l="1"/>
  <c r="G290" i="1"/>
  <c r="G291" i="1" s="1"/>
  <c r="K288" i="1"/>
  <c r="K289" i="1" s="1"/>
  <c r="M289" i="1"/>
  <c r="M288" i="1"/>
  <c r="H292" i="1" l="1"/>
  <c r="G292" i="1"/>
  <c r="G293" i="1" s="1"/>
  <c r="K290" i="1"/>
  <c r="K291" i="1" s="1"/>
  <c r="M290" i="1"/>
  <c r="H294" i="1" l="1"/>
  <c r="G294" i="1"/>
  <c r="G295" i="1" s="1"/>
  <c r="K292" i="1"/>
  <c r="K293" i="1" s="1"/>
  <c r="M293" i="1"/>
  <c r="M292" i="1"/>
  <c r="K294" i="1" l="1"/>
  <c r="K295" i="1" s="1"/>
  <c r="M294" i="1"/>
  <c r="H296" i="1"/>
  <c r="G296" i="1"/>
  <c r="G297" i="1" s="1"/>
  <c r="H298" i="1" l="1"/>
  <c r="G298" i="1"/>
  <c r="G299" i="1" s="1"/>
  <c r="K296" i="1"/>
  <c r="K297" i="1" s="1"/>
  <c r="M297" i="1"/>
  <c r="M296" i="1"/>
  <c r="K298" i="1" l="1"/>
  <c r="K299" i="1" s="1"/>
  <c r="M298" i="1"/>
  <c r="H300" i="1"/>
  <c r="G300" i="1"/>
  <c r="G301" i="1" s="1"/>
  <c r="H302" i="1" l="1"/>
  <c r="G302" i="1"/>
  <c r="G303" i="1" s="1"/>
  <c r="K300" i="1"/>
  <c r="K301" i="1" s="1"/>
  <c r="M300" i="1"/>
  <c r="M301" i="1"/>
  <c r="H304" i="1" l="1"/>
  <c r="G304" i="1"/>
  <c r="G305" i="1" s="1"/>
  <c r="K302" i="1"/>
  <c r="K303" i="1" s="1"/>
  <c r="M302" i="1"/>
  <c r="H306" i="1" l="1"/>
  <c r="G306" i="1"/>
  <c r="G307" i="1" s="1"/>
  <c r="K304" i="1"/>
  <c r="K305" i="1" s="1"/>
  <c r="M305" i="1"/>
  <c r="M304" i="1"/>
  <c r="H308" i="1" l="1"/>
  <c r="G308" i="1"/>
  <c r="G309" i="1" s="1"/>
  <c r="K306" i="1"/>
  <c r="K307" i="1" s="1"/>
  <c r="M306" i="1"/>
  <c r="K308" i="1" l="1"/>
  <c r="K309" i="1" s="1"/>
  <c r="M309" i="1"/>
  <c r="M308" i="1"/>
  <c r="H310" i="1"/>
  <c r="G310" i="1"/>
  <c r="G311" i="1" s="1"/>
  <c r="H312" i="1" l="1"/>
  <c r="G312" i="1"/>
  <c r="G313" i="1" s="1"/>
  <c r="K310" i="1"/>
  <c r="K311" i="1" s="1"/>
  <c r="M310" i="1"/>
  <c r="K312" i="1" l="1"/>
  <c r="K313" i="1" s="1"/>
  <c r="M313" i="1"/>
  <c r="M312" i="1"/>
  <c r="H314" i="1"/>
  <c r="G314" i="1"/>
  <c r="G315" i="1" s="1"/>
  <c r="H316" i="1" l="1"/>
  <c r="G316" i="1"/>
  <c r="G317" i="1" s="1"/>
  <c r="K314" i="1"/>
  <c r="K315" i="1" s="1"/>
  <c r="M314" i="1"/>
  <c r="K316" i="1" l="1"/>
  <c r="K317" i="1" s="1"/>
  <c r="M317" i="1"/>
  <c r="M316" i="1"/>
  <c r="H318" i="1"/>
  <c r="G318" i="1"/>
  <c r="G319" i="1" s="1"/>
  <c r="H320" i="1" l="1"/>
  <c r="G320" i="1"/>
  <c r="G321" i="1" s="1"/>
  <c r="K318" i="1"/>
  <c r="K319" i="1" s="1"/>
  <c r="M318" i="1"/>
  <c r="K320" i="1" l="1"/>
  <c r="K321" i="1" s="1"/>
  <c r="M321" i="1"/>
  <c r="M320" i="1"/>
  <c r="H322" i="1"/>
  <c r="G322" i="1"/>
  <c r="G323" i="1" s="1"/>
  <c r="H324" i="1" l="1"/>
  <c r="G324" i="1"/>
  <c r="G325" i="1" s="1"/>
  <c r="K322" i="1"/>
  <c r="K323" i="1" s="1"/>
  <c r="M322" i="1"/>
  <c r="K324" i="1" l="1"/>
  <c r="K325" i="1" s="1"/>
  <c r="M324" i="1"/>
  <c r="M325" i="1"/>
  <c r="H326" i="1"/>
  <c r="G326" i="1"/>
  <c r="G327" i="1" s="1"/>
  <c r="H328" i="1" l="1"/>
  <c r="G328" i="1"/>
  <c r="G329" i="1" s="1"/>
  <c r="K326" i="1"/>
  <c r="K327" i="1" s="1"/>
  <c r="M326" i="1"/>
  <c r="K328" i="1" l="1"/>
  <c r="K329" i="1" s="1"/>
  <c r="M329" i="1"/>
  <c r="M328" i="1"/>
  <c r="H330" i="1"/>
  <c r="G330" i="1"/>
  <c r="G331" i="1" s="1"/>
  <c r="H332" i="1" l="1"/>
  <c r="G332" i="1"/>
  <c r="G333" i="1" s="1"/>
  <c r="K330" i="1"/>
  <c r="K331" i="1" s="1"/>
  <c r="M330" i="1"/>
  <c r="H334" i="1" l="1"/>
  <c r="G334" i="1"/>
  <c r="G335" i="1" s="1"/>
  <c r="K332" i="1"/>
  <c r="K333" i="1" s="1"/>
  <c r="M332" i="1"/>
  <c r="M333" i="1"/>
  <c r="K334" i="1" l="1"/>
  <c r="K335" i="1" s="1"/>
  <c r="M334" i="1"/>
  <c r="H336" i="1"/>
  <c r="G336" i="1"/>
  <c r="G337" i="1" s="1"/>
  <c r="H338" i="1" l="1"/>
  <c r="G338" i="1"/>
  <c r="G339" i="1" s="1"/>
  <c r="K336" i="1"/>
  <c r="K337" i="1" s="1"/>
  <c r="M337" i="1"/>
  <c r="M336" i="1"/>
  <c r="K338" i="1" l="1"/>
  <c r="K339" i="1" s="1"/>
  <c r="M338" i="1"/>
  <c r="H340" i="1"/>
  <c r="G340" i="1"/>
  <c r="G341" i="1" s="1"/>
  <c r="H342" i="1" l="1"/>
  <c r="G342" i="1"/>
  <c r="G343" i="1" s="1"/>
  <c r="K340" i="1"/>
  <c r="K341" i="1" s="1"/>
  <c r="M341" i="1"/>
  <c r="M340" i="1"/>
  <c r="H344" i="1" l="1"/>
  <c r="G344" i="1"/>
  <c r="G345" i="1" s="1"/>
  <c r="K342" i="1"/>
  <c r="K343" i="1" s="1"/>
  <c r="M342" i="1"/>
  <c r="H346" i="1" l="1"/>
  <c r="G346" i="1"/>
  <c r="G347" i="1" s="1"/>
  <c r="K344" i="1"/>
  <c r="K345" i="1" s="1"/>
  <c r="M345" i="1"/>
  <c r="M344" i="1"/>
  <c r="H348" i="1" l="1"/>
  <c r="G348" i="1"/>
  <c r="G349" i="1" s="1"/>
  <c r="K346" i="1"/>
  <c r="K347" i="1" s="1"/>
  <c r="M346" i="1"/>
  <c r="K348" i="1" l="1"/>
  <c r="K349" i="1" s="1"/>
  <c r="M349" i="1"/>
  <c r="M348" i="1"/>
  <c r="H350" i="1"/>
  <c r="G350" i="1"/>
  <c r="G351" i="1" s="1"/>
  <c r="H352" i="1" l="1"/>
  <c r="G352" i="1"/>
  <c r="G353" i="1" s="1"/>
  <c r="K350" i="1"/>
  <c r="K351" i="1" s="1"/>
  <c r="M350" i="1"/>
  <c r="K352" i="1" l="1"/>
  <c r="K353" i="1" s="1"/>
  <c r="M353" i="1"/>
  <c r="M352" i="1"/>
  <c r="H354" i="1"/>
  <c r="G354" i="1"/>
  <c r="G355" i="1" s="1"/>
  <c r="H356" i="1" l="1"/>
  <c r="G356" i="1"/>
  <c r="G357" i="1" s="1"/>
  <c r="K354" i="1"/>
  <c r="K355" i="1" s="1"/>
  <c r="M354" i="1"/>
  <c r="K356" i="1" l="1"/>
  <c r="K357" i="1" s="1"/>
  <c r="M357" i="1"/>
  <c r="M356" i="1"/>
  <c r="H358" i="1"/>
  <c r="G358" i="1"/>
  <c r="G359" i="1" s="1"/>
  <c r="H360" i="1" l="1"/>
  <c r="G360" i="1"/>
  <c r="G361" i="1" s="1"/>
  <c r="K358" i="1"/>
  <c r="K359" i="1" s="1"/>
  <c r="M358" i="1"/>
  <c r="K360" i="1" l="1"/>
  <c r="K361" i="1" s="1"/>
  <c r="M361" i="1"/>
  <c r="M360" i="1"/>
  <c r="H362" i="1"/>
  <c r="G362" i="1"/>
  <c r="G363" i="1" s="1"/>
  <c r="H364" i="1" l="1"/>
  <c r="G364" i="1"/>
  <c r="G365" i="1" s="1"/>
  <c r="K362" i="1"/>
  <c r="K363" i="1" s="1"/>
  <c r="M362" i="1"/>
  <c r="K364" i="1" l="1"/>
  <c r="K365" i="1" s="1"/>
  <c r="M364" i="1"/>
  <c r="M365" i="1"/>
  <c r="H366" i="1"/>
  <c r="G366" i="1"/>
  <c r="G367" i="1" s="1"/>
  <c r="H368" i="1" l="1"/>
  <c r="G368" i="1"/>
  <c r="G369" i="1" s="1"/>
  <c r="K366" i="1"/>
  <c r="K367" i="1" s="1"/>
  <c r="M366" i="1"/>
  <c r="K368" i="1" l="1"/>
  <c r="K369" i="1" s="1"/>
  <c r="M369" i="1"/>
  <c r="M368" i="1"/>
  <c r="H370" i="1"/>
  <c r="G370" i="1"/>
  <c r="G371" i="1" s="1"/>
  <c r="H372" i="1" l="1"/>
  <c r="G372" i="1"/>
  <c r="G373" i="1" s="1"/>
  <c r="K370" i="1"/>
  <c r="K371" i="1" s="1"/>
  <c r="M370" i="1"/>
  <c r="K372" i="1" l="1"/>
  <c r="K373" i="1" s="1"/>
  <c r="M373" i="1"/>
  <c r="M372" i="1"/>
  <c r="H374" i="1"/>
  <c r="G374" i="1"/>
  <c r="G375" i="1" s="1"/>
  <c r="H376" i="1" l="1"/>
  <c r="G376" i="1"/>
  <c r="G377" i="1" s="1"/>
  <c r="K374" i="1"/>
  <c r="K375" i="1" s="1"/>
  <c r="M374" i="1"/>
  <c r="K376" i="1" l="1"/>
  <c r="K377" i="1" s="1"/>
  <c r="M377" i="1"/>
  <c r="M376" i="1"/>
  <c r="H378" i="1"/>
  <c r="G378" i="1"/>
  <c r="G379" i="1" s="1"/>
  <c r="H380" i="1" l="1"/>
  <c r="G380" i="1"/>
  <c r="G381" i="1" s="1"/>
  <c r="K378" i="1"/>
  <c r="K379" i="1" s="1"/>
  <c r="M378" i="1"/>
  <c r="H382" i="1" l="1"/>
  <c r="G382" i="1"/>
  <c r="G383" i="1" s="1"/>
  <c r="K380" i="1"/>
  <c r="K381" i="1" s="1"/>
  <c r="M381" i="1"/>
  <c r="M380" i="1"/>
  <c r="H384" i="1" l="1"/>
  <c r="G384" i="1"/>
  <c r="G385" i="1" s="1"/>
  <c r="K382" i="1"/>
  <c r="K383" i="1" s="1"/>
  <c r="M382" i="1"/>
  <c r="K384" i="1" l="1"/>
  <c r="K385" i="1" s="1"/>
  <c r="M385" i="1"/>
  <c r="M384" i="1"/>
  <c r="H386" i="1"/>
  <c r="G386" i="1"/>
  <c r="G387" i="1" s="1"/>
  <c r="H388" i="1" l="1"/>
  <c r="G388" i="1"/>
  <c r="G389" i="1" s="1"/>
  <c r="K386" i="1"/>
  <c r="K387" i="1" s="1"/>
  <c r="M386" i="1"/>
  <c r="K388" i="1" l="1"/>
  <c r="K389" i="1" s="1"/>
  <c r="M388" i="1"/>
  <c r="M389" i="1"/>
  <c r="H390" i="1"/>
  <c r="G390" i="1"/>
  <c r="G391" i="1" s="1"/>
  <c r="H392" i="1" l="1"/>
  <c r="G392" i="1"/>
  <c r="G393" i="1" s="1"/>
  <c r="K390" i="1"/>
  <c r="K391" i="1" s="1"/>
  <c r="M390" i="1"/>
  <c r="K392" i="1" l="1"/>
  <c r="K393" i="1" s="1"/>
  <c r="M393" i="1"/>
  <c r="M392" i="1"/>
  <c r="H394" i="1"/>
  <c r="G394" i="1"/>
  <c r="G395" i="1" s="1"/>
  <c r="H396" i="1" l="1"/>
  <c r="G396" i="1"/>
  <c r="G397" i="1" s="1"/>
  <c r="K394" i="1"/>
  <c r="K395" i="1" s="1"/>
  <c r="M394" i="1"/>
  <c r="H398" i="1" l="1"/>
  <c r="G398" i="1"/>
  <c r="G399" i="1" s="1"/>
  <c r="K396" i="1"/>
  <c r="K397" i="1" s="1"/>
  <c r="M396" i="1"/>
  <c r="M397" i="1"/>
  <c r="K398" i="1" l="1"/>
  <c r="K399" i="1" s="1"/>
  <c r="M398" i="1"/>
  <c r="H400" i="1"/>
  <c r="G400" i="1"/>
  <c r="G401" i="1" s="1"/>
  <c r="H402" i="1" l="1"/>
  <c r="G402" i="1"/>
  <c r="G403" i="1" s="1"/>
  <c r="K400" i="1"/>
  <c r="K401" i="1" s="1"/>
  <c r="M401" i="1"/>
  <c r="M400" i="1"/>
  <c r="K402" i="1" l="1"/>
  <c r="K403" i="1" s="1"/>
  <c r="M402" i="1"/>
  <c r="H404" i="1"/>
  <c r="G404" i="1"/>
  <c r="G405" i="1" s="1"/>
  <c r="H406" i="1" l="1"/>
  <c r="G406" i="1"/>
  <c r="G407" i="1" s="1"/>
  <c r="K404" i="1"/>
  <c r="K405" i="1" s="1"/>
  <c r="M405" i="1"/>
  <c r="M404" i="1"/>
  <c r="K406" i="1" l="1"/>
  <c r="K407" i="1" s="1"/>
  <c r="M406" i="1"/>
  <c r="H408" i="1"/>
  <c r="G408" i="1"/>
  <c r="G409" i="1" s="1"/>
  <c r="H410" i="1" l="1"/>
  <c r="G410" i="1"/>
  <c r="G411" i="1" s="1"/>
  <c r="K408" i="1"/>
  <c r="K409" i="1" s="1"/>
  <c r="M409" i="1"/>
  <c r="M408" i="1"/>
  <c r="H412" i="1" l="1"/>
  <c r="G412" i="1"/>
  <c r="G413" i="1" s="1"/>
  <c r="K410" i="1"/>
  <c r="K411" i="1" s="1"/>
  <c r="M410" i="1"/>
  <c r="K412" i="1" l="1"/>
  <c r="K413" i="1" s="1"/>
  <c r="M413" i="1"/>
  <c r="M412" i="1"/>
  <c r="H414" i="1"/>
  <c r="G414" i="1"/>
  <c r="G415" i="1" s="1"/>
  <c r="H416" i="1" l="1"/>
  <c r="G416" i="1"/>
  <c r="G417" i="1" s="1"/>
  <c r="K414" i="1"/>
  <c r="K415" i="1" s="1"/>
  <c r="M414" i="1"/>
  <c r="K416" i="1" l="1"/>
  <c r="K417" i="1" s="1"/>
  <c r="M417" i="1"/>
  <c r="M416" i="1"/>
  <c r="H418" i="1"/>
  <c r="G418" i="1"/>
  <c r="G419" i="1" s="1"/>
  <c r="H420" i="1" l="1"/>
  <c r="G420" i="1"/>
  <c r="G421" i="1" s="1"/>
  <c r="K418" i="1"/>
  <c r="K419" i="1" s="1"/>
  <c r="M418" i="1"/>
  <c r="K420" i="1" l="1"/>
  <c r="K421" i="1" s="1"/>
  <c r="M420" i="1"/>
  <c r="M421" i="1"/>
  <c r="H422" i="1"/>
  <c r="G422" i="1"/>
  <c r="G423" i="1" s="1"/>
  <c r="H424" i="1" l="1"/>
  <c r="G424" i="1"/>
  <c r="G425" i="1" s="1"/>
  <c r="K422" i="1"/>
  <c r="K423" i="1" s="1"/>
  <c r="M422" i="1"/>
  <c r="K424" i="1" l="1"/>
  <c r="K425" i="1" s="1"/>
  <c r="M425" i="1"/>
  <c r="M424" i="1"/>
  <c r="H426" i="1"/>
  <c r="G426" i="1"/>
  <c r="G427" i="1" s="1"/>
  <c r="K426" i="1" l="1"/>
  <c r="K427" i="1" s="1"/>
  <c r="M426" i="1"/>
</calcChain>
</file>

<file path=xl/sharedStrings.xml><?xml version="1.0" encoding="utf-8"?>
<sst xmlns="http://schemas.openxmlformats.org/spreadsheetml/2006/main" count="4175" uniqueCount="870">
  <si>
    <t>Sampling date and location</t>
  </si>
  <si>
    <t>Sample name/ ID</t>
  </si>
  <si>
    <t>Sampling date</t>
  </si>
  <si>
    <t>GPS Log</t>
  </si>
  <si>
    <t>Season</t>
  </si>
  <si>
    <t>Model number and manufacturer</t>
  </si>
  <si>
    <t>Mesh</t>
  </si>
  <si>
    <t>Tow direction</t>
  </si>
  <si>
    <t>Blank tests</t>
  </si>
  <si>
    <t>Whether or not blank tests were conducted</t>
  </si>
  <si>
    <t>Results</t>
  </si>
  <si>
    <t>Beaufort scale</t>
  </si>
  <si>
    <t>Vessel movements</t>
  </si>
  <si>
    <t>Method or equipment of splitting</t>
  </si>
  <si>
    <t>Type of pretreatment</t>
  </si>
  <si>
    <t>Method of composition analysis</t>
  </si>
  <si>
    <t>QA/QC</t>
  </si>
  <si>
    <t>Whether or not spiked recovery tests were conducted</t>
  </si>
  <si>
    <t>Organization</t>
  </si>
  <si>
    <t>Refernce</t>
  </si>
  <si>
    <t>Sampling Time</t>
  </si>
  <si>
    <t>Sampling Location</t>
  </si>
  <si>
    <t>GPS_Lon Int</t>
  </si>
  <si>
    <t>GPS_Lat Fin</t>
  </si>
  <si>
    <t>GPS_Lon Fin</t>
  </si>
  <si>
    <t>Mesh Side or diagonal</t>
  </si>
  <si>
    <t>Mesh Model</t>
  </si>
  <si>
    <t>Blank test: conducted or not</t>
  </si>
  <si>
    <t>Results of the blank test</t>
  </si>
  <si>
    <t xml:space="preserve">Other water quality data 1: </t>
  </si>
  <si>
    <t xml:space="preserve">Other water quality data 2: </t>
  </si>
  <si>
    <t xml:space="preserve">Other water quality data 3: </t>
  </si>
  <si>
    <t xml:space="preserve">Other water quality data 4: </t>
  </si>
  <si>
    <t>State of floating debris</t>
  </si>
  <si>
    <t>Density separation conducted or not</t>
  </si>
  <si>
    <t>Solution type for density separation</t>
  </si>
  <si>
    <t>Reaction time (min)</t>
  </si>
  <si>
    <t>Sample splitting conducted or not</t>
  </si>
  <si>
    <t xml:space="preserve">Estimated error range of splitting </t>
  </si>
  <si>
    <t>Pretreatment conducted or not</t>
  </si>
  <si>
    <t>Composition analysis conducted or not</t>
  </si>
  <si>
    <t>Methods of weight measurements</t>
  </si>
  <si>
    <t>Blank tests _Conducted or not</t>
  </si>
  <si>
    <t>Blank tests_Results</t>
  </si>
  <si>
    <t>Spiked recovery tests_Conducted or not</t>
  </si>
  <si>
    <t>O</t>
    <phoneticPr fontId="1"/>
  </si>
  <si>
    <t>Spiked recovery tests</t>
  </si>
  <si>
    <t>Maximum Feret's diameter d&lt;1.0mm</t>
    <phoneticPr fontId="1"/>
  </si>
  <si>
    <t>Total (maximum Feret's diameter d&lt;5.0mm)</t>
    <phoneticPr fontId="1"/>
  </si>
  <si>
    <t>Weight and number of plastic particles</t>
    <phoneticPr fontId="1"/>
  </si>
  <si>
    <t>Counting and measuring sizes of particles</t>
    <phoneticPr fontId="1"/>
  </si>
  <si>
    <t>-</t>
    <phoneticPr fontId="1"/>
  </si>
  <si>
    <t>Data ID</t>
  </si>
  <si>
    <t>Data Provider</t>
    <phoneticPr fontId="1"/>
  </si>
  <si>
    <t>Name</t>
    <phoneticPr fontId="1"/>
  </si>
  <si>
    <t>Location</t>
    <phoneticPr fontId="1"/>
  </si>
  <si>
    <t>Location code</t>
    <phoneticPr fontId="1"/>
  </si>
  <si>
    <t>Organization code</t>
    <phoneticPr fontId="1"/>
  </si>
  <si>
    <t>DOI</t>
    <phoneticPr fontId="1"/>
  </si>
  <si>
    <t>Data grade</t>
    <phoneticPr fontId="1"/>
  </si>
  <si>
    <t>Provid ID</t>
    <phoneticPr fontId="1"/>
  </si>
  <si>
    <t>Basic Information</t>
    <phoneticPr fontId="1"/>
  </si>
  <si>
    <t>Data version</t>
    <phoneticPr fontId="1"/>
  </si>
  <si>
    <t>Release Date</t>
    <phoneticPr fontId="1"/>
  </si>
  <si>
    <t>E</t>
  </si>
  <si>
    <t>d&lt;5.0mm</t>
    <phoneticPr fontId="1"/>
  </si>
  <si>
    <t>Sample name/ ID</t>
    <phoneticPr fontId="1"/>
  </si>
  <si>
    <t>Creativecommons license</t>
    <phoneticPr fontId="1"/>
  </si>
  <si>
    <t>Remarks</t>
    <phoneticPr fontId="1"/>
  </si>
  <si>
    <t>tinyint</t>
    <phoneticPr fontId="1"/>
  </si>
  <si>
    <t>int</t>
    <phoneticPr fontId="1"/>
  </si>
  <si>
    <t>datetime</t>
    <phoneticPr fontId="1"/>
  </si>
  <si>
    <t>varchar</t>
  </si>
  <si>
    <t>varchar</t>
    <phoneticPr fontId="1"/>
  </si>
  <si>
    <t>Cruise name</t>
    <phoneticPr fontId="1"/>
  </si>
  <si>
    <t>text</t>
    <phoneticPr fontId="1"/>
  </si>
  <si>
    <t>time</t>
    <phoneticPr fontId="1"/>
  </si>
  <si>
    <t>float</t>
  </si>
  <si>
    <t>Tow direction</t>
    <phoneticPr fontId="1"/>
  </si>
  <si>
    <t>Vessels movements</t>
    <phoneticPr fontId="1"/>
  </si>
  <si>
    <r>
      <rPr>
        <sz val="9"/>
        <color theme="1"/>
        <rFont val="ＭＳ 明朝"/>
        <family val="2"/>
        <charset val="128"/>
      </rPr>
      <t>整数</t>
    </r>
    <rPh sb="0" eb="2">
      <t>セイスウ</t>
    </rPh>
    <phoneticPr fontId="1"/>
  </si>
  <si>
    <t>float</t>
    <phoneticPr fontId="1"/>
  </si>
  <si>
    <t>Sampling year</t>
    <phoneticPr fontId="1"/>
  </si>
  <si>
    <t>date</t>
    <phoneticPr fontId="1"/>
  </si>
  <si>
    <t>hh:mm:ss</t>
    <phoneticPr fontId="1"/>
  </si>
  <si>
    <t>GPS_Lat Int</t>
    <phoneticPr fontId="1"/>
  </si>
  <si>
    <t>Length of net (Unit: m)</t>
    <phoneticPr fontId="1"/>
  </si>
  <si>
    <t>Openings size (Unit: mm)</t>
    <phoneticPr fontId="1"/>
  </si>
  <si>
    <t>Measurement point (select one side length or diagonal length)</t>
    <phoneticPr fontId="1"/>
  </si>
  <si>
    <t>Sweep area (Unit: m2) and calculation method</t>
    <phoneticPr fontId="1"/>
  </si>
  <si>
    <t>Water volume (Unit: m3) and calculation method</t>
    <phoneticPr fontId="1"/>
  </si>
  <si>
    <t>Vessel speed (Unit: knot)</t>
    <phoneticPr fontId="1"/>
  </si>
  <si>
    <t>Distance from vessel (Unit: m)</t>
    <phoneticPr fontId="1"/>
  </si>
  <si>
    <r>
      <rPr>
        <sz val="9"/>
        <color theme="1"/>
        <rFont val="ＭＳ Ｐ明朝"/>
        <family val="1"/>
        <charset val="128"/>
      </rPr>
      <t>文字列</t>
    </r>
    <rPh sb="0" eb="3">
      <t>モジレツ</t>
    </rPh>
    <phoneticPr fontId="1"/>
  </si>
  <si>
    <t>Sampling ship</t>
    <phoneticPr fontId="1"/>
  </si>
  <si>
    <t>Ship name</t>
    <phoneticPr fontId="1"/>
  </si>
  <si>
    <t>Ship code</t>
    <phoneticPr fontId="1"/>
  </si>
  <si>
    <t>Wind speed (Unit: m/s)</t>
    <phoneticPr fontId="1"/>
  </si>
  <si>
    <t>Significant wave height (Unit: m)</t>
    <phoneticPr fontId="1"/>
  </si>
  <si>
    <t xml:space="preserve">Beaufort scale </t>
    <phoneticPr fontId="1"/>
  </si>
  <si>
    <t>Sea surface salinity (Unit: -)</t>
    <phoneticPr fontId="1"/>
  </si>
  <si>
    <t>Wind direction (Unit: degrees)</t>
    <phoneticPr fontId="1"/>
  </si>
  <si>
    <t>Water current direction (Unit: degrees)</t>
    <phoneticPr fontId="1"/>
  </si>
  <si>
    <t>Water current speed (Unit: knot)</t>
    <phoneticPr fontId="1"/>
  </si>
  <si>
    <t>smallint</t>
    <phoneticPr fontId="1"/>
  </si>
  <si>
    <t>Concentration of solution used for density separation (Unit: %)</t>
    <phoneticPr fontId="1"/>
  </si>
  <si>
    <t>Whether or not density separation was conducted</t>
    <phoneticPr fontId="1"/>
  </si>
  <si>
    <t>Processing Time (Unit: min.)</t>
    <phoneticPr fontId="1"/>
  </si>
  <si>
    <t>Reaction time (Unit: min.)</t>
    <phoneticPr fontId="1"/>
  </si>
  <si>
    <t>Percentage of the particles subjected to composition analysis (Unit: %)</t>
    <phoneticPr fontId="1"/>
  </si>
  <si>
    <t>Humidity of sample drying (Unit: %)</t>
    <phoneticPr fontId="1"/>
  </si>
  <si>
    <t>Processing time of sample drying (Unit: min.)</t>
    <phoneticPr fontId="1"/>
  </si>
  <si>
    <t>Results (Unit: parrticles/sample)</t>
    <phoneticPr fontId="1"/>
  </si>
  <si>
    <t>Results (Unit: %)</t>
    <phoneticPr fontId="1"/>
  </si>
  <si>
    <t>mediumint</t>
    <phoneticPr fontId="1"/>
  </si>
  <si>
    <t>正の数</t>
    <rPh sb="0" eb="1">
      <t>セイ</t>
    </rPh>
    <rPh sb="2" eb="3">
      <t>スウ</t>
    </rPh>
    <phoneticPr fontId="1"/>
  </si>
  <si>
    <t>Particle density per trawl swept area (Unit: parrticles/km2)</t>
    <phoneticPr fontId="1"/>
  </si>
  <si>
    <t>Total weight (Unit: g/sample)</t>
    <phoneticPr fontId="1"/>
  </si>
  <si>
    <t>Weight density per trawl swept area (Unit: g/km2)</t>
    <phoneticPr fontId="1"/>
  </si>
  <si>
    <t>Number of particles (Unit: parrticles/sample)</t>
    <phoneticPr fontId="1"/>
  </si>
  <si>
    <t>Particle density per filtered water volume (Unit: parrticles/m3)</t>
    <phoneticPr fontId="1"/>
  </si>
  <si>
    <t>Weight density per filtered water volume (Unit: g/m3)</t>
    <phoneticPr fontId="1"/>
  </si>
  <si>
    <t>Shape and that percentage of microplastics (Category 1)</t>
    <phoneticPr fontId="1"/>
  </si>
  <si>
    <t>Shape and that percentage of microplastics (Category 2)</t>
    <phoneticPr fontId="1"/>
  </si>
  <si>
    <t>Shape and that percentage of microplastics (Category 3)</t>
    <phoneticPr fontId="1"/>
  </si>
  <si>
    <t>Shape and that percentage of microplastics (Category 4)</t>
    <phoneticPr fontId="1"/>
  </si>
  <si>
    <t>Shape and that percentage of microplastics (Category 5)</t>
    <phoneticPr fontId="1"/>
  </si>
  <si>
    <t>Material and that percentage of microplastics (Category 2)</t>
    <phoneticPr fontId="1"/>
  </si>
  <si>
    <t>Material and that percentage of microplastics (Category 1)</t>
    <phoneticPr fontId="1"/>
  </si>
  <si>
    <t>Material and that percentage of microplastics (Category 3)</t>
    <phoneticPr fontId="1"/>
  </si>
  <si>
    <t>Material and that percentage of microplastics (Category 4)</t>
    <phoneticPr fontId="1"/>
  </si>
  <si>
    <t>Material and that percentage of microplastics (Category 5)</t>
    <phoneticPr fontId="1"/>
  </si>
  <si>
    <t>Sampling time</t>
    <phoneticPr fontId="1"/>
  </si>
  <si>
    <t>Start date (YYYY-MM-DD)</t>
    <phoneticPr fontId="1"/>
  </si>
  <si>
    <t>Ene date (YYYY-MM-DD)</t>
    <phoneticPr fontId="1"/>
  </si>
  <si>
    <t>Start time (hh:mm:ss)</t>
    <phoneticPr fontId="1"/>
  </si>
  <si>
    <t>End time (hh:mm:ss)</t>
    <phoneticPr fontId="1"/>
  </si>
  <si>
    <t>Latitude of start (decimal number)</t>
    <phoneticPr fontId="1"/>
  </si>
  <si>
    <t>Longitude</t>
    <phoneticPr fontId="1"/>
  </si>
  <si>
    <t>Longitude of start (decimal number)</t>
    <phoneticPr fontId="1"/>
  </si>
  <si>
    <t>Latitude of end (decimal number)</t>
    <phoneticPr fontId="1"/>
  </si>
  <si>
    <t>Longitude of endt (decimal number)</t>
    <phoneticPr fontId="1"/>
  </si>
  <si>
    <t>Weather, sea conditions, water quality)</t>
    <phoneticPr fontId="1"/>
  </si>
  <si>
    <t>Other types of water  data</t>
    <phoneticPr fontId="1"/>
  </si>
  <si>
    <t>Quality 1</t>
    <phoneticPr fontId="1"/>
  </si>
  <si>
    <t>Quality 2</t>
    <phoneticPr fontId="1"/>
  </si>
  <si>
    <t>Quality 3</t>
    <phoneticPr fontId="1"/>
  </si>
  <si>
    <t>Quality 4</t>
    <phoneticPr fontId="1"/>
  </si>
  <si>
    <t xml:space="preserve">Distance (Unit: m) </t>
    <phoneticPr fontId="1"/>
  </si>
  <si>
    <t>Calculation method</t>
    <phoneticPr fontId="1"/>
  </si>
  <si>
    <t>Release Date (YYYY-MM-DD hh:mm:ss.ssssss)</t>
    <phoneticPr fontId="1"/>
  </si>
  <si>
    <t>Biological digestiion and chemical treat</t>
    <phoneticPr fontId="1"/>
  </si>
  <si>
    <t>Particle density_m3 (d&lt;5mm)</t>
  </si>
  <si>
    <t>Particle density_km2 (d&lt;5mm)</t>
  </si>
  <si>
    <t>Total weight_g (d&lt;5mm)</t>
  </si>
  <si>
    <t>Weight density_g/kg2 (d&lt;5mm)</t>
  </si>
  <si>
    <t>Shape_category 1 (d&lt;5mm)</t>
  </si>
  <si>
    <t>Shape_percentage 1 (d&lt;5mm)</t>
  </si>
  <si>
    <t>Shape_category 2 (d&lt;5mm)</t>
  </si>
  <si>
    <t>Shape_percentage 2 (d&lt;5mm)</t>
  </si>
  <si>
    <t>Shape_category 3 (d&lt;5mm)</t>
  </si>
  <si>
    <t>Shape_percentage 3 (d&lt;5mm)</t>
  </si>
  <si>
    <t>Shape_category 4 (d&lt;5mm)</t>
  </si>
  <si>
    <t>Shape_percentage 4 (d&lt;5mm)</t>
  </si>
  <si>
    <t>Shape_category 5 (d&lt;5mm)</t>
  </si>
  <si>
    <t>Shape_percentage 5 (d&lt;5mm)</t>
  </si>
  <si>
    <t>Material_percentage 1 (d&lt;5mm)</t>
  </si>
  <si>
    <t>Material_category 2 (d&lt;5mm)</t>
  </si>
  <si>
    <t>Material_percentage 2 (d&lt;5mm)</t>
  </si>
  <si>
    <t>Material_category 3 (d&lt;5mm)</t>
  </si>
  <si>
    <t>Material_percentage 3 (d&lt;5mm)</t>
  </si>
  <si>
    <t>Material_category 4 (d&lt;5mm)</t>
  </si>
  <si>
    <t>Material_percentage 4 (d&lt;5mm)</t>
  </si>
  <si>
    <t>Material_category 5 (d&lt;5mm)</t>
  </si>
  <si>
    <t>Material_percentage 5 (d&lt;5mm)</t>
  </si>
  <si>
    <t>Shape_category 1 (d&lt;1mm)</t>
  </si>
  <si>
    <t>Shape_percentage 1 (d&lt;1mm)</t>
  </si>
  <si>
    <t>Shape_category 2 (d&lt;1mm)</t>
  </si>
  <si>
    <t>Shape_percentage 2 (d&lt;1mm)</t>
  </si>
  <si>
    <t>Shape_category 3 (d&lt;1mm)</t>
  </si>
  <si>
    <t>Shape_percentage 3 (d&lt;1mm)</t>
  </si>
  <si>
    <t>Shape_category 4 (d&lt;1mm)</t>
  </si>
  <si>
    <t>Shape_percentage 4 (d&lt;1mm)</t>
  </si>
  <si>
    <t>Shape_category 5 (d&lt;1mm)</t>
  </si>
  <si>
    <t>Shape_percentage 5 (d&lt;1mm)</t>
  </si>
  <si>
    <t>Material_category 1 (d&lt;1mm)</t>
  </si>
  <si>
    <t>Material_percentage 1 (d&lt;1mm)</t>
  </si>
  <si>
    <t>Material_category 2 (d&lt;1mm)</t>
  </si>
  <si>
    <t>Material_percentage 2 (d&lt;1mm)</t>
  </si>
  <si>
    <t>Material_category 3 (d&lt;1mm)</t>
  </si>
  <si>
    <t>Material_percentage 3 (d&lt;1mm)</t>
  </si>
  <si>
    <t>Material_category 4 (d&lt;1mm)</t>
  </si>
  <si>
    <t>Material_percentage 4 (d&lt;1mm)</t>
  </si>
  <si>
    <t>Material_category 5 (d&lt;1mm)</t>
  </si>
  <si>
    <t>Material_percentage 5 (d&lt;1mm)</t>
  </si>
  <si>
    <t>Shape_category 1 (1-d&lt;5mm)</t>
  </si>
  <si>
    <t>Shape_percentage 1 (1-d&lt;5mm)</t>
  </si>
  <si>
    <t>Shape_category 2 (1-d&lt;5mm)</t>
  </si>
  <si>
    <t>Shape_percentage 2 (1-d&lt;5mm)</t>
  </si>
  <si>
    <t>Shape_category 3 (1-d&lt;5mm)</t>
  </si>
  <si>
    <t>Shape_percentage 3 (1-d&lt;5mm)</t>
  </si>
  <si>
    <t>Shape_category 4 (1-d&lt;5mm)</t>
  </si>
  <si>
    <t>Shape_percentage 4 (1-d&lt;5mm)</t>
  </si>
  <si>
    <t>Shape_category 5 (1-d&lt;5mm)</t>
  </si>
  <si>
    <t>Shape_percentage 5 (1-d&lt;5mm)</t>
  </si>
  <si>
    <t>Material_category 1 (1-d&lt;5mm)</t>
  </si>
  <si>
    <t>Material_percentage 1 (1-d&lt;5mm)</t>
  </si>
  <si>
    <t>Material_category 2 (1-d&lt;5mm)</t>
  </si>
  <si>
    <t>Material_percentage 2 (1-d&lt;5mm)</t>
  </si>
  <si>
    <t>Material_category 3 (1-d&lt;5mm)</t>
  </si>
  <si>
    <t>Material_percentage 3 (1-d&lt;5mm)</t>
  </si>
  <si>
    <t>Material_category 4 (1-d&lt;5mm)</t>
  </si>
  <si>
    <t>Material_percentage 4 (1-d&lt;5mm)</t>
  </si>
  <si>
    <t>Material_category 5 (1-d&lt;5mm)</t>
  </si>
  <si>
    <t>Material_percentage 5 (1-d&lt;5mm)</t>
  </si>
  <si>
    <t>Total Number of Particles (d&lt;5mm)</t>
  </si>
  <si>
    <t>Data grade</t>
  </si>
  <si>
    <t>Data correction</t>
    <phoneticPr fontId="1"/>
  </si>
  <si>
    <t>Maximum Feret's diameter 1.0mm-d&lt;5.0mm</t>
    <phoneticPr fontId="1"/>
  </si>
  <si>
    <t>Maximum Feret's diameter 5.0mm-d</t>
    <phoneticPr fontId="1"/>
  </si>
  <si>
    <t>Total Number of Particles (5mm-d)</t>
  </si>
  <si>
    <t>Particle density_m3 (5mm-d)</t>
  </si>
  <si>
    <t>Particle density_km2 (5mm-d)</t>
  </si>
  <si>
    <t>Total weight_g (5mm-d)</t>
  </si>
  <si>
    <t>Weight density_g/kg2 (5mm-d)</t>
  </si>
  <si>
    <t>Methods used for digesting organic matter.</t>
    <phoneticPr fontId="1"/>
  </si>
  <si>
    <t>Data before correction</t>
    <phoneticPr fontId="1"/>
  </si>
  <si>
    <t>Data ID</t>
    <phoneticPr fontId="1"/>
  </si>
  <si>
    <t>Aggregated date</t>
    <phoneticPr fontId="1"/>
  </si>
  <si>
    <t>Data name/ ID</t>
    <phoneticPr fontId="1"/>
  </si>
  <si>
    <t>DOI of data before correction</t>
    <phoneticPr fontId="1"/>
  </si>
  <si>
    <t>Aggregation target</t>
    <phoneticPr fontId="1"/>
  </si>
  <si>
    <t>Grid width</t>
    <phoneticPr fontId="1"/>
  </si>
  <si>
    <t>Latitude</t>
    <phoneticPr fontId="1"/>
  </si>
  <si>
    <t>GPS Log in the center of the grid</t>
    <phoneticPr fontId="1"/>
  </si>
  <si>
    <t>Grid 1</t>
    <phoneticPr fontId="1"/>
  </si>
  <si>
    <t>Total Number of Particles (1-d&lt;5mm)</t>
  </si>
  <si>
    <t>Particle density_m3 (1-d&lt;5mm)</t>
  </si>
  <si>
    <t>Particle density_km2 (1-d&lt;5mm)</t>
  </si>
  <si>
    <t>Weight density_g/kg2 (1-d&lt;5mm)</t>
  </si>
  <si>
    <t>Total Number of Particles (d&lt;1mm)</t>
  </si>
  <si>
    <t>Particle density_m3 (d&lt;1mm)</t>
  </si>
  <si>
    <t>Particle density_km2 (d&lt;1mm)</t>
  </si>
  <si>
    <t>Weight density_g/kg2 (d&lt;1mm)</t>
  </si>
  <si>
    <t>Total weight_g (1-d&lt;5mm)</t>
  </si>
  <si>
    <t>Total weight_g (d&lt;1mm)</t>
  </si>
  <si>
    <t>Grid 2</t>
    <phoneticPr fontId="1"/>
  </si>
  <si>
    <t>G1 GPS_Lat Int</t>
  </si>
  <si>
    <t>G1 GPS_Lon Int</t>
  </si>
  <si>
    <t>G1 Particle density_m3 (d&lt;5mm)</t>
  </si>
  <si>
    <t>G1 Number of data aggregated (d&lt;5mm)</t>
  </si>
  <si>
    <t>G1 Particle density_km2 (d&lt;5mm)</t>
  </si>
  <si>
    <t>G1 Weight density_g/kg2 (d&lt;5mm)</t>
  </si>
  <si>
    <t>G1 Particle density_m3 (1-d&lt;5mm)</t>
  </si>
  <si>
    <t>G1 Number of data aggregated (1-d&lt;5mm)</t>
  </si>
  <si>
    <t>G1 Particle density_km2 (1-d&lt;5mm)</t>
  </si>
  <si>
    <t>G1 Weight density_g/kg2 (1-d&lt;5mm)</t>
  </si>
  <si>
    <t>G1 Particle density_m3 (d&lt;1mm)</t>
  </si>
  <si>
    <t>G1 Number of data aggregated (d&lt;1mm)</t>
  </si>
  <si>
    <t>G1 Particle density_km2 (d&lt;1mm)</t>
  </si>
  <si>
    <t>G1 Weight density_g/kg2 (d&lt;1mm)</t>
  </si>
  <si>
    <t>G2 GPS_Lat Int</t>
  </si>
  <si>
    <t>G2 GPS_Lon Int</t>
  </si>
  <si>
    <t>G2 Particle density_m3 (d&lt;5mm)</t>
  </si>
  <si>
    <t>Registration Date (YYYY-MM-DD hh:mm:ss.ssssss)</t>
    <phoneticPr fontId="1"/>
  </si>
  <si>
    <t>Registration Date</t>
  </si>
  <si>
    <t>Information</t>
    <phoneticPr fontId="1"/>
  </si>
  <si>
    <t>Category code</t>
    <phoneticPr fontId="1"/>
  </si>
  <si>
    <t>R</t>
  </si>
  <si>
    <t>R</t>
    <phoneticPr fontId="1"/>
  </si>
  <si>
    <t>D01</t>
    <phoneticPr fontId="1"/>
  </si>
  <si>
    <t>データレコードのID</t>
  </si>
  <si>
    <t>データレコードのID</t>
    <phoneticPr fontId="1"/>
  </si>
  <si>
    <t>Creativecommons license</t>
  </si>
  <si>
    <t>Sampling end Date</t>
    <phoneticPr fontId="1"/>
  </si>
  <si>
    <t>Sampling start time</t>
    <phoneticPr fontId="1"/>
  </si>
  <si>
    <t>Sampling end time</t>
    <phoneticPr fontId="1"/>
  </si>
  <si>
    <t>Beaufort scale</t>
    <phoneticPr fontId="1"/>
  </si>
  <si>
    <t>Whether or not pretreatment before particle isolation was conducted</t>
    <phoneticPr fontId="1"/>
  </si>
  <si>
    <t>〇</t>
    <phoneticPr fontId="1"/>
  </si>
  <si>
    <t>無</t>
    <rPh sb="0" eb="1">
      <t>ム</t>
    </rPh>
    <phoneticPr fontId="1"/>
  </si>
  <si>
    <t>データレコードのバージョン</t>
  </si>
  <si>
    <t>国際標準</t>
    <rPh sb="0" eb="4">
      <t>コクサイヒョウジュン</t>
    </rPh>
    <phoneticPr fontId="1"/>
  </si>
  <si>
    <t>原則として変更不可とし、変更する場合はデータレコードを新規バージョンに更新する。</t>
    <phoneticPr fontId="1"/>
  </si>
  <si>
    <t>データ定義（機能要件定義書、第５章　データに関する事項、３．データ定義）</t>
    <rPh sb="3" eb="5">
      <t>テイギ</t>
    </rPh>
    <rPh sb="6" eb="13">
      <t>キノウヨウケンテイギショ</t>
    </rPh>
    <rPh sb="14" eb="15">
      <t>ダイ</t>
    </rPh>
    <rPh sb="16" eb="17">
      <t>ショウ</t>
    </rPh>
    <rPh sb="22" eb="23">
      <t>カン</t>
    </rPh>
    <rPh sb="25" eb="27">
      <t>ジコウ</t>
    </rPh>
    <rPh sb="33" eb="35">
      <t>テイギ</t>
    </rPh>
    <phoneticPr fontId="1"/>
  </si>
  <si>
    <r>
      <rPr>
        <sz val="9"/>
        <color rgb="FF000000"/>
        <rFont val="ＭＳ 明朝"/>
        <family val="1"/>
        <charset val="128"/>
      </rPr>
      <t>データ定義</t>
    </r>
    <r>
      <rPr>
        <sz val="9"/>
        <color rgb="FF000000"/>
        <rFont val="Times New Roman"/>
        <family val="1"/>
      </rPr>
      <t>ID</t>
    </r>
    <rPh sb="3" eb="5">
      <t>テイギ</t>
    </rPh>
    <phoneticPr fontId="1"/>
  </si>
  <si>
    <r>
      <rPr>
        <sz val="9"/>
        <color rgb="FF000000"/>
        <rFont val="ＭＳ 明朝"/>
        <family val="1"/>
        <charset val="128"/>
      </rPr>
      <t>データ名</t>
    </r>
    <rPh sb="3" eb="4">
      <t>メイ</t>
    </rPh>
    <phoneticPr fontId="1"/>
  </si>
  <si>
    <r>
      <rPr>
        <sz val="9"/>
        <color rgb="FF000000"/>
        <rFont val="ＭＳ 明朝"/>
        <family val="1"/>
        <charset val="128"/>
      </rPr>
      <t>データタイプ</t>
    </r>
    <phoneticPr fontId="1"/>
  </si>
  <si>
    <r>
      <rPr>
        <sz val="9"/>
        <color rgb="FF000000"/>
        <rFont val="ＭＳ 明朝"/>
        <family val="1"/>
        <charset val="128"/>
      </rPr>
      <t>上位概念</t>
    </r>
    <rPh sb="0" eb="4">
      <t>ジョウイガイネン</t>
    </rPh>
    <phoneticPr fontId="1"/>
  </si>
  <si>
    <r>
      <rPr>
        <sz val="9"/>
        <color theme="1"/>
        <rFont val="ＭＳ 明朝"/>
        <family val="1"/>
        <charset val="128"/>
      </rPr>
      <t>－</t>
    </r>
    <phoneticPr fontId="1"/>
  </si>
  <si>
    <r>
      <rPr>
        <sz val="9"/>
        <color rgb="FF000000"/>
        <rFont val="ＭＳ 明朝"/>
        <family val="1"/>
        <charset val="128"/>
      </rPr>
      <t>データの単位</t>
    </r>
    <rPh sb="4" eb="6">
      <t>タンイ</t>
    </rPh>
    <phoneticPr fontId="1"/>
  </si>
  <si>
    <r>
      <rPr>
        <sz val="9"/>
        <color rgb="FF000000"/>
        <rFont val="ＭＳ 明朝"/>
        <family val="1"/>
        <charset val="128"/>
      </rPr>
      <t>用途</t>
    </r>
    <rPh sb="0" eb="2">
      <t>ヨウト</t>
    </rPh>
    <phoneticPr fontId="1"/>
  </si>
  <si>
    <r>
      <rPr>
        <sz val="9"/>
        <color rgb="FF000000"/>
        <rFont val="ＭＳ 明朝"/>
        <family val="1"/>
        <charset val="128"/>
      </rPr>
      <t>履歴管理</t>
    </r>
    <rPh sb="0" eb="2">
      <t>リレキ</t>
    </rPh>
    <rPh sb="2" eb="4">
      <t>カンリ</t>
    </rPh>
    <phoneticPr fontId="1"/>
  </si>
  <si>
    <r>
      <rPr>
        <sz val="9"/>
        <color rgb="FF000000"/>
        <rFont val="ＭＳ 明朝"/>
        <family val="1"/>
        <charset val="128"/>
      </rPr>
      <t>機密性レベル</t>
    </r>
    <phoneticPr fontId="1"/>
  </si>
  <si>
    <r>
      <rPr>
        <sz val="9"/>
        <color rgb="FF000000"/>
        <rFont val="ＭＳ 明朝"/>
        <family val="1"/>
        <charset val="128"/>
      </rPr>
      <t>暗号化有無</t>
    </r>
    <rPh sb="0" eb="2">
      <t>アンゴウ</t>
    </rPh>
    <rPh sb="2" eb="3">
      <t>カ</t>
    </rPh>
    <rPh sb="3" eb="5">
      <t>ウム</t>
    </rPh>
    <phoneticPr fontId="1"/>
  </si>
  <si>
    <r>
      <rPr>
        <sz val="9"/>
        <color rgb="FF000000"/>
        <rFont val="ＭＳ 明朝"/>
        <family val="1"/>
        <charset val="128"/>
      </rPr>
      <t>データ項目</t>
    </r>
    <r>
      <rPr>
        <sz val="9"/>
        <color rgb="FF000000"/>
        <rFont val="Times New Roman"/>
        <family val="1"/>
      </rPr>
      <t>ID</t>
    </r>
    <rPh sb="3" eb="5">
      <t>コウモク</t>
    </rPh>
    <phoneticPr fontId="1"/>
  </si>
  <si>
    <r>
      <rPr>
        <sz val="9"/>
        <color rgb="FF000000"/>
        <rFont val="ＭＳ 明朝"/>
        <family val="1"/>
        <charset val="128"/>
      </rPr>
      <t>データ概要</t>
    </r>
    <rPh sb="3" eb="5">
      <t>ガイヨウ</t>
    </rPh>
    <phoneticPr fontId="1"/>
  </si>
  <si>
    <r>
      <rPr>
        <sz val="9"/>
        <color rgb="FF000000"/>
        <rFont val="ＭＳ 明朝"/>
        <family val="1"/>
        <charset val="128"/>
      </rPr>
      <t>主要キー</t>
    </r>
    <rPh sb="0" eb="2">
      <t>シュヨウ</t>
    </rPh>
    <phoneticPr fontId="1"/>
  </si>
  <si>
    <r>
      <rPr>
        <sz val="9"/>
        <color rgb="FF000000"/>
        <rFont val="ＭＳ 明朝"/>
        <family val="1"/>
        <charset val="128"/>
      </rPr>
      <t>参照キー</t>
    </r>
    <rPh sb="0" eb="2">
      <t>サンショウ</t>
    </rPh>
    <phoneticPr fontId="1"/>
  </si>
  <si>
    <r>
      <rPr>
        <sz val="9"/>
        <color rgb="FF000000"/>
        <rFont val="ＭＳ 明朝"/>
        <family val="1"/>
        <charset val="128"/>
      </rPr>
      <t>データの型</t>
    </r>
    <rPh sb="4" eb="5">
      <t>カタ</t>
    </rPh>
    <phoneticPr fontId="1"/>
  </si>
  <si>
    <r>
      <rPr>
        <sz val="9"/>
        <color rgb="FF000000"/>
        <rFont val="ＭＳ 明朝"/>
        <family val="1"/>
        <charset val="128"/>
      </rPr>
      <t>桁数</t>
    </r>
    <rPh sb="0" eb="2">
      <t>ケタスウ</t>
    </rPh>
    <phoneticPr fontId="1"/>
  </si>
  <si>
    <r>
      <rPr>
        <sz val="9"/>
        <color rgb="FF000000"/>
        <rFont val="ＭＳ 明朝"/>
        <family val="1"/>
        <charset val="128"/>
      </rPr>
      <t>標準化レベル</t>
    </r>
    <rPh sb="0" eb="3">
      <t>ヒョウジュンカ</t>
    </rPh>
    <phoneticPr fontId="1"/>
  </si>
  <si>
    <r>
      <rPr>
        <sz val="9"/>
        <color rgb="FF000000"/>
        <rFont val="ＭＳ 明朝"/>
        <family val="1"/>
        <charset val="128"/>
      </rPr>
      <t>備考</t>
    </r>
    <rPh sb="0" eb="2">
      <t>ビコウ</t>
    </rPh>
    <phoneticPr fontId="1"/>
  </si>
  <si>
    <r>
      <rPr>
        <sz val="9"/>
        <color theme="1"/>
        <rFont val="ＭＳ 明朝"/>
        <family val="1"/>
        <charset val="128"/>
      </rPr>
      <t>部局標準</t>
    </r>
    <phoneticPr fontId="1"/>
  </si>
  <si>
    <t>QC Data grade</t>
    <phoneticPr fontId="1"/>
  </si>
  <si>
    <t>Processing level</t>
  </si>
  <si>
    <t>Processing level</t>
    <phoneticPr fontId="1"/>
  </si>
  <si>
    <t>Processing methods</t>
  </si>
  <si>
    <t>Processing methods</t>
    <phoneticPr fontId="1"/>
  </si>
  <si>
    <t xml:space="preserve">Data before processing </t>
    <phoneticPr fontId="1"/>
  </si>
  <si>
    <t>Data ID of data before processing</t>
    <phoneticPr fontId="1"/>
  </si>
  <si>
    <t>試料採取口の安定性</t>
    <rPh sb="0" eb="2">
      <t>シリョウ</t>
    </rPh>
    <rPh sb="2" eb="4">
      <t>サイシュ</t>
    </rPh>
    <rPh sb="4" eb="5">
      <t>クチ</t>
    </rPh>
    <rPh sb="6" eb="8">
      <t>アンテイ</t>
    </rPh>
    <rPh sb="8" eb="9">
      <t>セイ</t>
    </rPh>
    <phoneticPr fontId="1"/>
  </si>
  <si>
    <t>Item No.</t>
    <phoneticPr fontId="1"/>
  </si>
  <si>
    <t>Item classification 1</t>
    <phoneticPr fontId="1"/>
  </si>
  <si>
    <t>Item classification 2</t>
    <phoneticPr fontId="1"/>
  </si>
  <si>
    <t>Item classification 3</t>
    <phoneticPr fontId="1"/>
  </si>
  <si>
    <t>Item name</t>
    <phoneticPr fontId="1"/>
  </si>
  <si>
    <t>Admin input</t>
    <phoneticPr fontId="1"/>
  </si>
  <si>
    <t>Data</t>
    <phoneticPr fontId="1"/>
  </si>
  <si>
    <t>E</t>
    <phoneticPr fontId="1"/>
  </si>
  <si>
    <t>Organization</t>
    <phoneticPr fontId="1"/>
  </si>
  <si>
    <t>Cruise</t>
    <phoneticPr fontId="1"/>
  </si>
  <si>
    <t>Refernce</t>
    <phoneticPr fontId="1"/>
  </si>
  <si>
    <t>Sampling Location (Name)</t>
    <phoneticPr fontId="1"/>
  </si>
  <si>
    <t>Calculation formulas</t>
    <phoneticPr fontId="1"/>
  </si>
  <si>
    <t>Filtered water volume</t>
    <phoneticPr fontId="1"/>
  </si>
  <si>
    <t>Wind</t>
    <phoneticPr fontId="1"/>
  </si>
  <si>
    <t>State of floating debris on the sea surface. (possible obstruction)</t>
    <phoneticPr fontId="1"/>
  </si>
  <si>
    <t>Density separation</t>
    <phoneticPr fontId="1"/>
  </si>
  <si>
    <t>Type of solution used for density separation</t>
    <phoneticPr fontId="1"/>
  </si>
  <si>
    <t>Biological digestion and chemical treatment</t>
    <phoneticPr fontId="1"/>
  </si>
  <si>
    <t>Whether or not biological digestion or chemical treatment was conducted</t>
    <phoneticPr fontId="1"/>
  </si>
  <si>
    <t>Sample splitting</t>
    <phoneticPr fontId="1"/>
  </si>
  <si>
    <t>Whether or not sample splitting was conducted</t>
    <phoneticPr fontId="1"/>
  </si>
  <si>
    <t>Method or equipment of splitting</t>
    <phoneticPr fontId="1"/>
  </si>
  <si>
    <t>Estimated relative error range caused by splitting process</t>
    <phoneticPr fontId="1"/>
  </si>
  <si>
    <t>Isolation of microplastics</t>
    <phoneticPr fontId="1"/>
  </si>
  <si>
    <t>Type of pretreatment</t>
    <phoneticPr fontId="1"/>
  </si>
  <si>
    <t>Whether or not picking was conducted under stereomicroscope.</t>
    <phoneticPr fontId="1"/>
  </si>
  <si>
    <t>Method of size fractionation</t>
    <phoneticPr fontId="1"/>
  </si>
  <si>
    <t>Identification of microplastics</t>
    <phoneticPr fontId="1"/>
  </si>
  <si>
    <t>Whether or not composition analysis was conducted</t>
    <phoneticPr fontId="1"/>
  </si>
  <si>
    <t>Method of composition analysis</t>
    <phoneticPr fontId="1"/>
  </si>
  <si>
    <t>Weight measurement</t>
    <phoneticPr fontId="1"/>
  </si>
  <si>
    <t>Methods of weight measurement</t>
    <phoneticPr fontId="1"/>
  </si>
  <si>
    <t>Properties of the plastic particles</t>
    <phoneticPr fontId="1"/>
  </si>
  <si>
    <t>d&lt;1.0mm</t>
    <phoneticPr fontId="1"/>
  </si>
  <si>
    <t>Note: In the Guideline categories, "F" is Fundamental, "E" is Essential, "O" is Other, and "-" means that the item is not listed in the Guideline.</t>
    <phoneticPr fontId="1"/>
  </si>
  <si>
    <r>
      <rPr>
        <sz val="9"/>
        <color theme="1"/>
        <rFont val="ＭＳ 明朝"/>
        <family val="1"/>
        <charset val="128"/>
      </rPr>
      <t>帳票イメージ（</t>
    </r>
    <r>
      <rPr>
        <sz val="9"/>
        <color theme="1"/>
        <rFont val="ＭＳ Ｐ明朝"/>
        <family val="1"/>
        <charset val="128"/>
      </rPr>
      <t>機能要件定義書、第４章　帳票に関する事項、２．帳票イメージ）</t>
    </r>
    <rPh sb="0" eb="2">
      <t>チョウヒョウ</t>
    </rPh>
    <rPh sb="19" eb="21">
      <t>チョウヒョウ</t>
    </rPh>
    <rPh sb="30" eb="32">
      <t>チョウヒョウ</t>
    </rPh>
    <phoneticPr fontId="1"/>
  </si>
  <si>
    <t>C</t>
    <phoneticPr fontId="1"/>
  </si>
  <si>
    <t>Ｒ</t>
  </si>
  <si>
    <t>DOI of data before processing</t>
    <phoneticPr fontId="1"/>
  </si>
  <si>
    <r>
      <rPr>
        <sz val="9"/>
        <color theme="1"/>
        <rFont val="ＭＳ 明朝"/>
        <family val="1"/>
        <charset val="128"/>
      </rPr>
      <t>機密性</t>
    </r>
    <r>
      <rPr>
        <sz val="9"/>
        <color theme="1"/>
        <rFont val="Times New Roman"/>
        <family val="1"/>
      </rPr>
      <t>1</t>
    </r>
    <r>
      <rPr>
        <sz val="9"/>
        <color theme="1"/>
        <rFont val="ＭＳ 明朝"/>
        <family val="1"/>
        <charset val="128"/>
      </rPr>
      <t>情報</t>
    </r>
    <phoneticPr fontId="1"/>
  </si>
  <si>
    <t>年月日時分秒</t>
    <rPh sb="0" eb="3">
      <t>ネンガッピ</t>
    </rPh>
    <rPh sb="3" eb="6">
      <t>ジフンビョウ</t>
    </rPh>
    <phoneticPr fontId="1"/>
  </si>
  <si>
    <t>Note: Number of the grid is up to 3240.</t>
    <phoneticPr fontId="1"/>
  </si>
  <si>
    <t>the Guideline categories</t>
    <phoneticPr fontId="1"/>
  </si>
  <si>
    <r>
      <t>CRUD</t>
    </r>
    <r>
      <rPr>
        <sz val="9"/>
        <color theme="1"/>
        <rFont val="ＭＳ 明朝"/>
        <family val="1"/>
        <charset val="128"/>
      </rPr>
      <t>マトリックス（機能要件定義書、第５章　データに関する事項、４．</t>
    </r>
    <r>
      <rPr>
        <sz val="9"/>
        <color theme="1"/>
        <rFont val="Times New Roman"/>
        <family val="1"/>
      </rPr>
      <t>CRUD</t>
    </r>
    <r>
      <rPr>
        <sz val="9"/>
        <color theme="1"/>
        <rFont val="ＭＳ 明朝"/>
        <family val="1"/>
        <charset val="128"/>
      </rPr>
      <t>マトリックス）</t>
    </r>
    <rPh sb="11" eb="13">
      <t>キノウ</t>
    </rPh>
    <rPh sb="13" eb="15">
      <t>ヨウケン</t>
    </rPh>
    <rPh sb="15" eb="18">
      <t>テイギショ</t>
    </rPh>
    <rPh sb="19" eb="20">
      <t>ダイ</t>
    </rPh>
    <rPh sb="21" eb="22">
      <t>ショウ</t>
    </rPh>
    <rPh sb="27" eb="28">
      <t>カン</t>
    </rPh>
    <rPh sb="30" eb="32">
      <t>ジコウ</t>
    </rPh>
    <phoneticPr fontId="1"/>
  </si>
  <si>
    <t>年月日</t>
    <rPh sb="0" eb="3">
      <t>ネンガッピ</t>
    </rPh>
    <phoneticPr fontId="1"/>
  </si>
  <si>
    <t>データセットのID</t>
    <phoneticPr fontId="1"/>
  </si>
  <si>
    <t>データの集計期間の開始年月日</t>
    <rPh sb="4" eb="6">
      <t>シュウケイ</t>
    </rPh>
    <rPh sb="6" eb="8">
      <t>キカン</t>
    </rPh>
    <rPh sb="9" eb="14">
      <t>カイシネンガッピ</t>
    </rPh>
    <phoneticPr fontId="1"/>
  </si>
  <si>
    <t>データの集計期間の終了年月日</t>
    <rPh sb="4" eb="6">
      <t>シュウケイ</t>
    </rPh>
    <rPh sb="6" eb="8">
      <t>キカン</t>
    </rPh>
    <rPh sb="9" eb="11">
      <t>シュウリョウ</t>
    </rPh>
    <rPh sb="11" eb="14">
      <t>ネンガッピ</t>
    </rPh>
    <phoneticPr fontId="1"/>
  </si>
  <si>
    <t>D02</t>
    <phoneticPr fontId="1"/>
  </si>
  <si>
    <t>Gridded data</t>
    <phoneticPr fontId="1"/>
  </si>
  <si>
    <t>別表１　海洋ごみデータの帳票イメージ、データ定義及びCRUDマトリックス一覧</t>
    <rPh sb="0" eb="2">
      <t>ベッピョウ</t>
    </rPh>
    <rPh sb="12" eb="14">
      <t>チョウヒョウテイギオヨイチラン</t>
    </rPh>
    <phoneticPr fontId="1"/>
  </si>
  <si>
    <t>別表２　Griddid dataの帳票イメージ、データ定義及びCRUDマトリックス一覧</t>
    <rPh sb="0" eb="2">
      <t>ベッピョウ</t>
    </rPh>
    <rPh sb="17" eb="19">
      <t>チョウヒョウ</t>
    </rPh>
    <rPh sb="27" eb="29">
      <t>テイギ</t>
    </rPh>
    <rPh sb="29" eb="30">
      <t>オヨ</t>
    </rPh>
    <rPh sb="41" eb="43">
      <t>イチラン</t>
    </rPh>
    <phoneticPr fontId="1"/>
  </si>
  <si>
    <r>
      <t xml:space="preserve">K720 </t>
    </r>
    <r>
      <rPr>
        <sz val="9"/>
        <color theme="1"/>
        <rFont val="ＭＳ Ｐ明朝"/>
        <family val="1"/>
        <charset val="128"/>
      </rPr>
      <t>配信情報の作成</t>
    </r>
    <phoneticPr fontId="1"/>
  </si>
  <si>
    <t>D04</t>
    <phoneticPr fontId="1"/>
  </si>
  <si>
    <r>
      <rPr>
        <sz val="9"/>
        <color theme="1"/>
        <rFont val="ＭＳ Ｐ明朝"/>
        <family val="1"/>
        <charset val="128"/>
      </rPr>
      <t>更新情報毎に</t>
    </r>
    <r>
      <rPr>
        <sz val="9"/>
        <color theme="1"/>
        <rFont val="Times New Roman"/>
        <family val="1"/>
      </rPr>
      <t>1</t>
    </r>
    <r>
      <rPr>
        <sz val="9"/>
        <color theme="1"/>
        <rFont val="ＭＳ 明朝"/>
        <family val="1"/>
        <charset val="128"/>
      </rPr>
      <t>件のデータレコードを作成する。</t>
    </r>
    <rPh sb="0" eb="4">
      <t>コウシンジョウホウ</t>
    </rPh>
    <rPh sb="4" eb="5">
      <t>ゴト</t>
    </rPh>
    <phoneticPr fontId="1"/>
  </si>
  <si>
    <t>配信時刻</t>
    <rPh sb="0" eb="2">
      <t>ハイシン</t>
    </rPh>
    <rPh sb="2" eb="4">
      <t>ジコク</t>
    </rPh>
    <phoneticPr fontId="1"/>
  </si>
  <si>
    <t>配信内容の分類</t>
    <rPh sb="0" eb="4">
      <t>ハイシンナイヨウ</t>
    </rPh>
    <rPh sb="5" eb="7">
      <t>ブンルイ</t>
    </rPh>
    <phoneticPr fontId="1"/>
  </si>
  <si>
    <t>配信情報</t>
    <rPh sb="0" eb="4">
      <t>ハイシンジョウホウ</t>
    </rPh>
    <phoneticPr fontId="1"/>
  </si>
  <si>
    <t>システム更新情報</t>
    <phoneticPr fontId="1"/>
  </si>
  <si>
    <t>Provide ID</t>
    <phoneticPr fontId="1"/>
  </si>
  <si>
    <t>Sampling start Date</t>
    <phoneticPr fontId="1"/>
  </si>
  <si>
    <t>GPS_Lon Int</t>
    <phoneticPr fontId="1"/>
  </si>
  <si>
    <t>Creative commons license</t>
    <phoneticPr fontId="1"/>
  </si>
  <si>
    <t>Reference</t>
    <phoneticPr fontId="1"/>
  </si>
  <si>
    <t>Reference of data before processing</t>
    <phoneticPr fontId="1"/>
  </si>
  <si>
    <t>Reference of data before correction</t>
    <phoneticPr fontId="1"/>
  </si>
  <si>
    <t>Colour and that percentage of microplastics (Category 1)</t>
  </si>
  <si>
    <t>Colour_percentage 1 (d&lt;5mm)</t>
  </si>
  <si>
    <t>Colour and that percentage of microplastics (Category 2)</t>
  </si>
  <si>
    <t>Colour_category 2 (d&lt;5mm)</t>
  </si>
  <si>
    <t>Colour_percentage 2 (d&lt;5mm)</t>
  </si>
  <si>
    <t>Colour and that percentage of microplastics (Category 3)</t>
  </si>
  <si>
    <t>Colour_category 3 (d&lt;5mm)</t>
  </si>
  <si>
    <t>Colour_percentage 3 (d&lt;5mm)</t>
  </si>
  <si>
    <t>Colour and that percentage of microplastics (Category 4)</t>
  </si>
  <si>
    <t>Colour_category 4 (d&lt;5mm)</t>
  </si>
  <si>
    <t>Colour_percentage 4 (d&lt;5mm)</t>
  </si>
  <si>
    <t>Colour and that percentage of microplastics (Category 5)</t>
  </si>
  <si>
    <t>Colour_category 5 (d&lt;5mm)</t>
  </si>
  <si>
    <t>Colour_percentage 5 (d&lt;5mm)</t>
  </si>
  <si>
    <t>Colour_category 1 (1-d&lt;5mm)</t>
  </si>
  <si>
    <t>Colour_percentage 1 (1-d&lt;5mm)</t>
  </si>
  <si>
    <t>Colour_category 2 (1-d&lt;5mm)</t>
  </si>
  <si>
    <t>Colour_percentage 2 (1-d&lt;5mm)</t>
  </si>
  <si>
    <t>Colour_category 3 (1-d&lt;5mm)</t>
  </si>
  <si>
    <t>Colour_percentage 3 (1-d&lt;5mm)</t>
  </si>
  <si>
    <t>Colour_category 4 (1-d&lt;5mm)</t>
  </si>
  <si>
    <t>Colour_percentage 4 (1-d&lt;5mm)</t>
  </si>
  <si>
    <t>Colour_category 5 (1-d&lt;5mm)</t>
  </si>
  <si>
    <t>Colour_percentage 5 (1-d&lt;5mm)</t>
  </si>
  <si>
    <t>Colour_category 1 (d&lt;1mm)</t>
  </si>
  <si>
    <t>Colour_percentage 1 (d&lt;1mm)</t>
  </si>
  <si>
    <t>Colour_category 2 (d&lt;1mm)</t>
  </si>
  <si>
    <t>Colour_percentage 2 (d&lt;1mm)</t>
  </si>
  <si>
    <t>Colour_category 3 (d&lt;1mm)</t>
  </si>
  <si>
    <t>Colour_percentage 3 (d&lt;1mm)</t>
  </si>
  <si>
    <t>Colour_category 4 (d&lt;1mm)</t>
  </si>
  <si>
    <t>Colour_percentage 4 (d&lt;1mm)</t>
  </si>
  <si>
    <t>Colour_category 5 (d&lt;1mm)</t>
  </si>
  <si>
    <t>Colour_percentage 5 (d&lt;1mm)</t>
  </si>
  <si>
    <t>Water intake</t>
    <phoneticPr fontId="1"/>
  </si>
  <si>
    <t>Lower end depth of the water intake</t>
    <phoneticPr fontId="1"/>
  </si>
  <si>
    <t>Sea surface salinity (-)</t>
    <phoneticPr fontId="1"/>
  </si>
  <si>
    <t>Methods used for digesting</t>
    <phoneticPr fontId="1"/>
  </si>
  <si>
    <t>Under stereomicroscope or not</t>
    <phoneticPr fontId="1"/>
  </si>
  <si>
    <t>Check code of #0004</t>
    <phoneticPr fontId="1"/>
  </si>
  <si>
    <t>用語の説明</t>
    <rPh sb="0" eb="2">
      <t>ヨウゴ</t>
    </rPh>
    <rPh sb="3" eb="5">
      <t>セツメイ</t>
    </rPh>
    <phoneticPr fontId="1"/>
  </si>
  <si>
    <t>データレコード固有の番号で、採取した試料毎に付与されます。</t>
    <rPh sb="7" eb="9">
      <t>コユウ</t>
    </rPh>
    <rPh sb="10" eb="12">
      <t>バンゴウ</t>
    </rPh>
    <rPh sb="14" eb="16">
      <t>サイシュ</t>
    </rPh>
    <rPh sb="18" eb="20">
      <t>シリョウ</t>
    </rPh>
    <rPh sb="20" eb="21">
      <t>ゴト</t>
    </rPh>
    <rPh sb="22" eb="24">
      <t>フヨ</t>
    </rPh>
    <phoneticPr fontId="1"/>
  </si>
  <si>
    <t>データベースに登録したデータレコードのバージョンで、初回は1が付与され、修正を行い再登録するごとに数が増えます。</t>
    <rPh sb="7" eb="9">
      <t>トウロク</t>
    </rPh>
    <rPh sb="26" eb="28">
      <t>ショカイ</t>
    </rPh>
    <rPh sb="31" eb="33">
      <t>フヨ</t>
    </rPh>
    <rPh sb="36" eb="38">
      <t>シュウセイ</t>
    </rPh>
    <rPh sb="39" eb="40">
      <t>オコナ</t>
    </rPh>
    <rPh sb="41" eb="42">
      <t>サイ</t>
    </rPh>
    <rPh sb="42" eb="44">
      <t>トウロク</t>
    </rPh>
    <rPh sb="49" eb="50">
      <t>スウ</t>
    </rPh>
    <rPh sb="51" eb="52">
      <t>フ</t>
    </rPh>
    <phoneticPr fontId="1"/>
  </si>
  <si>
    <r>
      <rPr>
        <sz val="9"/>
        <color theme="1"/>
        <rFont val="ＭＳ 明朝"/>
        <family val="2"/>
        <charset val="128"/>
      </rPr>
      <t>上記バージョンのデータレコードが公開された年月日及び時刻です。</t>
    </r>
    <rPh sb="0" eb="2">
      <t>ジョウキ</t>
    </rPh>
    <rPh sb="16" eb="18">
      <t>コウカイ</t>
    </rPh>
    <rPh sb="21" eb="24">
      <t>ネンガッピ</t>
    </rPh>
    <rPh sb="24" eb="25">
      <t>オヨ</t>
    </rPh>
    <rPh sb="26" eb="28">
      <t>ジコク</t>
    </rPh>
    <phoneticPr fontId="1"/>
  </si>
  <si>
    <t>当該データレコードを提供していただいた方の氏名です。公表資料から登録し、著者が複数の場合は、第一著者の氏名を記載しています。</t>
    <rPh sb="0" eb="2">
      <t>トウガイ</t>
    </rPh>
    <rPh sb="10" eb="12">
      <t>テイキョウ</t>
    </rPh>
    <rPh sb="19" eb="20">
      <t>カタ</t>
    </rPh>
    <rPh sb="21" eb="23">
      <t>シメイ</t>
    </rPh>
    <rPh sb="26" eb="30">
      <t>コウヒョウシリョウ</t>
    </rPh>
    <rPh sb="32" eb="34">
      <t>トウロク</t>
    </rPh>
    <rPh sb="36" eb="38">
      <t>チョシャ</t>
    </rPh>
    <rPh sb="39" eb="41">
      <t>フクスウ</t>
    </rPh>
    <rPh sb="42" eb="44">
      <t>バアイ</t>
    </rPh>
    <rPh sb="46" eb="48">
      <t>ダイイチ</t>
    </rPh>
    <rPh sb="48" eb="50">
      <t>チョシャ</t>
    </rPh>
    <rPh sb="51" eb="53">
      <t>シメイ</t>
    </rPh>
    <rPh sb="54" eb="56">
      <t>キサイ</t>
    </rPh>
    <phoneticPr fontId="1"/>
  </si>
  <si>
    <t>#0004に記載された方が所属する機関が位置する国又は地域の名称です。国又は地域の記載は、ISO3166-1の英語名称です。</t>
    <rPh sb="6" eb="8">
      <t>キサイ</t>
    </rPh>
    <rPh sb="11" eb="12">
      <t>カタ</t>
    </rPh>
    <rPh sb="13" eb="15">
      <t>ショゾク</t>
    </rPh>
    <rPh sb="17" eb="19">
      <t>キカン</t>
    </rPh>
    <rPh sb="20" eb="22">
      <t>イチ</t>
    </rPh>
    <rPh sb="24" eb="25">
      <t>クニ</t>
    </rPh>
    <rPh sb="25" eb="26">
      <t>マタ</t>
    </rPh>
    <rPh sb="27" eb="29">
      <t>チイキ</t>
    </rPh>
    <rPh sb="30" eb="32">
      <t>メイショウ</t>
    </rPh>
    <rPh sb="35" eb="36">
      <t>クニ</t>
    </rPh>
    <rPh sb="36" eb="37">
      <t>マタ</t>
    </rPh>
    <rPh sb="38" eb="40">
      <t>チイキ</t>
    </rPh>
    <rPh sb="41" eb="43">
      <t>キサイ</t>
    </rPh>
    <rPh sb="55" eb="59">
      <t>エイゴメイショウ</t>
    </rPh>
    <phoneticPr fontId="1"/>
  </si>
  <si>
    <t>#0006に記載された国又は地域のISO3166-1のnumericコードです。</t>
    <rPh sb="6" eb="8">
      <t>キサイ</t>
    </rPh>
    <rPh sb="11" eb="12">
      <t>クニ</t>
    </rPh>
    <rPh sb="12" eb="13">
      <t>マタ</t>
    </rPh>
    <rPh sb="14" eb="16">
      <t>チイキ</t>
    </rPh>
    <phoneticPr fontId="1"/>
  </si>
  <si>
    <t>#0004に記載された方が所属する機関の名称です。</t>
    <rPh sb="6" eb="8">
      <t>キサイ</t>
    </rPh>
    <rPh sb="11" eb="12">
      <t>カタ</t>
    </rPh>
    <rPh sb="13" eb="15">
      <t>ショゾク</t>
    </rPh>
    <rPh sb="17" eb="19">
      <t>キカン</t>
    </rPh>
    <rPh sb="20" eb="22">
      <t>メイショウ</t>
    </rPh>
    <phoneticPr fontId="1"/>
  </si>
  <si>
    <t>#0009に記載された機関の分類で、数字はそれぞれ、1: 大学、2: その他研究機関、3: 行政機関、4: 大学以外の教育機関、5: NPO/NGO、6: その他を意味します。</t>
    <rPh sb="6" eb="8">
      <t>キサイ</t>
    </rPh>
    <rPh sb="11" eb="13">
      <t>キカン</t>
    </rPh>
    <rPh sb="14" eb="16">
      <t>ブンルイ</t>
    </rPh>
    <rPh sb="18" eb="20">
      <t>スウジ</t>
    </rPh>
    <rPh sb="82" eb="84">
      <t>イミ</t>
    </rPh>
    <phoneticPr fontId="1"/>
  </si>
  <si>
    <t>試料採取した際の航海名です。</t>
    <rPh sb="0" eb="4">
      <t>シリョウサイシュ</t>
    </rPh>
    <rPh sb="6" eb="7">
      <t>サイ</t>
    </rPh>
    <rPh sb="8" eb="11">
      <t>コウカイメイ</t>
    </rPh>
    <phoneticPr fontId="1"/>
  </si>
  <si>
    <t>#0014のDOI（Digital Object Identifier）です。</t>
    <phoneticPr fontId="1"/>
  </si>
  <si>
    <r>
      <rPr>
        <sz val="9"/>
        <color theme="1"/>
        <rFont val="ＭＳ 明朝"/>
        <family val="2"/>
        <charset val="128"/>
      </rPr>
      <t>利用条件を示しています。記号の意味は</t>
    </r>
    <r>
      <rPr>
        <sz val="9"/>
        <color theme="1"/>
        <rFont val="Times New Roman"/>
        <family val="1"/>
      </rPr>
      <t>https://creativecommons.org/</t>
    </r>
    <r>
      <rPr>
        <sz val="9"/>
        <color theme="1"/>
        <rFont val="ＭＳ 明朝"/>
        <family val="2"/>
        <charset val="128"/>
      </rPr>
      <t>をご確認下さい。</t>
    </r>
    <rPh sb="0" eb="4">
      <t>リヨウジョウケン</t>
    </rPh>
    <rPh sb="5" eb="6">
      <t>シメ</t>
    </rPh>
    <rPh sb="12" eb="14">
      <t>キゴウ</t>
    </rPh>
    <rPh sb="15" eb="17">
      <t>イミ</t>
    </rPh>
    <rPh sb="48" eb="50">
      <t>カクニン</t>
    </rPh>
    <rPh sb="50" eb="51">
      <t>クダ</t>
    </rPh>
    <phoneticPr fontId="1"/>
  </si>
  <si>
    <r>
      <rPr>
        <sz val="9"/>
        <color theme="1"/>
        <rFont val="ＭＳ 明朝"/>
        <family val="2"/>
        <charset val="128"/>
      </rPr>
      <t>本データレコードの入手方法で、数字はそれぞれ、</t>
    </r>
    <r>
      <rPr>
        <sz val="9"/>
        <color theme="1"/>
        <rFont val="Times New Roman"/>
        <family val="2"/>
      </rPr>
      <t xml:space="preserve">1: </t>
    </r>
    <r>
      <rPr>
        <sz val="9"/>
        <color theme="1"/>
        <rFont val="ＭＳ Ｐゴシック"/>
        <family val="2"/>
        <charset val="128"/>
      </rPr>
      <t>調査者等からの提供</t>
    </r>
    <r>
      <rPr>
        <sz val="9"/>
        <color theme="1"/>
        <rFont val="ＭＳ 明朝"/>
        <family val="2"/>
        <charset val="128"/>
      </rPr>
      <t>、</t>
    </r>
    <r>
      <rPr>
        <sz val="9"/>
        <color theme="1"/>
        <rFont val="Times New Roman"/>
        <family val="2"/>
      </rPr>
      <t xml:space="preserve">2: </t>
    </r>
    <r>
      <rPr>
        <sz val="9"/>
        <color theme="1"/>
        <rFont val="ＭＳ Ｐゴシック"/>
        <family val="2"/>
        <charset val="128"/>
      </rPr>
      <t>他のデータベースからの転載</t>
    </r>
    <r>
      <rPr>
        <sz val="9"/>
        <color theme="1"/>
        <rFont val="ＭＳ 明朝"/>
        <family val="2"/>
        <charset val="128"/>
      </rPr>
      <t>、</t>
    </r>
    <r>
      <rPr>
        <sz val="9"/>
        <color theme="1"/>
        <rFont val="Times New Roman"/>
        <family val="2"/>
      </rPr>
      <t>3:</t>
    </r>
    <r>
      <rPr>
        <sz val="9"/>
        <color theme="1"/>
        <rFont val="ＭＳ Ｐゴシック"/>
        <family val="2"/>
        <charset val="128"/>
      </rPr>
      <t>公表資料からの引用</t>
    </r>
    <r>
      <rPr>
        <sz val="9"/>
        <color theme="1"/>
        <rFont val="ＭＳ 明朝"/>
        <family val="2"/>
        <charset val="128"/>
      </rPr>
      <t>を意味します。</t>
    </r>
    <rPh sb="0" eb="1">
      <t>ホン</t>
    </rPh>
    <rPh sb="9" eb="13">
      <t>ニュウシュホウホウ</t>
    </rPh>
    <rPh sb="26" eb="28">
      <t>チョウサ</t>
    </rPh>
    <rPh sb="28" eb="29">
      <t>シャ</t>
    </rPh>
    <rPh sb="29" eb="30">
      <t>ナド</t>
    </rPh>
    <rPh sb="33" eb="35">
      <t>テイキョウ</t>
    </rPh>
    <rPh sb="39" eb="40">
      <t>タ</t>
    </rPh>
    <rPh sb="50" eb="52">
      <t>テンサイ</t>
    </rPh>
    <rPh sb="55" eb="59">
      <t>コウヒョウシリョウ</t>
    </rPh>
    <rPh sb="62" eb="64">
      <t>インヨウ</t>
    </rPh>
    <phoneticPr fontId="1"/>
  </si>
  <si>
    <r>
      <rPr>
        <sz val="9"/>
        <color theme="1"/>
        <rFont val="ＭＳ 明朝"/>
        <family val="2"/>
        <charset val="128"/>
      </rPr>
      <t>データの補正の有無及び補正のレベルで、数字はそれぞれ、</t>
    </r>
    <r>
      <rPr>
        <sz val="9"/>
        <color theme="1"/>
        <rFont val="Times New Roman"/>
        <family val="2"/>
      </rPr>
      <t>00: Original data</t>
    </r>
    <r>
      <rPr>
        <sz val="9"/>
        <color theme="1"/>
        <rFont val="ＭＳ Ｐゴシック"/>
        <family val="2"/>
        <charset val="128"/>
      </rPr>
      <t>（未補正データ）、</t>
    </r>
    <r>
      <rPr>
        <sz val="9"/>
        <color theme="1"/>
        <rFont val="Times New Roman"/>
        <family val="2"/>
      </rPr>
      <t>10: Processed level 1</t>
    </r>
    <r>
      <rPr>
        <sz val="9"/>
        <color theme="1"/>
        <rFont val="ＭＳ Ｐゴシック"/>
        <family val="2"/>
        <charset val="128"/>
      </rPr>
      <t>（繊維状粒子を除外したデータ）、</t>
    </r>
    <r>
      <rPr>
        <sz val="9"/>
        <color theme="1"/>
        <rFont val="Times New Roman"/>
        <family val="2"/>
      </rPr>
      <t>21: Processed level 2</t>
    </r>
    <r>
      <rPr>
        <sz val="9"/>
        <color theme="1"/>
        <rFont val="ＭＳ Ｐゴシック"/>
        <family val="2"/>
        <charset val="128"/>
      </rPr>
      <t>（風及び波による変動を補正し海底から界面までの粒子数に換算したデータ及び粒子数から粒子重量へ高位推計で変換したデータ）、</t>
    </r>
    <r>
      <rPr>
        <sz val="9"/>
        <color theme="1"/>
        <rFont val="Times New Roman"/>
        <family val="2"/>
      </rPr>
      <t>22: Processed level 2</t>
    </r>
    <r>
      <rPr>
        <sz val="9"/>
        <color theme="1"/>
        <rFont val="ＭＳ Ｐゴシック"/>
        <family val="2"/>
        <charset val="128"/>
      </rPr>
      <t>（風及び波による変動を補正し海底から界面までの粒子数に換算したデータ及び粒子数から粒子重量へ低位推計で変換したデータ）、</t>
    </r>
    <r>
      <rPr>
        <sz val="9"/>
        <color theme="1"/>
        <rFont val="Times New Roman"/>
        <family val="2"/>
      </rPr>
      <t>3: Processed level 3</t>
    </r>
    <r>
      <rPr>
        <sz val="9"/>
        <color theme="1"/>
        <rFont val="ＭＳ Ｐゴシック"/>
        <family val="2"/>
        <charset val="128"/>
      </rPr>
      <t>（</t>
    </r>
    <r>
      <rPr>
        <sz val="9"/>
        <color theme="1"/>
        <rFont val="Times New Roman"/>
        <family val="2"/>
      </rPr>
      <t>Processed level 2</t>
    </r>
    <r>
      <rPr>
        <sz val="9"/>
        <color theme="1"/>
        <rFont val="ＭＳ Ｐゴシック"/>
        <family val="2"/>
        <charset val="128"/>
      </rPr>
      <t>のデータセットから</t>
    </r>
    <r>
      <rPr>
        <sz val="9"/>
        <color theme="1"/>
        <rFont val="Times New Roman"/>
        <family val="2"/>
      </rPr>
      <t>OEM</t>
    </r>
    <r>
      <rPr>
        <sz val="9"/>
        <color theme="1"/>
        <rFont val="ＭＳ Ｐゴシック"/>
        <family val="2"/>
        <charset val="128"/>
      </rPr>
      <t>法によりグリッド毎の粒子密度として算定したデータ）</t>
    </r>
    <r>
      <rPr>
        <sz val="9"/>
        <color theme="1"/>
        <rFont val="ＭＳ 明朝"/>
        <family val="2"/>
        <charset val="128"/>
      </rPr>
      <t>を意味します。</t>
    </r>
    <rPh sb="4" eb="6">
      <t>ホセイ</t>
    </rPh>
    <rPh sb="7" eb="9">
      <t>ウム</t>
    </rPh>
    <rPh sb="9" eb="10">
      <t>オヨ</t>
    </rPh>
    <rPh sb="11" eb="13">
      <t>ホセイ</t>
    </rPh>
    <rPh sb="45" eb="48">
      <t>ミホセイ</t>
    </rPh>
    <rPh sb="75" eb="80">
      <t>センイジョウリュウシ</t>
    </rPh>
    <rPh sb="81" eb="83">
      <t>ジョガイ</t>
    </rPh>
    <rPh sb="112" eb="113">
      <t>カゼ</t>
    </rPh>
    <rPh sb="113" eb="114">
      <t>オヨ</t>
    </rPh>
    <rPh sb="115" eb="116">
      <t>ナミ</t>
    </rPh>
    <rPh sb="119" eb="121">
      <t>ヘンドウ</t>
    </rPh>
    <rPh sb="122" eb="124">
      <t>ホセイ</t>
    </rPh>
    <rPh sb="125" eb="127">
      <t>カイテイ</t>
    </rPh>
    <rPh sb="129" eb="131">
      <t>カイメン</t>
    </rPh>
    <rPh sb="138" eb="140">
      <t>カンザン</t>
    </rPh>
    <rPh sb="145" eb="146">
      <t>オヨ</t>
    </rPh>
    <rPh sb="147" eb="150">
      <t>リュウシスウ</t>
    </rPh>
    <rPh sb="152" eb="156">
      <t>リュウシジュウリョウ</t>
    </rPh>
    <rPh sb="157" eb="161">
      <t>コウイスイケイ</t>
    </rPh>
    <rPh sb="162" eb="164">
      <t>ヘンカン</t>
    </rPh>
    <rPh sb="238" eb="240">
      <t>テイイ</t>
    </rPh>
    <rPh sb="302" eb="303">
      <t>ホウ</t>
    </rPh>
    <rPh sb="310" eb="311">
      <t>ゴト</t>
    </rPh>
    <rPh sb="312" eb="316">
      <t>リュウシミツド</t>
    </rPh>
    <rPh sb="319" eb="321">
      <t>サンテイ</t>
    </rPh>
    <phoneticPr fontId="1"/>
  </si>
  <si>
    <t>データの補正方法です</t>
    <rPh sb="4" eb="6">
      <t>ホセイ</t>
    </rPh>
    <rPh sb="6" eb="8">
      <t>ホウホウホウゴトリュウシミツドサンテイ</t>
    </rPh>
    <phoneticPr fontId="1"/>
  </si>
  <si>
    <t>データの補正を行ったデータに対して補正前のデータが掲載された資料の出典です。</t>
    <rPh sb="4" eb="6">
      <t>ホセイ</t>
    </rPh>
    <rPh sb="7" eb="8">
      <t>オコナ</t>
    </rPh>
    <rPh sb="14" eb="15">
      <t>タイ</t>
    </rPh>
    <rPh sb="17" eb="20">
      <t>ホセイマエ</t>
    </rPh>
    <rPh sb="25" eb="27">
      <t>ケイサイ</t>
    </rPh>
    <rPh sb="30" eb="32">
      <t>シリョウ</t>
    </rPh>
    <rPh sb="33" eb="35">
      <t>シュッテンホウゴトリュウシミツドサンテイ</t>
    </rPh>
    <phoneticPr fontId="1"/>
  </si>
  <si>
    <t>本データレコードが掲載されている資料の出典です。</t>
    <rPh sb="0" eb="1">
      <t>ホン</t>
    </rPh>
    <rPh sb="9" eb="11">
      <t>ケイサイ</t>
    </rPh>
    <rPh sb="16" eb="18">
      <t>シリョウ</t>
    </rPh>
    <rPh sb="19" eb="21">
      <t>シュッテン</t>
    </rPh>
    <phoneticPr fontId="1"/>
  </si>
  <si>
    <t>#0024のDOI（Digital Object Identifier）です。</t>
    <phoneticPr fontId="1"/>
  </si>
  <si>
    <t>補正を行ったデータレコードに対して、本データベースに登録された補正前のデータレコードのIDです。</t>
    <rPh sb="0" eb="2">
      <t>ホセイ</t>
    </rPh>
    <rPh sb="3" eb="4">
      <t>オコナ</t>
    </rPh>
    <rPh sb="14" eb="15">
      <t>タイ</t>
    </rPh>
    <rPh sb="18" eb="19">
      <t>ホン</t>
    </rPh>
    <rPh sb="26" eb="28">
      <t>トウロク</t>
    </rPh>
    <rPh sb="31" eb="34">
      <t>ホセイマエホウゴトリュウシミツドサンテイ</t>
    </rPh>
    <phoneticPr fontId="1"/>
  </si>
  <si>
    <r>
      <rPr>
        <sz val="9"/>
        <color theme="1"/>
        <rFont val="ＭＳ 明朝"/>
        <family val="2"/>
        <charset val="128"/>
      </rPr>
      <t>モニタリングで採取された試料名又はその</t>
    </r>
    <r>
      <rPr>
        <sz val="9"/>
        <color theme="1"/>
        <rFont val="Times New Roman"/>
        <family val="1"/>
      </rPr>
      <t>ID</t>
    </r>
    <r>
      <rPr>
        <sz val="9"/>
        <color theme="1"/>
        <rFont val="ＭＳ 明朝"/>
        <family val="2"/>
        <charset val="128"/>
      </rPr>
      <t>です。</t>
    </r>
    <rPh sb="7" eb="9">
      <t>サイシュ</t>
    </rPh>
    <rPh sb="12" eb="14">
      <t>シリョウ</t>
    </rPh>
    <rPh sb="14" eb="15">
      <t>メイ</t>
    </rPh>
    <rPh sb="15" eb="16">
      <t>マタ</t>
    </rPh>
    <phoneticPr fontId="1"/>
  </si>
  <si>
    <t>Time difference from GMT.</t>
    <phoneticPr fontId="1"/>
  </si>
  <si>
    <r>
      <t>#0037</t>
    </r>
    <r>
      <rPr>
        <sz val="9"/>
        <color theme="1"/>
        <rFont val="ＭＳ Ｐゴシック"/>
        <family val="1"/>
        <charset val="128"/>
      </rPr>
      <t>及び</t>
    </r>
    <r>
      <rPr>
        <sz val="9"/>
        <color theme="1"/>
        <rFont val="Times New Roman"/>
        <family val="1"/>
      </rPr>
      <t>#0039</t>
    </r>
    <r>
      <rPr>
        <sz val="9"/>
        <color theme="1"/>
        <rFont val="ＭＳ Ｐゴシック"/>
        <family val="1"/>
        <charset val="128"/>
      </rPr>
      <t>に入力された時刻の</t>
    </r>
    <r>
      <rPr>
        <sz val="9"/>
        <color theme="1"/>
        <rFont val="Times New Roman"/>
        <family val="1"/>
      </rPr>
      <t>GMT</t>
    </r>
    <r>
      <rPr>
        <sz val="9"/>
        <color theme="1"/>
        <rFont val="ＭＳ 明朝"/>
        <family val="2"/>
        <charset val="128"/>
      </rPr>
      <t>（</t>
    </r>
    <r>
      <rPr>
        <sz val="9"/>
        <color theme="1"/>
        <rFont val="Times New Roman"/>
        <family val="1"/>
      </rPr>
      <t>Greenwich Mean Time</t>
    </r>
    <r>
      <rPr>
        <sz val="9"/>
        <color theme="1"/>
        <rFont val="ＭＳ 明朝"/>
        <family val="2"/>
        <charset val="128"/>
      </rPr>
      <t>）からの時差です。</t>
    </r>
    <rPh sb="5" eb="6">
      <t>オヨ</t>
    </rPh>
    <rPh sb="13" eb="15">
      <t>ニュウリョク</t>
    </rPh>
    <rPh sb="18" eb="20">
      <t>ジコク</t>
    </rPh>
    <rPh sb="48" eb="50">
      <t>ジサ</t>
    </rPh>
    <phoneticPr fontId="1"/>
  </si>
  <si>
    <t>試料採取の開始時刻です。</t>
    <rPh sb="0" eb="4">
      <t>シリョウサイシュ</t>
    </rPh>
    <rPh sb="5" eb="7">
      <t>カイシ</t>
    </rPh>
    <rPh sb="7" eb="9">
      <t>ジコク</t>
    </rPh>
    <phoneticPr fontId="1"/>
  </si>
  <si>
    <t>試料採取の開始年月日です。</t>
    <rPh sb="0" eb="4">
      <t>シリョウサイシュ</t>
    </rPh>
    <rPh sb="5" eb="7">
      <t>カイシ</t>
    </rPh>
    <rPh sb="7" eb="10">
      <t>ネンガッピ</t>
    </rPh>
    <phoneticPr fontId="1"/>
  </si>
  <si>
    <t>試料採取の終了年月日です。</t>
    <rPh sb="0" eb="4">
      <t>シリョウサイシュ</t>
    </rPh>
    <rPh sb="5" eb="7">
      <t>シュウリョウ</t>
    </rPh>
    <rPh sb="7" eb="10">
      <t>ネンガッピ</t>
    </rPh>
    <phoneticPr fontId="1"/>
  </si>
  <si>
    <t>試料採取の終了時刻です。</t>
    <rPh sb="0" eb="4">
      <t>シリョウサイシュ</t>
    </rPh>
    <rPh sb="5" eb="7">
      <t>シュウリョウ</t>
    </rPh>
    <rPh sb="7" eb="9">
      <t>ジコク</t>
    </rPh>
    <phoneticPr fontId="1"/>
  </si>
  <si>
    <t>試料を採取した季節です。</t>
    <rPh sb="0" eb="2">
      <t>シリョウ</t>
    </rPh>
    <rPh sb="3" eb="5">
      <t>サイシュ</t>
    </rPh>
    <rPh sb="7" eb="8">
      <t>セツ</t>
    </rPh>
    <phoneticPr fontId="1"/>
  </si>
  <si>
    <t>試料を採取した水域の名称です。</t>
    <rPh sb="0" eb="2">
      <t>シリョウ</t>
    </rPh>
    <rPh sb="3" eb="5">
      <t>サイシュ</t>
    </rPh>
    <rPh sb="7" eb="9">
      <t>スイイキ</t>
    </rPh>
    <rPh sb="10" eb="12">
      <t>メイショウ</t>
    </rPh>
    <phoneticPr fontId="1"/>
  </si>
  <si>
    <t>試料採取の開始時の緯度座標で、北緯は正の値、南緯は負の値です。</t>
    <rPh sb="0" eb="4">
      <t>シリョウサイシュ</t>
    </rPh>
    <rPh sb="5" eb="7">
      <t>カイシ</t>
    </rPh>
    <rPh sb="7" eb="8">
      <t>ジ</t>
    </rPh>
    <rPh sb="9" eb="11">
      <t>イド</t>
    </rPh>
    <rPh sb="11" eb="13">
      <t>ザヒョウ</t>
    </rPh>
    <rPh sb="15" eb="17">
      <t>ホクイ</t>
    </rPh>
    <rPh sb="18" eb="19">
      <t>セイ</t>
    </rPh>
    <rPh sb="20" eb="21">
      <t>アタイ</t>
    </rPh>
    <rPh sb="22" eb="24">
      <t>ナンイ</t>
    </rPh>
    <rPh sb="25" eb="26">
      <t>フ</t>
    </rPh>
    <rPh sb="27" eb="28">
      <t>アタイ</t>
    </rPh>
    <phoneticPr fontId="1"/>
  </si>
  <si>
    <t>試料採取の開始時の経度座標で、東経は正の値、西経は負の値です。</t>
    <rPh sb="0" eb="4">
      <t>シリョウサイシュ</t>
    </rPh>
    <rPh sb="5" eb="7">
      <t>カイシ</t>
    </rPh>
    <rPh sb="7" eb="8">
      <t>ジ</t>
    </rPh>
    <rPh sb="9" eb="11">
      <t>ケイド</t>
    </rPh>
    <rPh sb="11" eb="13">
      <t>ザヒョウ</t>
    </rPh>
    <rPh sb="15" eb="17">
      <t>トウケイ</t>
    </rPh>
    <rPh sb="18" eb="19">
      <t>セイ</t>
    </rPh>
    <rPh sb="20" eb="21">
      <t>アタイ</t>
    </rPh>
    <rPh sb="22" eb="24">
      <t>セイケイ</t>
    </rPh>
    <rPh sb="25" eb="26">
      <t>フ</t>
    </rPh>
    <rPh sb="27" eb="28">
      <t>アタイ</t>
    </rPh>
    <phoneticPr fontId="1"/>
  </si>
  <si>
    <t>試料採取の終了時の緯度座標で、北緯は正の値、南緯は負の値です。</t>
    <rPh sb="0" eb="4">
      <t>シリョウサイシュ</t>
    </rPh>
    <rPh sb="5" eb="7">
      <t>シュウリョウ</t>
    </rPh>
    <rPh sb="7" eb="8">
      <t>ジ</t>
    </rPh>
    <rPh sb="9" eb="11">
      <t>イド</t>
    </rPh>
    <rPh sb="11" eb="13">
      <t>ザヒョウ</t>
    </rPh>
    <rPh sb="15" eb="17">
      <t>ホクイ</t>
    </rPh>
    <rPh sb="18" eb="19">
      <t>セイ</t>
    </rPh>
    <rPh sb="20" eb="21">
      <t>アタイ</t>
    </rPh>
    <rPh sb="22" eb="24">
      <t>ナンイ</t>
    </rPh>
    <rPh sb="25" eb="26">
      <t>フ</t>
    </rPh>
    <rPh sb="27" eb="28">
      <t>アタイ</t>
    </rPh>
    <phoneticPr fontId="1"/>
  </si>
  <si>
    <t>試料採取の終了時の経度座標で、東経は正の値、西経は負の値です。</t>
    <rPh sb="0" eb="4">
      <t>シリョウサイシュ</t>
    </rPh>
    <rPh sb="5" eb="7">
      <t>シュウリョウ</t>
    </rPh>
    <rPh sb="7" eb="8">
      <t>ジ</t>
    </rPh>
    <rPh sb="9" eb="11">
      <t>ケイド</t>
    </rPh>
    <rPh sb="11" eb="13">
      <t>ザヒョウ</t>
    </rPh>
    <rPh sb="15" eb="17">
      <t>トウケイ</t>
    </rPh>
    <rPh sb="18" eb="19">
      <t>セイ</t>
    </rPh>
    <rPh sb="20" eb="21">
      <t>アタイ</t>
    </rPh>
    <rPh sb="22" eb="24">
      <t>セイケイ</t>
    </rPh>
    <rPh sb="25" eb="26">
      <t>フ</t>
    </rPh>
    <rPh sb="27" eb="28">
      <t>アタイ</t>
    </rPh>
    <phoneticPr fontId="1"/>
  </si>
  <si>
    <r>
      <rPr>
        <sz val="9"/>
        <color theme="1"/>
        <rFont val="ＭＳ 明朝"/>
        <family val="2"/>
        <charset val="128"/>
      </rPr>
      <t>試料採取に使用した船舶の名称です。</t>
    </r>
    <rPh sb="0" eb="4">
      <t>シリョウサイシュ</t>
    </rPh>
    <rPh sb="5" eb="7">
      <t>シヨウ</t>
    </rPh>
    <rPh sb="9" eb="11">
      <t>センパク</t>
    </rPh>
    <rPh sb="12" eb="14">
      <t>メイショウ</t>
    </rPh>
    <phoneticPr fontId="1"/>
  </si>
  <si>
    <t>試料採取に使用した船舶のコードで、船舶の登録番号又は船舶の無線局コールサインです。</t>
    <rPh sb="0" eb="4">
      <t>シリョウサイシュ</t>
    </rPh>
    <rPh sb="5" eb="7">
      <t>シヨウ</t>
    </rPh>
    <rPh sb="9" eb="11">
      <t>センパク</t>
    </rPh>
    <rPh sb="17" eb="19">
      <t>センパク</t>
    </rPh>
    <rPh sb="20" eb="24">
      <t>トウロクバンゴウ</t>
    </rPh>
    <rPh sb="24" eb="25">
      <t>マタ</t>
    </rPh>
    <rPh sb="26" eb="28">
      <t>センパク</t>
    </rPh>
    <rPh sb="29" eb="32">
      <t>ムセンキョク</t>
    </rPh>
    <phoneticPr fontId="1"/>
  </si>
  <si>
    <t>試料採取に使用した器具の名称で、ニューストンネットやマンタネットなどのネットの名称やポンプサンプリングやバルクサンプリングなどのネットサンプリング以外の方法もあります。</t>
    <rPh sb="0" eb="4">
      <t>シリョウサイシュ</t>
    </rPh>
    <rPh sb="5" eb="7">
      <t>シヨウ</t>
    </rPh>
    <rPh sb="9" eb="11">
      <t>キグ</t>
    </rPh>
    <rPh sb="12" eb="14">
      <t>メイショウ</t>
    </rPh>
    <rPh sb="39" eb="41">
      <t>メイショウ</t>
    </rPh>
    <rPh sb="73" eb="75">
      <t>イガイ</t>
    </rPh>
    <rPh sb="76" eb="78">
      <t>ホウホウ</t>
    </rPh>
    <phoneticPr fontId="1"/>
  </si>
  <si>
    <t>試料採取に使用した器具の型式です。</t>
    <rPh sb="0" eb="4">
      <t>シリョウサイシュ</t>
    </rPh>
    <rPh sb="5" eb="7">
      <t>シヨウ</t>
    </rPh>
    <rPh sb="9" eb="11">
      <t>キグ</t>
    </rPh>
    <rPh sb="12" eb="14">
      <t>カタシキ</t>
    </rPh>
    <phoneticPr fontId="1"/>
  </si>
  <si>
    <t>試料採取口の形状です。</t>
    <rPh sb="0" eb="4">
      <t>シリョウサイシュ</t>
    </rPh>
    <rPh sb="4" eb="5">
      <t>クチ</t>
    </rPh>
    <rPh sb="6" eb="8">
      <t>ケイジョウ</t>
    </rPh>
    <phoneticPr fontId="1"/>
  </si>
  <si>
    <t>試料採取口の幅で、単位はmです。</t>
    <rPh sb="0" eb="4">
      <t>シリョウサイシュ</t>
    </rPh>
    <rPh sb="4" eb="5">
      <t>クチ</t>
    </rPh>
    <rPh sb="6" eb="7">
      <t>ハバ</t>
    </rPh>
    <rPh sb="9" eb="11">
      <t>タンイ</t>
    </rPh>
    <phoneticPr fontId="1"/>
  </si>
  <si>
    <t>試料採取口の高さで、単位はmです。試料採取口の上端が海表面より上にある場合には、海表面から試料採取口の下端までの深さより大きな値となります。また、試料採取口の形状（＃0060）が正方形又は円形の場合は、試料採取口の幅（#0062）と同値となります。</t>
    <rPh sb="0" eb="4">
      <t>シリョウサイシュ</t>
    </rPh>
    <rPh sb="4" eb="5">
      <t>クチ</t>
    </rPh>
    <rPh sb="6" eb="7">
      <t>タカ</t>
    </rPh>
    <rPh sb="10" eb="12">
      <t>タンイ</t>
    </rPh>
    <rPh sb="17" eb="19">
      <t>シリョウ</t>
    </rPh>
    <rPh sb="19" eb="21">
      <t>サイシュ</t>
    </rPh>
    <rPh sb="21" eb="22">
      <t>クチ</t>
    </rPh>
    <rPh sb="23" eb="25">
      <t>ジョウタン</t>
    </rPh>
    <rPh sb="26" eb="27">
      <t>カイ</t>
    </rPh>
    <rPh sb="27" eb="29">
      <t>ヒョウメン</t>
    </rPh>
    <rPh sb="31" eb="32">
      <t>ウエ</t>
    </rPh>
    <rPh sb="35" eb="37">
      <t>バアイ</t>
    </rPh>
    <rPh sb="40" eb="41">
      <t>カイ</t>
    </rPh>
    <rPh sb="41" eb="43">
      <t>ヒョウメン</t>
    </rPh>
    <rPh sb="45" eb="47">
      <t>シリョウ</t>
    </rPh>
    <rPh sb="47" eb="49">
      <t>サイシュ</t>
    </rPh>
    <rPh sb="49" eb="50">
      <t>クチ</t>
    </rPh>
    <rPh sb="51" eb="53">
      <t>カタン</t>
    </rPh>
    <rPh sb="56" eb="57">
      <t>フカ</t>
    </rPh>
    <rPh sb="60" eb="61">
      <t>オオ</t>
    </rPh>
    <rPh sb="63" eb="64">
      <t>アタイ</t>
    </rPh>
    <rPh sb="89" eb="92">
      <t>セイホウケイ</t>
    </rPh>
    <rPh sb="92" eb="93">
      <t>マタ</t>
    </rPh>
    <rPh sb="94" eb="96">
      <t>エンケイ</t>
    </rPh>
    <rPh sb="101" eb="105">
      <t>シリョウサイシュ</t>
    </rPh>
    <rPh sb="105" eb="106">
      <t>クチ</t>
    </rPh>
    <rPh sb="107" eb="108">
      <t>ハバ</t>
    </rPh>
    <rPh sb="116" eb="118">
      <t>ドウチ</t>
    </rPh>
    <phoneticPr fontId="1"/>
  </si>
  <si>
    <t>試料採取口の高さで、単位はmです。試料採取口の形状（＃0060）が方形の場合は試料採取口の幅（#0062）×試料採取口の高さ（#0064）で求められる値で、試料採取口の形状（＃0060）が円形の場合は試料採取口の幅（#0062）又は試料採取口の高さ（#0064）を直径とした円の面積として求められる値です。</t>
    <rPh sb="0" eb="4">
      <t>シリョウサイシュ</t>
    </rPh>
    <rPh sb="4" eb="5">
      <t>クチ</t>
    </rPh>
    <rPh sb="6" eb="7">
      <t>タカ</t>
    </rPh>
    <rPh sb="10" eb="12">
      <t>タンイ</t>
    </rPh>
    <rPh sb="17" eb="21">
      <t>シリョウサイシュ</t>
    </rPh>
    <rPh sb="21" eb="22">
      <t>クチ</t>
    </rPh>
    <rPh sb="23" eb="25">
      <t>ケイジョウ</t>
    </rPh>
    <rPh sb="33" eb="35">
      <t>ホウケイ</t>
    </rPh>
    <rPh sb="36" eb="38">
      <t>バアイ</t>
    </rPh>
    <rPh sb="39" eb="41">
      <t>シリョウ</t>
    </rPh>
    <rPh sb="41" eb="43">
      <t>サイシュ</t>
    </rPh>
    <rPh sb="43" eb="44">
      <t>クチ</t>
    </rPh>
    <rPh sb="45" eb="46">
      <t>ハバ</t>
    </rPh>
    <rPh sb="60" eb="61">
      <t>タカ</t>
    </rPh>
    <rPh sb="70" eb="71">
      <t>モト</t>
    </rPh>
    <rPh sb="75" eb="76">
      <t>アタイ</t>
    </rPh>
    <rPh sb="94" eb="95">
      <t>エン</t>
    </rPh>
    <rPh sb="114" eb="115">
      <t>マタ</t>
    </rPh>
    <rPh sb="132" eb="134">
      <t>チョッケイ</t>
    </rPh>
    <rPh sb="137" eb="138">
      <t>エン</t>
    </rPh>
    <rPh sb="139" eb="141">
      <t>メンセキ</t>
    </rPh>
    <phoneticPr fontId="1"/>
  </si>
  <si>
    <r>
      <rPr>
        <sz val="9"/>
        <color theme="1"/>
        <rFont val="ＭＳ 明朝"/>
        <family val="2"/>
        <charset val="128"/>
      </rPr>
      <t>網口から網の最後部までの長さです。網の最後部にコッドエンド等の試料回収器具が取り付けられている場合は、その長さは含みません。</t>
    </r>
    <rPh sb="0" eb="2">
      <t>アミクチ</t>
    </rPh>
    <rPh sb="4" eb="5">
      <t>アミ</t>
    </rPh>
    <rPh sb="6" eb="9">
      <t>サイコウブ</t>
    </rPh>
    <rPh sb="12" eb="13">
      <t>ナガ</t>
    </rPh>
    <rPh sb="17" eb="18">
      <t>アミ</t>
    </rPh>
    <rPh sb="19" eb="22">
      <t>サイコウブ</t>
    </rPh>
    <rPh sb="29" eb="30">
      <t>ナド</t>
    </rPh>
    <rPh sb="31" eb="33">
      <t>シリョウ</t>
    </rPh>
    <rPh sb="33" eb="35">
      <t>カイシュウ</t>
    </rPh>
    <rPh sb="35" eb="37">
      <t>キグ</t>
    </rPh>
    <rPh sb="38" eb="39">
      <t>ト</t>
    </rPh>
    <rPh sb="40" eb="41">
      <t>ツ</t>
    </rPh>
    <rPh sb="47" eb="49">
      <t>バアイ</t>
    </rPh>
    <rPh sb="53" eb="54">
      <t>ナガ</t>
    </rPh>
    <rPh sb="56" eb="57">
      <t>フク</t>
    </rPh>
    <phoneticPr fontId="1"/>
  </si>
  <si>
    <r>
      <rPr>
        <sz val="9"/>
        <color theme="1"/>
        <rFont val="ＭＳ 明朝"/>
        <family val="2"/>
        <charset val="128"/>
      </rPr>
      <t>網の目開き（</t>
    </r>
    <r>
      <rPr>
        <sz val="9"/>
        <color theme="1"/>
        <rFont val="Times New Roman"/>
        <family val="2"/>
      </rPr>
      <t>#0070</t>
    </r>
    <r>
      <rPr>
        <sz val="9"/>
        <color theme="1"/>
        <rFont val="ＭＳ Ｐゴシック"/>
        <family val="2"/>
        <charset val="128"/>
      </rPr>
      <t>）の</t>
    </r>
    <r>
      <rPr>
        <sz val="9"/>
        <color theme="1"/>
        <rFont val="ＭＳ 明朝"/>
        <family val="2"/>
        <charset val="128"/>
      </rPr>
      <t>長さが、網の目の辺の長さであるか、対角線の長さであるかを意味します。</t>
    </r>
    <rPh sb="0" eb="1">
      <t>アミ</t>
    </rPh>
    <rPh sb="2" eb="4">
      <t>メヒラ</t>
    </rPh>
    <rPh sb="13" eb="14">
      <t>ナガ</t>
    </rPh>
    <rPh sb="17" eb="18">
      <t>アミ</t>
    </rPh>
    <rPh sb="19" eb="20">
      <t>メ</t>
    </rPh>
    <rPh sb="21" eb="22">
      <t>ヘン</t>
    </rPh>
    <rPh sb="23" eb="24">
      <t>ナガ</t>
    </rPh>
    <rPh sb="30" eb="33">
      <t>タイカクセン</t>
    </rPh>
    <rPh sb="34" eb="35">
      <t>ナガ</t>
    </rPh>
    <rPh sb="41" eb="43">
      <t>イミ</t>
    </rPh>
    <phoneticPr fontId="1"/>
  </si>
  <si>
    <r>
      <rPr>
        <sz val="9"/>
        <color theme="1"/>
        <rFont val="ＭＳ 明朝"/>
        <family val="2"/>
        <charset val="128"/>
      </rPr>
      <t>網の形式です。</t>
    </r>
    <rPh sb="0" eb="1">
      <t>アミ</t>
    </rPh>
    <rPh sb="2" eb="4">
      <t>ケイシキ</t>
    </rPh>
    <phoneticPr fontId="1"/>
  </si>
  <si>
    <r>
      <rPr>
        <sz val="9"/>
        <color theme="1"/>
        <rFont val="ＭＳ 明朝"/>
        <family val="2"/>
        <charset val="128"/>
      </rPr>
      <t>曳網した距離を計測した方法です</t>
    </r>
    <r>
      <rPr>
        <sz val="9"/>
        <color theme="1"/>
        <rFont val="ＭＳ 明朝"/>
        <family val="1"/>
        <charset val="128"/>
      </rPr>
      <t>。</t>
    </r>
    <rPh sb="0" eb="2">
      <t>エイモウ</t>
    </rPh>
    <rPh sb="4" eb="6">
      <t>キョリ</t>
    </rPh>
    <rPh sb="7" eb="9">
      <t>ケイソク</t>
    </rPh>
    <rPh sb="11" eb="13">
      <t>ホウホウ</t>
    </rPh>
    <phoneticPr fontId="1"/>
  </si>
  <si>
    <r>
      <t>曳網した距離を求めた計算式です</t>
    </r>
    <r>
      <rPr>
        <sz val="9"/>
        <color theme="1"/>
        <rFont val="ＭＳ 明朝"/>
        <family val="1"/>
        <charset val="128"/>
      </rPr>
      <t>。</t>
    </r>
    <rPh sb="0" eb="2">
      <t>エイモウ</t>
    </rPh>
    <rPh sb="4" eb="6">
      <t>キョリ</t>
    </rPh>
    <rPh sb="7" eb="8">
      <t>モト</t>
    </rPh>
    <rPh sb="10" eb="13">
      <t>ケイサンシキ</t>
    </rPh>
    <phoneticPr fontId="1"/>
  </si>
  <si>
    <r>
      <rPr>
        <sz val="9"/>
        <color theme="1"/>
        <rFont val="ＭＳ 明朝"/>
        <family val="2"/>
        <charset val="128"/>
      </rPr>
      <t>曳網した海面の面積</t>
    </r>
    <r>
      <rPr>
        <sz val="9"/>
        <color theme="1"/>
        <rFont val="Times New Roman"/>
        <family val="1"/>
      </rPr>
      <t>(#0082</t>
    </r>
    <r>
      <rPr>
        <sz val="9"/>
        <color theme="1"/>
        <rFont val="ＭＳ 明朝"/>
        <family val="2"/>
        <charset val="128"/>
      </rPr>
      <t>）を求めた計算式です。</t>
    </r>
    <rPh sb="17" eb="18">
      <t>モト</t>
    </rPh>
    <rPh sb="20" eb="23">
      <t>ケイサンシキ</t>
    </rPh>
    <phoneticPr fontId="1"/>
  </si>
  <si>
    <r>
      <rPr>
        <sz val="9"/>
        <color theme="1"/>
        <rFont val="ＭＳ 明朝"/>
        <family val="2"/>
        <charset val="128"/>
      </rPr>
      <t>ろ過又は採取した海水の量</t>
    </r>
    <r>
      <rPr>
        <sz val="9"/>
        <color theme="1"/>
        <rFont val="Times New Roman"/>
        <family val="1"/>
      </rPr>
      <t>(#0086</t>
    </r>
    <r>
      <rPr>
        <sz val="9"/>
        <color theme="1"/>
        <rFont val="ＭＳ 明朝"/>
        <family val="2"/>
        <charset val="128"/>
      </rPr>
      <t>）を求めた計算式です。</t>
    </r>
    <rPh sb="1" eb="2">
      <t>カ</t>
    </rPh>
    <rPh sb="2" eb="3">
      <t>マタ</t>
    </rPh>
    <rPh sb="4" eb="6">
      <t>サイシュ</t>
    </rPh>
    <rPh sb="8" eb="10">
      <t>カイスイ</t>
    </rPh>
    <rPh sb="11" eb="12">
      <t>リョウ</t>
    </rPh>
    <rPh sb="20" eb="21">
      <t>モト</t>
    </rPh>
    <rPh sb="23" eb="26">
      <t>ケイサンシキ</t>
    </rPh>
    <phoneticPr fontId="1"/>
  </si>
  <si>
    <r>
      <rPr>
        <sz val="9"/>
        <color theme="1"/>
        <rFont val="ＭＳ 明朝"/>
        <family val="2"/>
        <charset val="128"/>
      </rPr>
      <t>試料採取の開始から終了までの時間です。網の目詰まりなどで網を交換するなど、試料採取した時間は除外します。</t>
    </r>
    <rPh sb="0" eb="2">
      <t>シリョウ</t>
    </rPh>
    <rPh sb="2" eb="4">
      <t>サイシュ</t>
    </rPh>
    <rPh sb="5" eb="7">
      <t>カイシ</t>
    </rPh>
    <rPh sb="9" eb="11">
      <t>シュウリョウ</t>
    </rPh>
    <rPh sb="14" eb="16">
      <t>ジカン</t>
    </rPh>
    <rPh sb="19" eb="20">
      <t>アミ</t>
    </rPh>
    <rPh sb="21" eb="23">
      <t>メヅ</t>
    </rPh>
    <rPh sb="28" eb="29">
      <t>アミ</t>
    </rPh>
    <rPh sb="30" eb="32">
      <t>コウカン</t>
    </rPh>
    <rPh sb="37" eb="41">
      <t>シリョウサイシュ</t>
    </rPh>
    <rPh sb="43" eb="45">
      <t>ジカン</t>
    </rPh>
    <rPh sb="46" eb="48">
      <t>ジョガイ</t>
    </rPh>
    <phoneticPr fontId="1"/>
  </si>
  <si>
    <r>
      <rPr>
        <sz val="9"/>
        <color theme="1"/>
        <rFont val="ＭＳ 明朝"/>
        <family val="2"/>
        <charset val="128"/>
      </rPr>
      <t>曳網した海面の面積で</t>
    </r>
    <r>
      <rPr>
        <sz val="9"/>
        <color theme="1"/>
        <rFont val="ＭＳ 明朝"/>
        <family val="1"/>
        <charset val="128"/>
      </rPr>
      <t>、単位は</t>
    </r>
    <r>
      <rPr>
        <sz val="9"/>
        <color theme="1"/>
        <rFont val="Times New Roman"/>
        <family val="1"/>
      </rPr>
      <t>m2</t>
    </r>
    <r>
      <rPr>
        <sz val="9"/>
        <color theme="1"/>
        <rFont val="ＭＳ 明朝"/>
        <family val="1"/>
        <charset val="128"/>
      </rPr>
      <t>です。原則、試料採取口の幅（</t>
    </r>
    <r>
      <rPr>
        <sz val="9"/>
        <color theme="1"/>
        <rFont val="Times New Roman"/>
        <family val="1"/>
      </rPr>
      <t>#00062</t>
    </r>
    <r>
      <rPr>
        <sz val="9"/>
        <color theme="1"/>
        <rFont val="ＭＳ 明朝"/>
        <family val="1"/>
        <charset val="128"/>
      </rPr>
      <t>）×曳網距離（</t>
    </r>
    <r>
      <rPr>
        <sz val="9"/>
        <color theme="1"/>
        <rFont val="Times New Roman"/>
        <family val="1"/>
      </rPr>
      <t>#0076</t>
    </r>
    <r>
      <rPr>
        <sz val="9"/>
        <color theme="1"/>
        <rFont val="ＭＳ 明朝"/>
        <family val="1"/>
        <charset val="128"/>
      </rPr>
      <t>）で求めます。ガイドラインでは</t>
    </r>
    <r>
      <rPr>
        <sz val="9"/>
        <color theme="1"/>
        <rFont val="Times New Roman"/>
        <family val="1"/>
      </rPr>
      <t>1,000m2</t>
    </r>
    <r>
      <rPr>
        <sz val="9"/>
        <color theme="1"/>
        <rFont val="ＭＳ Ｐゴシック"/>
        <family val="1"/>
        <charset val="128"/>
      </rPr>
      <t>以上とすることが推奨されています。</t>
    </r>
    <rPh sb="0" eb="2">
      <t>エイモウ</t>
    </rPh>
    <rPh sb="4" eb="6">
      <t>カイメン</t>
    </rPh>
    <rPh sb="7" eb="9">
      <t>メンセキ</t>
    </rPh>
    <rPh sb="19" eb="21">
      <t>ゲンソク</t>
    </rPh>
    <rPh sb="22" eb="24">
      <t>シリョウ</t>
    </rPh>
    <rPh sb="24" eb="26">
      <t>サイシュ</t>
    </rPh>
    <rPh sb="26" eb="27">
      <t>クチ</t>
    </rPh>
    <rPh sb="28" eb="29">
      <t>ハバ</t>
    </rPh>
    <rPh sb="38" eb="42">
      <t>エイモウキョリ</t>
    </rPh>
    <rPh sb="50" eb="51">
      <t>モト</t>
    </rPh>
    <rPh sb="70" eb="72">
      <t>イジョウ</t>
    </rPh>
    <rPh sb="78" eb="80">
      <t>スイショウ</t>
    </rPh>
    <phoneticPr fontId="1"/>
  </si>
  <si>
    <r>
      <t>試料採取装置の調査船に対する設置位置です。</t>
    </r>
    <r>
      <rPr>
        <sz val="9"/>
        <color theme="1"/>
        <rFont val="ＭＳ 明朝"/>
        <family val="1"/>
        <charset val="128"/>
      </rPr>
      <t>ガイドラインでは、船側前方に設置するなど、曳波が生ずる場所は避けて設置することが推奨されています。</t>
    </r>
    <rPh sb="0" eb="6">
      <t>シリョウサイシュソウチ</t>
    </rPh>
    <rPh sb="7" eb="10">
      <t>チョウサセン</t>
    </rPh>
    <rPh sb="11" eb="12">
      <t>タイ</t>
    </rPh>
    <rPh sb="14" eb="16">
      <t>セッチ</t>
    </rPh>
    <rPh sb="16" eb="18">
      <t>イチ</t>
    </rPh>
    <rPh sb="42" eb="44">
      <t>ヒキナミ</t>
    </rPh>
    <rPh sb="45" eb="46">
      <t>ショウ</t>
    </rPh>
    <rPh sb="48" eb="50">
      <t>バショ</t>
    </rPh>
    <rPh sb="51" eb="52">
      <t>サ</t>
    </rPh>
    <rPh sb="54" eb="56">
      <t>セッチ</t>
    </rPh>
    <rPh sb="61" eb="63">
      <t>スイショウ</t>
    </rPh>
    <phoneticPr fontId="1"/>
  </si>
  <si>
    <t>FA/E</t>
    <phoneticPr fontId="1"/>
  </si>
  <si>
    <t>FC/E</t>
    <phoneticPr fontId="1"/>
  </si>
  <si>
    <t>FB</t>
  </si>
  <si>
    <t>FB</t>
    <phoneticPr fontId="1"/>
  </si>
  <si>
    <t>FB*</t>
    <phoneticPr fontId="1"/>
  </si>
  <si>
    <t>FB/E</t>
    <phoneticPr fontId="1"/>
  </si>
  <si>
    <r>
      <rPr>
        <sz val="9"/>
        <color theme="1"/>
        <rFont val="ＭＳ 明朝"/>
        <family val="2"/>
        <charset val="128"/>
      </rPr>
      <t>ろ過又は採取した海水の量で</t>
    </r>
    <r>
      <rPr>
        <sz val="9"/>
        <color theme="1"/>
        <rFont val="ＭＳ 明朝"/>
        <family val="1"/>
        <charset val="128"/>
      </rPr>
      <t>、単位は</t>
    </r>
    <r>
      <rPr>
        <sz val="9"/>
        <color theme="1"/>
        <rFont val="Times New Roman"/>
        <family val="1"/>
      </rPr>
      <t>m3</t>
    </r>
    <r>
      <rPr>
        <sz val="9"/>
        <color theme="1"/>
        <rFont val="ＭＳ 明朝"/>
        <family val="1"/>
        <charset val="128"/>
      </rPr>
      <t>です。曳網による海表面の試料採取では、試料採取口の幅（</t>
    </r>
    <r>
      <rPr>
        <sz val="9"/>
        <color theme="1"/>
        <rFont val="Times New Roman"/>
        <family val="1"/>
      </rPr>
      <t>#00062</t>
    </r>
    <r>
      <rPr>
        <sz val="9"/>
        <color theme="1"/>
        <rFont val="ＭＳ 明朝"/>
        <family val="1"/>
        <charset val="128"/>
      </rPr>
      <t>）×曳網距離（</t>
    </r>
    <r>
      <rPr>
        <sz val="9"/>
        <color theme="1"/>
        <rFont val="Times New Roman"/>
        <family val="1"/>
      </rPr>
      <t>#0076</t>
    </r>
    <r>
      <rPr>
        <sz val="9"/>
        <color theme="1"/>
        <rFont val="ＭＳ 明朝"/>
        <family val="1"/>
        <charset val="128"/>
      </rPr>
      <t>）×試料採取口下端の深さ（</t>
    </r>
    <r>
      <rPr>
        <sz val="9"/>
        <color theme="1"/>
        <rFont val="Times New Roman"/>
        <family val="1"/>
      </rPr>
      <t>#0100</t>
    </r>
    <r>
      <rPr>
        <sz val="9"/>
        <color theme="1"/>
        <rFont val="ＭＳ 明朝"/>
        <family val="1"/>
        <charset val="128"/>
      </rPr>
      <t>）で求めます。</t>
    </r>
    <r>
      <rPr>
        <sz val="9"/>
        <color theme="1"/>
        <rFont val="ＭＳ 明朝"/>
        <family val="2"/>
        <charset val="128"/>
      </rPr>
      <t>ガイドラインでは、</t>
    </r>
    <r>
      <rPr>
        <sz val="9"/>
        <color theme="1"/>
        <rFont val="Times New Roman"/>
        <family val="2"/>
      </rPr>
      <t>200</t>
    </r>
    <r>
      <rPr>
        <sz val="9"/>
        <color theme="1"/>
        <rFont val="ＭＳ Ｐゴシック"/>
        <family val="2"/>
        <charset val="128"/>
      </rPr>
      <t>～</t>
    </r>
    <r>
      <rPr>
        <sz val="9"/>
        <color theme="1"/>
        <rFont val="Times New Roman"/>
        <family val="2"/>
      </rPr>
      <t>500m3</t>
    </r>
    <r>
      <rPr>
        <sz val="9"/>
        <color theme="1"/>
        <rFont val="ＭＳ Ｐゴシック"/>
        <family val="2"/>
        <charset val="128"/>
      </rPr>
      <t>の濾水量とすることが推奨されています。</t>
    </r>
    <rPh sb="1" eb="2">
      <t>カ</t>
    </rPh>
    <rPh sb="2" eb="3">
      <t>マタ</t>
    </rPh>
    <rPh sb="4" eb="6">
      <t>サイシュ</t>
    </rPh>
    <rPh sb="8" eb="10">
      <t>カイスイ</t>
    </rPh>
    <rPh sb="11" eb="12">
      <t>リョウ</t>
    </rPh>
    <rPh sb="22" eb="24">
      <t>エイモウ</t>
    </rPh>
    <rPh sb="27" eb="30">
      <t>カイヒョウメン</t>
    </rPh>
    <rPh sb="31" eb="33">
      <t>シリョウ</t>
    </rPh>
    <rPh sb="33" eb="35">
      <t>サイシュ</t>
    </rPh>
    <rPh sb="38" eb="40">
      <t>シリョウ</t>
    </rPh>
    <rPh sb="40" eb="42">
      <t>サイシュ</t>
    </rPh>
    <rPh sb="42" eb="43">
      <t>クチ</t>
    </rPh>
    <rPh sb="44" eb="45">
      <t>ハバ</t>
    </rPh>
    <rPh sb="54" eb="58">
      <t>エイモウキョリ</t>
    </rPh>
    <rPh sb="66" eb="68">
      <t>シリョウ</t>
    </rPh>
    <rPh sb="68" eb="70">
      <t>サイシュ</t>
    </rPh>
    <rPh sb="70" eb="71">
      <t>クチ</t>
    </rPh>
    <rPh sb="71" eb="73">
      <t>カタン</t>
    </rPh>
    <rPh sb="74" eb="75">
      <t>フカ</t>
    </rPh>
    <rPh sb="84" eb="85">
      <t>モト</t>
    </rPh>
    <rPh sb="108" eb="111">
      <t>ロスイリョウ</t>
    </rPh>
    <rPh sb="117" eb="119">
      <t>スイショウ</t>
    </rPh>
    <phoneticPr fontId="1"/>
  </si>
  <si>
    <r>
      <rPr>
        <sz val="9"/>
        <color theme="1"/>
        <rFont val="ＭＳ 明朝"/>
        <family val="2"/>
        <charset val="128"/>
      </rPr>
      <t>網の</t>
    </r>
    <r>
      <rPr>
        <sz val="9"/>
        <color theme="1"/>
        <rFont val="Times New Roman"/>
        <family val="2"/>
      </rPr>
      <t>1</t>
    </r>
    <r>
      <rPr>
        <sz val="9"/>
        <color theme="1"/>
        <rFont val="ＭＳ 明朝"/>
        <family val="2"/>
        <charset val="128"/>
      </rPr>
      <t>目毎の開いている部分の長さです。網糸として閉じている部分の長さは含みません。単位は</t>
    </r>
    <r>
      <rPr>
        <sz val="9"/>
        <color theme="1"/>
        <rFont val="Times New Roman"/>
        <family val="2"/>
      </rPr>
      <t>m</t>
    </r>
    <r>
      <rPr>
        <sz val="9"/>
        <color theme="1"/>
        <rFont val="Times New Roman"/>
        <family val="2"/>
        <charset val="128"/>
      </rPr>
      <t>m</t>
    </r>
    <r>
      <rPr>
        <sz val="9"/>
        <color theme="1"/>
        <rFont val="ＭＳ 明朝"/>
        <family val="2"/>
        <charset val="128"/>
      </rPr>
      <t>です。ガイドラインでは</t>
    </r>
    <r>
      <rPr>
        <sz val="9"/>
        <color theme="1"/>
        <rFont val="Times New Roman"/>
        <family val="2"/>
      </rPr>
      <t>0.3mm</t>
    </r>
    <r>
      <rPr>
        <sz val="9"/>
        <color theme="1"/>
        <rFont val="ＭＳ Ｐゴシック"/>
        <family val="2"/>
        <charset val="128"/>
      </rPr>
      <t>程度とすることが推奨されています。</t>
    </r>
    <rPh sb="0" eb="1">
      <t>アミ</t>
    </rPh>
    <rPh sb="3" eb="4">
      <t>メ</t>
    </rPh>
    <rPh sb="4" eb="5">
      <t>ゴト</t>
    </rPh>
    <rPh sb="6" eb="7">
      <t>ヒラ</t>
    </rPh>
    <rPh sb="11" eb="13">
      <t>ブブン</t>
    </rPh>
    <rPh sb="14" eb="15">
      <t>ナガ</t>
    </rPh>
    <rPh sb="19" eb="21">
      <t>アミイト</t>
    </rPh>
    <rPh sb="24" eb="25">
      <t>ト</t>
    </rPh>
    <rPh sb="29" eb="31">
      <t>ブブン</t>
    </rPh>
    <rPh sb="32" eb="33">
      <t>ナガ</t>
    </rPh>
    <rPh sb="35" eb="36">
      <t>フク</t>
    </rPh>
    <rPh sb="62" eb="64">
      <t>テイド</t>
    </rPh>
    <rPh sb="70" eb="72">
      <t>スイショウ</t>
    </rPh>
    <phoneticPr fontId="1"/>
  </si>
  <si>
    <r>
      <rPr>
        <sz val="9"/>
        <color theme="1"/>
        <rFont val="ＭＳ 明朝"/>
        <family val="2"/>
        <charset val="128"/>
      </rPr>
      <t>試料採取時の対水速度で、単位は</t>
    </r>
    <r>
      <rPr>
        <sz val="9"/>
        <color theme="1"/>
        <rFont val="Times New Roman"/>
        <family val="1"/>
      </rPr>
      <t>knot</t>
    </r>
    <r>
      <rPr>
        <sz val="9"/>
        <color theme="1"/>
        <rFont val="ＭＳ 明朝"/>
        <family val="2"/>
        <charset val="128"/>
      </rPr>
      <t>です。</t>
    </r>
    <r>
      <rPr>
        <sz val="9"/>
        <color theme="1"/>
        <rFont val="ＭＳ 明朝"/>
        <family val="1"/>
        <charset val="128"/>
      </rPr>
      <t>ガイドラインでは</t>
    </r>
    <r>
      <rPr>
        <sz val="9"/>
        <color theme="1"/>
        <rFont val="Times New Roman"/>
        <family val="2"/>
        <charset val="128"/>
      </rPr>
      <t>1</t>
    </r>
    <r>
      <rPr>
        <sz val="9"/>
        <color theme="1"/>
        <rFont val="ＭＳ Ｐゴシック"/>
        <family val="2"/>
        <charset val="128"/>
      </rPr>
      <t>～</t>
    </r>
    <r>
      <rPr>
        <sz val="9"/>
        <color theme="1"/>
        <rFont val="Times New Roman"/>
        <family val="2"/>
      </rPr>
      <t>3knot</t>
    </r>
    <r>
      <rPr>
        <sz val="9"/>
        <color theme="1"/>
        <rFont val="ＭＳ Ｐゴシック"/>
        <family val="2"/>
        <charset val="128"/>
      </rPr>
      <t>とし、小型船舶では</t>
    </r>
    <r>
      <rPr>
        <sz val="9"/>
        <color theme="1"/>
        <rFont val="Times New Roman"/>
        <family val="2"/>
      </rPr>
      <t>1</t>
    </r>
    <r>
      <rPr>
        <sz val="9"/>
        <color theme="1"/>
        <rFont val="ＭＳ Ｐゴシック"/>
        <family val="2"/>
        <charset val="128"/>
      </rPr>
      <t>～</t>
    </r>
    <r>
      <rPr>
        <sz val="9"/>
        <color theme="1"/>
        <rFont val="Times New Roman"/>
        <family val="2"/>
      </rPr>
      <t>2knot</t>
    </r>
    <r>
      <rPr>
        <sz val="9"/>
        <color theme="1"/>
        <rFont val="ＭＳ Ｐゴシック"/>
        <family val="2"/>
        <charset val="128"/>
      </rPr>
      <t>とすることが推奨されいます。</t>
    </r>
    <rPh sb="0" eb="5">
      <t>シリョウサイシュジ</t>
    </rPh>
    <rPh sb="6" eb="8">
      <t>タイスイ</t>
    </rPh>
    <rPh sb="8" eb="10">
      <t>ソクド</t>
    </rPh>
    <rPh sb="12" eb="14">
      <t>タンイ</t>
    </rPh>
    <rPh sb="40" eb="42">
      <t>コガタ</t>
    </rPh>
    <rPh sb="42" eb="44">
      <t>センパク</t>
    </rPh>
    <rPh sb="59" eb="61">
      <t>スイショウ</t>
    </rPh>
    <phoneticPr fontId="1"/>
  </si>
  <si>
    <r>
      <t>試料採取装置の調査船からの距離で、単位はmです</t>
    </r>
    <r>
      <rPr>
        <sz val="9"/>
        <color theme="1"/>
        <rFont val="ＭＳ 明朝"/>
        <family val="1"/>
        <charset val="128"/>
      </rPr>
      <t>。</t>
    </r>
    <rPh sb="0" eb="6">
      <t>シリョウサイシュソウチ</t>
    </rPh>
    <rPh sb="7" eb="10">
      <t>チョウサセン</t>
    </rPh>
    <rPh sb="13" eb="15">
      <t>キョリ</t>
    </rPh>
    <rPh sb="17" eb="19">
      <t>タンイ</t>
    </rPh>
    <phoneticPr fontId="1"/>
  </si>
  <si>
    <t>試料採取口の高さ（#0064）に対する試料採取口の下端の水深（＃0098）の割合で、単位は%です。海洋表層を採取した場合には、100又はそれ未満の値となります。</t>
    <rPh sb="16" eb="17">
      <t>タイ</t>
    </rPh>
    <rPh sb="19" eb="23">
      <t>シリョウサイシュ</t>
    </rPh>
    <rPh sb="23" eb="24">
      <t>クチ</t>
    </rPh>
    <rPh sb="25" eb="27">
      <t>カタン</t>
    </rPh>
    <rPh sb="28" eb="30">
      <t>スイシン</t>
    </rPh>
    <rPh sb="38" eb="40">
      <t>ワリアイ</t>
    </rPh>
    <rPh sb="42" eb="44">
      <t>タンイ</t>
    </rPh>
    <rPh sb="49" eb="53">
      <t>カイヨウヒョウソウ</t>
    </rPh>
    <rPh sb="54" eb="56">
      <t>サイシュ</t>
    </rPh>
    <rPh sb="58" eb="60">
      <t>バアイ</t>
    </rPh>
    <rPh sb="66" eb="67">
      <t>マタ</t>
    </rPh>
    <rPh sb="70" eb="72">
      <t>ミマン</t>
    </rPh>
    <rPh sb="73" eb="74">
      <t>アタイ</t>
    </rPh>
    <phoneticPr fontId="1"/>
  </si>
  <si>
    <t>試料採取口の下端の平均的な水深で、単位はmです。海洋表層を採取した場合には、試料採取口の高さ（#0064）と同値又はそれ未満の値となります。</t>
    <rPh sb="0" eb="4">
      <t>シリョウサイシュ</t>
    </rPh>
    <rPh sb="4" eb="5">
      <t>クチ</t>
    </rPh>
    <rPh sb="6" eb="8">
      <t>カタン</t>
    </rPh>
    <rPh sb="9" eb="12">
      <t>ヘイキンテキ</t>
    </rPh>
    <rPh sb="13" eb="15">
      <t>スイシン</t>
    </rPh>
    <rPh sb="17" eb="19">
      <t>タンイ</t>
    </rPh>
    <rPh sb="24" eb="28">
      <t>カイヨウヒョウソウ</t>
    </rPh>
    <rPh sb="29" eb="31">
      <t>サイシュ</t>
    </rPh>
    <rPh sb="33" eb="35">
      <t>バアイ</t>
    </rPh>
    <rPh sb="54" eb="56">
      <t>ドウチ</t>
    </rPh>
    <rPh sb="56" eb="57">
      <t>マタ</t>
    </rPh>
    <rPh sb="60" eb="62">
      <t>ミマン</t>
    </rPh>
    <rPh sb="63" eb="64">
      <t>アタイ</t>
    </rPh>
    <phoneticPr fontId="1"/>
  </si>
  <si>
    <r>
      <rPr>
        <sz val="9"/>
        <color theme="1"/>
        <rFont val="ＭＳ 明朝"/>
        <family val="2"/>
        <charset val="128"/>
      </rPr>
      <t>試料採取時に試料採取口の下端の水深（＃</t>
    </r>
    <r>
      <rPr>
        <sz val="9"/>
        <color theme="1"/>
        <rFont val="Times New Roman"/>
        <family val="1"/>
      </rPr>
      <t>0098</t>
    </r>
    <r>
      <rPr>
        <sz val="9"/>
        <color theme="1"/>
        <rFont val="ＭＳ 明朝"/>
        <family val="2"/>
        <charset val="128"/>
      </rPr>
      <t>）に変動があったのかを意味します。</t>
    </r>
    <rPh sb="0" eb="4">
      <t>シリョウサイシュ</t>
    </rPh>
    <rPh sb="4" eb="5">
      <t>ジ</t>
    </rPh>
    <rPh sb="24" eb="26">
      <t>ヘンドウ</t>
    </rPh>
    <rPh sb="33" eb="35">
      <t>イミ</t>
    </rPh>
    <phoneticPr fontId="1"/>
  </si>
  <si>
    <r>
      <rPr>
        <sz val="9"/>
        <color theme="1"/>
        <rFont val="ＭＳ 明朝"/>
        <family val="2"/>
        <charset val="128"/>
      </rPr>
      <t>曳網した距離で</t>
    </r>
    <r>
      <rPr>
        <sz val="9"/>
        <color theme="1"/>
        <rFont val="ＭＳ 明朝"/>
        <family val="1"/>
        <charset val="128"/>
      </rPr>
      <t>、単位は</t>
    </r>
    <r>
      <rPr>
        <sz val="9"/>
        <color theme="1"/>
        <rFont val="Times New Roman"/>
        <family val="1"/>
      </rPr>
      <t>m</t>
    </r>
    <r>
      <rPr>
        <sz val="9"/>
        <color theme="1"/>
        <rFont val="ＭＳ 明朝"/>
        <family val="1"/>
        <charset val="128"/>
      </rPr>
      <t>です。ガイドラインでは、</t>
    </r>
    <r>
      <rPr>
        <sz val="9"/>
        <color theme="1"/>
        <rFont val="ＭＳ 明朝"/>
        <family val="2"/>
        <charset val="128"/>
      </rPr>
      <t>濾水計により試料採取口を通過した海水の通過距離として求めることが推奨されています。</t>
    </r>
    <rPh sb="0" eb="2">
      <t>エイモウ</t>
    </rPh>
    <rPh sb="4" eb="6">
      <t>キョリ</t>
    </rPh>
    <rPh sb="24" eb="27">
      <t>ロスイケイ</t>
    </rPh>
    <rPh sb="30" eb="32">
      <t>シリョウ</t>
    </rPh>
    <rPh sb="32" eb="34">
      <t>サイシュ</t>
    </rPh>
    <rPh sb="34" eb="35">
      <t>クチ</t>
    </rPh>
    <rPh sb="36" eb="38">
      <t>ツウカ</t>
    </rPh>
    <rPh sb="40" eb="42">
      <t>カイスイ</t>
    </rPh>
    <rPh sb="43" eb="45">
      <t>ツウカ</t>
    </rPh>
    <rPh sb="45" eb="47">
      <t>キョリ</t>
    </rPh>
    <rPh sb="50" eb="51">
      <t>モト</t>
    </rPh>
    <rPh sb="56" eb="58">
      <t>スイショウ</t>
    </rPh>
    <phoneticPr fontId="1"/>
  </si>
  <si>
    <r>
      <rPr>
        <sz val="9"/>
        <color theme="1"/>
        <rFont val="ＭＳ 明朝"/>
        <family val="2"/>
        <charset val="128"/>
      </rPr>
      <t>試料採取時の調査船の航行方角です。</t>
    </r>
    <rPh sb="0" eb="5">
      <t>シリョウサイシュジ</t>
    </rPh>
    <rPh sb="6" eb="9">
      <t>チョウサセン</t>
    </rPh>
    <rPh sb="10" eb="12">
      <t>コウコウ</t>
    </rPh>
    <rPh sb="12" eb="14">
      <t>ホウガク</t>
    </rPh>
    <phoneticPr fontId="1"/>
  </si>
  <si>
    <t>試料採取時の風向です。</t>
    <rPh sb="0" eb="5">
      <t>シリョウサイシュジ</t>
    </rPh>
    <rPh sb="6" eb="8">
      <t>フウコウ</t>
    </rPh>
    <phoneticPr fontId="1"/>
  </si>
  <si>
    <t>試料採取時の風速で、単位はm/sです。</t>
    <rPh sb="0" eb="5">
      <t>シリョウサイシュジ</t>
    </rPh>
    <rPh sb="6" eb="8">
      <t>フウソク</t>
    </rPh>
    <rPh sb="10" eb="12">
      <t>タンイ</t>
    </rPh>
    <phoneticPr fontId="1"/>
  </si>
  <si>
    <r>
      <rPr>
        <sz val="9"/>
        <color theme="1"/>
        <rFont val="ＭＳ 明朝"/>
        <family val="2"/>
        <charset val="128"/>
      </rPr>
      <t>試料採取時の風の強さを示す階級で</t>
    </r>
    <r>
      <rPr>
        <sz val="9"/>
        <color theme="1"/>
        <rFont val="Times New Roman"/>
        <family val="1"/>
      </rPr>
      <t>0</t>
    </r>
    <r>
      <rPr>
        <sz val="9"/>
        <color theme="1"/>
        <rFont val="ＭＳ 明朝"/>
        <family val="2"/>
        <charset val="128"/>
      </rPr>
      <t>から</t>
    </r>
    <r>
      <rPr>
        <sz val="9"/>
        <color theme="1"/>
        <rFont val="Times New Roman"/>
        <family val="1"/>
      </rPr>
      <t>12</t>
    </r>
    <r>
      <rPr>
        <sz val="9"/>
        <color theme="1"/>
        <rFont val="ＭＳ 明朝"/>
        <family val="2"/>
        <charset val="128"/>
      </rPr>
      <t>までの整数で表され、数が小さい程穏やかな海象であることを意味します。ガイドラインでは</t>
    </r>
    <r>
      <rPr>
        <sz val="9"/>
        <color theme="1"/>
        <rFont val="Times New Roman"/>
        <family val="1"/>
      </rPr>
      <t xml:space="preserve">Beaufort scale </t>
    </r>
    <r>
      <rPr>
        <sz val="9"/>
        <color theme="1"/>
        <rFont val="ＭＳ Ｐゴシック"/>
        <family val="1"/>
        <charset val="128"/>
      </rPr>
      <t>が</t>
    </r>
    <r>
      <rPr>
        <sz val="9"/>
        <color theme="1"/>
        <rFont val="Times New Roman"/>
        <family val="1"/>
      </rPr>
      <t>3</t>
    </r>
    <r>
      <rPr>
        <sz val="9"/>
        <color theme="1"/>
        <rFont val="ＭＳ Ｐゴシック"/>
        <family val="1"/>
        <charset val="128"/>
      </rPr>
      <t>以下の状態で試料を採取することが推奨されています。</t>
    </r>
    <rPh sb="6" eb="7">
      <t>カゼ</t>
    </rPh>
    <rPh sb="8" eb="9">
      <t>ツヨ</t>
    </rPh>
    <rPh sb="11" eb="12">
      <t>シメ</t>
    </rPh>
    <rPh sb="13" eb="15">
      <t>カイキュウ</t>
    </rPh>
    <rPh sb="24" eb="26">
      <t>セイスウ</t>
    </rPh>
    <rPh sb="27" eb="28">
      <t>アラワ</t>
    </rPh>
    <rPh sb="31" eb="32">
      <t>カズ</t>
    </rPh>
    <rPh sb="33" eb="34">
      <t>チイ</t>
    </rPh>
    <rPh sb="36" eb="37">
      <t>ホド</t>
    </rPh>
    <rPh sb="37" eb="38">
      <t>オダ</t>
    </rPh>
    <rPh sb="41" eb="43">
      <t>カイショウ</t>
    </rPh>
    <rPh sb="49" eb="51">
      <t>イミ</t>
    </rPh>
    <rPh sb="80" eb="82">
      <t>イカ</t>
    </rPh>
    <rPh sb="83" eb="85">
      <t>ジョウタイ</t>
    </rPh>
    <rPh sb="86" eb="88">
      <t>シリョウ</t>
    </rPh>
    <rPh sb="89" eb="91">
      <t>サイシュ</t>
    </rPh>
    <rPh sb="96" eb="98">
      <t>スイショウ</t>
    </rPh>
    <phoneticPr fontId="1"/>
  </si>
  <si>
    <t>試料採取時の有義波高で、単位はmです。有義波高は、波を観測したとき、波高の高いほうから順に全体の1/3の個数の波を選び、これらの波高を平均したものです。ガイドラインでは有義波高が0.5m以下の状態で試料を採取することが推奨されています。</t>
    <rPh sb="0" eb="5">
      <t>シリョウサイシュジ</t>
    </rPh>
    <rPh sb="6" eb="10">
      <t>ユウギハコウ</t>
    </rPh>
    <rPh sb="12" eb="14">
      <t>タンイ</t>
    </rPh>
    <rPh sb="19" eb="23">
      <t>ユウギハコウ</t>
    </rPh>
    <rPh sb="84" eb="88">
      <t>ユウギハコウ</t>
    </rPh>
    <phoneticPr fontId="1"/>
  </si>
  <si>
    <r>
      <rPr>
        <sz val="9"/>
        <color theme="1"/>
        <rFont val="ＭＳ 明朝"/>
        <family val="2"/>
        <charset val="128"/>
      </rPr>
      <t>試料採取時に船に揺れが生じていたかを意味します。</t>
    </r>
    <rPh sb="0" eb="5">
      <t>シリョウサイシュジ</t>
    </rPh>
    <rPh sb="6" eb="7">
      <t>フネ</t>
    </rPh>
    <rPh sb="8" eb="9">
      <t>ユ</t>
    </rPh>
    <rPh sb="11" eb="12">
      <t>ショウ</t>
    </rPh>
    <rPh sb="18" eb="20">
      <t>イミ</t>
    </rPh>
    <phoneticPr fontId="1"/>
  </si>
  <si>
    <r>
      <rPr>
        <sz val="9"/>
        <color theme="1"/>
        <rFont val="ＭＳ 明朝"/>
        <family val="2"/>
        <charset val="128"/>
      </rPr>
      <t>試料採取時の海表面温度で、単位は℃です。</t>
    </r>
    <rPh sb="0" eb="5">
      <t>シリョウサイシュジ</t>
    </rPh>
    <rPh sb="6" eb="9">
      <t>カイヒョウメン</t>
    </rPh>
    <rPh sb="9" eb="11">
      <t>オンド</t>
    </rPh>
    <rPh sb="13" eb="15">
      <t>タンイ</t>
    </rPh>
    <phoneticPr fontId="1"/>
  </si>
  <si>
    <t>試料採取時の海表面の塩分です。</t>
    <rPh sb="0" eb="5">
      <t>シリョウサイシュジ</t>
    </rPh>
    <rPh sb="6" eb="9">
      <t>カイヒョウメン</t>
    </rPh>
    <rPh sb="10" eb="12">
      <t>エンブン</t>
    </rPh>
    <phoneticPr fontId="1"/>
  </si>
  <si>
    <t>試料採取時の海流の向きです。</t>
    <rPh sb="0" eb="5">
      <t>シリョウサイシュジ</t>
    </rPh>
    <rPh sb="6" eb="8">
      <t>カイリュウ</t>
    </rPh>
    <rPh sb="9" eb="10">
      <t>ム</t>
    </rPh>
    <phoneticPr fontId="1"/>
  </si>
  <si>
    <t>Water current direction</t>
    <phoneticPr fontId="1"/>
  </si>
  <si>
    <t>試料採取時の海流の流速で、単位はknotです。</t>
    <rPh sb="0" eb="5">
      <t>シリョウサイシュジ</t>
    </rPh>
    <rPh sb="6" eb="8">
      <t>カイリュウ</t>
    </rPh>
    <rPh sb="9" eb="11">
      <t>リュウソク</t>
    </rPh>
    <rPh sb="13" eb="15">
      <t>タンイ</t>
    </rPh>
    <phoneticPr fontId="1"/>
  </si>
  <si>
    <r>
      <rPr>
        <sz val="9"/>
        <color theme="1"/>
        <rFont val="ＭＳ 明朝"/>
        <family val="2"/>
        <charset val="128"/>
      </rPr>
      <t>試料採取時に観測されたその他の水質に関する情報です。</t>
    </r>
    <rPh sb="0" eb="5">
      <t>シリョウサイシュジ</t>
    </rPh>
    <rPh sb="6" eb="8">
      <t>カンソク</t>
    </rPh>
    <rPh sb="13" eb="14">
      <t>タ</t>
    </rPh>
    <rPh sb="15" eb="17">
      <t>スイシツ</t>
    </rPh>
    <rPh sb="18" eb="19">
      <t>カン</t>
    </rPh>
    <rPh sb="21" eb="23">
      <t>ジョウホウ</t>
    </rPh>
    <phoneticPr fontId="1"/>
  </si>
  <si>
    <r>
      <rPr>
        <sz val="9"/>
        <color theme="1"/>
        <rFont val="ＭＳ 明朝"/>
        <family val="2"/>
        <charset val="128"/>
      </rPr>
      <t>試料採取時に目視で観測された浮遊物に関する情報です。</t>
    </r>
    <rPh sb="0" eb="5">
      <t>シリョウサイシュジ</t>
    </rPh>
    <rPh sb="6" eb="8">
      <t>モクシ</t>
    </rPh>
    <rPh sb="9" eb="11">
      <t>カンソク</t>
    </rPh>
    <rPh sb="14" eb="17">
      <t>フユウブツ</t>
    </rPh>
    <rPh sb="18" eb="19">
      <t>カン</t>
    </rPh>
    <rPh sb="21" eb="23">
      <t>ジョウホウ</t>
    </rPh>
    <phoneticPr fontId="1"/>
  </si>
  <si>
    <r>
      <rPr>
        <sz val="9"/>
        <color theme="1"/>
        <rFont val="ＭＳ 明朝"/>
        <family val="2"/>
        <charset val="128"/>
      </rPr>
      <t>分析で、密度の違いにより、プラスチックとその他の物質を分離したかを意味します。</t>
    </r>
    <rPh sb="0" eb="2">
      <t>ブンセキ</t>
    </rPh>
    <rPh sb="4" eb="6">
      <t>ミツド</t>
    </rPh>
    <rPh sb="7" eb="8">
      <t>チガ</t>
    </rPh>
    <rPh sb="22" eb="23">
      <t>タ</t>
    </rPh>
    <rPh sb="24" eb="26">
      <t>ブッシツ</t>
    </rPh>
    <rPh sb="27" eb="29">
      <t>ブンリ</t>
    </rPh>
    <rPh sb="33" eb="35">
      <t>イミ</t>
    </rPh>
    <phoneticPr fontId="1"/>
  </si>
  <si>
    <t>密度分離で用いた溶質の種類です。</t>
    <rPh sb="0" eb="2">
      <t>ミツド</t>
    </rPh>
    <rPh sb="2" eb="4">
      <t>ブンリ</t>
    </rPh>
    <rPh sb="5" eb="6">
      <t>モチ</t>
    </rPh>
    <rPh sb="8" eb="10">
      <t>ヨウシツ</t>
    </rPh>
    <rPh sb="11" eb="13">
      <t>シュルイ</t>
    </rPh>
    <phoneticPr fontId="1"/>
  </si>
  <si>
    <t>密度分離で用いた溶質の濃度で、単位は%です。</t>
    <rPh sb="0" eb="2">
      <t>ミツド</t>
    </rPh>
    <rPh sb="2" eb="4">
      <t>ブンリ</t>
    </rPh>
    <rPh sb="5" eb="6">
      <t>モチ</t>
    </rPh>
    <rPh sb="8" eb="10">
      <t>ヨウシツ</t>
    </rPh>
    <rPh sb="11" eb="13">
      <t>ノウド</t>
    </rPh>
    <rPh sb="15" eb="17">
      <t>タンイ</t>
    </rPh>
    <phoneticPr fontId="1"/>
  </si>
  <si>
    <r>
      <rPr>
        <sz val="9"/>
        <color theme="1"/>
        <rFont val="ＭＳ 明朝"/>
        <family val="2"/>
        <charset val="128"/>
      </rPr>
      <t>密度分離を行った時間で、単位は分です。</t>
    </r>
    <rPh sb="0" eb="4">
      <t>ミツドブンリ</t>
    </rPh>
    <rPh sb="5" eb="6">
      <t>オコナ</t>
    </rPh>
    <rPh sb="8" eb="10">
      <t>ジカン</t>
    </rPh>
    <rPh sb="12" eb="14">
      <t>タンイ</t>
    </rPh>
    <rPh sb="15" eb="16">
      <t>フン</t>
    </rPh>
    <phoneticPr fontId="1"/>
  </si>
  <si>
    <t>天然有機物を分解するための生化学的処理又は化学的処理を行ったかを意味します。</t>
    <rPh sb="0" eb="5">
      <t>テンネンユウキブツ</t>
    </rPh>
    <rPh sb="6" eb="8">
      <t>ブンカイ</t>
    </rPh>
    <rPh sb="13" eb="19">
      <t>セイカガクテキショリ</t>
    </rPh>
    <rPh sb="19" eb="20">
      <t>マタ</t>
    </rPh>
    <rPh sb="21" eb="24">
      <t>カガクテキ</t>
    </rPh>
    <rPh sb="24" eb="26">
      <t>ショリ</t>
    </rPh>
    <rPh sb="27" eb="28">
      <t>オコナ</t>
    </rPh>
    <rPh sb="32" eb="34">
      <t>イミ</t>
    </rPh>
    <phoneticPr fontId="1"/>
  </si>
  <si>
    <r>
      <rPr>
        <sz val="9"/>
        <color theme="1"/>
        <rFont val="ＭＳ 明朝"/>
        <family val="2"/>
        <charset val="128"/>
      </rPr>
      <t>生化学的処理又は化学的処理の方法です。</t>
    </r>
    <rPh sb="14" eb="16">
      <t>ホウホウ</t>
    </rPh>
    <phoneticPr fontId="1"/>
  </si>
  <si>
    <r>
      <rPr>
        <sz val="9"/>
        <color theme="1"/>
        <rFont val="ＭＳ 明朝"/>
        <family val="2"/>
        <charset val="128"/>
      </rPr>
      <t>生化学的処理又は化学的処理を行った際の温度で、単位は</t>
    </r>
    <r>
      <rPr>
        <sz val="9"/>
        <color theme="1"/>
        <rFont val="Times New Roman"/>
        <family val="2"/>
      </rPr>
      <t>%</t>
    </r>
    <r>
      <rPr>
        <sz val="9"/>
        <color theme="1"/>
        <rFont val="ＭＳ 明朝"/>
        <family val="2"/>
        <charset val="128"/>
      </rPr>
      <t>です。</t>
    </r>
    <rPh sb="14" eb="15">
      <t>オコナ</t>
    </rPh>
    <rPh sb="17" eb="18">
      <t>サイ</t>
    </rPh>
    <rPh sb="19" eb="21">
      <t>オンド</t>
    </rPh>
    <rPh sb="23" eb="25">
      <t>タンイ</t>
    </rPh>
    <phoneticPr fontId="1"/>
  </si>
  <si>
    <r>
      <rPr>
        <sz val="9"/>
        <color theme="1"/>
        <rFont val="ＭＳ 明朝"/>
        <family val="2"/>
        <charset val="128"/>
      </rPr>
      <t>生化学的処理又は化学的処理を行った際の反応時間で、単位は</t>
    </r>
    <r>
      <rPr>
        <sz val="9"/>
        <color theme="1"/>
        <rFont val="ＭＳ Ｐゴシック"/>
        <family val="2"/>
        <charset val="128"/>
      </rPr>
      <t>分</t>
    </r>
    <r>
      <rPr>
        <sz val="9"/>
        <color theme="1"/>
        <rFont val="ＭＳ 明朝"/>
        <family val="2"/>
        <charset val="128"/>
      </rPr>
      <t>です。</t>
    </r>
    <rPh sb="14" eb="15">
      <t>オコナ</t>
    </rPh>
    <rPh sb="17" eb="18">
      <t>サイ</t>
    </rPh>
    <rPh sb="19" eb="23">
      <t>ハンノウジカン</t>
    </rPh>
    <rPh sb="25" eb="27">
      <t>タンイ</t>
    </rPh>
    <rPh sb="28" eb="29">
      <t>フン</t>
    </rPh>
    <phoneticPr fontId="1"/>
  </si>
  <si>
    <r>
      <rPr>
        <sz val="9"/>
        <color theme="1"/>
        <rFont val="ＭＳ 明朝"/>
        <family val="2"/>
        <charset val="128"/>
      </rPr>
      <t>試料分割を行ったか否かを意味します。</t>
    </r>
    <rPh sb="0" eb="4">
      <t>シリョウブンカツ</t>
    </rPh>
    <rPh sb="5" eb="6">
      <t>オコナ</t>
    </rPh>
    <rPh sb="9" eb="10">
      <t>イナ</t>
    </rPh>
    <rPh sb="12" eb="14">
      <t>イミ</t>
    </rPh>
    <phoneticPr fontId="1"/>
  </si>
  <si>
    <r>
      <rPr>
        <sz val="9"/>
        <color theme="1"/>
        <rFont val="ＭＳ 明朝"/>
        <family val="2"/>
        <charset val="128"/>
      </rPr>
      <t>試料分割の方法です。</t>
    </r>
    <rPh sb="0" eb="4">
      <t>シリョウブンカツ</t>
    </rPh>
    <rPh sb="5" eb="7">
      <t>ホウホウ</t>
    </rPh>
    <phoneticPr fontId="1"/>
  </si>
  <si>
    <r>
      <rPr>
        <sz val="9"/>
        <color theme="1"/>
        <rFont val="ＭＳ 明朝"/>
        <family val="2"/>
        <charset val="128"/>
      </rPr>
      <t>試料分割を行うことで生じる誤差です。</t>
    </r>
    <rPh sb="0" eb="4">
      <t>シリョウブンカツ</t>
    </rPh>
    <rPh sb="5" eb="6">
      <t>オコナ</t>
    </rPh>
    <rPh sb="10" eb="11">
      <t>ショウ</t>
    </rPh>
    <rPh sb="13" eb="15">
      <t>ゴサ</t>
    </rPh>
    <phoneticPr fontId="1"/>
  </si>
  <si>
    <r>
      <rPr>
        <sz val="9"/>
        <color theme="1"/>
        <rFont val="ＭＳ 明朝"/>
        <family val="2"/>
        <charset val="128"/>
      </rPr>
      <t>マイクロプラスチックの分離を行う前処理を行ったか否か。</t>
    </r>
    <rPh sb="11" eb="13">
      <t>ブンリ</t>
    </rPh>
    <rPh sb="14" eb="15">
      <t>オコナ</t>
    </rPh>
    <rPh sb="16" eb="19">
      <t>マエショリ</t>
    </rPh>
    <rPh sb="20" eb="21">
      <t>オコナ</t>
    </rPh>
    <rPh sb="24" eb="25">
      <t>イナ</t>
    </rPh>
    <phoneticPr fontId="1"/>
  </si>
  <si>
    <r>
      <rPr>
        <sz val="9"/>
        <color theme="1"/>
        <rFont val="ＭＳ 明朝"/>
        <family val="2"/>
        <charset val="128"/>
      </rPr>
      <t>前処理の種類です。</t>
    </r>
    <rPh sb="0" eb="3">
      <t>マエショリ</t>
    </rPh>
    <rPh sb="4" eb="6">
      <t>シュルイ</t>
    </rPh>
    <phoneticPr fontId="1"/>
  </si>
  <si>
    <r>
      <rPr>
        <sz val="9"/>
        <color theme="1"/>
        <rFont val="ＭＳ 明朝"/>
        <family val="2"/>
        <charset val="128"/>
      </rPr>
      <t>実体顕微鏡を使用したか否か。</t>
    </r>
    <rPh sb="0" eb="5">
      <t>ジッタイケンビキョウ</t>
    </rPh>
    <rPh sb="6" eb="8">
      <t>シヨウ</t>
    </rPh>
    <rPh sb="11" eb="12">
      <t>イナ</t>
    </rPh>
    <phoneticPr fontId="1"/>
  </si>
  <si>
    <r>
      <rPr>
        <sz val="9"/>
        <color theme="1"/>
        <rFont val="ＭＳ 明朝"/>
        <family val="2"/>
        <charset val="128"/>
      </rPr>
      <t>粒径の分画を行った方法</t>
    </r>
    <rPh sb="0" eb="2">
      <t>リュウケイ</t>
    </rPh>
    <rPh sb="3" eb="5">
      <t>ブンカク</t>
    </rPh>
    <rPh sb="6" eb="7">
      <t>オコナ</t>
    </rPh>
    <rPh sb="9" eb="11">
      <t>ホウホウ</t>
    </rPh>
    <phoneticPr fontId="1"/>
  </si>
  <si>
    <r>
      <rPr>
        <sz val="9"/>
        <color theme="1"/>
        <rFont val="ＭＳ 明朝"/>
        <family val="2"/>
        <charset val="128"/>
      </rPr>
      <t>材質の分析を行ったか否か。</t>
    </r>
    <rPh sb="0" eb="2">
      <t>ザイシツ</t>
    </rPh>
    <rPh sb="3" eb="5">
      <t>ブンセキ</t>
    </rPh>
    <rPh sb="6" eb="7">
      <t>オコナ</t>
    </rPh>
    <rPh sb="10" eb="11">
      <t>イナ</t>
    </rPh>
    <phoneticPr fontId="1"/>
  </si>
  <si>
    <r>
      <rPr>
        <sz val="9"/>
        <color theme="1"/>
        <rFont val="ＭＳ 明朝"/>
        <family val="2"/>
        <charset val="128"/>
      </rPr>
      <t>材質の分析を行った方法</t>
    </r>
    <rPh sb="0" eb="2">
      <t>ザイシツ</t>
    </rPh>
    <rPh sb="3" eb="5">
      <t>ブンセキ</t>
    </rPh>
    <rPh sb="6" eb="7">
      <t>オコナ</t>
    </rPh>
    <rPh sb="9" eb="11">
      <t>ホウホウ</t>
    </rPh>
    <phoneticPr fontId="1"/>
  </si>
  <si>
    <t>Percentage to composition analysis (%)</t>
    <phoneticPr fontId="1"/>
  </si>
  <si>
    <t>材質の分析を行った粒子数の割合で、単位は%です。</t>
    <rPh sb="0" eb="2">
      <t>ザイシツ</t>
    </rPh>
    <rPh sb="3" eb="5">
      <t>ブンセキ</t>
    </rPh>
    <rPh sb="6" eb="7">
      <t>オコナ</t>
    </rPh>
    <rPh sb="9" eb="12">
      <t>リュウシスウ</t>
    </rPh>
    <rPh sb="13" eb="15">
      <t>ワリアイ</t>
    </rPh>
    <rPh sb="17" eb="19">
      <t>タンイ</t>
    </rPh>
    <phoneticPr fontId="1"/>
  </si>
  <si>
    <r>
      <rPr>
        <sz val="9"/>
        <color theme="1"/>
        <rFont val="ＭＳ 明朝"/>
        <family val="2"/>
        <charset val="128"/>
      </rPr>
      <t>粒子の重量を測定する前に実施した乾燥工程の温度で、単位は</t>
    </r>
    <r>
      <rPr>
        <sz val="9"/>
        <color theme="1"/>
        <rFont val="Segoe UI Symbol"/>
        <family val="2"/>
      </rPr>
      <t>℃</t>
    </r>
    <r>
      <rPr>
        <sz val="9"/>
        <color theme="1"/>
        <rFont val="ＭＳ 明朝"/>
        <family val="2"/>
        <charset val="128"/>
      </rPr>
      <t>です。</t>
    </r>
    <rPh sb="0" eb="2">
      <t>リュウシ</t>
    </rPh>
    <rPh sb="3" eb="5">
      <t>ジュウリョウ</t>
    </rPh>
    <rPh sb="6" eb="8">
      <t>ソクテイ</t>
    </rPh>
    <rPh sb="10" eb="11">
      <t>マエ</t>
    </rPh>
    <rPh sb="12" eb="14">
      <t>ジッシ</t>
    </rPh>
    <rPh sb="16" eb="18">
      <t>カンソウ</t>
    </rPh>
    <rPh sb="18" eb="20">
      <t>コウテイ</t>
    </rPh>
    <rPh sb="21" eb="23">
      <t>オンド</t>
    </rPh>
    <rPh sb="25" eb="27">
      <t>タンイ</t>
    </rPh>
    <phoneticPr fontId="1"/>
  </si>
  <si>
    <r>
      <rPr>
        <sz val="9"/>
        <color theme="1"/>
        <rFont val="ＭＳ 明朝"/>
        <family val="2"/>
        <charset val="128"/>
      </rPr>
      <t>粒子の重量を測定する前に実施した乾燥工程の湿度で、単位は</t>
    </r>
    <r>
      <rPr>
        <sz val="9"/>
        <color theme="1"/>
        <rFont val="Times New Roman"/>
        <family val="2"/>
      </rPr>
      <t>%</t>
    </r>
    <r>
      <rPr>
        <sz val="9"/>
        <color theme="1"/>
        <rFont val="ＭＳ 明朝"/>
        <family val="2"/>
        <charset val="128"/>
      </rPr>
      <t>です。</t>
    </r>
    <rPh sb="0" eb="2">
      <t>リュウシ</t>
    </rPh>
    <rPh sb="3" eb="5">
      <t>ジュウリョウ</t>
    </rPh>
    <rPh sb="6" eb="8">
      <t>ソクテイ</t>
    </rPh>
    <rPh sb="10" eb="11">
      <t>マエ</t>
    </rPh>
    <rPh sb="12" eb="14">
      <t>ジッシ</t>
    </rPh>
    <rPh sb="16" eb="18">
      <t>カンソウ</t>
    </rPh>
    <rPh sb="18" eb="20">
      <t>コウテイ</t>
    </rPh>
    <rPh sb="21" eb="23">
      <t>シツド</t>
    </rPh>
    <rPh sb="25" eb="27">
      <t>タンイ</t>
    </rPh>
    <phoneticPr fontId="1"/>
  </si>
  <si>
    <r>
      <rPr>
        <sz val="9"/>
        <color theme="1"/>
        <rFont val="ＭＳ 明朝"/>
        <family val="2"/>
        <charset val="128"/>
      </rPr>
      <t>粒子の重量を測定する前に実施した乾燥工程の時間で、単位は</t>
    </r>
    <r>
      <rPr>
        <sz val="9"/>
        <color theme="1"/>
        <rFont val="ＭＳ Ｐ明朝"/>
        <family val="2"/>
        <charset val="128"/>
      </rPr>
      <t>分</t>
    </r>
    <r>
      <rPr>
        <sz val="9"/>
        <color theme="1"/>
        <rFont val="ＭＳ 明朝"/>
        <family val="2"/>
        <charset val="128"/>
      </rPr>
      <t>です。</t>
    </r>
    <rPh sb="0" eb="2">
      <t>リュウシ</t>
    </rPh>
    <rPh sb="3" eb="5">
      <t>ジュウリョウ</t>
    </rPh>
    <rPh sb="6" eb="8">
      <t>ソクテイ</t>
    </rPh>
    <rPh sb="10" eb="11">
      <t>マエ</t>
    </rPh>
    <rPh sb="12" eb="14">
      <t>ジッシ</t>
    </rPh>
    <rPh sb="16" eb="18">
      <t>カンソウ</t>
    </rPh>
    <rPh sb="18" eb="20">
      <t>コウテイ</t>
    </rPh>
    <rPh sb="21" eb="23">
      <t>ジカン</t>
    </rPh>
    <rPh sb="25" eb="27">
      <t>タンイ</t>
    </rPh>
    <rPh sb="28" eb="29">
      <t>フン</t>
    </rPh>
    <phoneticPr fontId="1"/>
  </si>
  <si>
    <t>粒子の重量を測定する方法です。</t>
    <rPh sb="0" eb="2">
      <t>リュウシ</t>
    </rPh>
    <rPh sb="3" eb="5">
      <t>ジュウリョウ</t>
    </rPh>
    <rPh sb="6" eb="8">
      <t>ソクテイ</t>
    </rPh>
    <rPh sb="10" eb="12">
      <t>ホウホウ</t>
    </rPh>
    <phoneticPr fontId="1"/>
  </si>
  <si>
    <t>試料採取時のブランク試験の実施の有無です。</t>
    <rPh sb="0" eb="5">
      <t>シリョウサイシュジ</t>
    </rPh>
    <rPh sb="10" eb="12">
      <t>シケン</t>
    </rPh>
    <rPh sb="13" eb="15">
      <t>ジッシ</t>
    </rPh>
    <rPh sb="16" eb="18">
      <t>ウム</t>
    </rPh>
    <phoneticPr fontId="1"/>
  </si>
  <si>
    <t>試料採取時のブランク試験の結果で、値はブランク試験で得られた粒子数です。</t>
    <rPh sb="10" eb="12">
      <t>シケン</t>
    </rPh>
    <rPh sb="13" eb="15">
      <t>ケッカ</t>
    </rPh>
    <rPh sb="17" eb="18">
      <t>アタイ</t>
    </rPh>
    <rPh sb="23" eb="25">
      <t>シケン</t>
    </rPh>
    <rPh sb="26" eb="27">
      <t>エ</t>
    </rPh>
    <rPh sb="30" eb="33">
      <t>リュウシスウ</t>
    </rPh>
    <phoneticPr fontId="1"/>
  </si>
  <si>
    <t>分析時のブランク試験の実施の有無です。</t>
    <rPh sb="0" eb="2">
      <t>ブンセキ</t>
    </rPh>
    <rPh sb="2" eb="3">
      <t>ジ</t>
    </rPh>
    <rPh sb="8" eb="10">
      <t>シケン</t>
    </rPh>
    <rPh sb="11" eb="13">
      <t>ジッシ</t>
    </rPh>
    <rPh sb="14" eb="16">
      <t>ウム</t>
    </rPh>
    <phoneticPr fontId="1"/>
  </si>
  <si>
    <t>分析時のブランク試験の結果で、値はブランク試験で得られた粒子数です。</t>
    <rPh sb="0" eb="2">
      <t>ブンセキ</t>
    </rPh>
    <rPh sb="8" eb="10">
      <t>シケン</t>
    </rPh>
    <rPh sb="11" eb="13">
      <t>ケッカ</t>
    </rPh>
    <rPh sb="15" eb="16">
      <t>アタイ</t>
    </rPh>
    <rPh sb="21" eb="23">
      <t>シケン</t>
    </rPh>
    <rPh sb="24" eb="25">
      <t>エ</t>
    </rPh>
    <rPh sb="28" eb="31">
      <t>リュウシスウ</t>
    </rPh>
    <phoneticPr fontId="1"/>
  </si>
  <si>
    <r>
      <rPr>
        <sz val="9"/>
        <color theme="1"/>
        <rFont val="ＭＳ 明朝"/>
        <family val="2"/>
        <charset val="128"/>
      </rPr>
      <t>添加回収試験の実施の有無です。</t>
    </r>
    <rPh sb="0" eb="6">
      <t>テンカカイシュウシケン</t>
    </rPh>
    <rPh sb="7" eb="9">
      <t>ジッシ</t>
    </rPh>
    <rPh sb="10" eb="12">
      <t>ウム</t>
    </rPh>
    <phoneticPr fontId="1"/>
  </si>
  <si>
    <r>
      <rPr>
        <sz val="9"/>
        <color theme="1"/>
        <rFont val="ＭＳ 明朝"/>
        <family val="2"/>
        <charset val="128"/>
      </rPr>
      <t>添加回収試験の結果（回収した粒子数</t>
    </r>
    <r>
      <rPr>
        <sz val="9"/>
        <color theme="1"/>
        <rFont val="Times New Roman"/>
        <family val="2"/>
      </rPr>
      <t>/</t>
    </r>
    <r>
      <rPr>
        <sz val="9"/>
        <color theme="1"/>
        <rFont val="ＭＳ Ｐ明朝"/>
        <family val="2"/>
        <charset val="128"/>
      </rPr>
      <t>添加した粒子数）</t>
    </r>
    <r>
      <rPr>
        <sz val="9"/>
        <color theme="1"/>
        <rFont val="ＭＳ 明朝"/>
        <family val="2"/>
        <charset val="128"/>
      </rPr>
      <t>で、単位は</t>
    </r>
    <r>
      <rPr>
        <sz val="9"/>
        <color theme="1"/>
        <rFont val="Times New Roman"/>
        <family val="1"/>
      </rPr>
      <t>%</t>
    </r>
    <r>
      <rPr>
        <sz val="9"/>
        <color theme="1"/>
        <rFont val="ＭＳ Ｐ明朝"/>
        <family val="1"/>
        <charset val="128"/>
      </rPr>
      <t>です。</t>
    </r>
    <rPh sb="0" eb="2">
      <t>テンカ</t>
    </rPh>
    <rPh sb="2" eb="4">
      <t>カイシュウ</t>
    </rPh>
    <rPh sb="4" eb="6">
      <t>シケン</t>
    </rPh>
    <rPh sb="7" eb="9">
      <t>ケッカ</t>
    </rPh>
    <rPh sb="10" eb="12">
      <t>カイシュウ</t>
    </rPh>
    <rPh sb="14" eb="17">
      <t>リュウシスウ</t>
    </rPh>
    <rPh sb="18" eb="20">
      <t>テンカ</t>
    </rPh>
    <rPh sb="22" eb="25">
      <t>リュウシスウ</t>
    </rPh>
    <rPh sb="28" eb="30">
      <t>タンイ</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</si>
  <si>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未満の粒子の粒子数です。</t>
    </r>
    <rPh sb="0" eb="2">
      <t>リュウケイ</t>
    </rPh>
    <rPh sb="6" eb="8">
      <t>ミマン</t>
    </rPh>
    <rPh sb="9" eb="11">
      <t>リュウシ</t>
    </rPh>
    <rPh sb="12" eb="15">
      <t>リュウシスウ</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</si>
  <si>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未満の粒子の粒子重量です。</t>
    </r>
    <rPh sb="0" eb="2">
      <t>リュウケイ</t>
    </rPh>
    <rPh sb="6" eb="8">
      <t>ミマン</t>
    </rPh>
    <rPh sb="9" eb="11">
      <t>リュウシ</t>
    </rPh>
    <rPh sb="12" eb="14">
      <t>リュウシ</t>
    </rPh>
    <rPh sb="14" eb="16">
      <t>ジュウリョウ</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</si>
  <si>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未満の粒子の粒子重量体積密度で、原則として粒子重量（</t>
    </r>
    <r>
      <rPr>
        <sz val="9"/>
        <color theme="1"/>
        <rFont val="Times New Roman"/>
        <family val="2"/>
      </rPr>
      <t>#0196</t>
    </r>
    <r>
      <rPr>
        <sz val="9"/>
        <color theme="1"/>
        <rFont val="ＭＳ Ｐ明朝"/>
        <family val="2"/>
        <charset val="128"/>
      </rPr>
      <t>）</t>
    </r>
    <r>
      <rPr>
        <sz val="9"/>
        <color theme="1"/>
        <rFont val="Times New Roman"/>
        <family val="2"/>
      </rPr>
      <t xml:space="preserve"> / </t>
    </r>
    <r>
      <rPr>
        <sz val="9"/>
        <color theme="1"/>
        <rFont val="ＭＳ Ｐ明朝"/>
        <family val="2"/>
        <charset val="128"/>
      </rPr>
      <t>濾水量（</t>
    </r>
    <r>
      <rPr>
        <sz val="9"/>
        <color theme="1"/>
        <rFont val="Times New Roman"/>
        <family val="2"/>
      </rPr>
      <t>#0086</t>
    </r>
    <r>
      <rPr>
        <sz val="9"/>
        <color theme="1"/>
        <rFont val="ＭＳ Ｐ明朝"/>
        <family val="2"/>
        <charset val="128"/>
      </rPr>
      <t>）で算出され、</t>
    </r>
    <r>
      <rPr>
        <sz val="9"/>
        <color theme="1"/>
        <rFont val="ＭＳ 明朝"/>
        <family val="2"/>
        <charset val="128"/>
      </rPr>
      <t>単位は</t>
    </r>
    <r>
      <rPr>
        <sz val="9"/>
        <color theme="1"/>
        <rFont val="Times New Roman"/>
        <family val="2"/>
      </rPr>
      <t>particles/m3</t>
    </r>
    <r>
      <rPr>
        <sz val="9"/>
        <color theme="1"/>
        <rFont val="ＭＳ 明朝"/>
        <family val="2"/>
        <charset val="128"/>
      </rPr>
      <t>です。</t>
    </r>
    <rPh sb="0" eb="2">
      <t>リュウケイ</t>
    </rPh>
    <rPh sb="6" eb="8">
      <t>ミマン</t>
    </rPh>
    <rPh sb="9" eb="11">
      <t>リュウシ</t>
    </rPh>
    <rPh sb="12" eb="14">
      <t>リュウシ</t>
    </rPh>
    <rPh sb="14" eb="16">
      <t>ジュウリョウ</t>
    </rPh>
    <rPh sb="16" eb="18">
      <t>タイセキ</t>
    </rPh>
    <rPh sb="18" eb="20">
      <t>ミツド</t>
    </rPh>
    <rPh sb="22" eb="24">
      <t>ゲンソク</t>
    </rPh>
    <rPh sb="27" eb="29">
      <t>リュウシ</t>
    </rPh>
    <rPh sb="29" eb="31">
      <t>ジュウリョウ</t>
    </rPh>
    <rPh sb="40" eb="42">
      <t>ロスイ</t>
    </rPh>
    <rPh sb="42" eb="43">
      <t>リョウ</t>
    </rPh>
    <rPh sb="51" eb="53">
      <t>サンシュツ</t>
    </rPh>
    <rPh sb="56" eb="58">
      <t>タンイ</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</si>
  <si>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未満の粒子の粒子数体積密度で、原則として粒子数（</t>
    </r>
    <r>
      <rPr>
        <sz val="9"/>
        <color theme="1"/>
        <rFont val="Times New Roman"/>
        <family val="2"/>
      </rPr>
      <t>#0190</t>
    </r>
    <r>
      <rPr>
        <sz val="9"/>
        <color theme="1"/>
        <rFont val="ＭＳ Ｐ明朝"/>
        <family val="2"/>
        <charset val="128"/>
      </rPr>
      <t>）</t>
    </r>
    <r>
      <rPr>
        <sz val="9"/>
        <color theme="1"/>
        <rFont val="Times New Roman"/>
        <family val="2"/>
      </rPr>
      <t xml:space="preserve"> / </t>
    </r>
    <r>
      <rPr>
        <sz val="9"/>
        <color theme="1"/>
        <rFont val="ＭＳ Ｐ明朝"/>
        <family val="2"/>
        <charset val="128"/>
      </rPr>
      <t>濾水量（</t>
    </r>
    <r>
      <rPr>
        <sz val="9"/>
        <color theme="1"/>
        <rFont val="Times New Roman"/>
        <family val="2"/>
      </rPr>
      <t>#0086</t>
    </r>
    <r>
      <rPr>
        <sz val="9"/>
        <color theme="1"/>
        <rFont val="ＭＳ Ｐ明朝"/>
        <family val="2"/>
        <charset val="128"/>
      </rPr>
      <t>）で算出され、</t>
    </r>
    <r>
      <rPr>
        <sz val="9"/>
        <color theme="1"/>
        <rFont val="ＭＳ 明朝"/>
        <family val="2"/>
        <charset val="128"/>
      </rPr>
      <t>単位は</t>
    </r>
    <r>
      <rPr>
        <sz val="9"/>
        <color theme="1"/>
        <rFont val="Times New Roman"/>
        <family val="2"/>
      </rPr>
      <t>particles/m3</t>
    </r>
    <r>
      <rPr>
        <sz val="9"/>
        <color theme="1"/>
        <rFont val="ＭＳ 明朝"/>
        <family val="2"/>
        <charset val="128"/>
      </rPr>
      <t>です。</t>
    </r>
    <rPh sb="0" eb="2">
      <t>リュウケイ</t>
    </rPh>
    <rPh sb="6" eb="8">
      <t>ミマン</t>
    </rPh>
    <rPh sb="9" eb="11">
      <t>リュウシ</t>
    </rPh>
    <rPh sb="12" eb="15">
      <t>リュウシスウ</t>
    </rPh>
    <rPh sb="15" eb="17">
      <t>タイセキ</t>
    </rPh>
    <rPh sb="17" eb="19">
      <t>ミツド</t>
    </rPh>
    <rPh sb="21" eb="23">
      <t>ゲンソク</t>
    </rPh>
    <rPh sb="26" eb="28">
      <t>リュウシ</t>
    </rPh>
    <rPh sb="28" eb="29">
      <t>スウ</t>
    </rPh>
    <rPh sb="39" eb="41">
      <t>ロスイ</t>
    </rPh>
    <rPh sb="41" eb="42">
      <t>リョウ</t>
    </rPh>
    <rPh sb="50" eb="52">
      <t>サンシュツ</t>
    </rPh>
    <rPh sb="55" eb="57">
      <t>タンイ</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</si>
  <si>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未満の粒子の粒子数面積密度で、原則として粒子数（</t>
    </r>
    <r>
      <rPr>
        <sz val="9"/>
        <color theme="1"/>
        <rFont val="Times New Roman"/>
        <family val="2"/>
      </rPr>
      <t>#0190</t>
    </r>
    <r>
      <rPr>
        <sz val="9"/>
        <color theme="1"/>
        <rFont val="ＭＳ Ｐ明朝"/>
        <family val="2"/>
        <charset val="128"/>
      </rPr>
      <t>）</t>
    </r>
    <r>
      <rPr>
        <sz val="9"/>
        <color theme="1"/>
        <rFont val="Times New Roman"/>
        <family val="2"/>
      </rPr>
      <t xml:space="preserve"> / </t>
    </r>
    <r>
      <rPr>
        <sz val="9"/>
        <color theme="1"/>
        <rFont val="ＭＳ Ｐ明朝"/>
        <family val="2"/>
        <charset val="128"/>
      </rPr>
      <t>試料採取面積（</t>
    </r>
    <r>
      <rPr>
        <sz val="9"/>
        <color theme="1"/>
        <rFont val="Times New Roman"/>
        <family val="2"/>
      </rPr>
      <t>#0082</t>
    </r>
    <r>
      <rPr>
        <sz val="9"/>
        <color theme="1"/>
        <rFont val="ＭＳ Ｐ明朝"/>
        <family val="2"/>
        <charset val="128"/>
      </rPr>
      <t>）</t>
    </r>
    <r>
      <rPr>
        <sz val="9"/>
        <color theme="1"/>
        <rFont val="Times New Roman"/>
        <family val="2"/>
      </rPr>
      <t>/1,000,0000m2/km2</t>
    </r>
    <r>
      <rPr>
        <sz val="9"/>
        <color theme="1"/>
        <rFont val="ＭＳ Ｐ明朝"/>
        <family val="2"/>
        <charset val="128"/>
      </rPr>
      <t>で算出され、</t>
    </r>
    <r>
      <rPr>
        <sz val="9"/>
        <color theme="1"/>
        <rFont val="ＭＳ 明朝"/>
        <family val="2"/>
        <charset val="128"/>
      </rPr>
      <t>単位は</t>
    </r>
    <r>
      <rPr>
        <sz val="9"/>
        <color theme="1"/>
        <rFont val="Times New Roman"/>
        <family val="2"/>
      </rPr>
      <t>particles/km2</t>
    </r>
    <r>
      <rPr>
        <sz val="9"/>
        <color theme="1"/>
        <rFont val="ＭＳ 明朝"/>
        <family val="2"/>
        <charset val="128"/>
      </rPr>
      <t>です。</t>
    </r>
    <rPh sb="0" eb="2">
      <t>リュウケイ</t>
    </rPh>
    <rPh sb="6" eb="8">
      <t>ミマン</t>
    </rPh>
    <rPh sb="9" eb="11">
      <t>リュウシ</t>
    </rPh>
    <rPh sb="12" eb="15">
      <t>リュウシスウ</t>
    </rPh>
    <rPh sb="15" eb="17">
      <t>メンセキ</t>
    </rPh>
    <rPh sb="17" eb="19">
      <t>ミツド</t>
    </rPh>
    <rPh sb="39" eb="43">
      <t>シリョウサイシュ</t>
    </rPh>
    <rPh sb="43" eb="45">
      <t>メンセキ</t>
    </rPh>
    <rPh sb="75" eb="77">
      <t>タンイ</t>
    </rPh>
    <phoneticPr fontId="1"/>
  </si>
  <si>
    <r>
      <rPr>
        <sz val="9"/>
        <color theme="1"/>
        <rFont val="ＭＳ 明朝"/>
        <family val="2"/>
        <charset val="128"/>
      </rPr>
      <t>粒径が</t>
    </r>
    <r>
      <rPr>
        <sz val="9"/>
        <color theme="1"/>
        <rFont val="Times New Roman"/>
        <family val="1"/>
      </rPr>
      <t>5mm</t>
    </r>
    <r>
      <rPr>
        <sz val="9"/>
        <color theme="1"/>
        <rFont val="ＭＳ 明朝"/>
        <family val="2"/>
        <charset val="128"/>
      </rPr>
      <t>未満の粒子の粒子重量面積密度で、原則として粒子重量（</t>
    </r>
    <r>
      <rPr>
        <sz val="9"/>
        <color theme="1"/>
        <rFont val="Times New Roman"/>
        <family val="2"/>
      </rPr>
      <t>#0190</t>
    </r>
    <r>
      <rPr>
        <sz val="9"/>
        <color theme="1"/>
        <rFont val="ＭＳ Ｐ明朝"/>
        <family val="2"/>
        <charset val="128"/>
      </rPr>
      <t>）</t>
    </r>
    <r>
      <rPr>
        <sz val="9"/>
        <color theme="1"/>
        <rFont val="Times New Roman"/>
        <family val="2"/>
      </rPr>
      <t xml:space="preserve"> / </t>
    </r>
    <r>
      <rPr>
        <sz val="9"/>
        <color theme="1"/>
        <rFont val="ＭＳ Ｐ明朝"/>
        <family val="2"/>
        <charset val="128"/>
      </rPr>
      <t>試料採取面積（</t>
    </r>
    <r>
      <rPr>
        <sz val="9"/>
        <color theme="1"/>
        <rFont val="Times New Roman"/>
        <family val="2"/>
      </rPr>
      <t>#0082</t>
    </r>
    <r>
      <rPr>
        <sz val="9"/>
        <color theme="1"/>
        <rFont val="ＭＳ Ｐ明朝"/>
        <family val="2"/>
        <charset val="128"/>
      </rPr>
      <t>）</t>
    </r>
    <r>
      <rPr>
        <sz val="9"/>
        <color theme="1"/>
        <rFont val="Times New Roman"/>
        <family val="2"/>
      </rPr>
      <t>/1,000,0000m2/km2</t>
    </r>
    <r>
      <rPr>
        <sz val="9"/>
        <color theme="1"/>
        <rFont val="ＭＳ Ｐ明朝"/>
        <family val="2"/>
        <charset val="128"/>
      </rPr>
      <t>で算出され、</t>
    </r>
    <r>
      <rPr>
        <sz val="9"/>
        <color theme="1"/>
        <rFont val="ＭＳ 明朝"/>
        <family val="2"/>
        <charset val="128"/>
      </rPr>
      <t>単位は</t>
    </r>
    <r>
      <rPr>
        <sz val="9"/>
        <color theme="1"/>
        <rFont val="Times New Roman"/>
        <family val="2"/>
      </rPr>
      <t>particles/km2</t>
    </r>
    <r>
      <rPr>
        <sz val="9"/>
        <color theme="1"/>
        <rFont val="ＭＳ 明朝"/>
        <family val="2"/>
        <charset val="128"/>
      </rPr>
      <t>です。</t>
    </r>
    <rPh sb="0" eb="2">
      <t>リュウケイ</t>
    </rPh>
    <rPh sb="6" eb="8">
      <t>ミマン</t>
    </rPh>
    <rPh sb="9" eb="11">
      <t>リュウシ</t>
    </rPh>
    <rPh sb="12" eb="14">
      <t>リュウシ</t>
    </rPh>
    <rPh sb="14" eb="16">
      <t>ジュウリョウ</t>
    </rPh>
    <rPh sb="16" eb="18">
      <t>メンセキ</t>
    </rPh>
    <rPh sb="18" eb="20">
      <t>ミツド</t>
    </rPh>
    <rPh sb="29" eb="31">
      <t>ジュウリョウ</t>
    </rPh>
    <rPh sb="41" eb="45">
      <t>シリョウサイシュ</t>
    </rPh>
    <rPh sb="45" eb="47">
      <t>メンセキ</t>
    </rPh>
    <rPh sb="77" eb="79">
      <t>タンイ</t>
    </rPh>
    <phoneticPr fontId="1"/>
  </si>
  <si>
    <t>粒径が1mm以上5mm未満の粒子の粒子数です。</t>
    <rPh sb="11" eb="13">
      <t>ミマン</t>
    </rPh>
    <rPh sb="14" eb="16">
      <t>リュウシ</t>
    </rPh>
    <rPh sb="17" eb="20">
      <t>リュウシスウ</t>
    </rPh>
    <phoneticPr fontId="1"/>
  </si>
  <si>
    <t>粒径が1mm以上5mm未満の粒子の粒子重量です。</t>
    <rPh sb="11" eb="13">
      <t>ミマン</t>
    </rPh>
    <rPh sb="14" eb="16">
      <t>リュウシ</t>
    </rPh>
    <rPh sb="17" eb="19">
      <t>リュウシ</t>
    </rPh>
    <rPh sb="19" eb="21">
      <t>ジュウリョウ</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</si>
  <si>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以上</t>
    </r>
    <r>
      <rPr>
        <sz val="9"/>
        <color theme="1"/>
        <rFont val="Times New Roman"/>
        <family val="1"/>
      </rPr>
      <t>5mm</t>
    </r>
    <r>
      <rPr>
        <sz val="9"/>
        <color theme="1"/>
        <rFont val="ＭＳ 明朝"/>
        <family val="1"/>
        <charset val="128"/>
      </rPr>
      <t>未満の粒子の粒子数体積密度で、原則として粒子数（</t>
    </r>
    <r>
      <rPr>
        <sz val="9"/>
        <color theme="1"/>
        <rFont val="Times New Roman"/>
        <family val="1"/>
      </rPr>
      <t>#0202</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11" eb="13">
      <t>ミマン</t>
    </rPh>
    <rPh sb="14" eb="16">
      <t>リュウシ</t>
    </rPh>
    <rPh sb="17" eb="20">
      <t>リュウシスウ</t>
    </rPh>
    <rPh sb="20" eb="22">
      <t>タイセキ</t>
    </rPh>
    <rPh sb="22" eb="24">
      <t>ミツド</t>
    </rPh>
    <rPh sb="26" eb="28">
      <t>ゲンソク</t>
    </rPh>
    <rPh sb="31" eb="33">
      <t>リュウシ</t>
    </rPh>
    <rPh sb="33" eb="34">
      <t>スウ</t>
    </rPh>
    <rPh sb="44" eb="46">
      <t>ロスイ</t>
    </rPh>
    <rPh sb="46" eb="47">
      <t>リョウ</t>
    </rPh>
    <rPh sb="55" eb="57">
      <t>サンシュツ</t>
    </rPh>
    <rPh sb="60" eb="62">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</si>
  <si>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以上</t>
    </r>
    <r>
      <rPr>
        <sz val="9"/>
        <color theme="1"/>
        <rFont val="Times New Roman"/>
        <family val="1"/>
      </rPr>
      <t>5mm</t>
    </r>
    <r>
      <rPr>
        <sz val="9"/>
        <color theme="1"/>
        <rFont val="ＭＳ 明朝"/>
        <family val="1"/>
        <charset val="128"/>
      </rPr>
      <t>未満の粒子の粒子数面積密度で、原則として粒子数（</t>
    </r>
    <r>
      <rPr>
        <sz val="9"/>
        <color theme="1"/>
        <rFont val="Times New Roman"/>
        <family val="1"/>
      </rPr>
      <t>#0202</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11" eb="13">
      <t>ミマン</t>
    </rPh>
    <rPh sb="14" eb="16">
      <t>リュウシ</t>
    </rPh>
    <rPh sb="17" eb="20">
      <t>リュウシスウ</t>
    </rPh>
    <rPh sb="20" eb="22">
      <t>メンセキ</t>
    </rPh>
    <rPh sb="22" eb="24">
      <t>ミツド</t>
    </rPh>
    <rPh sb="44" eb="48">
      <t>シリョウサイシュ</t>
    </rPh>
    <rPh sb="48" eb="50">
      <t>メンセキ</t>
    </rPh>
    <rPh sb="80" eb="82">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</si>
  <si>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以上</t>
    </r>
    <r>
      <rPr>
        <sz val="9"/>
        <color theme="1"/>
        <rFont val="Times New Roman"/>
        <family val="1"/>
      </rPr>
      <t>5mm</t>
    </r>
    <r>
      <rPr>
        <sz val="9"/>
        <color theme="1"/>
        <rFont val="ＭＳ 明朝"/>
        <family val="1"/>
        <charset val="128"/>
      </rPr>
      <t>未満の粒子の粒子重量体積密度で、原則として粒子重量（</t>
    </r>
    <r>
      <rPr>
        <sz val="9"/>
        <color theme="1"/>
        <rFont val="Times New Roman"/>
        <family val="1"/>
      </rPr>
      <t>#0208</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11" eb="13">
      <t>ミマン</t>
    </rPh>
    <rPh sb="14" eb="16">
      <t>リュウシ</t>
    </rPh>
    <rPh sb="17" eb="19">
      <t>リュウシ</t>
    </rPh>
    <rPh sb="19" eb="21">
      <t>ジュウリョウ</t>
    </rPh>
    <rPh sb="21" eb="23">
      <t>タイセキ</t>
    </rPh>
    <rPh sb="23" eb="25">
      <t>ミツド</t>
    </rPh>
    <rPh sb="27" eb="29">
      <t>ゲンソク</t>
    </rPh>
    <rPh sb="32" eb="34">
      <t>リュウシ</t>
    </rPh>
    <rPh sb="34" eb="36">
      <t>ジュウリョウ</t>
    </rPh>
    <rPh sb="45" eb="47">
      <t>ロスイ</t>
    </rPh>
    <rPh sb="47" eb="48">
      <t>リョウ</t>
    </rPh>
    <rPh sb="56" eb="58">
      <t>サンシュツ</t>
    </rPh>
    <rPh sb="61" eb="63">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</si>
  <si>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以上</t>
    </r>
    <r>
      <rPr>
        <sz val="9"/>
        <color theme="1"/>
        <rFont val="Times New Roman"/>
        <family val="1"/>
      </rPr>
      <t>5mm</t>
    </r>
    <r>
      <rPr>
        <sz val="9"/>
        <color theme="1"/>
        <rFont val="ＭＳ 明朝"/>
        <family val="1"/>
        <charset val="128"/>
      </rPr>
      <t>未満の粒子の粒子重量面積密度で、原則として粒子重量（</t>
    </r>
    <r>
      <rPr>
        <sz val="9"/>
        <color theme="1"/>
        <rFont val="Times New Roman"/>
        <family val="1"/>
      </rPr>
      <t>#0208</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11" eb="13">
      <t>ミマン</t>
    </rPh>
    <rPh sb="14" eb="16">
      <t>リュウシ</t>
    </rPh>
    <rPh sb="17" eb="19">
      <t>リュウシ</t>
    </rPh>
    <rPh sb="19" eb="21">
      <t>ジュウリョウ</t>
    </rPh>
    <rPh sb="21" eb="23">
      <t>メンセキ</t>
    </rPh>
    <rPh sb="23" eb="25">
      <t>ミツド</t>
    </rPh>
    <rPh sb="34" eb="36">
      <t>ジュウリョウ</t>
    </rPh>
    <rPh sb="46" eb="50">
      <t>シリョウサイシュ</t>
    </rPh>
    <rPh sb="50" eb="52">
      <t>メンセキ</t>
    </rPh>
    <rPh sb="82" eb="84">
      <t>タンイ</t>
    </rPh>
    <phoneticPr fontId="1"/>
  </si>
  <si>
    <t>粒径が1mm未満の粒子の粒子数です。</t>
    <rPh sb="6" eb="8">
      <t>ミマン</t>
    </rPh>
    <rPh sb="9" eb="11">
      <t>リュウシ</t>
    </rPh>
    <rPh sb="12" eb="15">
      <t>リュウシスウ</t>
    </rPh>
    <phoneticPr fontId="1"/>
  </si>
  <si>
    <t>粒径が1mm未満の粒子の粒子重量です。</t>
    <rPh sb="6" eb="8">
      <t>ミマン</t>
    </rPh>
    <rPh sb="9" eb="11">
      <t>リュウシ</t>
    </rPh>
    <rPh sb="12" eb="14">
      <t>リュウシ</t>
    </rPh>
    <rPh sb="14" eb="16">
      <t>ジュウリョウ</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</si>
  <si>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未満の粒子の粒子数体積密度で、原則として粒子数（</t>
    </r>
    <r>
      <rPr>
        <sz val="9"/>
        <color theme="1"/>
        <rFont val="Times New Roman"/>
        <family val="1"/>
      </rPr>
      <t>#0214</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6" eb="8">
      <t>ミマン</t>
    </rPh>
    <rPh sb="9" eb="11">
      <t>リュウシ</t>
    </rPh>
    <rPh sb="12" eb="15">
      <t>リュウシスウ</t>
    </rPh>
    <rPh sb="15" eb="17">
      <t>タイセキ</t>
    </rPh>
    <rPh sb="17" eb="19">
      <t>ミツド</t>
    </rPh>
    <rPh sb="21" eb="23">
      <t>ゲンソク</t>
    </rPh>
    <rPh sb="26" eb="28">
      <t>リュウシ</t>
    </rPh>
    <rPh sb="28" eb="29">
      <t>スウ</t>
    </rPh>
    <rPh sb="39" eb="41">
      <t>ロスイ</t>
    </rPh>
    <rPh sb="41" eb="42">
      <t>リョウ</t>
    </rPh>
    <rPh sb="50" eb="52">
      <t>サンシュツ</t>
    </rPh>
    <rPh sb="55" eb="57">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</si>
  <si>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未満の粒子の粒子数面積密度で、原則として粒子数（</t>
    </r>
    <r>
      <rPr>
        <sz val="9"/>
        <color theme="1"/>
        <rFont val="Times New Roman"/>
        <family val="1"/>
      </rPr>
      <t>#0214</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6" eb="8">
      <t>ミマン</t>
    </rPh>
    <rPh sb="9" eb="11">
      <t>リュウシ</t>
    </rPh>
    <rPh sb="12" eb="15">
      <t>リュウシスウ</t>
    </rPh>
    <rPh sb="15" eb="17">
      <t>メンセキ</t>
    </rPh>
    <rPh sb="17" eb="19">
      <t>ミツド</t>
    </rPh>
    <rPh sb="39" eb="43">
      <t>シリョウサイシュ</t>
    </rPh>
    <rPh sb="43" eb="45">
      <t>メンセキ</t>
    </rPh>
    <rPh sb="75" eb="77">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</si>
  <si>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未満の粒子の粒子重量体積密度で、原則として粒子重量（</t>
    </r>
    <r>
      <rPr>
        <sz val="9"/>
        <color theme="1"/>
        <rFont val="Times New Roman"/>
        <family val="1"/>
      </rPr>
      <t>#0220</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6" eb="8">
      <t>ミマン</t>
    </rPh>
    <rPh sb="9" eb="11">
      <t>リュウシ</t>
    </rPh>
    <rPh sb="12" eb="14">
      <t>リュウシ</t>
    </rPh>
    <rPh sb="14" eb="16">
      <t>ジュウリョウ</t>
    </rPh>
    <rPh sb="16" eb="18">
      <t>タイセキ</t>
    </rPh>
    <rPh sb="18" eb="20">
      <t>ミツド</t>
    </rPh>
    <rPh sb="22" eb="24">
      <t>ゲンソク</t>
    </rPh>
    <rPh sb="27" eb="29">
      <t>リュウシ</t>
    </rPh>
    <rPh sb="29" eb="31">
      <t>ジュウリョウ</t>
    </rPh>
    <rPh sb="40" eb="42">
      <t>ロスイ</t>
    </rPh>
    <rPh sb="42" eb="43">
      <t>リョウ</t>
    </rPh>
    <rPh sb="51" eb="53">
      <t>サンシュツ</t>
    </rPh>
    <rPh sb="56" eb="58">
      <t>タンイ</t>
    </rPh>
    <phoneticPr fontId="1"/>
  </si>
  <si>
    <r>
      <rPr>
        <sz val="9"/>
        <color theme="1"/>
        <rFont val="ＭＳ 明朝"/>
        <family val="1"/>
        <charset val="128"/>
      </rPr>
      <t>粒径が</t>
    </r>
    <r>
      <rPr>
        <sz val="9"/>
        <color theme="1"/>
        <rFont val="Times New Roman"/>
        <family val="1"/>
      </rPr>
      <t>1mm</t>
    </r>
    <r>
      <rPr>
        <sz val="9"/>
        <color theme="1"/>
        <rFont val="ＭＳ 明朝"/>
        <family val="1"/>
        <charset val="128"/>
      </rPr>
      <t>未満の粒子の粒子重量面積密度で、原則として粒子重量（</t>
    </r>
    <r>
      <rPr>
        <sz val="9"/>
        <color theme="1"/>
        <rFont val="Times New Roman"/>
        <family val="1"/>
      </rPr>
      <t>#0220</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6" eb="8">
      <t>ミマン</t>
    </rPh>
    <rPh sb="9" eb="11">
      <t>リュウシ</t>
    </rPh>
    <rPh sb="12" eb="14">
      <t>リュウシ</t>
    </rPh>
    <rPh sb="14" eb="16">
      <t>ジュウリョウ</t>
    </rPh>
    <rPh sb="16" eb="18">
      <t>メンセキ</t>
    </rPh>
    <rPh sb="18" eb="20">
      <t>ミツド</t>
    </rPh>
    <rPh sb="29" eb="31">
      <t>ジュウリョウ</t>
    </rPh>
    <rPh sb="41" eb="45">
      <t>シリョウサイシュ</t>
    </rPh>
    <rPh sb="45" eb="47">
      <t>メンセキ</t>
    </rPh>
    <rPh sb="77" eb="79">
      <t>タンイ</t>
    </rPh>
    <phoneticPr fontId="1"/>
  </si>
  <si>
    <t>粒径が5mm以上の粒子の粒子数です。</t>
    <rPh sb="9" eb="11">
      <t>リュウシ</t>
    </rPh>
    <rPh sb="12" eb="15">
      <t>リュウシスウ</t>
    </rPh>
    <phoneticPr fontId="1"/>
  </si>
  <si>
    <t>粒径が5mm以上の粒子の粒子重量です。</t>
    <rPh sb="9" eb="11">
      <t>リュウシ</t>
    </rPh>
    <rPh sb="12" eb="14">
      <t>リュウシ</t>
    </rPh>
    <rPh sb="14" eb="16">
      <t>ジュウリョウ</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</si>
  <si>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以上の粒子の粒子数体積密度で、原則として粒子数（</t>
    </r>
    <r>
      <rPr>
        <sz val="9"/>
        <color theme="1"/>
        <rFont val="Times New Roman"/>
        <family val="1"/>
      </rPr>
      <t>#0226</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9" eb="11">
      <t>リュウシ</t>
    </rPh>
    <rPh sb="12" eb="15">
      <t>リュウシスウ</t>
    </rPh>
    <rPh sb="15" eb="17">
      <t>タイセキ</t>
    </rPh>
    <rPh sb="17" eb="19">
      <t>ミツド</t>
    </rPh>
    <rPh sb="21" eb="23">
      <t>ゲンソク</t>
    </rPh>
    <rPh sb="26" eb="28">
      <t>リュウシ</t>
    </rPh>
    <rPh sb="28" eb="29">
      <t>スウ</t>
    </rPh>
    <rPh sb="39" eb="41">
      <t>ロスイ</t>
    </rPh>
    <rPh sb="41" eb="42">
      <t>リョウ</t>
    </rPh>
    <rPh sb="50" eb="52">
      <t>サンシュツ</t>
    </rPh>
    <rPh sb="55" eb="57">
      <t>タンイ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</si>
  <si>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以上の粒子の粒子数面積密度で、原則として粒子数（</t>
    </r>
    <r>
      <rPr>
        <sz val="9"/>
        <color theme="1"/>
        <rFont val="Times New Roman"/>
        <family val="1"/>
      </rPr>
      <t>#0226</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9" eb="11">
      <t>リュウシ</t>
    </rPh>
    <rPh sb="12" eb="15">
      <t>リュウシスウ</t>
    </rPh>
    <rPh sb="15" eb="17">
      <t>メンセキ</t>
    </rPh>
    <rPh sb="17" eb="19">
      <t>ミツド</t>
    </rPh>
    <rPh sb="39" eb="43">
      <t>シリョウサイシュ</t>
    </rPh>
    <rPh sb="43" eb="45">
      <t>メンセキ</t>
    </rPh>
    <rPh sb="75" eb="77">
      <t>タンイ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</si>
  <si>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以上の粒子の粒子重量体積密度で、原則として粒子重量（</t>
    </r>
    <r>
      <rPr>
        <sz val="9"/>
        <color theme="1"/>
        <rFont val="Times New Roman"/>
        <family val="1"/>
      </rPr>
      <t>#0232</t>
    </r>
    <r>
      <rPr>
        <sz val="9"/>
        <color theme="1"/>
        <rFont val="ＭＳ 明朝"/>
        <family val="1"/>
        <charset val="128"/>
      </rPr>
      <t>）</t>
    </r>
    <r>
      <rPr>
        <sz val="9"/>
        <color theme="1"/>
        <rFont val="Times New Roman"/>
        <family val="1"/>
      </rPr>
      <t xml:space="preserve"> / </t>
    </r>
    <r>
      <rPr>
        <sz val="9"/>
        <color theme="1"/>
        <rFont val="ＭＳ 明朝"/>
        <family val="1"/>
        <charset val="128"/>
      </rPr>
      <t>濾水量（</t>
    </r>
    <r>
      <rPr>
        <sz val="9"/>
        <color theme="1"/>
        <rFont val="Times New Roman"/>
        <family val="1"/>
      </rPr>
      <t>#0086</t>
    </r>
    <r>
      <rPr>
        <sz val="9"/>
        <color theme="1"/>
        <rFont val="ＭＳ 明朝"/>
        <family val="1"/>
        <charset val="128"/>
      </rPr>
      <t>）で算出され、単位は</t>
    </r>
    <r>
      <rPr>
        <sz val="9"/>
        <color theme="1"/>
        <rFont val="Times New Roman"/>
        <family val="1"/>
      </rPr>
      <t>particles/m3</t>
    </r>
    <r>
      <rPr>
        <sz val="9"/>
        <color theme="1"/>
        <rFont val="ＭＳ 明朝"/>
        <family val="1"/>
        <charset val="128"/>
      </rPr>
      <t>です。</t>
    </r>
    <rPh sb="9" eb="11">
      <t>リュウシ</t>
    </rPh>
    <rPh sb="12" eb="14">
      <t>リュウシ</t>
    </rPh>
    <rPh sb="14" eb="16">
      <t>ジュウリョウ</t>
    </rPh>
    <rPh sb="16" eb="18">
      <t>タイセキ</t>
    </rPh>
    <rPh sb="18" eb="20">
      <t>ミツド</t>
    </rPh>
    <rPh sb="22" eb="24">
      <t>ゲンソク</t>
    </rPh>
    <rPh sb="27" eb="29">
      <t>リュウシ</t>
    </rPh>
    <rPh sb="29" eb="31">
      <t>ジュウリョウ</t>
    </rPh>
    <rPh sb="40" eb="42">
      <t>ロスイ</t>
    </rPh>
    <rPh sb="42" eb="43">
      <t>リョウ</t>
    </rPh>
    <rPh sb="51" eb="53">
      <t>サンシュツ</t>
    </rPh>
    <rPh sb="56" eb="58">
      <t>タンイ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</si>
  <si>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以上の粒子の粒子重量面積密度で、原則として粒子重量（</t>
    </r>
    <r>
      <rPr>
        <sz val="9"/>
        <color theme="1"/>
        <rFont val="Times New Roman"/>
        <family val="1"/>
      </rPr>
      <t>#0232</t>
    </r>
    <r>
      <rPr>
        <sz val="9"/>
        <color theme="1"/>
        <rFont val="ＭＳ 明朝"/>
        <family val="1"/>
        <charset val="128"/>
      </rPr>
      <t>）</t>
    </r>
    <r>
      <rPr>
        <sz val="9"/>
        <color theme="1"/>
        <rFont val="Times New Roman"/>
        <family val="1"/>
      </rPr>
      <t xml:space="preserve"> / </t>
    </r>
    <r>
      <rPr>
        <sz val="9"/>
        <color theme="1"/>
        <rFont val="ＭＳ 明朝"/>
        <family val="1"/>
        <charset val="128"/>
      </rPr>
      <t>試料採取面積（</t>
    </r>
    <r>
      <rPr>
        <sz val="9"/>
        <color theme="1"/>
        <rFont val="Times New Roman"/>
        <family val="1"/>
      </rPr>
      <t>#0082</t>
    </r>
    <r>
      <rPr>
        <sz val="9"/>
        <color theme="1"/>
        <rFont val="ＭＳ 明朝"/>
        <family val="1"/>
        <charset val="128"/>
      </rPr>
      <t>）</t>
    </r>
    <r>
      <rPr>
        <sz val="9"/>
        <color theme="1"/>
        <rFont val="Times New Roman"/>
        <family val="1"/>
      </rPr>
      <t>/1,000,0000m2/km2</t>
    </r>
    <r>
      <rPr>
        <sz val="9"/>
        <color theme="1"/>
        <rFont val="ＭＳ 明朝"/>
        <family val="1"/>
        <charset val="128"/>
      </rPr>
      <t>で算出され、単位は</t>
    </r>
    <r>
      <rPr>
        <sz val="9"/>
        <color theme="1"/>
        <rFont val="Times New Roman"/>
        <family val="1"/>
      </rPr>
      <t>particles/km2</t>
    </r>
    <r>
      <rPr>
        <sz val="9"/>
        <color theme="1"/>
        <rFont val="ＭＳ 明朝"/>
        <family val="1"/>
        <charset val="128"/>
      </rPr>
      <t>です。</t>
    </r>
    <rPh sb="9" eb="11">
      <t>リュウシ</t>
    </rPh>
    <rPh sb="12" eb="14">
      <t>リュウシ</t>
    </rPh>
    <rPh sb="14" eb="16">
      <t>ジュウリョウ</t>
    </rPh>
    <rPh sb="16" eb="18">
      <t>メンセキ</t>
    </rPh>
    <rPh sb="18" eb="20">
      <t>ミツド</t>
    </rPh>
    <rPh sb="29" eb="31">
      <t>ジュウリョウ</t>
    </rPh>
    <rPh sb="41" eb="45">
      <t>シリョウサイシュ</t>
    </rPh>
    <rPh sb="45" eb="47">
      <t>メンセキ</t>
    </rPh>
    <rPh sb="77" eb="79">
      <t>タンイ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</si>
  <si>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未満の粒子の形状の分類です。形状は、</t>
    </r>
    <r>
      <rPr>
        <sz val="9"/>
        <color theme="1"/>
        <rFont val="Times New Roman"/>
        <family val="1"/>
      </rPr>
      <t>Fragments</t>
    </r>
    <r>
      <rPr>
        <sz val="9"/>
        <color theme="1"/>
        <rFont val="ＭＳ Ｐ明朝"/>
        <family val="1"/>
        <charset val="128"/>
      </rPr>
      <t>、</t>
    </r>
    <r>
      <rPr>
        <sz val="9"/>
        <color theme="1"/>
        <rFont val="Times New Roman"/>
        <family val="1"/>
      </rPr>
      <t>Film</t>
    </r>
    <r>
      <rPr>
        <sz val="9"/>
        <color theme="1"/>
        <rFont val="ＭＳ Ｐ明朝"/>
        <family val="1"/>
        <charset val="128"/>
      </rPr>
      <t>、</t>
    </r>
    <r>
      <rPr>
        <sz val="9"/>
        <color theme="1"/>
        <rFont val="Times New Roman"/>
        <family val="1"/>
        <charset val="128"/>
      </rPr>
      <t>Bea</t>
    </r>
    <r>
      <rPr>
        <sz val="9"/>
        <color theme="1"/>
        <rFont val="Times New Roman"/>
        <family val="1"/>
      </rPr>
      <t>ds</t>
    </r>
    <r>
      <rPr>
        <sz val="9"/>
        <color theme="1"/>
        <rFont val="ＭＳ Ｐ明朝"/>
        <family val="1"/>
        <charset val="128"/>
      </rPr>
      <t>、</t>
    </r>
    <r>
      <rPr>
        <sz val="9"/>
        <color theme="1"/>
        <rFont val="Times New Roman"/>
        <family val="1"/>
        <charset val="128"/>
      </rPr>
      <t>Form</t>
    </r>
    <r>
      <rPr>
        <sz val="9"/>
        <color theme="1"/>
        <rFont val="ＭＳ 明朝"/>
        <family val="1"/>
        <charset val="128"/>
      </rPr>
      <t>、</t>
    </r>
    <r>
      <rPr>
        <sz val="9"/>
        <color theme="1"/>
        <rFont val="Times New Roman"/>
        <family val="1"/>
        <charset val="128"/>
      </rPr>
      <t>Pellets</t>
    </r>
    <r>
      <rPr>
        <sz val="9"/>
        <color theme="1"/>
        <rFont val="ＭＳ 明朝"/>
        <family val="1"/>
        <charset val="128"/>
      </rPr>
      <t>、</t>
    </r>
    <r>
      <rPr>
        <sz val="9"/>
        <color theme="1"/>
        <rFont val="Times New Roman"/>
        <family val="1"/>
        <charset val="128"/>
      </rPr>
      <t>Fibers</t>
    </r>
    <r>
      <rPr>
        <sz val="9"/>
        <color theme="1"/>
        <rFont val="ＭＳ 明朝"/>
        <family val="1"/>
        <charset val="128"/>
      </rPr>
      <t>、</t>
    </r>
    <r>
      <rPr>
        <sz val="9"/>
        <color theme="1"/>
        <rFont val="Times New Roman"/>
        <family val="1"/>
        <charset val="128"/>
      </rPr>
      <t>Others</t>
    </r>
    <r>
      <rPr>
        <sz val="9"/>
        <color theme="1"/>
        <rFont val="ＭＳ 明朝"/>
        <family val="1"/>
        <charset val="128"/>
      </rPr>
      <t>に分類しています。</t>
    </r>
    <rPh sb="6" eb="8">
      <t>ミマン</t>
    </rPh>
    <rPh sb="9" eb="11">
      <t>リュウシ</t>
    </rPh>
    <rPh sb="12" eb="14">
      <t>ケイジョウ</t>
    </rPh>
    <rPh sb="15" eb="17">
      <t>ブンルイ</t>
    </rPh>
    <rPh sb="20" eb="22">
      <t>ケイジョウ</t>
    </rPh>
    <rPh sb="72" eb="74">
      <t>ブンルイ</t>
    </rPh>
    <phoneticPr fontId="1"/>
  </si>
  <si>
    <r>
      <t>Shape_category 1 (d&lt;5mm)</t>
    </r>
    <r>
      <rPr>
        <sz val="9"/>
        <color theme="1"/>
        <rFont val="ＭＳ 明朝"/>
        <family val="2"/>
        <charset val="128"/>
      </rPr>
      <t>（</t>
    </r>
    <r>
      <rPr>
        <sz val="9"/>
        <color theme="1"/>
        <rFont val="Times New Roman"/>
        <family val="1"/>
      </rPr>
      <t>#0238</t>
    </r>
    <r>
      <rPr>
        <sz val="9"/>
        <color theme="1"/>
        <rFont val="ＭＳ 明朝"/>
        <family val="2"/>
        <charset val="128"/>
      </rPr>
      <t>）に分類される形状の割合で、単位は</t>
    </r>
    <r>
      <rPr>
        <sz val="9"/>
        <color theme="1"/>
        <rFont val="Times New Roman"/>
        <family val="2"/>
      </rPr>
      <t>%</t>
    </r>
    <r>
      <rPr>
        <sz val="9"/>
        <color theme="1"/>
        <rFont val="ＭＳ Ｐ明朝"/>
        <family val="2"/>
        <charset val="128"/>
      </rPr>
      <t>です。</t>
    </r>
    <r>
      <rPr>
        <sz val="9"/>
        <color theme="1"/>
        <rFont val="ＭＳ 明朝"/>
        <family val="2"/>
        <charset val="128"/>
      </rPr>
      <t>、</t>
    </r>
    <rPh sb="32" eb="34">
      <t>ブンルイ</t>
    </rPh>
    <rPh sb="37" eb="39">
      <t>ケイジョウ</t>
    </rPh>
    <rPh sb="40" eb="42">
      <t>ワリアイ</t>
    </rPh>
    <rPh sb="44" eb="46">
      <t>タンイ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</si>
  <si>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未満の粒子の材質の分類です。材質は、</t>
    </r>
    <r>
      <rPr>
        <sz val="9"/>
        <color theme="1"/>
        <rFont val="Times New Roman"/>
        <family val="1"/>
      </rPr>
      <t>PP</t>
    </r>
    <r>
      <rPr>
        <sz val="9"/>
        <color theme="1"/>
        <rFont val="ＭＳ Ｐ明朝"/>
        <family val="1"/>
        <charset val="128"/>
      </rPr>
      <t>、</t>
    </r>
    <r>
      <rPr>
        <sz val="9"/>
        <color theme="1"/>
        <rFont val="Times New Roman"/>
        <family val="1"/>
      </rPr>
      <t>HDPE</t>
    </r>
    <r>
      <rPr>
        <sz val="9"/>
        <color theme="1"/>
        <rFont val="ＭＳ Ｐ明朝"/>
        <family val="1"/>
        <charset val="128"/>
      </rPr>
      <t>、</t>
    </r>
    <r>
      <rPr>
        <sz val="9"/>
        <color theme="1"/>
        <rFont val="Times New Roman"/>
        <family val="1"/>
      </rPr>
      <t>LDPE</t>
    </r>
    <r>
      <rPr>
        <sz val="9"/>
        <color theme="1"/>
        <rFont val="ＭＳ Ｐ明朝"/>
        <family val="1"/>
        <charset val="128"/>
      </rPr>
      <t>、</t>
    </r>
    <r>
      <rPr>
        <sz val="9"/>
        <color theme="1"/>
        <rFont val="Times New Roman"/>
        <family val="1"/>
      </rPr>
      <t>PE</t>
    </r>
    <r>
      <rPr>
        <sz val="9"/>
        <color theme="1"/>
        <rFont val="ＭＳ Ｐ明朝"/>
        <family val="1"/>
        <charset val="128"/>
      </rPr>
      <t>、</t>
    </r>
    <r>
      <rPr>
        <sz val="9"/>
        <color theme="1"/>
        <rFont val="Times New Roman"/>
        <family val="1"/>
      </rPr>
      <t>PS</t>
    </r>
    <r>
      <rPr>
        <sz val="9"/>
        <color theme="1"/>
        <rFont val="ＭＳ Ｐ明朝"/>
        <family val="1"/>
        <charset val="128"/>
      </rPr>
      <t>、</t>
    </r>
    <r>
      <rPr>
        <sz val="9"/>
        <color theme="1"/>
        <rFont val="Times New Roman"/>
        <family val="1"/>
      </rPr>
      <t>PU</t>
    </r>
    <r>
      <rPr>
        <sz val="9"/>
        <color theme="1"/>
        <rFont val="ＭＳ 明朝"/>
        <family val="1"/>
        <charset val="128"/>
      </rPr>
      <t>、</t>
    </r>
    <r>
      <rPr>
        <sz val="9"/>
        <color theme="1"/>
        <rFont val="Times New Roman"/>
        <family val="1"/>
        <charset val="128"/>
      </rPr>
      <t>Others</t>
    </r>
    <r>
      <rPr>
        <sz val="9"/>
        <color theme="1"/>
        <rFont val="ＭＳ 明朝"/>
        <family val="1"/>
        <charset val="128"/>
      </rPr>
      <t>に分類しています。</t>
    </r>
    <rPh sb="6" eb="8">
      <t>ミマン</t>
    </rPh>
    <rPh sb="9" eb="11">
      <t>リュウシ</t>
    </rPh>
    <rPh sb="12" eb="14">
      <t>ザイシツ</t>
    </rPh>
    <rPh sb="15" eb="17">
      <t>ブンルイ</t>
    </rPh>
    <rPh sb="20" eb="22">
      <t>ザイシツ</t>
    </rPh>
    <rPh sb="53" eb="55">
      <t>ブンルイ</t>
    </rPh>
    <phoneticPr fontId="1"/>
  </si>
  <si>
    <r>
      <rPr>
        <sz val="9"/>
        <color theme="1"/>
        <rFont val="ＭＳ 明朝"/>
        <family val="1"/>
        <charset val="128"/>
      </rPr>
      <t>粒径が</t>
    </r>
    <r>
      <rPr>
        <sz val="9"/>
        <color theme="1"/>
        <rFont val="Times New Roman"/>
        <family val="1"/>
      </rPr>
      <t>5mm</t>
    </r>
    <r>
      <rPr>
        <sz val="9"/>
        <color theme="1"/>
        <rFont val="ＭＳ 明朝"/>
        <family val="1"/>
        <charset val="128"/>
      </rPr>
      <t>未満の粒子の色の分類です。色は、</t>
    </r>
    <r>
      <rPr>
        <sz val="9"/>
        <color theme="1"/>
        <rFont val="Times New Roman"/>
        <family val="1"/>
      </rPr>
      <t>Transparent</t>
    </r>
    <r>
      <rPr>
        <sz val="9"/>
        <color theme="1"/>
        <rFont val="ＭＳ Ｐ明朝"/>
        <family val="1"/>
        <charset val="128"/>
      </rPr>
      <t>、</t>
    </r>
    <r>
      <rPr>
        <sz val="9"/>
        <color theme="1"/>
        <rFont val="Times New Roman"/>
        <family val="1"/>
      </rPr>
      <t>White</t>
    </r>
    <r>
      <rPr>
        <sz val="9"/>
        <color theme="1"/>
        <rFont val="ＭＳ Ｐ明朝"/>
        <family val="1"/>
        <charset val="128"/>
      </rPr>
      <t>、</t>
    </r>
    <r>
      <rPr>
        <sz val="9"/>
        <color theme="1"/>
        <rFont val="Times New Roman"/>
        <family val="1"/>
      </rPr>
      <t>Red</t>
    </r>
    <r>
      <rPr>
        <sz val="9"/>
        <color theme="1"/>
        <rFont val="ＭＳ Ｐ明朝"/>
        <family val="1"/>
        <charset val="128"/>
      </rPr>
      <t>、</t>
    </r>
    <r>
      <rPr>
        <sz val="9"/>
        <color theme="1"/>
        <rFont val="Times New Roman"/>
        <family val="1"/>
      </rPr>
      <t>Orange</t>
    </r>
    <r>
      <rPr>
        <sz val="9"/>
        <color theme="1"/>
        <rFont val="ＭＳ Ｐ明朝"/>
        <family val="1"/>
        <charset val="128"/>
      </rPr>
      <t>、</t>
    </r>
    <r>
      <rPr>
        <sz val="9"/>
        <color theme="1"/>
        <rFont val="Times New Roman"/>
        <family val="1"/>
      </rPr>
      <t>Yellow</t>
    </r>
    <r>
      <rPr>
        <sz val="9"/>
        <color theme="1"/>
        <rFont val="ＭＳ Ｐ明朝"/>
        <family val="1"/>
        <charset val="128"/>
      </rPr>
      <t>、</t>
    </r>
    <r>
      <rPr>
        <sz val="9"/>
        <color theme="1"/>
        <rFont val="Times New Roman"/>
        <family val="1"/>
      </rPr>
      <t>Green</t>
    </r>
    <r>
      <rPr>
        <sz val="9"/>
        <color theme="1"/>
        <rFont val="ＭＳ 明朝"/>
        <family val="1"/>
        <charset val="128"/>
      </rPr>
      <t>、</t>
    </r>
    <r>
      <rPr>
        <sz val="9"/>
        <color theme="1"/>
        <rFont val="Times New Roman"/>
        <family val="1"/>
      </rPr>
      <t>Blue</t>
    </r>
    <r>
      <rPr>
        <sz val="9"/>
        <color theme="1"/>
        <rFont val="ＭＳ Ｐ明朝"/>
        <family val="1"/>
        <charset val="128"/>
      </rPr>
      <t>、</t>
    </r>
    <r>
      <rPr>
        <sz val="9"/>
        <color theme="1"/>
        <rFont val="Times New Roman"/>
        <family val="1"/>
      </rPr>
      <t>Violet</t>
    </r>
    <r>
      <rPr>
        <sz val="9"/>
        <color theme="1"/>
        <rFont val="ＭＳ Ｐ明朝"/>
        <family val="1"/>
        <charset val="128"/>
      </rPr>
      <t>、</t>
    </r>
    <r>
      <rPr>
        <sz val="9"/>
        <color theme="1"/>
        <rFont val="Times New Roman"/>
        <family val="1"/>
      </rPr>
      <t>Black</t>
    </r>
    <r>
      <rPr>
        <sz val="9"/>
        <color theme="1"/>
        <rFont val="ＭＳ Ｐ明朝"/>
        <family val="1"/>
        <charset val="128"/>
      </rPr>
      <t>、</t>
    </r>
    <r>
      <rPr>
        <sz val="9"/>
        <color theme="1"/>
        <rFont val="Times New Roman"/>
        <family val="1"/>
      </rPr>
      <t>Multicolors</t>
    </r>
    <r>
      <rPr>
        <sz val="9"/>
        <color theme="1"/>
        <rFont val="ＭＳ Ｐ明朝"/>
        <family val="1"/>
        <charset val="128"/>
      </rPr>
      <t>、</t>
    </r>
    <r>
      <rPr>
        <sz val="9"/>
        <color theme="1"/>
        <rFont val="Times New Roman"/>
        <family val="1"/>
        <charset val="128"/>
      </rPr>
      <t>Others</t>
    </r>
    <r>
      <rPr>
        <sz val="9"/>
        <color theme="1"/>
        <rFont val="ＭＳ 明朝"/>
        <family val="1"/>
        <charset val="128"/>
      </rPr>
      <t>に分類しています。</t>
    </r>
    <rPh sb="6" eb="8">
      <t>ミマン</t>
    </rPh>
    <rPh sb="9" eb="11">
      <t>リュウシ</t>
    </rPh>
    <rPh sb="12" eb="13">
      <t>イロ</t>
    </rPh>
    <rPh sb="14" eb="16">
      <t>ブンルイ</t>
    </rPh>
    <rPh sb="19" eb="20">
      <t>イロ</t>
    </rPh>
    <rPh sb="101" eb="103">
      <t>ブンルイ</t>
    </rPh>
    <phoneticPr fontId="1"/>
  </si>
  <si>
    <t>Material_category 1 (d&lt;5mm)</t>
    <phoneticPr fontId="1"/>
  </si>
  <si>
    <r>
      <t>Material_category 1 (d&lt;5mm)</t>
    </r>
    <r>
      <rPr>
        <sz val="9"/>
        <color theme="1"/>
        <rFont val="ＭＳ 明朝"/>
        <family val="2"/>
        <charset val="128"/>
      </rPr>
      <t>（</t>
    </r>
    <r>
      <rPr>
        <sz val="9"/>
        <color theme="1"/>
        <rFont val="Times New Roman"/>
        <family val="1"/>
      </rPr>
      <t>#0258</t>
    </r>
    <r>
      <rPr>
        <sz val="9"/>
        <color theme="1"/>
        <rFont val="ＭＳ 明朝"/>
        <family val="2"/>
        <charset val="128"/>
      </rPr>
      <t>）に分類される材質の割合で、単位は</t>
    </r>
    <r>
      <rPr>
        <sz val="9"/>
        <color theme="1"/>
        <rFont val="Times New Roman"/>
        <family val="2"/>
      </rPr>
      <t>%</t>
    </r>
    <r>
      <rPr>
        <sz val="9"/>
        <color theme="1"/>
        <rFont val="ＭＳ Ｐ明朝"/>
        <family val="2"/>
        <charset val="128"/>
      </rPr>
      <t>です。</t>
    </r>
    <r>
      <rPr>
        <sz val="9"/>
        <color theme="1"/>
        <rFont val="ＭＳ 明朝"/>
        <family val="2"/>
        <charset val="128"/>
      </rPr>
      <t>、</t>
    </r>
    <rPh sb="35" eb="37">
      <t>ブンルイ</t>
    </rPh>
    <rPh sb="40" eb="42">
      <t>ザイシツ</t>
    </rPh>
    <rPh sb="43" eb="45">
      <t>ワリアイ</t>
    </rPh>
    <rPh sb="47" eb="49">
      <t>タンイ</t>
    </rPh>
    <phoneticPr fontId="1"/>
  </si>
  <si>
    <t>Colour_category 1 (d&lt;5mm)</t>
    <phoneticPr fontId="1"/>
  </si>
  <si>
    <r>
      <t>Colour_category 1 (d&lt;5mm)</t>
    </r>
    <r>
      <rPr>
        <sz val="9"/>
        <color theme="1"/>
        <rFont val="ＭＳ 明朝"/>
        <family val="2"/>
        <charset val="128"/>
      </rPr>
      <t>（</t>
    </r>
    <r>
      <rPr>
        <sz val="9"/>
        <color theme="1"/>
        <rFont val="Times New Roman"/>
        <family val="1"/>
      </rPr>
      <t>#0258</t>
    </r>
    <r>
      <rPr>
        <sz val="9"/>
        <color theme="1"/>
        <rFont val="ＭＳ 明朝"/>
        <family val="2"/>
        <charset val="128"/>
      </rPr>
      <t>）に分類される材質の割合で、単位は</t>
    </r>
    <r>
      <rPr>
        <sz val="9"/>
        <color theme="1"/>
        <rFont val="Times New Roman"/>
        <family val="2"/>
      </rPr>
      <t>%</t>
    </r>
    <r>
      <rPr>
        <sz val="9"/>
        <color theme="1"/>
        <rFont val="ＭＳ Ｐ明朝"/>
        <family val="2"/>
        <charset val="128"/>
      </rPr>
      <t>です。</t>
    </r>
    <r>
      <rPr>
        <sz val="9"/>
        <color theme="1"/>
        <rFont val="ＭＳ 明朝"/>
        <family val="2"/>
        <charset val="128"/>
      </rPr>
      <t>、</t>
    </r>
    <rPh sb="33" eb="35">
      <t>ブンルイ</t>
    </rPh>
    <rPh sb="38" eb="40">
      <t>ザイシツ</t>
    </rPh>
    <rPh sb="41" eb="43">
      <t>ワリアイ</t>
    </rPh>
    <rPh sb="45" eb="47">
      <t>タンイ</t>
    </rPh>
    <phoneticPr fontId="1"/>
  </si>
  <si>
    <t>G20 Information</t>
    <phoneticPr fontId="1"/>
  </si>
  <si>
    <r>
      <t>K720</t>
    </r>
    <r>
      <rPr>
        <sz val="9"/>
        <color theme="1"/>
        <rFont val="ＭＳ Ｐ明朝"/>
        <family val="1"/>
        <charset val="128"/>
      </rPr>
      <t>で作成し、</t>
    </r>
    <r>
      <rPr>
        <sz val="9"/>
        <color theme="1"/>
        <rFont val="Times New Roman"/>
        <family val="1"/>
      </rPr>
      <t>Web</t>
    </r>
    <r>
      <rPr>
        <sz val="9"/>
        <color theme="1"/>
        <rFont val="ＭＳ Ｐ明朝"/>
        <family val="1"/>
        <charset val="128"/>
      </rPr>
      <t>サイトのお知らせで表示する。（将来メールマガジンで配信する内容でもある。）</t>
    </r>
    <rPh sb="5" eb="7">
      <t>サクセイ</t>
    </rPh>
    <rPh sb="17" eb="18">
      <t>シ</t>
    </rPh>
    <rPh sb="21" eb="23">
      <t>ヒョウジ</t>
    </rPh>
    <rPh sb="27" eb="29">
      <t>ショウライ</t>
    </rPh>
    <rPh sb="37" eb="39">
      <t>ハイシン</t>
    </rPh>
    <rPh sb="41" eb="43">
      <t>ナイヨウ</t>
    </rPh>
    <phoneticPr fontId="1"/>
  </si>
  <si>
    <t>データの管理・編集権限を制御する。変更履歴において変更を行った人物を特定する。</t>
    <phoneticPr fontId="1"/>
  </si>
  <si>
    <t>別表３　システム更新情報の帳票イメージ、データ定義及びCRUDマトリックス一覧</t>
    <rPh sb="0" eb="2">
      <t>ベッピョウ</t>
    </rPh>
    <rPh sb="8" eb="10">
      <t>コウシン</t>
    </rPh>
    <rPh sb="10" eb="12">
      <t>ジョウホウ</t>
    </rPh>
    <phoneticPr fontId="1"/>
  </si>
  <si>
    <r>
      <rPr>
        <sz val="9"/>
        <rFont val="ＭＳ 明朝"/>
        <family val="1"/>
        <charset val="128"/>
      </rPr>
      <t>帳票イメージ（</t>
    </r>
    <r>
      <rPr>
        <sz val="9"/>
        <rFont val="ＭＳ Ｐ明朝"/>
        <family val="1"/>
        <charset val="128"/>
      </rPr>
      <t>機能要件定義書、第４章　帳票に関する事項、２．帳票イメージ）</t>
    </r>
    <rPh sb="0" eb="2">
      <t>チョウヒョウ</t>
    </rPh>
    <rPh sb="19" eb="21">
      <t>チョウヒョウ</t>
    </rPh>
    <rPh sb="30" eb="32">
      <t>チョウヒョウ</t>
    </rPh>
    <phoneticPr fontId="1"/>
  </si>
  <si>
    <r>
      <t>CRUD</t>
    </r>
    <r>
      <rPr>
        <sz val="9"/>
        <rFont val="ＭＳ 明朝"/>
        <family val="1"/>
        <charset val="128"/>
      </rPr>
      <t>マトリックス（機能要件定義書、第５章　データに関する事項、４．</t>
    </r>
    <r>
      <rPr>
        <sz val="9"/>
        <rFont val="Times New Roman"/>
        <family val="1"/>
      </rPr>
      <t>CRUD</t>
    </r>
    <r>
      <rPr>
        <sz val="9"/>
        <rFont val="ＭＳ 明朝"/>
        <family val="1"/>
        <charset val="128"/>
      </rPr>
      <t>マトリックス）</t>
    </r>
    <rPh sb="11" eb="13">
      <t>キノウ</t>
    </rPh>
    <rPh sb="13" eb="15">
      <t>ヨウケン</t>
    </rPh>
    <rPh sb="15" eb="18">
      <t>テイギショ</t>
    </rPh>
    <rPh sb="19" eb="20">
      <t>ダイ</t>
    </rPh>
    <rPh sb="21" eb="22">
      <t>ショウ</t>
    </rPh>
    <rPh sb="27" eb="28">
      <t>カン</t>
    </rPh>
    <rPh sb="30" eb="32">
      <t>ジコウ</t>
    </rPh>
    <phoneticPr fontId="1"/>
  </si>
  <si>
    <r>
      <rPr>
        <sz val="9"/>
        <rFont val="ＭＳ 明朝"/>
        <family val="1"/>
        <charset val="128"/>
      </rPr>
      <t>データ定義</t>
    </r>
    <r>
      <rPr>
        <sz val="9"/>
        <rFont val="Times New Roman"/>
        <family val="1"/>
      </rPr>
      <t>ID</t>
    </r>
    <rPh sb="3" eb="5">
      <t>テイギ</t>
    </rPh>
    <phoneticPr fontId="1"/>
  </si>
  <si>
    <r>
      <rPr>
        <sz val="9"/>
        <rFont val="ＭＳ 明朝"/>
        <family val="1"/>
        <charset val="128"/>
      </rPr>
      <t>データ名</t>
    </r>
    <rPh sb="3" eb="4">
      <t>メイ</t>
    </rPh>
    <phoneticPr fontId="1"/>
  </si>
  <si>
    <r>
      <rPr>
        <sz val="9"/>
        <rFont val="ＭＳ 明朝"/>
        <family val="1"/>
        <charset val="128"/>
      </rPr>
      <t>海洋ごみデータ</t>
    </r>
    <rPh sb="0" eb="2">
      <t>カイヨウ</t>
    </rPh>
    <phoneticPr fontId="1"/>
  </si>
  <si>
    <r>
      <rPr>
        <sz val="9"/>
        <rFont val="ＭＳ 明朝"/>
        <family val="1"/>
        <charset val="128"/>
      </rPr>
      <t>データタイプ</t>
    </r>
    <phoneticPr fontId="1"/>
  </si>
  <si>
    <r>
      <rPr>
        <sz val="9"/>
        <rFont val="ＭＳ 明朝"/>
        <family val="1"/>
        <charset val="128"/>
      </rPr>
      <t>上位概念</t>
    </r>
    <rPh sb="0" eb="4">
      <t>ジョウイガイネン</t>
    </rPh>
    <phoneticPr fontId="1"/>
  </si>
  <si>
    <r>
      <rPr>
        <sz val="9"/>
        <rFont val="ＭＳ 明朝"/>
        <family val="1"/>
        <charset val="128"/>
      </rPr>
      <t>－</t>
    </r>
    <phoneticPr fontId="1"/>
  </si>
  <si>
    <r>
      <rPr>
        <sz val="9"/>
        <rFont val="ＭＳ 明朝"/>
        <family val="1"/>
        <charset val="128"/>
      </rPr>
      <t>データの単位</t>
    </r>
    <rPh sb="4" eb="6">
      <t>タンイ</t>
    </rPh>
    <phoneticPr fontId="1"/>
  </si>
  <si>
    <r>
      <t>1</t>
    </r>
    <r>
      <rPr>
        <sz val="9"/>
        <rFont val="ＭＳ 明朝"/>
        <family val="1"/>
        <charset val="128"/>
      </rPr>
      <t>回の試料採取に対して</t>
    </r>
    <r>
      <rPr>
        <sz val="9"/>
        <rFont val="Times New Roman"/>
        <family val="1"/>
      </rPr>
      <t>1</t>
    </r>
    <r>
      <rPr>
        <sz val="9"/>
        <rFont val="ＭＳ 明朝"/>
        <family val="1"/>
        <charset val="128"/>
      </rPr>
      <t>件のデータレコードを作成する。</t>
    </r>
    <phoneticPr fontId="1"/>
  </si>
  <si>
    <r>
      <t xml:space="preserve">K171 </t>
    </r>
    <r>
      <rPr>
        <sz val="9"/>
        <rFont val="ＭＳ Ｐ明朝"/>
        <family val="1"/>
        <charset val="128"/>
      </rPr>
      <t>データ登録、</t>
    </r>
    <r>
      <rPr>
        <sz val="9"/>
        <rFont val="Times New Roman"/>
        <family val="1"/>
      </rPr>
      <t xml:space="preserve">K241 </t>
    </r>
    <r>
      <rPr>
        <sz val="9"/>
        <rFont val="ＭＳ Ｐ明朝"/>
        <family val="1"/>
        <charset val="128"/>
      </rPr>
      <t>補正データ登録</t>
    </r>
    <phoneticPr fontId="1"/>
  </si>
  <si>
    <r>
      <t xml:space="preserve">K410 </t>
    </r>
    <r>
      <rPr>
        <sz val="9"/>
        <rFont val="ＭＳ Ｐ明朝"/>
        <family val="1"/>
        <charset val="128"/>
      </rPr>
      <t>調査地点分布図</t>
    </r>
    <phoneticPr fontId="1"/>
  </si>
  <si>
    <r>
      <t xml:space="preserve">K420 </t>
    </r>
    <r>
      <rPr>
        <sz val="9"/>
        <rFont val="ＭＳ Ｐ明朝"/>
        <family val="1"/>
        <charset val="128"/>
      </rPr>
      <t>調査密度分布図、</t>
    </r>
    <r>
      <rPr>
        <sz val="9"/>
        <rFont val="Times New Roman"/>
        <family val="1"/>
      </rPr>
      <t xml:space="preserve">K430 </t>
    </r>
    <r>
      <rPr>
        <sz val="9"/>
        <rFont val="ＭＳ Ｐ明朝"/>
        <family val="1"/>
        <charset val="128"/>
      </rPr>
      <t>査数変化図、</t>
    </r>
    <r>
      <rPr>
        <sz val="9"/>
        <rFont val="Times New Roman"/>
        <family val="1"/>
      </rPr>
      <t xml:space="preserve">K440 </t>
    </r>
    <r>
      <rPr>
        <sz val="9"/>
        <rFont val="ＭＳ Ｐ明朝"/>
        <family val="1"/>
        <charset val="128"/>
      </rPr>
      <t>粒子密度分布図、</t>
    </r>
    <r>
      <rPr>
        <sz val="9"/>
        <rFont val="Times New Roman"/>
        <family val="1"/>
      </rPr>
      <t xml:space="preserve">K450 </t>
    </r>
    <r>
      <rPr>
        <sz val="9"/>
        <rFont val="ＭＳ Ｐ明朝"/>
        <family val="1"/>
        <charset val="128"/>
      </rPr>
      <t>粒子密度変化図</t>
    </r>
    <r>
      <rPr>
        <sz val="9"/>
        <rFont val="Times New Roman"/>
        <family val="1"/>
      </rPr>
      <t xml:space="preserve">K520 </t>
    </r>
    <r>
      <rPr>
        <sz val="9"/>
        <rFont val="ＭＳ Ｐ明朝"/>
        <family val="1"/>
        <charset val="128"/>
      </rPr>
      <t>二次データの提供</t>
    </r>
    <phoneticPr fontId="1"/>
  </si>
  <si>
    <r>
      <t xml:space="preserve">K510 </t>
    </r>
    <r>
      <rPr>
        <sz val="9"/>
        <rFont val="ＭＳ Ｐ明朝"/>
        <family val="1"/>
        <charset val="128"/>
      </rPr>
      <t>一次データの提供</t>
    </r>
    <rPh sb="5" eb="7">
      <t>イチジ</t>
    </rPh>
    <rPh sb="11" eb="13">
      <t>テイキョウ</t>
    </rPh>
    <phoneticPr fontId="1"/>
  </si>
  <si>
    <r>
      <rPr>
        <sz val="9"/>
        <rFont val="ＭＳ 明朝"/>
        <family val="1"/>
        <charset val="128"/>
      </rPr>
      <t>用途</t>
    </r>
    <rPh sb="0" eb="2">
      <t>ヨウト</t>
    </rPh>
    <phoneticPr fontId="1"/>
  </si>
  <si>
    <r>
      <t>K410</t>
    </r>
    <r>
      <rPr>
        <sz val="9"/>
        <rFont val="ＭＳ 明朝"/>
        <family val="1"/>
        <charset val="128"/>
      </rPr>
      <t>、</t>
    </r>
    <r>
      <rPr>
        <sz val="9"/>
        <rFont val="Times New Roman"/>
        <family val="1"/>
      </rPr>
      <t>K420</t>
    </r>
    <r>
      <rPr>
        <sz val="9"/>
        <rFont val="ＭＳ 明朝"/>
        <family val="1"/>
        <charset val="128"/>
      </rPr>
      <t>、</t>
    </r>
    <r>
      <rPr>
        <sz val="9"/>
        <rFont val="Times New Roman"/>
        <family val="1"/>
      </rPr>
      <t>K430</t>
    </r>
    <r>
      <rPr>
        <sz val="9"/>
        <rFont val="ＭＳ 明朝"/>
        <family val="1"/>
        <charset val="128"/>
      </rPr>
      <t>、</t>
    </r>
    <r>
      <rPr>
        <sz val="9"/>
        <rFont val="Times New Roman"/>
        <family val="1"/>
      </rPr>
      <t>K440</t>
    </r>
    <r>
      <rPr>
        <sz val="9"/>
        <rFont val="ＭＳ 明朝"/>
        <family val="1"/>
        <charset val="128"/>
      </rPr>
      <t>及び</t>
    </r>
    <r>
      <rPr>
        <sz val="9"/>
        <rFont val="Times New Roman"/>
        <family val="1"/>
      </rPr>
      <t>K450</t>
    </r>
    <r>
      <rPr>
        <sz val="9"/>
        <rFont val="ＭＳ 明朝"/>
        <family val="1"/>
        <charset val="128"/>
      </rPr>
      <t>で可視化に使用し、</t>
    </r>
    <r>
      <rPr>
        <sz val="9"/>
        <rFont val="Times New Roman"/>
        <family val="1"/>
      </rPr>
      <t>K510</t>
    </r>
    <r>
      <rPr>
        <sz val="9"/>
        <rFont val="ＭＳ Ｐ明朝"/>
        <family val="1"/>
        <charset val="128"/>
      </rPr>
      <t>及び</t>
    </r>
    <r>
      <rPr>
        <sz val="9"/>
        <rFont val="Times New Roman"/>
        <family val="1"/>
      </rPr>
      <t>K520</t>
    </r>
    <r>
      <rPr>
        <sz val="9"/>
        <rFont val="ＭＳ 明朝"/>
        <family val="1"/>
        <charset val="128"/>
      </rPr>
      <t>で利用者に提供するデータ</t>
    </r>
    <rPh sb="19" eb="20">
      <t>オヨ</t>
    </rPh>
    <rPh sb="26" eb="29">
      <t>カシカ</t>
    </rPh>
    <rPh sb="30" eb="32">
      <t>シヨウ</t>
    </rPh>
    <rPh sb="38" eb="39">
      <t>オヨ</t>
    </rPh>
    <rPh sb="45" eb="48">
      <t>リヨウシャ</t>
    </rPh>
    <rPh sb="49" eb="51">
      <t>テイキョウ</t>
    </rPh>
    <phoneticPr fontId="1"/>
  </si>
  <si>
    <r>
      <rPr>
        <sz val="9"/>
        <rFont val="ＭＳ 明朝"/>
        <family val="1"/>
        <charset val="128"/>
      </rPr>
      <t>履歴管理</t>
    </r>
    <rPh sb="0" eb="2">
      <t>リレキ</t>
    </rPh>
    <rPh sb="2" eb="4">
      <t>カンリ</t>
    </rPh>
    <phoneticPr fontId="1"/>
  </si>
  <si>
    <r>
      <rPr>
        <sz val="9"/>
        <rFont val="ＭＳ 明朝"/>
        <family val="1"/>
        <charset val="128"/>
      </rPr>
      <t>機密性レベル</t>
    </r>
    <phoneticPr fontId="1"/>
  </si>
  <si>
    <r>
      <rPr>
        <sz val="9"/>
        <rFont val="ＭＳ 明朝"/>
        <family val="1"/>
        <charset val="128"/>
      </rPr>
      <t>機密性</t>
    </r>
    <r>
      <rPr>
        <sz val="9"/>
        <rFont val="Times New Roman"/>
        <family val="1"/>
      </rPr>
      <t>1</t>
    </r>
    <r>
      <rPr>
        <sz val="9"/>
        <rFont val="ＭＳ 明朝"/>
        <family val="1"/>
        <charset val="128"/>
      </rPr>
      <t>情報</t>
    </r>
    <phoneticPr fontId="1"/>
  </si>
  <si>
    <r>
      <rPr>
        <sz val="9"/>
        <rFont val="ＭＳ 明朝"/>
        <family val="1"/>
        <charset val="128"/>
      </rPr>
      <t>暗号化有無</t>
    </r>
    <rPh sb="0" eb="2">
      <t>アンゴウ</t>
    </rPh>
    <rPh sb="2" eb="3">
      <t>カ</t>
    </rPh>
    <rPh sb="3" eb="5">
      <t>ウム</t>
    </rPh>
    <phoneticPr fontId="1"/>
  </si>
  <si>
    <r>
      <rPr>
        <sz val="9"/>
        <rFont val="ＭＳ 明朝"/>
        <family val="1"/>
        <charset val="128"/>
      </rPr>
      <t>無</t>
    </r>
    <rPh sb="0" eb="1">
      <t>ナ</t>
    </rPh>
    <phoneticPr fontId="1"/>
  </si>
  <si>
    <r>
      <rPr>
        <sz val="9"/>
        <rFont val="ＭＳ 明朝"/>
        <family val="1"/>
        <charset val="128"/>
      </rPr>
      <t>データ項目</t>
    </r>
    <r>
      <rPr>
        <sz val="9"/>
        <rFont val="Times New Roman"/>
        <family val="1"/>
      </rPr>
      <t>ID</t>
    </r>
    <rPh sb="3" eb="5">
      <t>コウモク</t>
    </rPh>
    <phoneticPr fontId="1"/>
  </si>
  <si>
    <r>
      <rPr>
        <sz val="9"/>
        <rFont val="ＭＳ 明朝"/>
        <family val="1"/>
        <charset val="128"/>
      </rPr>
      <t>データ概要</t>
    </r>
    <rPh sb="3" eb="5">
      <t>ガイヨウ</t>
    </rPh>
    <phoneticPr fontId="1"/>
  </si>
  <si>
    <r>
      <rPr>
        <sz val="9"/>
        <rFont val="ＭＳ 明朝"/>
        <family val="1"/>
        <charset val="128"/>
      </rPr>
      <t>主要キー</t>
    </r>
    <rPh sb="0" eb="2">
      <t>シュヨウ</t>
    </rPh>
    <phoneticPr fontId="1"/>
  </si>
  <si>
    <r>
      <rPr>
        <sz val="9"/>
        <rFont val="ＭＳ 明朝"/>
        <family val="1"/>
        <charset val="128"/>
      </rPr>
      <t>参照キー</t>
    </r>
    <rPh sb="0" eb="2">
      <t>サンショウ</t>
    </rPh>
    <phoneticPr fontId="1"/>
  </si>
  <si>
    <r>
      <rPr>
        <sz val="9"/>
        <rFont val="ＭＳ 明朝"/>
        <family val="1"/>
        <charset val="128"/>
      </rPr>
      <t>データの型</t>
    </r>
    <rPh sb="4" eb="5">
      <t>カタ</t>
    </rPh>
    <phoneticPr fontId="1"/>
  </si>
  <si>
    <r>
      <rPr>
        <sz val="9"/>
        <rFont val="ＭＳ 明朝"/>
        <family val="1"/>
        <charset val="128"/>
      </rPr>
      <t>桁数</t>
    </r>
    <rPh sb="0" eb="2">
      <t>ケタスウ</t>
    </rPh>
    <phoneticPr fontId="1"/>
  </si>
  <si>
    <r>
      <rPr>
        <sz val="9"/>
        <rFont val="ＭＳ 明朝"/>
        <family val="1"/>
        <charset val="128"/>
      </rPr>
      <t>標準化レベル</t>
    </r>
    <rPh sb="0" eb="3">
      <t>ヒョウジュンカ</t>
    </rPh>
    <phoneticPr fontId="1"/>
  </si>
  <si>
    <r>
      <rPr>
        <sz val="9"/>
        <rFont val="ＭＳ 明朝"/>
        <family val="1"/>
        <charset val="128"/>
      </rPr>
      <t>備考</t>
    </r>
    <rPh sb="0" eb="2">
      <t>ビコウ</t>
    </rPh>
    <phoneticPr fontId="1"/>
  </si>
  <si>
    <r>
      <rPr>
        <sz val="9"/>
        <rFont val="ＭＳ 明朝"/>
        <family val="2"/>
        <charset val="128"/>
      </rPr>
      <t>〇</t>
    </r>
    <phoneticPr fontId="1"/>
  </si>
  <si>
    <r>
      <rPr>
        <sz val="9"/>
        <rFont val="ＭＳ 明朝"/>
        <family val="1"/>
        <charset val="128"/>
      </rPr>
      <t>整数</t>
    </r>
    <rPh sb="0" eb="2">
      <t>セイスウ</t>
    </rPh>
    <phoneticPr fontId="1"/>
  </si>
  <si>
    <r>
      <rPr>
        <sz val="9"/>
        <rFont val="ＭＳ 明朝"/>
        <family val="1"/>
        <charset val="128"/>
      </rPr>
      <t>データレコードの</t>
    </r>
    <r>
      <rPr>
        <sz val="9"/>
        <rFont val="Times New Roman"/>
        <family val="1"/>
      </rPr>
      <t>ID</t>
    </r>
    <phoneticPr fontId="1"/>
  </si>
  <si>
    <r>
      <rPr>
        <sz val="9"/>
        <rFont val="ＭＳ 明朝"/>
        <family val="1"/>
        <charset val="128"/>
      </rPr>
      <t>〇</t>
    </r>
    <phoneticPr fontId="1"/>
  </si>
  <si>
    <r>
      <rPr>
        <sz val="9"/>
        <rFont val="ＭＳ 明朝"/>
        <family val="1"/>
        <charset val="128"/>
      </rPr>
      <t>部局標準</t>
    </r>
    <phoneticPr fontId="1"/>
  </si>
  <si>
    <r>
      <rPr>
        <sz val="9"/>
        <rFont val="ＭＳ 明朝"/>
        <family val="1"/>
        <charset val="128"/>
      </rPr>
      <t>データレコードのバージョン</t>
    </r>
    <phoneticPr fontId="1"/>
  </si>
  <si>
    <r>
      <rPr>
        <sz val="9"/>
        <rFont val="ＭＳ 明朝"/>
        <family val="1"/>
        <charset val="128"/>
      </rPr>
      <t>年月日時分秒</t>
    </r>
    <rPh sb="0" eb="3">
      <t>ネンガッピ</t>
    </rPh>
    <rPh sb="3" eb="4">
      <t>ジ</t>
    </rPh>
    <rPh sb="4" eb="5">
      <t>フン</t>
    </rPh>
    <rPh sb="5" eb="6">
      <t>ビョウ</t>
    </rPh>
    <phoneticPr fontId="1"/>
  </si>
  <si>
    <r>
      <rPr>
        <sz val="9"/>
        <rFont val="ＭＳ 明朝"/>
        <family val="1"/>
        <charset val="128"/>
      </rPr>
      <t>データベースでの一般公開日</t>
    </r>
    <rPh sb="8" eb="10">
      <t>イッパン</t>
    </rPh>
    <rPh sb="10" eb="13">
      <t>コウカイビ</t>
    </rPh>
    <phoneticPr fontId="1"/>
  </si>
  <si>
    <r>
      <rPr>
        <sz val="9"/>
        <rFont val="ＭＳ 明朝"/>
        <family val="1"/>
        <charset val="128"/>
      </rPr>
      <t>文字列</t>
    </r>
    <rPh sb="0" eb="3">
      <t>モジレツ</t>
    </rPh>
    <phoneticPr fontId="1"/>
  </si>
  <si>
    <r>
      <rPr>
        <sz val="9"/>
        <rFont val="ＭＳ 明朝"/>
        <family val="1"/>
        <charset val="128"/>
      </rPr>
      <t>データ提供者名</t>
    </r>
    <rPh sb="3" eb="5">
      <t>テイキョウ</t>
    </rPh>
    <rPh sb="5" eb="6">
      <t>シャ</t>
    </rPh>
    <rPh sb="6" eb="7">
      <t>メイ</t>
    </rPh>
    <phoneticPr fontId="1"/>
  </si>
  <si>
    <r>
      <rPr>
        <sz val="9"/>
        <rFont val="ＭＳ 明朝"/>
        <family val="1"/>
        <charset val="128"/>
      </rPr>
      <t>所属機関の国又は地域名</t>
    </r>
    <rPh sb="0" eb="4">
      <t>ショゾクキカン</t>
    </rPh>
    <rPh sb="5" eb="6">
      <t>クニ</t>
    </rPh>
    <rPh sb="6" eb="7">
      <t>マタ</t>
    </rPh>
    <rPh sb="8" eb="10">
      <t>チイキ</t>
    </rPh>
    <rPh sb="10" eb="11">
      <t>メイ</t>
    </rPh>
    <phoneticPr fontId="1"/>
  </si>
  <si>
    <r>
      <t>#006</t>
    </r>
    <r>
      <rPr>
        <sz val="9"/>
        <rFont val="ＭＳ 明朝"/>
        <family val="1"/>
        <charset val="128"/>
      </rPr>
      <t>のコード</t>
    </r>
    <r>
      <rPr>
        <sz val="9"/>
        <rFont val="Times New Roman"/>
        <family val="1"/>
      </rPr>
      <t>ISO 3166-1</t>
    </r>
    <r>
      <rPr>
        <sz val="9"/>
        <rFont val="ＭＳ 明朝"/>
        <family val="1"/>
        <charset val="128"/>
      </rPr>
      <t>国名数字コード</t>
    </r>
    <rPh sb="20" eb="22">
      <t>スウジ</t>
    </rPh>
    <phoneticPr fontId="1"/>
  </si>
  <si>
    <r>
      <rPr>
        <sz val="9"/>
        <rFont val="ＭＳ 明朝"/>
        <family val="1"/>
        <charset val="128"/>
      </rPr>
      <t>国際標準</t>
    </r>
    <rPh sb="0" eb="4">
      <t>コクサイヒョウジュン</t>
    </rPh>
    <phoneticPr fontId="1"/>
  </si>
  <si>
    <r>
      <rPr>
        <sz val="9"/>
        <rFont val="ＭＳ 明朝"/>
        <family val="1"/>
        <charset val="128"/>
      </rPr>
      <t>データ提供者の所属機関</t>
    </r>
    <rPh sb="3" eb="6">
      <t>テイキョウシャ</t>
    </rPh>
    <rPh sb="7" eb="11">
      <t>ショゾクキカン</t>
    </rPh>
    <phoneticPr fontId="1"/>
  </si>
  <si>
    <r>
      <t>1</t>
    </r>
    <r>
      <rPr>
        <sz val="9"/>
        <rFont val="ＭＳ Ｐ明朝"/>
        <family val="1"/>
        <charset val="128"/>
      </rPr>
      <t>～</t>
    </r>
    <phoneticPr fontId="1"/>
  </si>
  <si>
    <r>
      <t>#9</t>
    </r>
    <r>
      <rPr>
        <sz val="9"/>
        <rFont val="ＭＳ 明朝"/>
        <family val="1"/>
        <charset val="128"/>
      </rPr>
      <t>のコード</t>
    </r>
    <phoneticPr fontId="1"/>
  </si>
  <si>
    <r>
      <rPr>
        <sz val="9"/>
        <rFont val="ＭＳ 明朝"/>
        <family val="1"/>
        <charset val="128"/>
      </rPr>
      <t>航海名</t>
    </r>
    <rPh sb="0" eb="3">
      <t>コウカイメイ</t>
    </rPh>
    <phoneticPr fontId="1"/>
  </si>
  <si>
    <r>
      <rPr>
        <sz val="9"/>
        <rFont val="ＭＳ 明朝"/>
        <family val="1"/>
        <charset val="128"/>
      </rPr>
      <t>データレコードの出典</t>
    </r>
    <rPh sb="8" eb="10">
      <t>シュッテン</t>
    </rPh>
    <phoneticPr fontId="1"/>
  </si>
  <si>
    <r>
      <rPr>
        <sz val="9"/>
        <rFont val="ＭＳ 明朝"/>
        <family val="1"/>
        <charset val="128"/>
      </rPr>
      <t>データレコードの</t>
    </r>
    <r>
      <rPr>
        <sz val="9"/>
        <rFont val="Times New Roman"/>
        <family val="1"/>
      </rPr>
      <t>DOI</t>
    </r>
    <phoneticPr fontId="1"/>
  </si>
  <si>
    <r>
      <rPr>
        <sz val="9"/>
        <rFont val="ＭＳ 明朝"/>
        <family val="1"/>
        <charset val="128"/>
      </rPr>
      <t>データレコードの入手方法</t>
    </r>
    <r>
      <rPr>
        <sz val="9"/>
        <rFont val="Times New Roman"/>
        <family val="1"/>
      </rPr>
      <t>ID</t>
    </r>
    <rPh sb="8" eb="12">
      <t>ニュウシュホウホウ</t>
    </rPh>
    <phoneticPr fontId="1"/>
  </si>
  <si>
    <r>
      <t>1:</t>
    </r>
    <r>
      <rPr>
        <sz val="9"/>
        <rFont val="ＭＳ 明朝"/>
        <family val="1"/>
        <charset val="128"/>
      </rPr>
      <t>提供、</t>
    </r>
    <r>
      <rPr>
        <sz val="9"/>
        <rFont val="Times New Roman"/>
        <family val="1"/>
      </rPr>
      <t>2:</t>
    </r>
    <r>
      <rPr>
        <sz val="9"/>
        <rFont val="ＭＳ 明朝"/>
        <family val="1"/>
        <charset val="128"/>
      </rPr>
      <t>他</t>
    </r>
    <r>
      <rPr>
        <sz val="9"/>
        <rFont val="Times New Roman"/>
        <family val="1"/>
      </rPr>
      <t>DB</t>
    </r>
    <r>
      <rPr>
        <sz val="9"/>
        <rFont val="ＭＳ 明朝"/>
        <family val="1"/>
        <charset val="128"/>
      </rPr>
      <t>転載、</t>
    </r>
    <r>
      <rPr>
        <sz val="9"/>
        <rFont val="Times New Roman"/>
        <family val="1"/>
      </rPr>
      <t>3:</t>
    </r>
    <r>
      <rPr>
        <sz val="9"/>
        <rFont val="ＭＳ 明朝"/>
        <family val="1"/>
        <charset val="128"/>
      </rPr>
      <t>公表資料引用</t>
    </r>
    <rPh sb="2" eb="4">
      <t>テイキョウ</t>
    </rPh>
    <rPh sb="7" eb="8">
      <t>タ</t>
    </rPh>
    <rPh sb="10" eb="12">
      <t>テンサイ</t>
    </rPh>
    <rPh sb="15" eb="17">
      <t>コウヒョウ</t>
    </rPh>
    <rPh sb="17" eb="19">
      <t>シリョウ</t>
    </rPh>
    <rPh sb="19" eb="21">
      <t>インヨウ</t>
    </rPh>
    <phoneticPr fontId="1"/>
  </si>
  <si>
    <r>
      <t>1</t>
    </r>
    <r>
      <rPr>
        <sz val="9"/>
        <rFont val="ＭＳ 明朝"/>
        <family val="1"/>
        <charset val="128"/>
      </rPr>
      <t>〜</t>
    </r>
    <r>
      <rPr>
        <sz val="9"/>
        <rFont val="Times New Roman"/>
        <family val="1"/>
      </rPr>
      <t>5</t>
    </r>
    <phoneticPr fontId="1"/>
  </si>
  <si>
    <r>
      <rPr>
        <sz val="9"/>
        <rFont val="ＭＳ 明朝"/>
        <family val="1"/>
        <charset val="128"/>
      </rPr>
      <t>データレコードの補正レベル</t>
    </r>
    <rPh sb="8" eb="10">
      <t>ホセイ</t>
    </rPh>
    <phoneticPr fontId="1"/>
  </si>
  <si>
    <r>
      <t>00</t>
    </r>
    <r>
      <rPr>
        <sz val="9"/>
        <rFont val="ＭＳ 明朝"/>
        <family val="1"/>
        <charset val="128"/>
      </rPr>
      <t>〜</t>
    </r>
    <r>
      <rPr>
        <sz val="9"/>
        <rFont val="Times New Roman"/>
        <family val="1"/>
      </rPr>
      <t>22</t>
    </r>
    <r>
      <rPr>
        <sz val="9"/>
        <rFont val="ＭＳ 明朝"/>
        <family val="1"/>
        <charset val="128"/>
      </rPr>
      <t>（</t>
    </r>
    <r>
      <rPr>
        <sz val="9"/>
        <rFont val="Times New Roman"/>
        <family val="1"/>
      </rPr>
      <t>Level 302</t>
    </r>
    <r>
      <rPr>
        <sz val="9"/>
        <rFont val="ＭＳ 明朝"/>
        <family val="1"/>
        <charset val="128"/>
      </rPr>
      <t>は別帳票）</t>
    </r>
    <rPh sb="16" eb="17">
      <t>ベツ</t>
    </rPh>
    <rPh sb="17" eb="19">
      <t>チョウヒョウ</t>
    </rPh>
    <phoneticPr fontId="1"/>
  </si>
  <si>
    <r>
      <rPr>
        <sz val="9"/>
        <rFont val="ＭＳ 明朝"/>
        <family val="1"/>
        <charset val="128"/>
      </rPr>
      <t>データレコードの補正方法</t>
    </r>
    <rPh sb="8" eb="12">
      <t>ホセイホウホウ</t>
    </rPh>
    <phoneticPr fontId="1"/>
  </si>
  <si>
    <r>
      <rPr>
        <sz val="9"/>
        <rFont val="ＭＳ 明朝"/>
        <family val="1"/>
        <charset val="128"/>
      </rPr>
      <t>補正前のデータレコードの出典</t>
    </r>
    <rPh sb="0" eb="2">
      <t>ホセイ</t>
    </rPh>
    <rPh sb="2" eb="3">
      <t>マエ</t>
    </rPh>
    <rPh sb="12" eb="14">
      <t>シュッテン</t>
    </rPh>
    <phoneticPr fontId="1"/>
  </si>
  <si>
    <r>
      <rPr>
        <sz val="9"/>
        <rFont val="ＭＳ 明朝"/>
        <family val="1"/>
        <charset val="128"/>
      </rPr>
      <t>補正前のデータレコードの</t>
    </r>
    <r>
      <rPr>
        <sz val="9"/>
        <rFont val="Times New Roman"/>
        <family val="1"/>
      </rPr>
      <t>DOI</t>
    </r>
    <rPh sb="0" eb="2">
      <t>ホセイ</t>
    </rPh>
    <rPh sb="2" eb="3">
      <t>マエ</t>
    </rPh>
    <phoneticPr fontId="1"/>
  </si>
  <si>
    <r>
      <rPr>
        <sz val="9"/>
        <rFont val="ＭＳ 明朝"/>
        <family val="1"/>
        <charset val="128"/>
      </rPr>
      <t>補正前のデータレコードの</t>
    </r>
    <r>
      <rPr>
        <sz val="9"/>
        <rFont val="Times New Roman"/>
        <family val="1"/>
      </rPr>
      <t>ID</t>
    </r>
    <rPh sb="0" eb="2">
      <t>ホセイ</t>
    </rPh>
    <rPh sb="2" eb="3">
      <t>マエ</t>
    </rPh>
    <phoneticPr fontId="1"/>
  </si>
  <si>
    <r>
      <rPr>
        <sz val="9"/>
        <rFont val="ＭＳ 明朝"/>
        <family val="1"/>
        <charset val="128"/>
      </rPr>
      <t>調査サンプル名</t>
    </r>
    <rPh sb="0" eb="2">
      <t>チョウサ</t>
    </rPh>
    <rPh sb="6" eb="7">
      <t>メイ</t>
    </rPh>
    <phoneticPr fontId="1"/>
  </si>
  <si>
    <t>Time Diff (hours)</t>
    <phoneticPr fontId="1"/>
  </si>
  <si>
    <r>
      <rPr>
        <sz val="9"/>
        <rFont val="ＭＳ 明朝"/>
        <family val="1"/>
        <charset val="128"/>
      </rPr>
      <t>少数第</t>
    </r>
    <r>
      <rPr>
        <sz val="9"/>
        <rFont val="Times New Roman"/>
        <family val="1"/>
      </rPr>
      <t>2</t>
    </r>
    <r>
      <rPr>
        <sz val="9"/>
        <rFont val="ＭＳ 明朝"/>
        <family val="1"/>
        <charset val="128"/>
      </rPr>
      <t>位までの数</t>
    </r>
    <rPh sb="0" eb="2">
      <t>ショウスウ</t>
    </rPh>
    <rPh sb="2" eb="3">
      <t>ダイ</t>
    </rPh>
    <rPh sb="4" eb="5">
      <t>イ</t>
    </rPh>
    <phoneticPr fontId="1"/>
  </si>
  <si>
    <r>
      <rPr>
        <sz val="9"/>
        <rFont val="ＭＳ 明朝"/>
        <family val="1"/>
        <charset val="128"/>
      </rPr>
      <t>標準時間からの字さ</t>
    </r>
    <rPh sb="0" eb="2">
      <t>ヒョウジュン</t>
    </rPh>
    <rPh sb="2" eb="4">
      <t>ジカン</t>
    </rPh>
    <rPh sb="7" eb="8">
      <t>ジ</t>
    </rPh>
    <phoneticPr fontId="1"/>
  </si>
  <si>
    <r>
      <t>-12.00</t>
    </r>
    <r>
      <rPr>
        <sz val="9"/>
        <rFont val="ＭＳ 明朝"/>
        <family val="1"/>
        <charset val="128"/>
      </rPr>
      <t>〜</t>
    </r>
    <r>
      <rPr>
        <sz val="9"/>
        <rFont val="Times New Roman"/>
        <family val="1"/>
      </rPr>
      <t>+14.00</t>
    </r>
    <phoneticPr fontId="1"/>
  </si>
  <si>
    <r>
      <rPr>
        <sz val="9"/>
        <rFont val="ＭＳ 明朝"/>
        <family val="1"/>
        <charset val="128"/>
      </rPr>
      <t>年月日</t>
    </r>
  </si>
  <si>
    <r>
      <rPr>
        <sz val="9"/>
        <rFont val="ＭＳ 明朝"/>
        <family val="1"/>
        <charset val="128"/>
      </rPr>
      <t>試料採取の開始年月日</t>
    </r>
    <phoneticPr fontId="1"/>
  </si>
  <si>
    <r>
      <rPr>
        <sz val="9"/>
        <rFont val="ＭＳ 明朝"/>
        <family val="1"/>
        <charset val="128"/>
      </rPr>
      <t>試料採取の終了年月日</t>
    </r>
    <rPh sb="5" eb="7">
      <t>シュウリョウ</t>
    </rPh>
    <phoneticPr fontId="1"/>
  </si>
  <si>
    <r>
      <rPr>
        <sz val="9"/>
        <rFont val="ＭＳ 明朝"/>
        <family val="1"/>
        <charset val="128"/>
      </rPr>
      <t>時分秒</t>
    </r>
    <rPh sb="0" eb="1">
      <t>ジ</t>
    </rPh>
    <rPh sb="1" eb="2">
      <t>フン</t>
    </rPh>
    <rPh sb="2" eb="3">
      <t>ビョウ</t>
    </rPh>
    <phoneticPr fontId="1"/>
  </si>
  <si>
    <r>
      <rPr>
        <sz val="9"/>
        <rFont val="ＭＳ 明朝"/>
        <family val="1"/>
        <charset val="128"/>
      </rPr>
      <t>試料採取の開始時刻</t>
    </r>
    <rPh sb="0" eb="4">
      <t>シリョウサイシュ</t>
    </rPh>
    <rPh sb="5" eb="7">
      <t>カイシ</t>
    </rPh>
    <rPh sb="7" eb="9">
      <t>ジコク</t>
    </rPh>
    <phoneticPr fontId="1"/>
  </si>
  <si>
    <r>
      <rPr>
        <sz val="9"/>
        <rFont val="ＭＳ 明朝"/>
        <family val="1"/>
        <charset val="128"/>
      </rPr>
      <t>試料採取の終了時刻</t>
    </r>
    <rPh sb="0" eb="4">
      <t>シリョウサイシュ</t>
    </rPh>
    <rPh sb="5" eb="7">
      <t>シュウリョウ</t>
    </rPh>
    <rPh sb="7" eb="9">
      <t>ジコク</t>
    </rPh>
    <phoneticPr fontId="1"/>
  </si>
  <si>
    <r>
      <rPr>
        <sz val="9"/>
        <rFont val="ＭＳ 明朝"/>
        <family val="1"/>
        <charset val="128"/>
      </rPr>
      <t>試料採取を行った季節</t>
    </r>
    <rPh sb="0" eb="4">
      <t>シリョウサイシュ</t>
    </rPh>
    <rPh sb="5" eb="6">
      <t>オコナ</t>
    </rPh>
    <rPh sb="8" eb="10">
      <t>キセツ</t>
    </rPh>
    <phoneticPr fontId="1"/>
  </si>
  <si>
    <r>
      <rPr>
        <sz val="9"/>
        <rFont val="ＭＳ 明朝"/>
        <family val="1"/>
        <charset val="128"/>
      </rPr>
      <t>試料採取を行った海域名</t>
    </r>
    <rPh sb="0" eb="4">
      <t>シリョウサイシュ</t>
    </rPh>
    <rPh sb="5" eb="6">
      <t>オコナ</t>
    </rPh>
    <rPh sb="8" eb="11">
      <t>カイイキメイ</t>
    </rPh>
    <phoneticPr fontId="1"/>
  </si>
  <si>
    <r>
      <rPr>
        <sz val="9"/>
        <rFont val="ＭＳ 明朝"/>
        <family val="1"/>
        <charset val="128"/>
      </rPr>
      <t>少数第</t>
    </r>
    <r>
      <rPr>
        <sz val="9"/>
        <rFont val="Times New Roman"/>
        <family val="1"/>
      </rPr>
      <t>4</t>
    </r>
    <r>
      <rPr>
        <sz val="9"/>
        <rFont val="ＭＳ 明朝"/>
        <family val="1"/>
        <charset val="128"/>
      </rPr>
      <t>位まで数</t>
    </r>
    <rPh sb="0" eb="2">
      <t>ショウスウ</t>
    </rPh>
    <rPh sb="2" eb="3">
      <t>ダイ</t>
    </rPh>
    <rPh sb="4" eb="5">
      <t>イ</t>
    </rPh>
    <rPh sb="7" eb="8">
      <t>カズ</t>
    </rPh>
    <phoneticPr fontId="1"/>
  </si>
  <si>
    <r>
      <rPr>
        <sz val="9"/>
        <rFont val="ＭＳ 明朝"/>
        <family val="1"/>
        <charset val="128"/>
      </rPr>
      <t>試料採取を開始した緯度</t>
    </r>
    <rPh sb="0" eb="4">
      <t>シリョウサイシュ</t>
    </rPh>
    <rPh sb="5" eb="7">
      <t>カイシ</t>
    </rPh>
    <rPh sb="9" eb="11">
      <t>イド</t>
    </rPh>
    <phoneticPr fontId="1"/>
  </si>
  <si>
    <r>
      <t>-90.0000</t>
    </r>
    <r>
      <rPr>
        <sz val="9"/>
        <rFont val="ＭＳ 明朝"/>
        <family val="1"/>
        <charset val="128"/>
      </rPr>
      <t>〜</t>
    </r>
    <r>
      <rPr>
        <sz val="9"/>
        <rFont val="Times New Roman"/>
        <family val="1"/>
      </rPr>
      <t>+90.0000</t>
    </r>
    <phoneticPr fontId="1"/>
  </si>
  <si>
    <r>
      <rPr>
        <sz val="9"/>
        <rFont val="ＭＳ 明朝"/>
        <family val="1"/>
        <charset val="128"/>
      </rPr>
      <t>少数第</t>
    </r>
    <r>
      <rPr>
        <sz val="9"/>
        <rFont val="Times New Roman"/>
        <family val="1"/>
      </rPr>
      <t>4</t>
    </r>
    <r>
      <rPr>
        <sz val="9"/>
        <rFont val="ＭＳ 明朝"/>
        <family val="1"/>
        <charset val="128"/>
      </rPr>
      <t>位まで数</t>
    </r>
    <rPh sb="0" eb="2">
      <t>ショウスウ</t>
    </rPh>
    <rPh sb="2" eb="3">
      <t>ダイ</t>
    </rPh>
    <rPh sb="4" eb="5">
      <t>イ</t>
    </rPh>
    <phoneticPr fontId="1"/>
  </si>
  <si>
    <r>
      <rPr>
        <sz val="9"/>
        <rFont val="ＭＳ 明朝"/>
        <family val="1"/>
        <charset val="128"/>
      </rPr>
      <t>試料採取を開始した経度</t>
    </r>
    <rPh sb="0" eb="4">
      <t>シリョウサイシュ</t>
    </rPh>
    <rPh sb="5" eb="7">
      <t>カイシ</t>
    </rPh>
    <rPh sb="9" eb="11">
      <t>ケイド</t>
    </rPh>
    <phoneticPr fontId="1"/>
  </si>
  <si>
    <r>
      <t>-180.0000</t>
    </r>
    <r>
      <rPr>
        <sz val="9"/>
        <rFont val="ＭＳ 明朝"/>
        <family val="1"/>
        <charset val="128"/>
      </rPr>
      <t>〜</t>
    </r>
    <r>
      <rPr>
        <sz val="9"/>
        <rFont val="Times New Roman"/>
        <family val="1"/>
      </rPr>
      <t>+180.0000</t>
    </r>
    <phoneticPr fontId="1"/>
  </si>
  <si>
    <r>
      <rPr>
        <sz val="9"/>
        <rFont val="ＭＳ 明朝"/>
        <family val="1"/>
        <charset val="128"/>
      </rPr>
      <t>少数第</t>
    </r>
    <r>
      <rPr>
        <sz val="9"/>
        <rFont val="Times New Roman"/>
        <family val="1"/>
      </rPr>
      <t>4</t>
    </r>
    <r>
      <rPr>
        <sz val="9"/>
        <rFont val="ＭＳ 明朝"/>
        <family val="1"/>
        <charset val="128"/>
      </rPr>
      <t>位まで</t>
    </r>
    <rPh sb="0" eb="2">
      <t>ショウスウ</t>
    </rPh>
    <rPh sb="2" eb="3">
      <t>ダイ</t>
    </rPh>
    <rPh sb="4" eb="5">
      <t>イ</t>
    </rPh>
    <phoneticPr fontId="1"/>
  </si>
  <si>
    <r>
      <rPr>
        <sz val="9"/>
        <rFont val="ＭＳ 明朝"/>
        <family val="1"/>
        <charset val="128"/>
      </rPr>
      <t>試料採取を終了した緯度</t>
    </r>
    <rPh sb="0" eb="4">
      <t>シリョウサイシュ</t>
    </rPh>
    <rPh sb="5" eb="7">
      <t>シュウリョウ</t>
    </rPh>
    <rPh sb="9" eb="11">
      <t>イド</t>
    </rPh>
    <phoneticPr fontId="1"/>
  </si>
  <si>
    <r>
      <rPr>
        <sz val="9"/>
        <rFont val="ＭＳ 明朝"/>
        <family val="1"/>
        <charset val="128"/>
      </rPr>
      <t>試料採取を終了した経度</t>
    </r>
    <rPh sb="0" eb="4">
      <t>シリョウサイシュ</t>
    </rPh>
    <rPh sb="5" eb="7">
      <t>シュウリョウ</t>
    </rPh>
    <rPh sb="9" eb="11">
      <t>ケイド</t>
    </rPh>
    <phoneticPr fontId="1"/>
  </si>
  <si>
    <r>
      <rPr>
        <sz val="9"/>
        <rFont val="ＭＳ 明朝"/>
        <family val="1"/>
        <charset val="128"/>
      </rPr>
      <t>調査船名</t>
    </r>
    <rPh sb="0" eb="4">
      <t>チョウサセンメイ</t>
    </rPh>
    <phoneticPr fontId="1"/>
  </si>
  <si>
    <r>
      <rPr>
        <sz val="9"/>
        <rFont val="ＭＳ 明朝"/>
        <family val="1"/>
        <charset val="128"/>
      </rPr>
      <t>調査船のコード</t>
    </r>
    <rPh sb="0" eb="3">
      <t>チョウサセン</t>
    </rPh>
    <phoneticPr fontId="1"/>
  </si>
  <si>
    <t>Sampling equipment</t>
    <phoneticPr fontId="1"/>
  </si>
  <si>
    <t>Classification of equipment</t>
    <phoneticPr fontId="1"/>
  </si>
  <si>
    <t>Type of equipment</t>
    <phoneticPr fontId="1"/>
  </si>
  <si>
    <t>Equipment Type</t>
    <phoneticPr fontId="1"/>
  </si>
  <si>
    <r>
      <rPr>
        <sz val="9"/>
        <rFont val="ＭＳ 明朝"/>
        <family val="1"/>
        <charset val="128"/>
      </rPr>
      <t>試料採取器具名</t>
    </r>
    <rPh sb="0" eb="4">
      <t>シリョウサイシュ</t>
    </rPh>
    <rPh sb="4" eb="6">
      <t>キグ</t>
    </rPh>
    <rPh sb="6" eb="7">
      <t>メイ</t>
    </rPh>
    <phoneticPr fontId="1"/>
  </si>
  <si>
    <r>
      <t>Neuston</t>
    </r>
    <r>
      <rPr>
        <sz val="9"/>
        <rFont val="ＭＳ 明朝"/>
        <family val="1"/>
        <charset val="128"/>
      </rPr>
      <t>、</t>
    </r>
    <r>
      <rPr>
        <sz val="9"/>
        <rFont val="Times New Roman"/>
        <family val="1"/>
      </rPr>
      <t>Manta</t>
    </r>
    <r>
      <rPr>
        <sz val="9"/>
        <rFont val="ＭＳ 明朝"/>
        <family val="1"/>
        <charset val="128"/>
      </rPr>
      <t>、</t>
    </r>
    <r>
      <rPr>
        <sz val="9"/>
        <rFont val="Times New Roman"/>
        <family val="1"/>
      </rPr>
      <t>Other</t>
    </r>
    <r>
      <rPr>
        <sz val="9"/>
        <rFont val="ＭＳ 明朝"/>
        <family val="1"/>
        <charset val="128"/>
      </rPr>
      <t>（詳述）</t>
    </r>
    <rPh sb="20" eb="22">
      <t>ショウジュツ</t>
    </rPh>
    <phoneticPr fontId="1"/>
  </si>
  <si>
    <t>Equipment Model</t>
    <phoneticPr fontId="1"/>
  </si>
  <si>
    <r>
      <rPr>
        <sz val="9"/>
        <rFont val="ＭＳ 明朝"/>
        <family val="1"/>
        <charset val="128"/>
      </rPr>
      <t>試料採取器具の型式</t>
    </r>
    <rPh sb="0" eb="6">
      <t>シリョウサイシュキグ</t>
    </rPh>
    <rPh sb="7" eb="9">
      <t>カタシキ</t>
    </rPh>
    <phoneticPr fontId="1"/>
  </si>
  <si>
    <t>Shape of water intake</t>
    <phoneticPr fontId="1"/>
  </si>
  <si>
    <r>
      <rPr>
        <sz val="9"/>
        <rFont val="ＭＳ 明朝"/>
        <family val="1"/>
        <charset val="128"/>
      </rPr>
      <t>試料採取口の形状</t>
    </r>
    <rPh sb="0" eb="4">
      <t>シリョウサイシュ</t>
    </rPh>
    <rPh sb="4" eb="5">
      <t>クチ</t>
    </rPh>
    <rPh sb="6" eb="8">
      <t>ケイジョウ</t>
    </rPh>
    <phoneticPr fontId="1"/>
  </si>
  <si>
    <r>
      <t>Rectangular</t>
    </r>
    <r>
      <rPr>
        <sz val="9"/>
        <rFont val="ＭＳ 明朝"/>
        <family val="1"/>
        <charset val="128"/>
      </rPr>
      <t>、</t>
    </r>
    <r>
      <rPr>
        <sz val="9"/>
        <rFont val="Times New Roman"/>
        <family val="1"/>
      </rPr>
      <t>Square</t>
    </r>
    <r>
      <rPr>
        <sz val="9"/>
        <rFont val="ＭＳ 明朝"/>
        <family val="1"/>
        <charset val="128"/>
      </rPr>
      <t>、</t>
    </r>
    <r>
      <rPr>
        <sz val="9"/>
        <rFont val="Times New Roman"/>
        <family val="1"/>
      </rPr>
      <t>Circular</t>
    </r>
    <r>
      <rPr>
        <sz val="9"/>
        <rFont val="ＭＳ 明朝"/>
        <family val="1"/>
        <charset val="128"/>
      </rPr>
      <t>、</t>
    </r>
    <r>
      <rPr>
        <sz val="9"/>
        <rFont val="Times New Roman"/>
        <family val="1"/>
      </rPr>
      <t>Other</t>
    </r>
    <r>
      <rPr>
        <sz val="9"/>
        <rFont val="ＭＳ 明朝"/>
        <family val="1"/>
        <charset val="128"/>
      </rPr>
      <t>（詳述）</t>
    </r>
    <phoneticPr fontId="1"/>
  </si>
  <si>
    <t>Size of water intake (Width, Unit: m)</t>
    <phoneticPr fontId="1"/>
  </si>
  <si>
    <t>Intake Width (m)</t>
    <phoneticPr fontId="1"/>
  </si>
  <si>
    <r>
      <rPr>
        <sz val="9"/>
        <rFont val="ＭＳ 明朝"/>
        <family val="1"/>
        <charset val="128"/>
      </rPr>
      <t>少数第</t>
    </r>
    <r>
      <rPr>
        <sz val="9"/>
        <rFont val="Times New Roman"/>
        <family val="1"/>
      </rPr>
      <t>3</t>
    </r>
    <r>
      <rPr>
        <sz val="9"/>
        <rFont val="ＭＳ 明朝"/>
        <family val="1"/>
        <charset val="128"/>
      </rPr>
      <t>位までの正の数</t>
    </r>
    <rPh sb="0" eb="2">
      <t>ショウスウ</t>
    </rPh>
    <rPh sb="2" eb="3">
      <t>ダイ</t>
    </rPh>
    <rPh sb="4" eb="5">
      <t>イ</t>
    </rPh>
    <rPh sb="8" eb="9">
      <t>セイ</t>
    </rPh>
    <rPh sb="10" eb="11">
      <t>カズ</t>
    </rPh>
    <phoneticPr fontId="1"/>
  </si>
  <si>
    <r>
      <rPr>
        <sz val="9"/>
        <rFont val="ＭＳ 明朝"/>
        <family val="1"/>
        <charset val="128"/>
      </rPr>
      <t>試料採取口の幅</t>
    </r>
    <rPh sb="0" eb="2">
      <t>シリョウ</t>
    </rPh>
    <rPh sb="2" eb="4">
      <t>サイシュ</t>
    </rPh>
    <rPh sb="4" eb="5">
      <t>クチ</t>
    </rPh>
    <rPh sb="6" eb="7">
      <t>ハバ</t>
    </rPh>
    <phoneticPr fontId="1"/>
  </si>
  <si>
    <r>
      <t>0.000</t>
    </r>
    <r>
      <rPr>
        <sz val="9"/>
        <rFont val="ＭＳ 明朝"/>
        <family val="1"/>
        <charset val="128"/>
      </rPr>
      <t>～</t>
    </r>
    <r>
      <rPr>
        <sz val="9"/>
        <rFont val="Times New Roman"/>
        <family val="1"/>
      </rPr>
      <t>99.999</t>
    </r>
    <phoneticPr fontId="1"/>
  </si>
  <si>
    <t>Size of water intake (Height, Unit: m)</t>
    <phoneticPr fontId="1"/>
  </si>
  <si>
    <t>Intake Height (m)</t>
    <phoneticPr fontId="1"/>
  </si>
  <si>
    <r>
      <rPr>
        <sz val="9"/>
        <rFont val="ＭＳ 明朝"/>
        <family val="1"/>
        <charset val="128"/>
      </rPr>
      <t>少数第</t>
    </r>
    <r>
      <rPr>
        <sz val="9"/>
        <rFont val="Times New Roman"/>
        <family val="1"/>
      </rPr>
      <t>3</t>
    </r>
    <r>
      <rPr>
        <sz val="9"/>
        <rFont val="ＭＳ 明朝"/>
        <family val="1"/>
        <charset val="128"/>
      </rPr>
      <t>位まで正の数</t>
    </r>
    <rPh sb="0" eb="2">
      <t>ショウスウ</t>
    </rPh>
    <rPh sb="2" eb="3">
      <t>ダイ</t>
    </rPh>
    <rPh sb="4" eb="5">
      <t>イ</t>
    </rPh>
    <phoneticPr fontId="1"/>
  </si>
  <si>
    <r>
      <rPr>
        <sz val="9"/>
        <rFont val="ＭＳ 明朝"/>
        <family val="1"/>
        <charset val="128"/>
      </rPr>
      <t>試料採取口の高さ</t>
    </r>
    <rPh sb="0" eb="2">
      <t>シリョウ</t>
    </rPh>
    <rPh sb="2" eb="4">
      <t>サイシュ</t>
    </rPh>
    <rPh sb="4" eb="5">
      <t>クチ</t>
    </rPh>
    <rPh sb="6" eb="7">
      <t>タカ</t>
    </rPh>
    <phoneticPr fontId="1"/>
  </si>
  <si>
    <t>Size of water intake (Area, Unit: m2)</t>
    <phoneticPr fontId="1"/>
  </si>
  <si>
    <t>Intake Area (m2)</t>
    <phoneticPr fontId="1"/>
  </si>
  <si>
    <r>
      <rPr>
        <sz val="9"/>
        <rFont val="ＭＳ 明朝"/>
        <family val="1"/>
        <charset val="128"/>
      </rPr>
      <t>少数第</t>
    </r>
    <r>
      <rPr>
        <sz val="9"/>
        <rFont val="Times New Roman"/>
        <family val="1"/>
      </rPr>
      <t>6</t>
    </r>
    <r>
      <rPr>
        <sz val="9"/>
        <rFont val="ＭＳ 明朝"/>
        <family val="1"/>
        <charset val="128"/>
      </rPr>
      <t>位まで正の数</t>
    </r>
    <rPh sb="0" eb="2">
      <t>ショウスウ</t>
    </rPh>
    <rPh sb="2" eb="3">
      <t>ダイ</t>
    </rPh>
    <rPh sb="4" eb="5">
      <t>イ</t>
    </rPh>
    <phoneticPr fontId="1"/>
  </si>
  <si>
    <r>
      <rPr>
        <sz val="9"/>
        <rFont val="ＭＳ 明朝"/>
        <family val="1"/>
        <charset val="128"/>
      </rPr>
      <t>試料採取口の面積</t>
    </r>
    <rPh sb="0" eb="2">
      <t>シリョウ</t>
    </rPh>
    <rPh sb="2" eb="4">
      <t>サイシュ</t>
    </rPh>
    <rPh sb="4" eb="5">
      <t>クチ</t>
    </rPh>
    <rPh sb="6" eb="8">
      <t>メンセキ</t>
    </rPh>
    <phoneticPr fontId="1"/>
  </si>
  <si>
    <r>
      <t>0.000000</t>
    </r>
    <r>
      <rPr>
        <sz val="9"/>
        <rFont val="ＭＳ 明朝"/>
        <family val="1"/>
        <charset val="128"/>
      </rPr>
      <t>～</t>
    </r>
    <r>
      <rPr>
        <sz val="9"/>
        <rFont val="Times New Roman"/>
        <family val="1"/>
      </rPr>
      <t>9999.999999</t>
    </r>
    <phoneticPr fontId="1"/>
  </si>
  <si>
    <t>Net Length (m)</t>
    <phoneticPr fontId="1"/>
  </si>
  <si>
    <r>
      <rPr>
        <sz val="9"/>
        <rFont val="ＭＳ 明朝"/>
        <family val="1"/>
        <charset val="128"/>
      </rPr>
      <t>試料採取器具の長さ</t>
    </r>
    <rPh sb="0" eb="4">
      <t>シリョウサイシュ</t>
    </rPh>
    <rPh sb="4" eb="6">
      <t>キグ</t>
    </rPh>
    <rPh sb="7" eb="8">
      <t>ナガ</t>
    </rPh>
    <phoneticPr fontId="1"/>
  </si>
  <si>
    <t>Mesh openings (mm)</t>
    <phoneticPr fontId="1"/>
  </si>
  <si>
    <r>
      <rPr>
        <sz val="9"/>
        <rFont val="ＭＳ 明朝"/>
        <family val="1"/>
        <charset val="128"/>
      </rPr>
      <t>試料採取網の目開き</t>
    </r>
    <rPh sb="0" eb="4">
      <t>シリョウサイシュ</t>
    </rPh>
    <rPh sb="4" eb="5">
      <t>アミ</t>
    </rPh>
    <rPh sb="6" eb="8">
      <t>メヒラ</t>
    </rPh>
    <phoneticPr fontId="1"/>
  </si>
  <si>
    <r>
      <t>0.000</t>
    </r>
    <r>
      <rPr>
        <sz val="9"/>
        <rFont val="ＭＳ 明朝"/>
        <family val="1"/>
        <charset val="128"/>
      </rPr>
      <t>～</t>
    </r>
    <r>
      <rPr>
        <sz val="9"/>
        <rFont val="Times New Roman"/>
        <family val="1"/>
      </rPr>
      <t>9.999</t>
    </r>
    <phoneticPr fontId="1"/>
  </si>
  <si>
    <r>
      <t>One side</t>
    </r>
    <r>
      <rPr>
        <sz val="9"/>
        <rFont val="ＭＳ 明朝"/>
        <family val="1"/>
        <charset val="128"/>
      </rPr>
      <t>、</t>
    </r>
    <r>
      <rPr>
        <sz val="9"/>
        <rFont val="Times New Roman"/>
        <family val="1"/>
      </rPr>
      <t>Diagonalr</t>
    </r>
    <r>
      <rPr>
        <sz val="9"/>
        <rFont val="ＭＳ 明朝"/>
        <family val="1"/>
        <charset val="128"/>
      </rPr>
      <t>、</t>
    </r>
    <r>
      <rPr>
        <sz val="9"/>
        <rFont val="Times New Roman"/>
        <family val="1"/>
      </rPr>
      <t>Other</t>
    </r>
    <r>
      <rPr>
        <sz val="9"/>
        <rFont val="ＭＳ 明朝"/>
        <family val="1"/>
        <charset val="128"/>
      </rPr>
      <t>（詳述）</t>
    </r>
    <phoneticPr fontId="1"/>
  </si>
  <si>
    <r>
      <rPr>
        <sz val="9"/>
        <rFont val="ＭＳ 明朝"/>
        <family val="1"/>
        <charset val="128"/>
      </rPr>
      <t>試料採取網の形式</t>
    </r>
    <rPh sb="0" eb="4">
      <t>シリョウサイシュ</t>
    </rPh>
    <rPh sb="4" eb="5">
      <t>アミ</t>
    </rPh>
    <rPh sb="6" eb="8">
      <t>ケイシキ</t>
    </rPh>
    <phoneticPr fontId="1"/>
  </si>
  <si>
    <t>Sampling Parameters</t>
    <phoneticPr fontId="1"/>
  </si>
  <si>
    <t>Sampling distance</t>
    <phoneticPr fontId="1"/>
  </si>
  <si>
    <t>Sampling_Distance (m)</t>
    <phoneticPr fontId="1"/>
  </si>
  <si>
    <r>
      <rPr>
        <sz val="9"/>
        <rFont val="ＭＳ 明朝"/>
        <family val="1"/>
        <charset val="128"/>
      </rPr>
      <t>試料採取距離</t>
    </r>
    <rPh sb="0" eb="4">
      <t>シリョウサイシュ</t>
    </rPh>
    <rPh sb="4" eb="6">
      <t>キョリ</t>
    </rPh>
    <phoneticPr fontId="1"/>
  </si>
  <si>
    <r>
      <t>0.000</t>
    </r>
    <r>
      <rPr>
        <sz val="9"/>
        <rFont val="ＭＳ 明朝"/>
        <family val="1"/>
        <charset val="128"/>
      </rPr>
      <t>～</t>
    </r>
    <r>
      <rPr>
        <sz val="9"/>
        <rFont val="Times New Roman"/>
        <family val="1"/>
      </rPr>
      <t>99999.999</t>
    </r>
    <phoneticPr fontId="1"/>
  </si>
  <si>
    <r>
      <t>Flowmeter</t>
    </r>
    <r>
      <rPr>
        <sz val="9"/>
        <rFont val="ＭＳ 明朝"/>
        <family val="1"/>
        <charset val="128"/>
      </rPr>
      <t>、</t>
    </r>
    <r>
      <rPr>
        <sz val="9"/>
        <rFont val="Times New Roman"/>
        <family val="1"/>
      </rPr>
      <t>Log speed</t>
    </r>
    <r>
      <rPr>
        <sz val="9"/>
        <rFont val="ＭＳ 明朝"/>
        <family val="1"/>
        <charset val="128"/>
      </rPr>
      <t>、</t>
    </r>
    <r>
      <rPr>
        <sz val="9"/>
        <rFont val="Times New Roman"/>
        <family val="1"/>
      </rPr>
      <t>GPS</t>
    </r>
    <r>
      <rPr>
        <sz val="9"/>
        <rFont val="ＭＳ 明朝"/>
        <family val="1"/>
        <charset val="128"/>
      </rPr>
      <t>、</t>
    </r>
    <r>
      <rPr>
        <sz val="9"/>
        <rFont val="Times New Roman"/>
        <family val="1"/>
      </rPr>
      <t>Other</t>
    </r>
    <r>
      <rPr>
        <sz val="9"/>
        <rFont val="ＭＳ 明朝"/>
        <family val="1"/>
        <charset val="128"/>
      </rPr>
      <t>（詳述）</t>
    </r>
    <phoneticPr fontId="1"/>
  </si>
  <si>
    <t>Sampling area</t>
    <phoneticPr fontId="1"/>
  </si>
  <si>
    <t>Sampling Area (m2)</t>
    <phoneticPr fontId="1"/>
  </si>
  <si>
    <r>
      <rPr>
        <sz val="9"/>
        <rFont val="ＭＳ 明朝"/>
        <family val="1"/>
        <charset val="128"/>
      </rPr>
      <t>試料採取面積</t>
    </r>
    <rPh sb="0" eb="6">
      <t>シリョウサイシュメンセキ</t>
    </rPh>
    <phoneticPr fontId="1"/>
  </si>
  <si>
    <t>Filtered Water Volume (m3)</t>
    <phoneticPr fontId="1"/>
  </si>
  <si>
    <r>
      <rPr>
        <sz val="9"/>
        <rFont val="ＭＳ 明朝"/>
        <family val="1"/>
        <charset val="128"/>
      </rPr>
      <t>試料採取水量</t>
    </r>
    <rPh sb="0" eb="2">
      <t>シリョウ</t>
    </rPh>
    <rPh sb="2" eb="4">
      <t>サイシュ</t>
    </rPh>
    <rPh sb="4" eb="6">
      <t>スイリョウ</t>
    </rPh>
    <phoneticPr fontId="1"/>
  </si>
  <si>
    <t>Sampling duration</t>
    <phoneticPr fontId="1"/>
  </si>
  <si>
    <r>
      <rPr>
        <sz val="9"/>
        <rFont val="ＭＳ 明朝"/>
        <family val="1"/>
        <charset val="128"/>
      </rPr>
      <t>試料採取時間</t>
    </r>
    <rPh sb="0" eb="2">
      <t>シリョウ</t>
    </rPh>
    <rPh sb="2" eb="4">
      <t>サイシュ</t>
    </rPh>
    <rPh sb="4" eb="6">
      <t>ジカン</t>
    </rPh>
    <phoneticPr fontId="1"/>
  </si>
  <si>
    <t>Vessel speed (knot/ relative to water)</t>
    <phoneticPr fontId="1"/>
  </si>
  <si>
    <r>
      <rPr>
        <sz val="9"/>
        <rFont val="ＭＳ 明朝"/>
        <family val="1"/>
        <charset val="128"/>
      </rPr>
      <t>少数第</t>
    </r>
    <r>
      <rPr>
        <sz val="9"/>
        <rFont val="Times New Roman"/>
        <family val="1"/>
      </rPr>
      <t>2</t>
    </r>
    <r>
      <rPr>
        <sz val="9"/>
        <rFont val="ＭＳ 明朝"/>
        <family val="1"/>
        <charset val="128"/>
      </rPr>
      <t>位までの正の数</t>
    </r>
    <rPh sb="0" eb="2">
      <t>ショウスウ</t>
    </rPh>
    <rPh sb="2" eb="3">
      <t>ダイ</t>
    </rPh>
    <rPh sb="4" eb="5">
      <t>イ</t>
    </rPh>
    <rPh sb="8" eb="9">
      <t>セイ</t>
    </rPh>
    <rPh sb="10" eb="11">
      <t>カズ</t>
    </rPh>
    <phoneticPr fontId="1"/>
  </si>
  <si>
    <r>
      <rPr>
        <sz val="9"/>
        <rFont val="ＭＳ 明朝"/>
        <family val="1"/>
        <charset val="128"/>
      </rPr>
      <t>船の速度</t>
    </r>
    <rPh sb="0" eb="1">
      <t>フネ</t>
    </rPh>
    <rPh sb="2" eb="4">
      <t>ソクド</t>
    </rPh>
    <phoneticPr fontId="1"/>
  </si>
  <si>
    <r>
      <t>0.00</t>
    </r>
    <r>
      <rPr>
        <sz val="9"/>
        <rFont val="ＭＳ 明朝"/>
        <family val="1"/>
        <charset val="128"/>
      </rPr>
      <t>～</t>
    </r>
    <r>
      <rPr>
        <sz val="9"/>
        <rFont val="Times New Roman"/>
        <family val="1"/>
      </rPr>
      <t>99.99</t>
    </r>
    <phoneticPr fontId="1"/>
  </si>
  <si>
    <t>Sampling gear position (Side or stern of a vessel)</t>
    <phoneticPr fontId="1"/>
  </si>
  <si>
    <t>Sampling gear position</t>
    <phoneticPr fontId="1"/>
  </si>
  <si>
    <r>
      <rPr>
        <sz val="9"/>
        <rFont val="ＭＳ 明朝"/>
        <family val="1"/>
        <charset val="128"/>
      </rPr>
      <t>調査船に試料採取器具の設置した位置</t>
    </r>
    <rPh sb="0" eb="3">
      <t>チョウサセン</t>
    </rPh>
    <rPh sb="4" eb="6">
      <t>シリョウ</t>
    </rPh>
    <rPh sb="6" eb="8">
      <t>サイシュ</t>
    </rPh>
    <rPh sb="8" eb="10">
      <t>キグ</t>
    </rPh>
    <rPh sb="11" eb="13">
      <t>セッチ</t>
    </rPh>
    <rPh sb="15" eb="17">
      <t>イチ</t>
    </rPh>
    <phoneticPr fontId="1"/>
  </si>
  <si>
    <r>
      <t>Side</t>
    </r>
    <r>
      <rPr>
        <sz val="9"/>
        <rFont val="ＭＳ 明朝"/>
        <family val="1"/>
        <charset val="128"/>
      </rPr>
      <t>、</t>
    </r>
    <r>
      <rPr>
        <sz val="9"/>
        <rFont val="Times New Roman"/>
        <family val="1"/>
      </rPr>
      <t>Stern</t>
    </r>
    <r>
      <rPr>
        <sz val="9"/>
        <rFont val="ＭＳ 明朝"/>
        <family val="1"/>
        <charset val="128"/>
      </rPr>
      <t>、</t>
    </r>
    <r>
      <rPr>
        <sz val="9"/>
        <rFont val="Times New Roman"/>
        <family val="1"/>
      </rPr>
      <t>Other</t>
    </r>
    <r>
      <rPr>
        <sz val="9"/>
        <rFont val="ＭＳ 明朝"/>
        <family val="1"/>
        <charset val="128"/>
      </rPr>
      <t>（詳述）</t>
    </r>
    <phoneticPr fontId="1"/>
  </si>
  <si>
    <t>Distance from vessel (m)</t>
    <phoneticPr fontId="1"/>
  </si>
  <si>
    <r>
      <rPr>
        <sz val="9"/>
        <rFont val="ＭＳ 明朝"/>
        <family val="1"/>
        <charset val="128"/>
      </rPr>
      <t>調査船から試料採取器具までの距離</t>
    </r>
    <rPh sb="0" eb="3">
      <t>チョウサセン</t>
    </rPh>
    <rPh sb="5" eb="9">
      <t>シリョウサイシュ</t>
    </rPh>
    <rPh sb="9" eb="11">
      <t>キグ</t>
    </rPh>
    <rPh sb="14" eb="16">
      <t>キョリ</t>
    </rPh>
    <phoneticPr fontId="1"/>
  </si>
  <si>
    <t>Lower end depth (Unit: m)</t>
    <phoneticPr fontId="1"/>
  </si>
  <si>
    <t>Lower end depth (m)</t>
    <phoneticPr fontId="1"/>
  </si>
  <si>
    <r>
      <rPr>
        <sz val="9"/>
        <rFont val="ＭＳ 明朝"/>
        <family val="1"/>
        <charset val="128"/>
      </rPr>
      <t>試料採取口の沈水深さ</t>
    </r>
    <rPh sb="0" eb="4">
      <t>シリョウサイシュ</t>
    </rPh>
    <rPh sb="4" eb="5">
      <t>クチ</t>
    </rPh>
    <rPh sb="6" eb="8">
      <t>チンスイ</t>
    </rPh>
    <rPh sb="8" eb="9">
      <t>フカ</t>
    </rPh>
    <phoneticPr fontId="1"/>
  </si>
  <si>
    <t>Percentage of lower end depth to water intake height (Unit: %)</t>
    <phoneticPr fontId="1"/>
  </si>
  <si>
    <t>Lower end depth (%)</t>
    <phoneticPr fontId="1"/>
  </si>
  <si>
    <r>
      <rPr>
        <sz val="9"/>
        <rFont val="ＭＳ 明朝"/>
        <family val="1"/>
        <charset val="128"/>
      </rPr>
      <t>試料採取口の高さに対する沈水深さの割合（</t>
    </r>
    <r>
      <rPr>
        <sz val="9"/>
        <rFont val="Times New Roman"/>
        <family val="1"/>
      </rPr>
      <t>%</t>
    </r>
    <r>
      <rPr>
        <sz val="9"/>
        <rFont val="ＭＳ 明朝"/>
        <family val="1"/>
        <charset val="128"/>
      </rPr>
      <t>）</t>
    </r>
    <rPh sb="0" eb="4">
      <t>シリョウサイシュ</t>
    </rPh>
    <rPh sb="4" eb="5">
      <t>クチ</t>
    </rPh>
    <rPh sb="6" eb="7">
      <t>タカ</t>
    </rPh>
    <rPh sb="9" eb="10">
      <t>タイ</t>
    </rPh>
    <rPh sb="12" eb="14">
      <t>チンスイ</t>
    </rPh>
    <rPh sb="14" eb="15">
      <t>フカ</t>
    </rPh>
    <rPh sb="17" eb="19">
      <t>ワリアイ</t>
    </rPh>
    <phoneticPr fontId="1"/>
  </si>
  <si>
    <r>
      <t>0.000</t>
    </r>
    <r>
      <rPr>
        <sz val="9"/>
        <rFont val="ＭＳ 明朝"/>
        <family val="1"/>
        <charset val="128"/>
      </rPr>
      <t>～</t>
    </r>
    <r>
      <rPr>
        <sz val="9"/>
        <rFont val="Times New Roman"/>
        <family val="1"/>
      </rPr>
      <t>100.000</t>
    </r>
    <phoneticPr fontId="1"/>
  </si>
  <si>
    <t>Whether or not there was any change in the lower end depth during sampling.</t>
    <phoneticPr fontId="1"/>
  </si>
  <si>
    <t>Lower end depth Change or not</t>
    <phoneticPr fontId="1"/>
  </si>
  <si>
    <r>
      <t>Changed</t>
    </r>
    <r>
      <rPr>
        <sz val="9"/>
        <rFont val="ＭＳ 明朝"/>
        <family val="1"/>
        <charset val="128"/>
      </rPr>
      <t>（詳述）、</t>
    </r>
    <r>
      <rPr>
        <sz val="9"/>
        <rFont val="Times New Roman"/>
        <family val="1"/>
      </rPr>
      <t>Not changed</t>
    </r>
    <rPh sb="8" eb="10">
      <t>ショウジュツ</t>
    </rPh>
    <phoneticPr fontId="1"/>
  </si>
  <si>
    <r>
      <rPr>
        <sz val="9"/>
        <rFont val="ＭＳ 明朝"/>
        <family val="1"/>
        <charset val="128"/>
      </rPr>
      <t>試料採取方角</t>
    </r>
    <rPh sb="0" eb="4">
      <t>シリョウサイシュ</t>
    </rPh>
    <rPh sb="4" eb="6">
      <t>ホウガク</t>
    </rPh>
    <phoneticPr fontId="1"/>
  </si>
  <si>
    <r>
      <t>N</t>
    </r>
    <r>
      <rPr>
        <sz val="9"/>
        <rFont val="ＭＳ 明朝"/>
        <family val="1"/>
        <charset val="128"/>
      </rPr>
      <t>、</t>
    </r>
    <r>
      <rPr>
        <sz val="9"/>
        <rFont val="Times New Roman"/>
        <family val="1"/>
      </rPr>
      <t>NNE</t>
    </r>
    <r>
      <rPr>
        <sz val="9"/>
        <rFont val="ＭＳ 明朝"/>
        <family val="1"/>
        <charset val="128"/>
      </rPr>
      <t>、・・・・、</t>
    </r>
    <r>
      <rPr>
        <sz val="9"/>
        <rFont val="Times New Roman"/>
        <family val="1"/>
      </rPr>
      <t>Other</t>
    </r>
    <r>
      <rPr>
        <sz val="9"/>
        <rFont val="ＭＳ 明朝"/>
        <family val="1"/>
        <charset val="128"/>
      </rPr>
      <t>（詳述）</t>
    </r>
    <phoneticPr fontId="1"/>
  </si>
  <si>
    <r>
      <rPr>
        <sz val="9"/>
        <rFont val="ＭＳ 明朝"/>
        <family val="1"/>
        <charset val="128"/>
      </rPr>
      <t>ブランク試験の実施状況</t>
    </r>
    <rPh sb="4" eb="6">
      <t>シケン</t>
    </rPh>
    <rPh sb="7" eb="9">
      <t>ジッシ</t>
    </rPh>
    <rPh sb="9" eb="11">
      <t>ジョウキョウ</t>
    </rPh>
    <phoneticPr fontId="1"/>
  </si>
  <si>
    <r>
      <t>Conducted</t>
    </r>
    <r>
      <rPr>
        <sz val="9"/>
        <rFont val="ＭＳ 明朝"/>
        <family val="1"/>
        <charset val="128"/>
      </rPr>
      <t>、</t>
    </r>
    <r>
      <rPr>
        <sz val="9"/>
        <rFont val="Times New Roman"/>
        <family val="1"/>
      </rPr>
      <t>Not conducted</t>
    </r>
    <phoneticPr fontId="1"/>
  </si>
  <si>
    <r>
      <rPr>
        <sz val="9"/>
        <rFont val="ＭＳ 明朝"/>
        <family val="1"/>
        <charset val="128"/>
      </rPr>
      <t>ブランク試験の結果</t>
    </r>
    <rPh sb="4" eb="6">
      <t>シケン</t>
    </rPh>
    <rPh sb="7" eb="9">
      <t>ケッカ</t>
    </rPh>
    <phoneticPr fontId="1"/>
  </si>
  <si>
    <t>Wind direction (degrees)</t>
    <phoneticPr fontId="1"/>
  </si>
  <si>
    <r>
      <rPr>
        <sz val="9"/>
        <rFont val="ＭＳ 明朝"/>
        <family val="1"/>
        <charset val="128"/>
      </rPr>
      <t>風向き</t>
    </r>
    <rPh sb="0" eb="2">
      <t>カザム</t>
    </rPh>
    <phoneticPr fontId="1"/>
  </si>
  <si>
    <t>Wind speed (m/s)</t>
    <phoneticPr fontId="1"/>
  </si>
  <si>
    <r>
      <rPr>
        <sz val="9"/>
        <rFont val="ＭＳ 明朝"/>
        <family val="1"/>
        <charset val="128"/>
      </rPr>
      <t>少数第</t>
    </r>
    <r>
      <rPr>
        <sz val="9"/>
        <rFont val="Times New Roman"/>
        <family val="1"/>
      </rPr>
      <t>1</t>
    </r>
    <r>
      <rPr>
        <sz val="9"/>
        <rFont val="ＭＳ 明朝"/>
        <family val="1"/>
        <charset val="128"/>
      </rPr>
      <t>位まで正の数</t>
    </r>
    <rPh sb="0" eb="2">
      <t>ショウスウ</t>
    </rPh>
    <rPh sb="2" eb="3">
      <t>ダイ</t>
    </rPh>
    <rPh sb="4" eb="5">
      <t>イ</t>
    </rPh>
    <phoneticPr fontId="1"/>
  </si>
  <si>
    <r>
      <rPr>
        <sz val="9"/>
        <rFont val="ＭＳ 明朝"/>
        <family val="1"/>
        <charset val="128"/>
      </rPr>
      <t>風速</t>
    </r>
    <rPh sb="0" eb="2">
      <t>フウソク</t>
    </rPh>
    <phoneticPr fontId="1"/>
  </si>
  <si>
    <r>
      <t>0.0</t>
    </r>
    <r>
      <rPr>
        <sz val="9"/>
        <rFont val="ＭＳ 明朝"/>
        <family val="1"/>
        <charset val="128"/>
      </rPr>
      <t>～</t>
    </r>
    <r>
      <rPr>
        <sz val="9"/>
        <rFont val="Times New Roman"/>
        <family val="1"/>
      </rPr>
      <t>99.9</t>
    </r>
    <phoneticPr fontId="1"/>
  </si>
  <si>
    <t>Significant wave height (m)</t>
    <phoneticPr fontId="1"/>
  </si>
  <si>
    <r>
      <rPr>
        <sz val="9"/>
        <rFont val="ＭＳ 明朝"/>
        <family val="1"/>
        <charset val="128"/>
      </rPr>
      <t>波高</t>
    </r>
    <rPh sb="0" eb="2">
      <t>ハコウ</t>
    </rPh>
    <phoneticPr fontId="1"/>
  </si>
  <si>
    <r>
      <t>0</t>
    </r>
    <r>
      <rPr>
        <sz val="9"/>
        <rFont val="ＭＳ 明朝"/>
        <family val="1"/>
        <charset val="128"/>
      </rPr>
      <t>～</t>
    </r>
    <r>
      <rPr>
        <sz val="9"/>
        <rFont val="Times New Roman"/>
        <family val="1"/>
      </rPr>
      <t>12</t>
    </r>
    <phoneticPr fontId="1"/>
  </si>
  <si>
    <r>
      <rPr>
        <sz val="9"/>
        <rFont val="ＭＳ 明朝"/>
        <family val="1"/>
        <charset val="128"/>
      </rPr>
      <t>船の安定状況</t>
    </r>
    <rPh sb="0" eb="1">
      <t>フネ</t>
    </rPh>
    <rPh sb="2" eb="6">
      <t>アンテイジョウキョウ</t>
    </rPh>
    <phoneticPr fontId="1"/>
  </si>
  <si>
    <r>
      <t xml:space="preserve">Sea surface temperature (Unit: </t>
    </r>
    <r>
      <rPr>
        <sz val="9"/>
        <rFont val="Segoe UI Symbol"/>
        <family val="1"/>
      </rPr>
      <t>℃</t>
    </r>
    <r>
      <rPr>
        <sz val="9"/>
        <rFont val="Times New Roman"/>
        <family val="1"/>
      </rPr>
      <t>)</t>
    </r>
    <phoneticPr fontId="1"/>
  </si>
  <si>
    <t>Sea surface temperature (degrees Celsius)</t>
    <phoneticPr fontId="1"/>
  </si>
  <si>
    <r>
      <rPr>
        <sz val="9"/>
        <rFont val="ＭＳ 明朝"/>
        <family val="1"/>
        <charset val="128"/>
      </rPr>
      <t>海表面の温度</t>
    </r>
    <rPh sb="0" eb="1">
      <t>カイ</t>
    </rPh>
    <rPh sb="1" eb="3">
      <t>ヒョウメン</t>
    </rPh>
    <rPh sb="4" eb="6">
      <t>オンド</t>
    </rPh>
    <phoneticPr fontId="1"/>
  </si>
  <si>
    <r>
      <rPr>
        <sz val="9"/>
        <rFont val="ＭＳ 明朝"/>
        <family val="1"/>
        <charset val="128"/>
      </rPr>
      <t>少数第</t>
    </r>
    <r>
      <rPr>
        <sz val="9"/>
        <rFont val="Times New Roman"/>
        <family val="1"/>
      </rPr>
      <t>2</t>
    </r>
    <r>
      <rPr>
        <sz val="9"/>
        <rFont val="ＭＳ 明朝"/>
        <family val="1"/>
        <charset val="128"/>
      </rPr>
      <t>位まで正の数</t>
    </r>
    <rPh sb="0" eb="2">
      <t>ショウスウ</t>
    </rPh>
    <rPh sb="2" eb="3">
      <t>ダイ</t>
    </rPh>
    <rPh sb="4" eb="5">
      <t>イ</t>
    </rPh>
    <phoneticPr fontId="1"/>
  </si>
  <si>
    <r>
      <rPr>
        <sz val="9"/>
        <rFont val="ＭＳ 明朝"/>
        <family val="1"/>
        <charset val="128"/>
      </rPr>
      <t>海表面の塩分</t>
    </r>
    <rPh sb="0" eb="3">
      <t>カイヒョウメン</t>
    </rPh>
    <rPh sb="4" eb="6">
      <t>エンブン</t>
    </rPh>
    <phoneticPr fontId="1"/>
  </si>
  <si>
    <r>
      <rPr>
        <sz val="9"/>
        <rFont val="ＭＳ 明朝"/>
        <family val="1"/>
        <charset val="128"/>
      </rPr>
      <t>海流の方角</t>
    </r>
    <rPh sb="0" eb="2">
      <t>カイリュウ</t>
    </rPh>
    <rPh sb="3" eb="5">
      <t>ホウガク</t>
    </rPh>
    <phoneticPr fontId="1"/>
  </si>
  <si>
    <t>Water current speed (knot)</t>
    <phoneticPr fontId="1"/>
  </si>
  <si>
    <r>
      <rPr>
        <sz val="9"/>
        <rFont val="ＭＳ 明朝"/>
        <family val="1"/>
        <charset val="128"/>
      </rPr>
      <t>海流の流速</t>
    </r>
    <rPh sb="0" eb="2">
      <t>カイリュウ</t>
    </rPh>
    <rPh sb="3" eb="5">
      <t>リュウソク</t>
    </rPh>
    <phoneticPr fontId="1"/>
  </si>
  <si>
    <r>
      <rPr>
        <sz val="9"/>
        <rFont val="ＭＳ 明朝"/>
        <family val="1"/>
        <charset val="128"/>
      </rPr>
      <t>その他水質</t>
    </r>
    <r>
      <rPr>
        <sz val="9"/>
        <rFont val="Times New Roman"/>
        <family val="1"/>
      </rPr>
      <t>1</t>
    </r>
    <rPh sb="2" eb="3">
      <t>タ</t>
    </rPh>
    <rPh sb="3" eb="5">
      <t>スイシツ</t>
    </rPh>
    <phoneticPr fontId="1"/>
  </si>
  <si>
    <r>
      <rPr>
        <sz val="9"/>
        <rFont val="ＭＳ 明朝"/>
        <family val="1"/>
        <charset val="128"/>
      </rPr>
      <t>その他水質</t>
    </r>
    <r>
      <rPr>
        <sz val="9"/>
        <rFont val="Times New Roman"/>
        <family val="1"/>
      </rPr>
      <t>2</t>
    </r>
    <rPh sb="2" eb="3">
      <t>タ</t>
    </rPh>
    <rPh sb="3" eb="5">
      <t>スイシツ</t>
    </rPh>
    <phoneticPr fontId="1"/>
  </si>
  <si>
    <r>
      <rPr>
        <sz val="9"/>
        <rFont val="ＭＳ 明朝"/>
        <family val="1"/>
        <charset val="128"/>
      </rPr>
      <t>その他水質</t>
    </r>
    <r>
      <rPr>
        <sz val="9"/>
        <rFont val="Times New Roman"/>
        <family val="1"/>
      </rPr>
      <t>3</t>
    </r>
    <rPh sb="2" eb="3">
      <t>タ</t>
    </rPh>
    <rPh sb="3" eb="5">
      <t>スイシツ</t>
    </rPh>
    <phoneticPr fontId="1"/>
  </si>
  <si>
    <r>
      <rPr>
        <sz val="9"/>
        <rFont val="ＭＳ 明朝"/>
        <family val="1"/>
        <charset val="128"/>
      </rPr>
      <t>その他水質</t>
    </r>
    <r>
      <rPr>
        <sz val="9"/>
        <rFont val="Times New Roman"/>
        <family val="1"/>
      </rPr>
      <t>4</t>
    </r>
    <rPh sb="2" eb="3">
      <t>タ</t>
    </rPh>
    <rPh sb="3" eb="5">
      <t>スイシツ</t>
    </rPh>
    <phoneticPr fontId="1"/>
  </si>
  <si>
    <r>
      <rPr>
        <sz val="9"/>
        <rFont val="ＭＳ 明朝"/>
        <family val="1"/>
        <charset val="128"/>
      </rPr>
      <t>海表面の浮遊物の状況</t>
    </r>
    <rPh sb="0" eb="3">
      <t>カイヒョウメン</t>
    </rPh>
    <rPh sb="4" eb="7">
      <t>フユウブツ</t>
    </rPh>
    <rPh sb="8" eb="10">
      <t>ジョウキョウ</t>
    </rPh>
    <phoneticPr fontId="1"/>
  </si>
  <si>
    <r>
      <rPr>
        <sz val="9"/>
        <rFont val="ＭＳ 明朝"/>
        <family val="1"/>
        <charset val="128"/>
      </rPr>
      <t>密度分離の実施有無</t>
    </r>
    <rPh sb="0" eb="4">
      <t>ミツドブンリ</t>
    </rPh>
    <rPh sb="5" eb="7">
      <t>ジッシ</t>
    </rPh>
    <rPh sb="7" eb="9">
      <t>ウム</t>
    </rPh>
    <phoneticPr fontId="1"/>
  </si>
  <si>
    <t>Concentration  for density separation (%)</t>
    <phoneticPr fontId="1"/>
  </si>
  <si>
    <t>Processing Time (min)</t>
    <phoneticPr fontId="1"/>
  </si>
  <si>
    <r>
      <t>0</t>
    </r>
    <r>
      <rPr>
        <sz val="9"/>
        <rFont val="ＭＳ 明朝"/>
        <family val="1"/>
        <charset val="128"/>
      </rPr>
      <t>～</t>
    </r>
    <r>
      <rPr>
        <sz val="9"/>
        <rFont val="Times New Roman"/>
        <family val="1"/>
      </rPr>
      <t>999</t>
    </r>
    <phoneticPr fontId="1"/>
  </si>
  <si>
    <r>
      <rPr>
        <sz val="9"/>
        <rFont val="ＭＳ 明朝"/>
        <family val="1"/>
        <charset val="128"/>
      </rPr>
      <t>生化学処理及び化学処理の実施有無</t>
    </r>
    <rPh sb="0" eb="3">
      <t>セイカガク</t>
    </rPh>
    <rPh sb="3" eb="5">
      <t>ショリ</t>
    </rPh>
    <rPh sb="5" eb="6">
      <t>オヨ</t>
    </rPh>
    <rPh sb="7" eb="9">
      <t>カガク</t>
    </rPh>
    <rPh sb="9" eb="11">
      <t>ショリ</t>
    </rPh>
    <rPh sb="12" eb="14">
      <t>ジッシ</t>
    </rPh>
    <rPh sb="14" eb="16">
      <t>ウム</t>
    </rPh>
    <phoneticPr fontId="1"/>
  </si>
  <si>
    <r>
      <t xml:space="preserve">Temperature during processing (Unit: </t>
    </r>
    <r>
      <rPr>
        <sz val="9"/>
        <rFont val="Segoe UI Symbol"/>
        <family val="1"/>
      </rPr>
      <t>℃</t>
    </r>
    <r>
      <rPr>
        <sz val="9"/>
        <rFont val="Times New Roman"/>
        <family val="1"/>
      </rPr>
      <t>)</t>
    </r>
    <phoneticPr fontId="1"/>
  </si>
  <si>
    <t>Temperature during processing  (degrees Celsius)</t>
    <phoneticPr fontId="1"/>
  </si>
  <si>
    <r>
      <t>0</t>
    </r>
    <r>
      <rPr>
        <sz val="9"/>
        <rFont val="ＭＳ 明朝"/>
        <family val="1"/>
        <charset val="128"/>
      </rPr>
      <t>～</t>
    </r>
    <r>
      <rPr>
        <sz val="9"/>
        <rFont val="Times New Roman"/>
        <family val="1"/>
      </rPr>
      <t>100</t>
    </r>
    <phoneticPr fontId="1"/>
  </si>
  <si>
    <r>
      <t>0</t>
    </r>
    <r>
      <rPr>
        <sz val="9"/>
        <rFont val="ＭＳ 明朝"/>
        <family val="1"/>
        <charset val="128"/>
      </rPr>
      <t>～</t>
    </r>
    <r>
      <rPr>
        <sz val="9"/>
        <rFont val="Times New Roman"/>
        <family val="1"/>
      </rPr>
      <t>9999</t>
    </r>
    <phoneticPr fontId="1"/>
  </si>
  <si>
    <r>
      <rPr>
        <sz val="9"/>
        <rFont val="ＭＳ 明朝"/>
        <family val="1"/>
        <charset val="128"/>
      </rPr>
      <t>試料分割の実施状況</t>
    </r>
    <rPh sb="0" eb="2">
      <t>シリョウ</t>
    </rPh>
    <rPh sb="2" eb="4">
      <t>ブンカツ</t>
    </rPh>
    <rPh sb="5" eb="7">
      <t>ジッシ</t>
    </rPh>
    <rPh sb="7" eb="9">
      <t>ジョウキョウ</t>
    </rPh>
    <phoneticPr fontId="1"/>
  </si>
  <si>
    <r>
      <rPr>
        <sz val="9"/>
        <rFont val="ＭＳ 明朝"/>
        <family val="1"/>
        <charset val="128"/>
      </rPr>
      <t>粒子分離の前処理の実施有無</t>
    </r>
    <rPh sb="0" eb="2">
      <t>リュウシ</t>
    </rPh>
    <rPh sb="2" eb="4">
      <t>ブンリ</t>
    </rPh>
    <rPh sb="5" eb="8">
      <t>マエショリ</t>
    </rPh>
    <rPh sb="9" eb="11">
      <t>ジッシ</t>
    </rPh>
    <rPh sb="11" eb="13">
      <t>ウム</t>
    </rPh>
    <phoneticPr fontId="1"/>
  </si>
  <si>
    <r>
      <rPr>
        <sz val="9"/>
        <rFont val="ＭＳ 明朝"/>
        <family val="1"/>
        <charset val="128"/>
      </rPr>
      <t>前処理の実施方法</t>
    </r>
    <rPh sb="0" eb="3">
      <t>マエショリ</t>
    </rPh>
    <rPh sb="4" eb="6">
      <t>ジッシ</t>
    </rPh>
    <rPh sb="6" eb="8">
      <t>ホウホウ</t>
    </rPh>
    <phoneticPr fontId="1"/>
  </si>
  <si>
    <r>
      <rPr>
        <sz val="9"/>
        <rFont val="ＭＳ 明朝"/>
        <family val="1"/>
        <charset val="128"/>
      </rPr>
      <t>実体顕微鏡を使用の有無</t>
    </r>
    <rPh sb="0" eb="5">
      <t>ジッタイケンビキョウ</t>
    </rPh>
    <rPh sb="6" eb="8">
      <t>シヨウ</t>
    </rPh>
    <rPh sb="9" eb="11">
      <t>ウム</t>
    </rPh>
    <phoneticPr fontId="1"/>
  </si>
  <si>
    <r>
      <t>Used</t>
    </r>
    <r>
      <rPr>
        <sz val="9"/>
        <rFont val="ＭＳ 明朝"/>
        <family val="1"/>
        <charset val="128"/>
      </rPr>
      <t>、</t>
    </r>
    <r>
      <rPr>
        <sz val="9"/>
        <rFont val="Times New Roman"/>
        <family val="1"/>
      </rPr>
      <t>Not used</t>
    </r>
    <phoneticPr fontId="1"/>
  </si>
  <si>
    <r>
      <rPr>
        <sz val="9"/>
        <rFont val="ＭＳ 明朝"/>
        <family val="1"/>
        <charset val="128"/>
      </rPr>
      <t>粒子サイズの計測方法</t>
    </r>
    <rPh sb="0" eb="2">
      <t>リュウシ</t>
    </rPh>
    <rPh sb="6" eb="8">
      <t>ケイソク</t>
    </rPh>
    <rPh sb="8" eb="10">
      <t>ホウホウ</t>
    </rPh>
    <phoneticPr fontId="1"/>
  </si>
  <si>
    <r>
      <rPr>
        <sz val="9"/>
        <rFont val="ＭＳ 明朝"/>
        <family val="1"/>
        <charset val="128"/>
      </rPr>
      <t>粒子材質の測定の有無</t>
    </r>
    <rPh sb="0" eb="2">
      <t>リュウシ</t>
    </rPh>
    <rPh sb="2" eb="4">
      <t>ザイシツ</t>
    </rPh>
    <rPh sb="5" eb="7">
      <t>ソクテイ</t>
    </rPh>
    <rPh sb="8" eb="10">
      <t>ウム</t>
    </rPh>
    <phoneticPr fontId="1"/>
  </si>
  <si>
    <r>
      <rPr>
        <sz val="9"/>
        <rFont val="ＭＳ 明朝"/>
        <family val="1"/>
        <charset val="128"/>
      </rPr>
      <t>材質測定方法</t>
    </r>
    <rPh sb="0" eb="2">
      <t>ザイシツ</t>
    </rPh>
    <rPh sb="2" eb="4">
      <t>ソクテイ</t>
    </rPh>
    <rPh sb="4" eb="6">
      <t>ホウホウ</t>
    </rPh>
    <phoneticPr fontId="1"/>
  </si>
  <si>
    <r>
      <rPr>
        <sz val="9"/>
        <rFont val="ＭＳ 明朝"/>
        <family val="1"/>
        <charset val="128"/>
      </rPr>
      <t>全粒子に占める材質測定の割合</t>
    </r>
    <rPh sb="0" eb="3">
      <t>ゼンリュウシ</t>
    </rPh>
    <rPh sb="4" eb="5">
      <t>シ</t>
    </rPh>
    <rPh sb="7" eb="9">
      <t>ザイシツ</t>
    </rPh>
    <rPh sb="9" eb="11">
      <t>ソクテイ</t>
    </rPh>
    <rPh sb="12" eb="14">
      <t>ワリアイ</t>
    </rPh>
    <phoneticPr fontId="1"/>
  </si>
  <si>
    <r>
      <t xml:space="preserve">Temperature of sample drying (Unit: </t>
    </r>
    <r>
      <rPr>
        <sz val="9"/>
        <rFont val="Segoe UI Symbol"/>
        <family val="1"/>
      </rPr>
      <t>℃</t>
    </r>
    <r>
      <rPr>
        <sz val="9"/>
        <rFont val="Times New Roman"/>
        <family val="1"/>
      </rPr>
      <t>)</t>
    </r>
    <phoneticPr fontId="1"/>
  </si>
  <si>
    <t>Temperature of sample drying (degrees Celsius)</t>
    <phoneticPr fontId="1"/>
  </si>
  <si>
    <r>
      <rPr>
        <sz val="9"/>
        <rFont val="ＭＳ 明朝"/>
        <family val="1"/>
        <charset val="128"/>
      </rPr>
      <t>乾燥温度</t>
    </r>
    <rPh sb="0" eb="4">
      <t>カンソウオンド</t>
    </rPh>
    <phoneticPr fontId="1"/>
  </si>
  <si>
    <t>Humidity of sample drying (%)</t>
    <phoneticPr fontId="1"/>
  </si>
  <si>
    <r>
      <rPr>
        <sz val="9"/>
        <rFont val="ＭＳ 明朝"/>
        <family val="1"/>
        <charset val="128"/>
      </rPr>
      <t>乾燥時の湿度</t>
    </r>
    <rPh sb="0" eb="3">
      <t>カンソウジ</t>
    </rPh>
    <rPh sb="4" eb="6">
      <t>シツド</t>
    </rPh>
    <phoneticPr fontId="1"/>
  </si>
  <si>
    <t>Processing time of sample drying (min)</t>
    <phoneticPr fontId="1"/>
  </si>
  <si>
    <r>
      <rPr>
        <sz val="9"/>
        <rFont val="ＭＳ 明朝"/>
        <family val="1"/>
        <charset val="128"/>
      </rPr>
      <t>粒子の重量測定方法</t>
    </r>
    <rPh sb="0" eb="2">
      <t>リュウシ</t>
    </rPh>
    <rPh sb="3" eb="5">
      <t>ジュウリョウ</t>
    </rPh>
    <rPh sb="5" eb="7">
      <t>ソクテイ</t>
    </rPh>
    <rPh sb="7" eb="9">
      <t>ホウホウ</t>
    </rPh>
    <phoneticPr fontId="1"/>
  </si>
  <si>
    <r>
      <rPr>
        <sz val="9"/>
        <rFont val="ＭＳ 明朝"/>
        <family val="1"/>
        <charset val="128"/>
      </rPr>
      <t>ブランク試験の有無</t>
    </r>
    <rPh sb="4" eb="6">
      <t>シケン</t>
    </rPh>
    <rPh sb="7" eb="9">
      <t>ウム</t>
    </rPh>
    <phoneticPr fontId="1"/>
  </si>
  <si>
    <r>
      <t>Conducted</t>
    </r>
    <r>
      <rPr>
        <sz val="9"/>
        <rFont val="ＭＳ 明朝"/>
        <family val="1"/>
        <charset val="128"/>
      </rPr>
      <t>（詳述）、</t>
    </r>
    <r>
      <rPr>
        <sz val="9"/>
        <rFont val="Times New Roman"/>
        <family val="1"/>
      </rPr>
      <t>Not conducted</t>
    </r>
    <rPh sb="10" eb="12">
      <t>ショウジュツ</t>
    </rPh>
    <phoneticPr fontId="1"/>
  </si>
  <si>
    <r>
      <rPr>
        <sz val="9"/>
        <rFont val="ＭＳ 明朝"/>
        <family val="1"/>
        <charset val="128"/>
      </rPr>
      <t>添加回収試験の有無</t>
    </r>
    <rPh sb="0" eb="6">
      <t>テンカカイシュウシケン</t>
    </rPh>
    <rPh sb="7" eb="9">
      <t>ウム</t>
    </rPh>
    <phoneticPr fontId="1"/>
  </si>
  <si>
    <t>Spiked recovery tests_Results (%)</t>
    <phoneticPr fontId="1"/>
  </si>
  <si>
    <r>
      <rPr>
        <sz val="9"/>
        <rFont val="ＭＳ 明朝"/>
        <family val="1"/>
        <charset val="128"/>
      </rPr>
      <t>添加回収試験の結果</t>
    </r>
    <rPh sb="0" eb="2">
      <t>テンカ</t>
    </rPh>
    <rPh sb="2" eb="6">
      <t>カイシュウシケン</t>
    </rPh>
    <rPh sb="7" eb="9">
      <t>ケッカ</t>
    </rPh>
    <phoneticPr fontId="1"/>
  </si>
  <si>
    <r>
      <t>5mm</t>
    </r>
    <r>
      <rPr>
        <sz val="9"/>
        <rFont val="ＭＳ 明朝"/>
        <family val="1"/>
        <charset val="128"/>
      </rPr>
      <t>未満の粒子数</t>
    </r>
    <rPh sb="3" eb="5">
      <t>ミマン</t>
    </rPh>
    <rPh sb="6" eb="9">
      <t>リュウシスウ</t>
    </rPh>
    <phoneticPr fontId="1"/>
  </si>
  <si>
    <r>
      <rPr>
        <sz val="9"/>
        <rFont val="ＭＳ 明朝"/>
        <family val="1"/>
        <charset val="128"/>
      </rPr>
      <t>正の数</t>
    </r>
    <rPh sb="0" eb="1">
      <t>セイ</t>
    </rPh>
    <rPh sb="2" eb="3">
      <t>スウ</t>
    </rPh>
    <phoneticPr fontId="1"/>
  </si>
  <si>
    <r>
      <t>5mm</t>
    </r>
    <r>
      <rPr>
        <sz val="9"/>
        <rFont val="ＭＳ 明朝"/>
        <family val="1"/>
        <charset val="128"/>
      </rPr>
      <t>未満の粒子数体積密度</t>
    </r>
    <rPh sb="9" eb="11">
      <t>タイセキ</t>
    </rPh>
    <rPh sb="11" eb="13">
      <t>ミツド</t>
    </rPh>
    <phoneticPr fontId="1"/>
  </si>
  <si>
    <r>
      <t>5mm</t>
    </r>
    <r>
      <rPr>
        <sz val="9"/>
        <rFont val="ＭＳ 明朝"/>
        <family val="1"/>
        <charset val="128"/>
      </rPr>
      <t>未満の粒子数面積密度</t>
    </r>
    <rPh sb="9" eb="11">
      <t>メンセキ</t>
    </rPh>
    <rPh sb="11" eb="13">
      <t>ミツド</t>
    </rPh>
    <phoneticPr fontId="1"/>
  </si>
  <si>
    <r>
      <t>5mm</t>
    </r>
    <r>
      <rPr>
        <sz val="9"/>
        <rFont val="ＭＳ 明朝"/>
        <family val="1"/>
        <charset val="128"/>
      </rPr>
      <t>未満の粒子重量</t>
    </r>
    <rPh sb="6" eb="8">
      <t>リュウシ</t>
    </rPh>
    <rPh sb="8" eb="10">
      <t>ジュウリョウ</t>
    </rPh>
    <phoneticPr fontId="1"/>
  </si>
  <si>
    <r>
      <t>5mm</t>
    </r>
    <r>
      <rPr>
        <sz val="9"/>
        <rFont val="ＭＳ 明朝"/>
        <family val="1"/>
        <charset val="128"/>
      </rPr>
      <t>未満の粒子重量体積密度</t>
    </r>
    <rPh sb="6" eb="8">
      <t>リュウシ</t>
    </rPh>
    <rPh sb="8" eb="10">
      <t>ジュウリョウ</t>
    </rPh>
    <rPh sb="10" eb="12">
      <t>タイセキ</t>
    </rPh>
    <rPh sb="12" eb="14">
      <t>ミツド</t>
    </rPh>
    <phoneticPr fontId="1"/>
  </si>
  <si>
    <r>
      <t>5mm</t>
    </r>
    <r>
      <rPr>
        <sz val="9"/>
        <rFont val="ＭＳ 明朝"/>
        <family val="1"/>
        <charset val="128"/>
      </rPr>
      <t>未満の重量重量面積密度</t>
    </r>
    <rPh sb="6" eb="8">
      <t>ジュウリョウ</t>
    </rPh>
    <rPh sb="8" eb="10">
      <t>ジュウリョウ</t>
    </rPh>
    <rPh sb="10" eb="12">
      <t>メンセキ</t>
    </rPh>
    <rPh sb="12" eb="14">
      <t>ミツド</t>
    </rPh>
    <phoneticPr fontId="1"/>
  </si>
  <si>
    <r>
      <t>1mm</t>
    </r>
    <r>
      <rPr>
        <sz val="9"/>
        <rFont val="ＭＳ 明朝"/>
        <family val="1"/>
        <charset val="128"/>
      </rPr>
      <t>以上</t>
    </r>
    <r>
      <rPr>
        <sz val="9"/>
        <rFont val="Times New Roman"/>
        <family val="1"/>
      </rPr>
      <t>5mm</t>
    </r>
    <r>
      <rPr>
        <sz val="9"/>
        <rFont val="ＭＳ 明朝"/>
        <family val="1"/>
        <charset val="128"/>
      </rPr>
      <t>未満の粒子数</t>
    </r>
    <rPh sb="3" eb="5">
      <t>イジョウ</t>
    </rPh>
    <rPh sb="8" eb="10">
      <t>ミマン</t>
    </rPh>
    <rPh sb="11" eb="14">
      <t>リュウシスウ</t>
    </rPh>
    <phoneticPr fontId="1"/>
  </si>
  <si>
    <r>
      <t>1mm</t>
    </r>
    <r>
      <rPr>
        <sz val="9"/>
        <rFont val="ＭＳ 明朝"/>
        <family val="1"/>
        <charset val="128"/>
      </rPr>
      <t>以上</t>
    </r>
    <r>
      <rPr>
        <sz val="9"/>
        <rFont val="Times New Roman"/>
        <family val="1"/>
      </rPr>
      <t>5mm</t>
    </r>
    <r>
      <rPr>
        <sz val="9"/>
        <rFont val="ＭＳ 明朝"/>
        <family val="1"/>
        <charset val="128"/>
      </rPr>
      <t>未満の粒子数体積密度</t>
    </r>
    <rPh sb="14" eb="16">
      <t>タイセキ</t>
    </rPh>
    <rPh sb="16" eb="18">
      <t>ミツド</t>
    </rPh>
    <phoneticPr fontId="1"/>
  </si>
  <si>
    <r>
      <t>1mm</t>
    </r>
    <r>
      <rPr>
        <sz val="9"/>
        <rFont val="ＭＳ 明朝"/>
        <family val="1"/>
        <charset val="128"/>
      </rPr>
      <t>以上</t>
    </r>
    <r>
      <rPr>
        <sz val="9"/>
        <rFont val="Times New Roman"/>
        <family val="1"/>
      </rPr>
      <t>5mm</t>
    </r>
    <r>
      <rPr>
        <sz val="9"/>
        <rFont val="ＭＳ 明朝"/>
        <family val="1"/>
        <charset val="128"/>
      </rPr>
      <t>未満の粒子数面積密度</t>
    </r>
    <rPh sb="14" eb="16">
      <t>メンセキ</t>
    </rPh>
    <rPh sb="16" eb="18">
      <t>ミツド</t>
    </rPh>
    <phoneticPr fontId="1"/>
  </si>
  <si>
    <r>
      <t>1mm</t>
    </r>
    <r>
      <rPr>
        <sz val="9"/>
        <rFont val="ＭＳ 明朝"/>
        <family val="1"/>
        <charset val="128"/>
      </rPr>
      <t>以上</t>
    </r>
    <r>
      <rPr>
        <sz val="9"/>
        <rFont val="Times New Roman"/>
        <family val="1"/>
      </rPr>
      <t>5mm</t>
    </r>
    <r>
      <rPr>
        <sz val="9"/>
        <rFont val="ＭＳ 明朝"/>
        <family val="1"/>
        <charset val="128"/>
      </rPr>
      <t>未満の粒子重量</t>
    </r>
    <rPh sb="11" eb="13">
      <t>リュウシ</t>
    </rPh>
    <rPh sb="13" eb="15">
      <t>ジュウリョウ</t>
    </rPh>
    <phoneticPr fontId="1"/>
  </si>
  <si>
    <r>
      <t>1mm</t>
    </r>
    <r>
      <rPr>
        <sz val="9"/>
        <rFont val="ＭＳ 明朝"/>
        <family val="1"/>
        <charset val="128"/>
      </rPr>
      <t>以上</t>
    </r>
    <r>
      <rPr>
        <sz val="9"/>
        <rFont val="Times New Roman"/>
        <family val="1"/>
      </rPr>
      <t>5mm</t>
    </r>
    <r>
      <rPr>
        <sz val="9"/>
        <rFont val="ＭＳ 明朝"/>
        <family val="1"/>
        <charset val="128"/>
      </rPr>
      <t>未満の粒子重量体積密度</t>
    </r>
    <rPh sb="11" eb="13">
      <t>リュウシ</t>
    </rPh>
    <rPh sb="13" eb="15">
      <t>ジュウリョウ</t>
    </rPh>
    <rPh sb="15" eb="17">
      <t>タイセキ</t>
    </rPh>
    <rPh sb="17" eb="19">
      <t>ミツド</t>
    </rPh>
    <phoneticPr fontId="1"/>
  </si>
  <si>
    <r>
      <t>1mm</t>
    </r>
    <r>
      <rPr>
        <sz val="9"/>
        <rFont val="ＭＳ 明朝"/>
        <family val="1"/>
        <charset val="128"/>
      </rPr>
      <t>以上</t>
    </r>
    <r>
      <rPr>
        <sz val="9"/>
        <rFont val="Times New Roman"/>
        <family val="1"/>
      </rPr>
      <t>5mm</t>
    </r>
    <r>
      <rPr>
        <sz val="9"/>
        <rFont val="ＭＳ 明朝"/>
        <family val="1"/>
        <charset val="128"/>
      </rPr>
      <t>未満の重量重量面積密度</t>
    </r>
    <rPh sb="11" eb="13">
      <t>ジュウリョウ</t>
    </rPh>
    <rPh sb="13" eb="15">
      <t>ジュウリョウ</t>
    </rPh>
    <rPh sb="15" eb="17">
      <t>メンセキ</t>
    </rPh>
    <rPh sb="17" eb="19">
      <t>ミツド</t>
    </rPh>
    <phoneticPr fontId="1"/>
  </si>
  <si>
    <r>
      <t>1mm</t>
    </r>
    <r>
      <rPr>
        <sz val="9"/>
        <rFont val="ＭＳ 明朝"/>
        <family val="1"/>
        <charset val="128"/>
      </rPr>
      <t>未満の粒子数</t>
    </r>
    <rPh sb="3" eb="5">
      <t>ミマン</t>
    </rPh>
    <rPh sb="6" eb="9">
      <t>リュウシスウ</t>
    </rPh>
    <phoneticPr fontId="1"/>
  </si>
  <si>
    <r>
      <t>1mm</t>
    </r>
    <r>
      <rPr>
        <sz val="9"/>
        <rFont val="ＭＳ 明朝"/>
        <family val="1"/>
        <charset val="128"/>
      </rPr>
      <t>未満の粒子数体積密度</t>
    </r>
    <rPh sb="9" eb="11">
      <t>タイセキ</t>
    </rPh>
    <rPh sb="11" eb="13">
      <t>ミツド</t>
    </rPh>
    <phoneticPr fontId="1"/>
  </si>
  <si>
    <r>
      <t>1mm</t>
    </r>
    <r>
      <rPr>
        <sz val="9"/>
        <rFont val="ＭＳ 明朝"/>
        <family val="1"/>
        <charset val="128"/>
      </rPr>
      <t>未満の粒子数面積密度</t>
    </r>
    <rPh sb="9" eb="11">
      <t>メンセキ</t>
    </rPh>
    <rPh sb="11" eb="13">
      <t>ミツド</t>
    </rPh>
    <phoneticPr fontId="1"/>
  </si>
  <si>
    <r>
      <t>1mm</t>
    </r>
    <r>
      <rPr>
        <sz val="9"/>
        <rFont val="ＭＳ 明朝"/>
        <family val="1"/>
        <charset val="128"/>
      </rPr>
      <t>未満の粒子重量</t>
    </r>
    <rPh sb="6" eb="8">
      <t>リュウシ</t>
    </rPh>
    <rPh sb="8" eb="10">
      <t>ジュウリョウ</t>
    </rPh>
    <phoneticPr fontId="1"/>
  </si>
  <si>
    <r>
      <t>1mm</t>
    </r>
    <r>
      <rPr>
        <sz val="9"/>
        <rFont val="ＭＳ 明朝"/>
        <family val="1"/>
        <charset val="128"/>
      </rPr>
      <t>未満の粒子重量体積密度</t>
    </r>
    <rPh sb="6" eb="8">
      <t>リュウシ</t>
    </rPh>
    <rPh sb="8" eb="10">
      <t>ジュウリョウ</t>
    </rPh>
    <rPh sb="10" eb="12">
      <t>タイセキ</t>
    </rPh>
    <rPh sb="12" eb="14">
      <t>ミツド</t>
    </rPh>
    <phoneticPr fontId="1"/>
  </si>
  <si>
    <r>
      <t>1mm</t>
    </r>
    <r>
      <rPr>
        <sz val="9"/>
        <rFont val="ＭＳ 明朝"/>
        <family val="1"/>
        <charset val="128"/>
      </rPr>
      <t>未満の重量重量面積密度</t>
    </r>
    <rPh sb="6" eb="8">
      <t>ジュウリョウ</t>
    </rPh>
    <rPh sb="8" eb="10">
      <t>ジュウリョウ</t>
    </rPh>
    <rPh sb="10" eb="12">
      <t>メンセキ</t>
    </rPh>
    <rPh sb="12" eb="14">
      <t>ミツド</t>
    </rPh>
    <phoneticPr fontId="1"/>
  </si>
  <si>
    <r>
      <t>5mm</t>
    </r>
    <r>
      <rPr>
        <sz val="9"/>
        <rFont val="ＭＳ 明朝"/>
        <family val="1"/>
        <charset val="128"/>
      </rPr>
      <t>以上の粒子数</t>
    </r>
    <rPh sb="3" eb="5">
      <t>イジョウ</t>
    </rPh>
    <rPh sb="6" eb="9">
      <t>リュウシスウ</t>
    </rPh>
    <phoneticPr fontId="1"/>
  </si>
  <si>
    <r>
      <t>5mm</t>
    </r>
    <r>
      <rPr>
        <sz val="9"/>
        <rFont val="ＭＳ 明朝"/>
        <family val="1"/>
        <charset val="128"/>
      </rPr>
      <t>以上の粒子数体積密度</t>
    </r>
    <rPh sb="3" eb="5">
      <t>イジョウ</t>
    </rPh>
    <rPh sb="9" eb="11">
      <t>タイセキ</t>
    </rPh>
    <rPh sb="11" eb="13">
      <t>ミツド</t>
    </rPh>
    <phoneticPr fontId="1"/>
  </si>
  <si>
    <r>
      <t>5mm</t>
    </r>
    <r>
      <rPr>
        <sz val="9"/>
        <rFont val="ＭＳ 明朝"/>
        <family val="1"/>
        <charset val="128"/>
      </rPr>
      <t>以上の粒子数面積密度</t>
    </r>
    <rPh sb="3" eb="5">
      <t>イジョウ</t>
    </rPh>
    <rPh sb="9" eb="11">
      <t>メンセキ</t>
    </rPh>
    <rPh sb="11" eb="13">
      <t>ミツド</t>
    </rPh>
    <phoneticPr fontId="1"/>
  </si>
  <si>
    <r>
      <t>5mm</t>
    </r>
    <r>
      <rPr>
        <sz val="9"/>
        <rFont val="ＭＳ 明朝"/>
        <family val="1"/>
        <charset val="128"/>
      </rPr>
      <t>以上の粒子重量</t>
    </r>
    <rPh sb="3" eb="5">
      <t>イジョウ</t>
    </rPh>
    <rPh sb="6" eb="8">
      <t>リュウシ</t>
    </rPh>
    <rPh sb="8" eb="10">
      <t>ジュウリョウ</t>
    </rPh>
    <phoneticPr fontId="1"/>
  </si>
  <si>
    <r>
      <t>5mm</t>
    </r>
    <r>
      <rPr>
        <sz val="9"/>
        <rFont val="ＭＳ 明朝"/>
        <family val="1"/>
        <charset val="128"/>
      </rPr>
      <t>以上の粒子重量体積密度</t>
    </r>
    <rPh sb="3" eb="5">
      <t>イジョウ</t>
    </rPh>
    <rPh sb="6" eb="8">
      <t>リュウシ</t>
    </rPh>
    <rPh sb="8" eb="10">
      <t>ジュウリョウ</t>
    </rPh>
    <rPh sb="10" eb="12">
      <t>タイセキ</t>
    </rPh>
    <rPh sb="12" eb="14">
      <t>ミツド</t>
    </rPh>
    <phoneticPr fontId="1"/>
  </si>
  <si>
    <r>
      <t>5mm</t>
    </r>
    <r>
      <rPr>
        <sz val="9"/>
        <rFont val="ＭＳ 明朝"/>
        <family val="1"/>
        <charset val="128"/>
      </rPr>
      <t>以上の重量重量面積密度</t>
    </r>
    <rPh sb="3" eb="5">
      <t>イジョウ</t>
    </rPh>
    <rPh sb="6" eb="8">
      <t>ジュウリョウ</t>
    </rPh>
    <rPh sb="8" eb="10">
      <t>ジュウリョウ</t>
    </rPh>
    <rPh sb="10" eb="12">
      <t>メンセキ</t>
    </rPh>
    <rPh sb="12" eb="14">
      <t>ミツド</t>
    </rPh>
    <phoneticPr fontId="1"/>
  </si>
  <si>
    <r>
      <t>5mm</t>
    </r>
    <r>
      <rPr>
        <sz val="9"/>
        <rFont val="ＭＳ 明朝"/>
        <family val="1"/>
        <charset val="128"/>
      </rPr>
      <t>未満の粒子形状分類</t>
    </r>
    <r>
      <rPr>
        <sz val="9"/>
        <rFont val="Times New Roman"/>
        <family val="1"/>
      </rPr>
      <t>1</t>
    </r>
    <rPh sb="3" eb="5">
      <t>ミマン</t>
    </rPh>
    <rPh sb="6" eb="8">
      <t>リュウシ</t>
    </rPh>
    <rPh sb="8" eb="10">
      <t>ケイジョウ</t>
    </rPh>
    <rPh sb="10" eb="12">
      <t>ブンルイ</t>
    </rPh>
    <phoneticPr fontId="1"/>
  </si>
  <si>
    <r>
      <t>0.0</t>
    </r>
    <r>
      <rPr>
        <sz val="9"/>
        <rFont val="ＭＳ 明朝"/>
        <family val="1"/>
        <charset val="128"/>
      </rPr>
      <t>～</t>
    </r>
    <r>
      <rPr>
        <sz val="9"/>
        <rFont val="Times New Roman"/>
        <family val="1"/>
      </rPr>
      <t>100.0</t>
    </r>
    <phoneticPr fontId="1"/>
  </si>
  <si>
    <r>
      <t>5mm</t>
    </r>
    <r>
      <rPr>
        <sz val="9"/>
        <rFont val="ＭＳ 明朝"/>
        <family val="1"/>
        <charset val="128"/>
      </rPr>
      <t>未満の粒子形状分類</t>
    </r>
    <r>
      <rPr>
        <sz val="9"/>
        <rFont val="Times New Roman"/>
        <family val="1"/>
      </rPr>
      <t>2</t>
    </r>
    <rPh sb="3" eb="5">
      <t>ミマン</t>
    </rPh>
    <rPh sb="6" eb="8">
      <t>リュウシ</t>
    </rPh>
    <rPh sb="8" eb="10">
      <t>ケイジョウ</t>
    </rPh>
    <rPh sb="10" eb="12">
      <t>ブンルイ</t>
    </rPh>
    <phoneticPr fontId="1"/>
  </si>
  <si>
    <r>
      <t>5mm</t>
    </r>
    <r>
      <rPr>
        <sz val="9"/>
        <rFont val="ＭＳ 明朝"/>
        <family val="1"/>
        <charset val="128"/>
      </rPr>
      <t>未満の粒子形状分類</t>
    </r>
    <r>
      <rPr>
        <sz val="9"/>
        <rFont val="Times New Roman"/>
        <family val="1"/>
      </rPr>
      <t>3</t>
    </r>
    <rPh sb="3" eb="5">
      <t>ミマン</t>
    </rPh>
    <rPh sb="6" eb="8">
      <t>リュウシ</t>
    </rPh>
    <rPh sb="8" eb="10">
      <t>ケイジョウ</t>
    </rPh>
    <rPh sb="10" eb="12">
      <t>ブンルイ</t>
    </rPh>
    <phoneticPr fontId="1"/>
  </si>
  <si>
    <r>
      <t>5mm</t>
    </r>
    <r>
      <rPr>
        <sz val="9"/>
        <rFont val="ＭＳ 明朝"/>
        <family val="1"/>
        <charset val="128"/>
      </rPr>
      <t>未満の粒子形状分類</t>
    </r>
    <r>
      <rPr>
        <sz val="9"/>
        <rFont val="Times New Roman"/>
        <family val="1"/>
      </rPr>
      <t>4</t>
    </r>
    <rPh sb="3" eb="5">
      <t>ミマン</t>
    </rPh>
    <rPh sb="6" eb="8">
      <t>リュウシ</t>
    </rPh>
    <rPh sb="8" eb="10">
      <t>ケイジョウ</t>
    </rPh>
    <rPh sb="10" eb="12">
      <t>ブンルイ</t>
    </rPh>
    <phoneticPr fontId="1"/>
  </si>
  <si>
    <r>
      <t>5mm</t>
    </r>
    <r>
      <rPr>
        <sz val="9"/>
        <rFont val="ＭＳ 明朝"/>
        <family val="1"/>
        <charset val="128"/>
      </rPr>
      <t>未満の粒子形状分類</t>
    </r>
    <r>
      <rPr>
        <sz val="9"/>
        <rFont val="Times New Roman"/>
        <family val="1"/>
      </rPr>
      <t>5</t>
    </r>
    <rPh sb="3" eb="5">
      <t>ミマン</t>
    </rPh>
    <rPh sb="6" eb="8">
      <t>リュウシ</t>
    </rPh>
    <rPh sb="8" eb="10">
      <t>ケイジョウ</t>
    </rPh>
    <rPh sb="10" eb="12">
      <t>ブンルイ</t>
    </rPh>
    <phoneticPr fontId="1"/>
  </si>
  <si>
    <r>
      <t>5mm</t>
    </r>
    <r>
      <rPr>
        <sz val="9"/>
        <rFont val="ＭＳ 明朝"/>
        <family val="1"/>
        <charset val="128"/>
      </rPr>
      <t>未満の粒子材質分類</t>
    </r>
    <r>
      <rPr>
        <sz val="9"/>
        <rFont val="Times New Roman"/>
        <family val="1"/>
      </rPr>
      <t>1</t>
    </r>
    <rPh sb="3" eb="5">
      <t>ミマン</t>
    </rPh>
    <rPh sb="6" eb="8">
      <t>リュウシ</t>
    </rPh>
    <rPh sb="10" eb="12">
      <t>ブンルイ</t>
    </rPh>
    <phoneticPr fontId="1"/>
  </si>
  <si>
    <r>
      <t>5mm</t>
    </r>
    <r>
      <rPr>
        <sz val="9"/>
        <rFont val="ＭＳ 明朝"/>
        <family val="1"/>
        <charset val="128"/>
      </rPr>
      <t>未満の粒子材質分類</t>
    </r>
    <r>
      <rPr>
        <sz val="9"/>
        <rFont val="Times New Roman"/>
        <family val="1"/>
      </rPr>
      <t>2</t>
    </r>
    <rPh sb="3" eb="5">
      <t>ミマン</t>
    </rPh>
    <rPh sb="6" eb="8">
      <t>リュウシ</t>
    </rPh>
    <rPh sb="10" eb="12">
      <t>ブンルイ</t>
    </rPh>
    <phoneticPr fontId="1"/>
  </si>
  <si>
    <r>
      <t>5mm</t>
    </r>
    <r>
      <rPr>
        <sz val="9"/>
        <rFont val="ＭＳ 明朝"/>
        <family val="1"/>
        <charset val="128"/>
      </rPr>
      <t>未満の粒子材質分類</t>
    </r>
    <r>
      <rPr>
        <sz val="9"/>
        <rFont val="Times New Roman"/>
        <family val="1"/>
      </rPr>
      <t>3</t>
    </r>
    <rPh sb="3" eb="5">
      <t>ミマン</t>
    </rPh>
    <rPh sb="6" eb="8">
      <t>リュウシ</t>
    </rPh>
    <rPh sb="10" eb="12">
      <t>ブンルイ</t>
    </rPh>
    <phoneticPr fontId="1"/>
  </si>
  <si>
    <r>
      <t>5mm</t>
    </r>
    <r>
      <rPr>
        <sz val="9"/>
        <rFont val="ＭＳ 明朝"/>
        <family val="1"/>
        <charset val="128"/>
      </rPr>
      <t>未満の粒子材質分類</t>
    </r>
    <r>
      <rPr>
        <sz val="9"/>
        <rFont val="Times New Roman"/>
        <family val="1"/>
      </rPr>
      <t>4</t>
    </r>
    <rPh sb="3" eb="5">
      <t>ミマン</t>
    </rPh>
    <rPh sb="6" eb="8">
      <t>リュウシ</t>
    </rPh>
    <rPh sb="10" eb="12">
      <t>ブンルイ</t>
    </rPh>
    <phoneticPr fontId="1"/>
  </si>
  <si>
    <r>
      <t>5mm</t>
    </r>
    <r>
      <rPr>
        <sz val="9"/>
        <rFont val="ＭＳ 明朝"/>
        <family val="1"/>
        <charset val="128"/>
      </rPr>
      <t>未満の粒子材質分類</t>
    </r>
    <r>
      <rPr>
        <sz val="9"/>
        <rFont val="Times New Roman"/>
        <family val="1"/>
      </rPr>
      <t>5</t>
    </r>
    <rPh sb="3" eb="5">
      <t>ミマン</t>
    </rPh>
    <rPh sb="6" eb="8">
      <t>リュウシ</t>
    </rPh>
    <rPh sb="10" eb="12">
      <t>ブンルイ</t>
    </rPh>
    <phoneticPr fontId="1"/>
  </si>
  <si>
    <r>
      <t>5mm</t>
    </r>
    <r>
      <rPr>
        <sz val="9"/>
        <rFont val="ＭＳ 明朝"/>
        <family val="1"/>
        <charset val="128"/>
      </rPr>
      <t>未満の粒子色分類</t>
    </r>
    <r>
      <rPr>
        <sz val="9"/>
        <rFont val="Times New Roman"/>
        <family val="1"/>
      </rPr>
      <t>1</t>
    </r>
    <rPh sb="3" eb="5">
      <t>ミマン</t>
    </rPh>
    <rPh sb="6" eb="8">
      <t>リュウシ</t>
    </rPh>
    <rPh sb="9" eb="11">
      <t>ブンルイ</t>
    </rPh>
    <phoneticPr fontId="1"/>
  </si>
  <si>
    <r>
      <t>5mm</t>
    </r>
    <r>
      <rPr>
        <sz val="9"/>
        <rFont val="ＭＳ 明朝"/>
        <family val="1"/>
        <charset val="128"/>
      </rPr>
      <t>未満の粒子色分類</t>
    </r>
    <r>
      <rPr>
        <sz val="9"/>
        <rFont val="Times New Roman"/>
        <family val="1"/>
      </rPr>
      <t>2</t>
    </r>
    <rPh sb="3" eb="5">
      <t>ミマン</t>
    </rPh>
    <rPh sb="6" eb="8">
      <t>リュウシ</t>
    </rPh>
    <rPh sb="9" eb="11">
      <t>ブンルイ</t>
    </rPh>
    <phoneticPr fontId="1"/>
  </si>
  <si>
    <r>
      <t>5mm</t>
    </r>
    <r>
      <rPr>
        <sz val="9"/>
        <rFont val="ＭＳ 明朝"/>
        <family val="1"/>
        <charset val="128"/>
      </rPr>
      <t>未満の粒子色分類</t>
    </r>
    <r>
      <rPr>
        <sz val="9"/>
        <rFont val="Times New Roman"/>
        <family val="1"/>
      </rPr>
      <t>3</t>
    </r>
    <rPh sb="3" eb="5">
      <t>ミマン</t>
    </rPh>
    <rPh sb="6" eb="8">
      <t>リュウシ</t>
    </rPh>
    <rPh sb="9" eb="11">
      <t>ブンルイ</t>
    </rPh>
    <phoneticPr fontId="1"/>
  </si>
  <si>
    <r>
      <t>5mm</t>
    </r>
    <r>
      <rPr>
        <sz val="9"/>
        <rFont val="ＭＳ 明朝"/>
        <family val="1"/>
        <charset val="128"/>
      </rPr>
      <t>未満の粒子色分類</t>
    </r>
    <r>
      <rPr>
        <sz val="9"/>
        <rFont val="Times New Roman"/>
        <family val="1"/>
      </rPr>
      <t>4</t>
    </r>
    <rPh sb="3" eb="5">
      <t>ミマン</t>
    </rPh>
    <rPh sb="6" eb="8">
      <t>リュウシ</t>
    </rPh>
    <rPh sb="9" eb="11">
      <t>ブンルイ</t>
    </rPh>
    <phoneticPr fontId="1"/>
  </si>
  <si>
    <r>
      <t>5mm</t>
    </r>
    <r>
      <rPr>
        <sz val="9"/>
        <rFont val="ＭＳ 明朝"/>
        <family val="1"/>
        <charset val="128"/>
      </rPr>
      <t>未満の粒子色分類</t>
    </r>
    <r>
      <rPr>
        <sz val="9"/>
        <rFont val="Times New Roman"/>
        <family val="1"/>
      </rPr>
      <t>5</t>
    </r>
    <rPh sb="3" eb="5">
      <t>ミマン</t>
    </rPh>
    <rPh sb="6" eb="8">
      <t>リュウシ</t>
    </rPh>
    <rPh sb="9" eb="11">
      <t>ブンルイ</t>
    </rPh>
    <phoneticPr fontId="1"/>
  </si>
  <si>
    <r>
      <t>1.0mm</t>
    </r>
    <r>
      <rPr>
        <sz val="9"/>
        <rFont val="Century"/>
        <family val="1"/>
      </rPr>
      <t>≤</t>
    </r>
    <r>
      <rPr>
        <sz val="9"/>
        <rFont val="Times New Roman"/>
        <family val="1"/>
      </rPr>
      <t>d&lt;5.0mm</t>
    </r>
    <phoneticPr fontId="1"/>
  </si>
  <si>
    <r>
      <t>1mm</t>
    </r>
    <r>
      <rPr>
        <sz val="9"/>
        <rFont val="ＭＳ 明朝"/>
        <family val="1"/>
        <charset val="128"/>
      </rPr>
      <t>以上</t>
    </r>
    <r>
      <rPr>
        <sz val="9"/>
        <rFont val="Times New Roman"/>
        <family val="1"/>
      </rPr>
      <t>5mm</t>
    </r>
    <r>
      <rPr>
        <sz val="9"/>
        <rFont val="ＭＳ 明朝"/>
        <family val="1"/>
        <charset val="128"/>
      </rPr>
      <t>未満の粒子形状分類</t>
    </r>
    <r>
      <rPr>
        <sz val="9"/>
        <rFont val="Times New Roman"/>
        <family val="1"/>
      </rPr>
      <t>1</t>
    </r>
    <rPh sb="11" eb="13">
      <t>リュウシ</t>
    </rPh>
    <rPh sb="13" eb="15">
      <t>ケイジョウ</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</si>
  <si>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未満の粒子形状分類</t>
    </r>
    <r>
      <rPr>
        <sz val="9"/>
        <rFont val="Times New Roman"/>
        <family val="1"/>
      </rPr>
      <t>2</t>
    </r>
    <rPh sb="11" eb="13">
      <t>リュウシ</t>
    </rPh>
    <rPh sb="13" eb="15">
      <t>ケイジョウ</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</si>
  <si>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未満の粒子形状分類</t>
    </r>
    <r>
      <rPr>
        <sz val="9"/>
        <rFont val="Times New Roman"/>
        <family val="1"/>
      </rPr>
      <t>3</t>
    </r>
    <rPh sb="11" eb="13">
      <t>リュウシ</t>
    </rPh>
    <rPh sb="13" eb="15">
      <t>ケイジョウ</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</si>
  <si>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未満の粒子形状分類</t>
    </r>
    <r>
      <rPr>
        <sz val="9"/>
        <rFont val="Times New Roman"/>
        <family val="1"/>
      </rPr>
      <t>4</t>
    </r>
    <rPh sb="11" eb="13">
      <t>リュウシ</t>
    </rPh>
    <rPh sb="13" eb="15">
      <t>ケイジョウ</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</si>
  <si>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未満の粒子形状分類</t>
    </r>
    <r>
      <rPr>
        <sz val="9"/>
        <rFont val="Times New Roman"/>
        <family val="1"/>
      </rPr>
      <t>5</t>
    </r>
    <rPh sb="11" eb="13">
      <t>リュウシ</t>
    </rPh>
    <rPh sb="13" eb="15">
      <t>ケイジョウ</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</si>
  <si>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未満の粒子材質分類</t>
    </r>
    <r>
      <rPr>
        <sz val="9"/>
        <rFont val="Times New Roman"/>
        <family val="1"/>
      </rPr>
      <t>1</t>
    </r>
    <rPh sb="11" eb="13">
      <t>リュウシ</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</si>
  <si>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未満の粒子材質分類</t>
    </r>
    <r>
      <rPr>
        <sz val="9"/>
        <rFont val="Times New Roman"/>
        <family val="1"/>
      </rPr>
      <t>2</t>
    </r>
    <rPh sb="11" eb="13">
      <t>リュウシ</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</si>
  <si>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未満の粒子材質分類</t>
    </r>
    <r>
      <rPr>
        <sz val="9"/>
        <rFont val="Times New Roman"/>
        <family val="1"/>
      </rPr>
      <t>3</t>
    </r>
    <rPh sb="11" eb="13">
      <t>リュウシ</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</si>
  <si>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未満の粒子材質分類</t>
    </r>
    <r>
      <rPr>
        <sz val="9"/>
        <rFont val="Times New Roman"/>
        <family val="1"/>
      </rPr>
      <t>4</t>
    </r>
    <rPh sb="11" eb="13">
      <t>リュウシ</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</si>
  <si>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未満の粒子材質分類</t>
    </r>
    <r>
      <rPr>
        <sz val="9"/>
        <rFont val="Times New Roman"/>
        <family val="1"/>
      </rPr>
      <t>5</t>
    </r>
    <rPh sb="11" eb="13">
      <t>リュウシ</t>
    </rPh>
    <rPh sb="15" eb="17">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</si>
  <si>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未満の粒子色分類</t>
    </r>
    <r>
      <rPr>
        <sz val="9"/>
        <rFont val="Times New Roman"/>
        <family val="1"/>
      </rPr>
      <t>1</t>
    </r>
    <rPh sb="11" eb="13">
      <t>リュウシ</t>
    </rPh>
    <rPh sb="14" eb="16">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</si>
  <si>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未満の粒子色分類</t>
    </r>
    <r>
      <rPr>
        <sz val="9"/>
        <rFont val="Times New Roman"/>
        <family val="1"/>
      </rPr>
      <t>2</t>
    </r>
    <rPh sb="11" eb="13">
      <t>リュウシ</t>
    </rPh>
    <rPh sb="14" eb="16">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</si>
  <si>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未満の粒子色分類</t>
    </r>
    <r>
      <rPr>
        <sz val="9"/>
        <rFont val="Times New Roman"/>
        <family val="1"/>
      </rPr>
      <t>3</t>
    </r>
    <rPh sb="11" eb="13">
      <t>リュウシ</t>
    </rPh>
    <rPh sb="14" eb="16">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</si>
  <si>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未満の粒子色分類</t>
    </r>
    <r>
      <rPr>
        <sz val="9"/>
        <rFont val="Times New Roman"/>
        <family val="1"/>
      </rPr>
      <t>4</t>
    </r>
    <rPh sb="11" eb="13">
      <t>リュウシ</t>
    </rPh>
    <rPh sb="14" eb="16">
      <t>ブンルイ</t>
    </rPh>
    <phoneticPr fontId="1"/>
  </si>
  <si>
    <r>
      <t>1mm</t>
    </r>
    <r>
      <rPr>
        <sz val="9"/>
        <rFont val="ＭＳ 明朝"/>
        <family val="1"/>
        <charset val="128"/>
      </rPr>
      <t>以上</t>
    </r>
    <r>
      <rPr>
        <sz val="9"/>
        <rFont val="Times New Roman"/>
        <family val="1"/>
      </rPr>
      <t>5mm</t>
    </r>
    <r>
      <rPr>
        <sz val="9"/>
        <rFont val="ＭＳ 明朝"/>
        <family val="1"/>
        <charset val="128"/>
      </rPr>
      <t>未満の粒子色分類</t>
    </r>
    <r>
      <rPr>
        <sz val="9"/>
        <rFont val="Times New Roman"/>
        <family val="1"/>
      </rPr>
      <t>5</t>
    </r>
    <rPh sb="11" eb="13">
      <t>リュウシ</t>
    </rPh>
    <rPh sb="14" eb="16">
      <t>ブンルイ</t>
    </rPh>
    <phoneticPr fontId="1"/>
  </si>
  <si>
    <r>
      <t>1mm</t>
    </r>
    <r>
      <rPr>
        <sz val="9"/>
        <rFont val="ＭＳ 明朝"/>
        <family val="1"/>
        <charset val="128"/>
      </rPr>
      <t>未満の粒子形状分類</t>
    </r>
    <r>
      <rPr>
        <sz val="9"/>
        <rFont val="Times New Roman"/>
        <family val="1"/>
      </rPr>
      <t>1</t>
    </r>
    <rPh sb="6" eb="8">
      <t>リュウシ</t>
    </rPh>
    <rPh sb="8" eb="10">
      <t>ケイジョウ</t>
    </rPh>
    <rPh sb="10" eb="12">
      <t>ブンルイ</t>
    </rPh>
    <phoneticPr fontId="1"/>
  </si>
  <si>
    <r>
      <t>1mm</t>
    </r>
    <r>
      <rPr>
        <sz val="9"/>
        <rFont val="ＭＳ 明朝"/>
        <family val="1"/>
        <charset val="128"/>
      </rPr>
      <t>未満の粒子形状分類</t>
    </r>
    <r>
      <rPr>
        <sz val="9"/>
        <rFont val="Times New Roman"/>
        <family val="1"/>
      </rPr>
      <t>2</t>
    </r>
    <rPh sb="6" eb="8">
      <t>リュウシ</t>
    </rPh>
    <rPh sb="8" eb="10">
      <t>ケイジョウ</t>
    </rPh>
    <rPh sb="10" eb="12">
      <t>ブンルイ</t>
    </rPh>
    <phoneticPr fontId="1"/>
  </si>
  <si>
    <r>
      <t>1mm</t>
    </r>
    <r>
      <rPr>
        <sz val="9"/>
        <rFont val="ＭＳ 明朝"/>
        <family val="1"/>
        <charset val="128"/>
      </rPr>
      <t>未満の粒子形状分類</t>
    </r>
    <r>
      <rPr>
        <sz val="9"/>
        <rFont val="Times New Roman"/>
        <family val="1"/>
      </rPr>
      <t>3</t>
    </r>
    <rPh sb="6" eb="8">
      <t>リュウシ</t>
    </rPh>
    <rPh sb="8" eb="10">
      <t>ケイジョウ</t>
    </rPh>
    <rPh sb="10" eb="12">
      <t>ブンルイ</t>
    </rPh>
    <phoneticPr fontId="1"/>
  </si>
  <si>
    <r>
      <t>1mm</t>
    </r>
    <r>
      <rPr>
        <sz val="9"/>
        <rFont val="ＭＳ 明朝"/>
        <family val="1"/>
        <charset val="128"/>
      </rPr>
      <t>未満の粒子形状分類</t>
    </r>
    <r>
      <rPr>
        <sz val="9"/>
        <rFont val="Times New Roman"/>
        <family val="1"/>
      </rPr>
      <t>4</t>
    </r>
    <rPh sb="6" eb="8">
      <t>リュウシ</t>
    </rPh>
    <rPh sb="8" eb="10">
      <t>ケイジョウ</t>
    </rPh>
    <rPh sb="10" eb="12">
      <t>ブンルイ</t>
    </rPh>
    <phoneticPr fontId="1"/>
  </si>
  <si>
    <r>
      <t>1mm</t>
    </r>
    <r>
      <rPr>
        <sz val="9"/>
        <rFont val="ＭＳ 明朝"/>
        <family val="1"/>
        <charset val="128"/>
      </rPr>
      <t>未満の粒子形状分類</t>
    </r>
    <r>
      <rPr>
        <sz val="9"/>
        <rFont val="Times New Roman"/>
        <family val="1"/>
      </rPr>
      <t>5</t>
    </r>
    <rPh sb="6" eb="8">
      <t>リュウシ</t>
    </rPh>
    <rPh sb="8" eb="10">
      <t>ケイジョウ</t>
    </rPh>
    <rPh sb="10" eb="12">
      <t>ブンルイ</t>
    </rPh>
    <phoneticPr fontId="1"/>
  </si>
  <si>
    <r>
      <t>1mm</t>
    </r>
    <r>
      <rPr>
        <sz val="9"/>
        <rFont val="ＭＳ 明朝"/>
        <family val="1"/>
        <charset val="128"/>
      </rPr>
      <t>未満の粒子材質分類</t>
    </r>
    <r>
      <rPr>
        <sz val="9"/>
        <rFont val="Times New Roman"/>
        <family val="1"/>
      </rPr>
      <t>1</t>
    </r>
    <rPh sb="6" eb="8">
      <t>リュウシ</t>
    </rPh>
    <rPh sb="10" eb="12">
      <t>ブンルイ</t>
    </rPh>
    <phoneticPr fontId="1"/>
  </si>
  <si>
    <r>
      <t>1mm</t>
    </r>
    <r>
      <rPr>
        <sz val="9"/>
        <rFont val="ＭＳ 明朝"/>
        <family val="1"/>
        <charset val="128"/>
      </rPr>
      <t>未満の粒子材質分類</t>
    </r>
    <r>
      <rPr>
        <sz val="9"/>
        <rFont val="Times New Roman"/>
        <family val="1"/>
      </rPr>
      <t>2</t>
    </r>
    <rPh sb="6" eb="8">
      <t>リュウシ</t>
    </rPh>
    <rPh sb="10" eb="12">
      <t>ブンルイ</t>
    </rPh>
    <phoneticPr fontId="1"/>
  </si>
  <si>
    <r>
      <t>1mm</t>
    </r>
    <r>
      <rPr>
        <sz val="9"/>
        <rFont val="ＭＳ 明朝"/>
        <family val="1"/>
        <charset val="128"/>
      </rPr>
      <t>未満の粒子材質分類</t>
    </r>
    <r>
      <rPr>
        <sz val="9"/>
        <rFont val="Times New Roman"/>
        <family val="1"/>
      </rPr>
      <t>3</t>
    </r>
    <rPh sb="6" eb="8">
      <t>リュウシ</t>
    </rPh>
    <rPh sb="10" eb="12">
      <t>ブンルイ</t>
    </rPh>
    <phoneticPr fontId="1"/>
  </si>
  <si>
    <r>
      <t>1mm</t>
    </r>
    <r>
      <rPr>
        <sz val="9"/>
        <rFont val="ＭＳ 明朝"/>
        <family val="1"/>
        <charset val="128"/>
      </rPr>
      <t>未満の粒子材質分類</t>
    </r>
    <r>
      <rPr>
        <sz val="9"/>
        <rFont val="Times New Roman"/>
        <family val="1"/>
      </rPr>
      <t>4</t>
    </r>
    <rPh sb="6" eb="8">
      <t>リュウシ</t>
    </rPh>
    <rPh sb="10" eb="12">
      <t>ブンルイ</t>
    </rPh>
    <phoneticPr fontId="1"/>
  </si>
  <si>
    <r>
      <t>1mm</t>
    </r>
    <r>
      <rPr>
        <sz val="9"/>
        <rFont val="ＭＳ 明朝"/>
        <family val="1"/>
        <charset val="128"/>
      </rPr>
      <t>未満の粒子材質分類</t>
    </r>
    <r>
      <rPr>
        <sz val="9"/>
        <rFont val="Times New Roman"/>
        <family val="1"/>
      </rPr>
      <t>5</t>
    </r>
    <rPh sb="6" eb="8">
      <t>リュウシ</t>
    </rPh>
    <rPh sb="10" eb="12">
      <t>ブンルイ</t>
    </rPh>
    <phoneticPr fontId="1"/>
  </si>
  <si>
    <r>
      <t>1mm</t>
    </r>
    <r>
      <rPr>
        <sz val="9"/>
        <rFont val="ＭＳ 明朝"/>
        <family val="1"/>
        <charset val="128"/>
      </rPr>
      <t>未満の粒子色分類</t>
    </r>
    <r>
      <rPr>
        <sz val="9"/>
        <rFont val="Times New Roman"/>
        <family val="1"/>
      </rPr>
      <t>1</t>
    </r>
    <rPh sb="6" eb="8">
      <t>リュウシ</t>
    </rPh>
    <rPh sb="9" eb="11">
      <t>ブンルイ</t>
    </rPh>
    <phoneticPr fontId="1"/>
  </si>
  <si>
    <r>
      <t>1mm</t>
    </r>
    <r>
      <rPr>
        <sz val="9"/>
        <rFont val="ＭＳ 明朝"/>
        <family val="1"/>
        <charset val="128"/>
      </rPr>
      <t>未満の粒子色分類</t>
    </r>
    <r>
      <rPr>
        <sz val="9"/>
        <rFont val="Times New Roman"/>
        <family val="1"/>
      </rPr>
      <t>2</t>
    </r>
    <rPh sb="6" eb="8">
      <t>リュウシ</t>
    </rPh>
    <rPh sb="9" eb="11">
      <t>ブンルイ</t>
    </rPh>
    <phoneticPr fontId="1"/>
  </si>
  <si>
    <r>
      <t>1mm</t>
    </r>
    <r>
      <rPr>
        <sz val="9"/>
        <rFont val="ＭＳ 明朝"/>
        <family val="1"/>
        <charset val="128"/>
      </rPr>
      <t>未満の粒子色分類</t>
    </r>
    <r>
      <rPr>
        <sz val="9"/>
        <rFont val="Times New Roman"/>
        <family val="1"/>
      </rPr>
      <t>3</t>
    </r>
    <rPh sb="6" eb="8">
      <t>リュウシ</t>
    </rPh>
    <rPh sb="9" eb="11">
      <t>ブンルイ</t>
    </rPh>
    <phoneticPr fontId="1"/>
  </si>
  <si>
    <r>
      <t>1mm</t>
    </r>
    <r>
      <rPr>
        <sz val="9"/>
        <rFont val="ＭＳ 明朝"/>
        <family val="1"/>
        <charset val="128"/>
      </rPr>
      <t>未満の粒子色分類</t>
    </r>
    <r>
      <rPr>
        <sz val="9"/>
        <rFont val="Times New Roman"/>
        <family val="1"/>
      </rPr>
      <t>4</t>
    </r>
    <rPh sb="6" eb="8">
      <t>リュウシ</t>
    </rPh>
    <rPh sb="9" eb="11">
      <t>ブンルイ</t>
    </rPh>
    <phoneticPr fontId="1"/>
  </si>
  <si>
    <r>
      <t>1mm</t>
    </r>
    <r>
      <rPr>
        <sz val="9"/>
        <rFont val="ＭＳ 明朝"/>
        <family val="1"/>
        <charset val="128"/>
      </rPr>
      <t>未満の粒子色分類</t>
    </r>
    <r>
      <rPr>
        <sz val="9"/>
        <rFont val="Times New Roman"/>
        <family val="1"/>
      </rPr>
      <t>5</t>
    </r>
    <rPh sb="6" eb="8">
      <t>リュウシ</t>
    </rPh>
    <rPh sb="9" eb="11">
      <t>ブンルイ</t>
    </rPh>
    <phoneticPr fontId="1"/>
  </si>
  <si>
    <r>
      <rPr>
        <sz val="9"/>
        <rFont val="ＭＳ 明朝"/>
        <family val="1"/>
        <charset val="128"/>
      </rPr>
      <t>データレコードの注釈</t>
    </r>
    <rPh sb="8" eb="10">
      <t>チュウシャク</t>
    </rPh>
    <phoneticPr fontId="1"/>
  </si>
  <si>
    <r>
      <t>Level 3</t>
    </r>
    <r>
      <rPr>
        <sz val="9"/>
        <rFont val="ＭＳ Ｐ明朝"/>
        <family val="1"/>
        <charset val="128"/>
      </rPr>
      <t>の補正に対して</t>
    </r>
    <r>
      <rPr>
        <sz val="9"/>
        <rFont val="Times New Roman"/>
        <family val="1"/>
      </rPr>
      <t>1</t>
    </r>
    <r>
      <rPr>
        <sz val="9"/>
        <rFont val="ＭＳ 明朝"/>
        <family val="1"/>
        <charset val="128"/>
      </rPr>
      <t>件のデータレコードを作成する。</t>
    </r>
    <rPh sb="8" eb="10">
      <t>ホセイ</t>
    </rPh>
    <rPh sb="11" eb="12">
      <t>タイ</t>
    </rPh>
    <phoneticPr fontId="1"/>
  </si>
  <si>
    <r>
      <t xml:space="preserve">K241 </t>
    </r>
    <r>
      <rPr>
        <sz val="9"/>
        <rFont val="ＭＳ Ｐ明朝"/>
        <family val="1"/>
        <charset val="128"/>
      </rPr>
      <t>補正データ登録</t>
    </r>
    <phoneticPr fontId="1"/>
  </si>
  <si>
    <r>
      <t xml:space="preserve">K440 </t>
    </r>
    <r>
      <rPr>
        <sz val="9"/>
        <rFont val="ＭＳ Ｐ明朝"/>
        <family val="1"/>
        <charset val="128"/>
      </rPr>
      <t>粒子密度分布図、</t>
    </r>
    <r>
      <rPr>
        <sz val="9"/>
        <rFont val="Times New Roman"/>
        <family val="1"/>
      </rPr>
      <t xml:space="preserve">K520 </t>
    </r>
    <r>
      <rPr>
        <sz val="9"/>
        <rFont val="ＭＳ Ｐ明朝"/>
        <family val="1"/>
        <charset val="128"/>
      </rPr>
      <t>二次データの提供</t>
    </r>
    <phoneticPr fontId="1"/>
  </si>
  <si>
    <r>
      <t>K440</t>
    </r>
    <r>
      <rPr>
        <sz val="9"/>
        <rFont val="ＭＳ 明朝"/>
        <family val="1"/>
        <charset val="128"/>
      </rPr>
      <t>及び</t>
    </r>
    <r>
      <rPr>
        <sz val="9"/>
        <rFont val="Times New Roman"/>
        <family val="1"/>
      </rPr>
      <t>K450</t>
    </r>
    <r>
      <rPr>
        <sz val="9"/>
        <rFont val="ＭＳ 明朝"/>
        <family val="1"/>
        <charset val="128"/>
      </rPr>
      <t>で可視化に使用し、</t>
    </r>
    <r>
      <rPr>
        <sz val="9"/>
        <rFont val="Times New Roman"/>
        <family val="1"/>
      </rPr>
      <t>K510</t>
    </r>
    <r>
      <rPr>
        <sz val="9"/>
        <rFont val="ＭＳ Ｐ明朝"/>
        <family val="1"/>
        <charset val="128"/>
      </rPr>
      <t>及び</t>
    </r>
    <r>
      <rPr>
        <sz val="9"/>
        <rFont val="Times New Roman"/>
        <family val="1"/>
      </rPr>
      <t>K520</t>
    </r>
    <r>
      <rPr>
        <sz val="9"/>
        <rFont val="ＭＳ 明朝"/>
        <family val="1"/>
        <charset val="128"/>
      </rPr>
      <t>で利用者に提供するデータ</t>
    </r>
    <rPh sb="4" eb="5">
      <t>オヨ</t>
    </rPh>
    <rPh sb="11" eb="14">
      <t>カシカ</t>
    </rPh>
    <rPh sb="15" eb="17">
      <t>シヨウ</t>
    </rPh>
    <rPh sb="30" eb="33">
      <t>リヨウシャ</t>
    </rPh>
    <rPh sb="34" eb="36">
      <t>テイキョウ</t>
    </rPh>
    <phoneticPr fontId="1"/>
  </si>
  <si>
    <r>
      <rPr>
        <sz val="9"/>
        <rFont val="ＭＳ 明朝"/>
        <family val="2"/>
        <charset val="128"/>
      </rPr>
      <t>整数</t>
    </r>
    <rPh sb="0" eb="2">
      <t>セイスウ</t>
    </rPh>
    <phoneticPr fontId="1"/>
  </si>
  <si>
    <r>
      <rPr>
        <sz val="9"/>
        <rFont val="ＭＳ Ｐ明朝"/>
        <family val="1"/>
        <charset val="128"/>
      </rPr>
      <t>文字列</t>
    </r>
    <rPh sb="0" eb="3">
      <t>モジレツ</t>
    </rPh>
    <phoneticPr fontId="1"/>
  </si>
  <si>
    <r>
      <t>#0004</t>
    </r>
    <r>
      <rPr>
        <sz val="9"/>
        <rFont val="ＭＳ 明朝"/>
        <family val="1"/>
        <charset val="128"/>
      </rPr>
      <t>のチェックコード</t>
    </r>
    <phoneticPr fontId="1"/>
  </si>
  <si>
    <r>
      <t>#0006</t>
    </r>
    <r>
      <rPr>
        <sz val="9"/>
        <rFont val="ＭＳ 明朝"/>
        <family val="1"/>
        <charset val="128"/>
      </rPr>
      <t>のチェックコード</t>
    </r>
    <phoneticPr fontId="1"/>
  </si>
  <si>
    <r>
      <t>#0006</t>
    </r>
    <r>
      <rPr>
        <sz val="9"/>
        <rFont val="ＭＳ 明朝"/>
        <family val="1"/>
        <charset val="128"/>
      </rPr>
      <t>のコード</t>
    </r>
    <r>
      <rPr>
        <sz val="9"/>
        <rFont val="Times New Roman"/>
        <family val="1"/>
      </rPr>
      <t>ISO 3166-1</t>
    </r>
    <r>
      <rPr>
        <sz val="9"/>
        <rFont val="ＭＳ 明朝"/>
        <family val="1"/>
        <charset val="128"/>
      </rPr>
      <t>国名数字コード</t>
    </r>
    <rPh sb="21" eb="23">
      <t>スウジ</t>
    </rPh>
    <phoneticPr fontId="1"/>
  </si>
  <si>
    <r>
      <t>#0009</t>
    </r>
    <r>
      <rPr>
        <sz val="9"/>
        <rFont val="ＭＳ 明朝"/>
        <family val="1"/>
        <charset val="128"/>
      </rPr>
      <t>のチェックコード</t>
    </r>
    <phoneticPr fontId="1"/>
  </si>
  <si>
    <r>
      <t>#0009</t>
    </r>
    <r>
      <rPr>
        <sz val="9"/>
        <rFont val="ＭＳ 明朝"/>
        <family val="1"/>
        <charset val="128"/>
      </rPr>
      <t>のコード</t>
    </r>
    <phoneticPr fontId="1"/>
  </si>
  <si>
    <r>
      <t>01:</t>
    </r>
    <r>
      <rPr>
        <sz val="9"/>
        <rFont val="ＭＳ 明朝"/>
        <family val="2"/>
        <charset val="128"/>
      </rPr>
      <t>提供、</t>
    </r>
    <r>
      <rPr>
        <sz val="9"/>
        <rFont val="Times New Roman"/>
        <family val="1"/>
      </rPr>
      <t>02:</t>
    </r>
    <r>
      <rPr>
        <sz val="9"/>
        <rFont val="ＭＳ 明朝"/>
        <family val="2"/>
        <charset val="128"/>
      </rPr>
      <t>他</t>
    </r>
    <r>
      <rPr>
        <sz val="9"/>
        <rFont val="Times New Roman"/>
        <family val="1"/>
      </rPr>
      <t>DB</t>
    </r>
    <r>
      <rPr>
        <sz val="9"/>
        <rFont val="ＭＳ 明朝"/>
        <family val="2"/>
        <charset val="128"/>
      </rPr>
      <t>転載、</t>
    </r>
    <r>
      <rPr>
        <sz val="9"/>
        <rFont val="Times New Roman"/>
        <family val="1"/>
      </rPr>
      <t>03:</t>
    </r>
    <r>
      <rPr>
        <sz val="9"/>
        <rFont val="ＭＳ 明朝"/>
        <family val="2"/>
        <charset val="128"/>
      </rPr>
      <t>公表資料引用</t>
    </r>
    <rPh sb="3" eb="5">
      <t>テイキョウ</t>
    </rPh>
    <rPh sb="9" eb="10">
      <t>タ</t>
    </rPh>
    <rPh sb="12" eb="14">
      <t>テンサイ</t>
    </rPh>
    <rPh sb="18" eb="20">
      <t>コウヒョウ</t>
    </rPh>
    <rPh sb="20" eb="22">
      <t>シリョウ</t>
    </rPh>
    <rPh sb="22" eb="24">
      <t>インヨウ</t>
    </rPh>
    <phoneticPr fontId="1"/>
  </si>
  <si>
    <r>
      <t>1</t>
    </r>
    <r>
      <rPr>
        <sz val="9"/>
        <rFont val="ＭＳ 明朝"/>
        <family val="2"/>
        <charset val="128"/>
      </rPr>
      <t>〜</t>
    </r>
    <r>
      <rPr>
        <sz val="9"/>
        <rFont val="Times New Roman"/>
        <family val="1"/>
      </rPr>
      <t>5</t>
    </r>
    <phoneticPr fontId="1"/>
  </si>
  <si>
    <r>
      <t>3</t>
    </r>
    <r>
      <rPr>
        <sz val="9"/>
        <rFont val="ＭＳ 明朝"/>
        <family val="2"/>
        <charset val="128"/>
      </rPr>
      <t>（</t>
    </r>
    <r>
      <rPr>
        <sz val="9"/>
        <rFont val="Times New Roman"/>
        <family val="1"/>
      </rPr>
      <t>Level 0</t>
    </r>
    <r>
      <rPr>
        <sz val="9"/>
        <rFont val="ＭＳ Ｐ明朝"/>
        <family val="1"/>
        <charset val="128"/>
      </rPr>
      <t>～</t>
    </r>
    <r>
      <rPr>
        <sz val="9"/>
        <rFont val="Times New Roman"/>
        <family val="1"/>
      </rPr>
      <t>2</t>
    </r>
    <r>
      <rPr>
        <sz val="9"/>
        <rFont val="ＭＳ 明朝"/>
        <family val="2"/>
        <charset val="128"/>
      </rPr>
      <t>は別帳票）</t>
    </r>
    <rPh sb="12" eb="13">
      <t>ベツ</t>
    </rPh>
    <rPh sb="13" eb="15">
      <t>チョウヒョウ</t>
    </rPh>
    <phoneticPr fontId="1"/>
  </si>
  <si>
    <r>
      <rPr>
        <sz val="9"/>
        <rFont val="ＭＳ 明朝"/>
        <family val="2"/>
        <charset val="128"/>
      </rPr>
      <t>少数第</t>
    </r>
    <r>
      <rPr>
        <sz val="9"/>
        <rFont val="Times New Roman"/>
        <family val="1"/>
      </rPr>
      <t>4</t>
    </r>
    <r>
      <rPr>
        <sz val="9"/>
        <rFont val="ＭＳ 明朝"/>
        <family val="2"/>
        <charset val="128"/>
      </rPr>
      <t>位まで</t>
    </r>
    <rPh sb="0" eb="2">
      <t>ショウスウ</t>
    </rPh>
    <rPh sb="2" eb="3">
      <t>ダイ</t>
    </rPh>
    <rPh sb="4" eb="5">
      <t>イ</t>
    </rPh>
    <phoneticPr fontId="1"/>
  </si>
  <si>
    <r>
      <t>各</t>
    </r>
    <r>
      <rPr>
        <sz val="9"/>
        <rFont val="Times New Roman"/>
        <family val="1"/>
      </rPr>
      <t>Grid</t>
    </r>
    <r>
      <rPr>
        <sz val="9"/>
        <rFont val="ＭＳ Ｐ明朝"/>
        <family val="1"/>
        <charset val="128"/>
      </rPr>
      <t>の緯度範囲</t>
    </r>
    <rPh sb="6" eb="8">
      <t>イド</t>
    </rPh>
    <rPh sb="8" eb="10">
      <t>ハンイ</t>
    </rPh>
    <phoneticPr fontId="1"/>
  </si>
  <si>
    <r>
      <t>-90.0000</t>
    </r>
    <r>
      <rPr>
        <sz val="9"/>
        <rFont val="ＭＳ 明朝"/>
        <family val="2"/>
        <charset val="128"/>
      </rPr>
      <t>〜</t>
    </r>
    <r>
      <rPr>
        <sz val="9"/>
        <rFont val="Times New Roman"/>
        <family val="1"/>
      </rPr>
      <t>+90.0000</t>
    </r>
    <phoneticPr fontId="1"/>
  </si>
  <si>
    <r>
      <t>各</t>
    </r>
    <r>
      <rPr>
        <sz val="9"/>
        <rFont val="Times New Roman"/>
        <family val="1"/>
      </rPr>
      <t>Grid</t>
    </r>
    <r>
      <rPr>
        <sz val="9"/>
        <rFont val="ＭＳ Ｐ明朝"/>
        <family val="1"/>
        <charset val="128"/>
      </rPr>
      <t>の経度範囲</t>
    </r>
    <rPh sb="6" eb="8">
      <t>ケイド</t>
    </rPh>
    <phoneticPr fontId="1"/>
  </si>
  <si>
    <r>
      <t>-180.0000</t>
    </r>
    <r>
      <rPr>
        <sz val="9"/>
        <rFont val="ＭＳ 明朝"/>
        <family val="2"/>
        <charset val="128"/>
      </rPr>
      <t>〜</t>
    </r>
    <r>
      <rPr>
        <sz val="9"/>
        <rFont val="Times New Roman"/>
        <family val="1"/>
      </rPr>
      <t>+180.0000</t>
    </r>
    <phoneticPr fontId="1"/>
  </si>
  <si>
    <r>
      <rPr>
        <sz val="9"/>
        <rFont val="Times New Roman"/>
        <family val="1"/>
      </rPr>
      <t>Grid 1</t>
    </r>
    <r>
      <rPr>
        <sz val="9"/>
        <rFont val="ＭＳ Ｐ明朝"/>
        <family val="1"/>
        <charset val="128"/>
      </rPr>
      <t>の中心緯度</t>
    </r>
    <rPh sb="7" eb="9">
      <t>チュウシン</t>
    </rPh>
    <rPh sb="9" eb="11">
      <t>イド</t>
    </rPh>
    <phoneticPr fontId="1"/>
  </si>
  <si>
    <r>
      <rPr>
        <sz val="9"/>
        <rFont val="Times New Roman"/>
        <family val="1"/>
      </rPr>
      <t>Grid 1</t>
    </r>
    <r>
      <rPr>
        <sz val="9"/>
        <rFont val="ＭＳ Ｐ明朝"/>
        <family val="1"/>
        <charset val="128"/>
      </rPr>
      <t>の経度緯度</t>
    </r>
    <rPh sb="7" eb="9">
      <t>ケイド</t>
    </rPh>
    <rPh sb="9" eb="11">
      <t>イド</t>
    </rPh>
    <phoneticPr fontId="1"/>
  </si>
  <si>
    <r>
      <t>5mm</t>
    </r>
    <r>
      <rPr>
        <sz val="9"/>
        <rFont val="ＭＳ 明朝"/>
        <family val="1"/>
        <charset val="128"/>
      </rPr>
      <t>未満の粒子重量体積密度</t>
    </r>
    <rPh sb="8" eb="10">
      <t>ジュウリョウ</t>
    </rPh>
    <rPh sb="10" eb="12">
      <t>タイセキ</t>
    </rPh>
    <rPh sb="12" eb="14">
      <t>ミツド</t>
    </rPh>
    <phoneticPr fontId="1"/>
  </si>
  <si>
    <r>
      <t>5mm</t>
    </r>
    <r>
      <rPr>
        <sz val="9"/>
        <rFont val="ＭＳ 明朝"/>
        <family val="1"/>
        <charset val="128"/>
      </rPr>
      <t>未満の粒子重量面積密度</t>
    </r>
    <rPh sb="8" eb="10">
      <t>ジュウリョウ</t>
    </rPh>
    <rPh sb="10" eb="12">
      <t>メンセキ</t>
    </rPh>
    <rPh sb="12" eb="14">
      <t>ミツド</t>
    </rPh>
    <phoneticPr fontId="1"/>
  </si>
  <si>
    <r>
      <t>1mm</t>
    </r>
    <r>
      <rPr>
        <sz val="9"/>
        <rFont val="ＭＳ Ｐ明朝"/>
        <family val="1"/>
        <charset val="128"/>
      </rPr>
      <t>以上</t>
    </r>
    <r>
      <rPr>
        <sz val="9"/>
        <rFont val="Times New Roman"/>
        <family val="1"/>
      </rPr>
      <t>5mm</t>
    </r>
    <r>
      <rPr>
        <sz val="9"/>
        <rFont val="ＭＳ 明朝"/>
        <family val="1"/>
        <charset val="128"/>
      </rPr>
      <t>未満の粒子数体積密度</t>
    </r>
    <rPh sb="3" eb="5">
      <t>イジョウ</t>
    </rPh>
    <rPh sb="14" eb="16">
      <t>タイセキ</t>
    </rPh>
    <rPh sb="16" eb="18">
      <t>ミツド</t>
    </rPh>
    <phoneticPr fontId="1"/>
  </si>
  <si>
    <r>
      <t>1mm</t>
    </r>
    <r>
      <rPr>
        <sz val="9"/>
        <rFont val="ＭＳ Ｐ明朝"/>
        <family val="1"/>
        <charset val="128"/>
      </rPr>
      <t>以上</t>
    </r>
    <r>
      <rPr>
        <sz val="9"/>
        <rFont val="Times New Roman"/>
        <family val="1"/>
      </rPr>
      <t>5mm</t>
    </r>
    <r>
      <rPr>
        <sz val="9"/>
        <rFont val="ＭＳ 明朝"/>
        <family val="1"/>
        <charset val="128"/>
      </rPr>
      <t>未満の粒子数面積密度</t>
    </r>
    <rPh sb="14" eb="16">
      <t>メンセキ</t>
    </rPh>
    <rPh sb="16" eb="18">
      <t>ミツド</t>
    </rPh>
    <phoneticPr fontId="1"/>
  </si>
  <si>
    <r>
      <t>1mm</t>
    </r>
    <r>
      <rPr>
        <sz val="9"/>
        <rFont val="ＭＳ Ｐ明朝"/>
        <family val="1"/>
        <charset val="128"/>
      </rPr>
      <t>以上</t>
    </r>
    <r>
      <rPr>
        <sz val="9"/>
        <rFont val="Times New Roman"/>
        <family val="1"/>
      </rPr>
      <t>5mm</t>
    </r>
    <r>
      <rPr>
        <sz val="9"/>
        <rFont val="ＭＳ 明朝"/>
        <family val="1"/>
        <charset val="128"/>
      </rPr>
      <t>未満の粒子重量体積密度</t>
    </r>
    <rPh sb="13" eb="15">
      <t>ジュウリョウ</t>
    </rPh>
    <rPh sb="15" eb="17">
      <t>タイセキ</t>
    </rPh>
    <rPh sb="17" eb="19">
      <t>ミツド</t>
    </rPh>
    <phoneticPr fontId="1"/>
  </si>
  <si>
    <r>
      <t>1mm</t>
    </r>
    <r>
      <rPr>
        <sz val="9"/>
        <rFont val="ＭＳ Ｐ明朝"/>
        <family val="1"/>
        <charset val="128"/>
      </rPr>
      <t>以上</t>
    </r>
    <r>
      <rPr>
        <sz val="9"/>
        <rFont val="Times New Roman"/>
        <family val="1"/>
      </rPr>
      <t>5mm</t>
    </r>
    <r>
      <rPr>
        <sz val="9"/>
        <rFont val="ＭＳ 明朝"/>
        <family val="1"/>
        <charset val="128"/>
      </rPr>
      <t>未満の粒子重量面積密度</t>
    </r>
    <rPh sb="13" eb="15">
      <t>ジュウリョウ</t>
    </rPh>
    <rPh sb="15" eb="17">
      <t>メンセキ</t>
    </rPh>
    <rPh sb="17" eb="19">
      <t>ミツド</t>
    </rPh>
    <phoneticPr fontId="1"/>
  </si>
  <si>
    <r>
      <t>1mm</t>
    </r>
    <r>
      <rPr>
        <sz val="9"/>
        <rFont val="ＭＳ 明朝"/>
        <family val="1"/>
        <charset val="128"/>
      </rPr>
      <t>未満の粒子重量体積密度</t>
    </r>
    <rPh sb="8" eb="10">
      <t>ジュウリョウ</t>
    </rPh>
    <rPh sb="10" eb="12">
      <t>タイセキ</t>
    </rPh>
    <rPh sb="12" eb="14">
      <t>ミツド</t>
    </rPh>
    <phoneticPr fontId="1"/>
  </si>
  <si>
    <r>
      <t>1mm</t>
    </r>
    <r>
      <rPr>
        <sz val="9"/>
        <rFont val="ＭＳ 明朝"/>
        <family val="1"/>
        <charset val="128"/>
      </rPr>
      <t>未満の粒子重量面積密度</t>
    </r>
    <rPh sb="8" eb="10">
      <t>ジュウリョウ</t>
    </rPh>
    <rPh sb="10" eb="12">
      <t>メンセキ</t>
    </rPh>
    <rPh sb="12" eb="14">
      <t>ミツド</t>
    </rPh>
    <phoneticPr fontId="1"/>
  </si>
  <si>
    <r>
      <rPr>
        <sz val="9"/>
        <rFont val="Times New Roman"/>
        <family val="1"/>
      </rPr>
      <t>Grid 2</t>
    </r>
    <r>
      <rPr>
        <sz val="9"/>
        <rFont val="ＭＳ Ｐ明朝"/>
        <family val="1"/>
        <charset val="128"/>
      </rPr>
      <t>の中心緯度</t>
    </r>
    <rPh sb="7" eb="9">
      <t>チュウシン</t>
    </rPh>
    <rPh sb="9" eb="11">
      <t>イド</t>
    </rPh>
    <phoneticPr fontId="1"/>
  </si>
  <si>
    <r>
      <rPr>
        <sz val="9"/>
        <rFont val="Times New Roman"/>
        <family val="1"/>
      </rPr>
      <t>Grid 2</t>
    </r>
    <r>
      <rPr>
        <sz val="9"/>
        <rFont val="ＭＳ Ｐ明朝"/>
        <family val="1"/>
        <charset val="128"/>
      </rPr>
      <t>の経度緯度</t>
    </r>
    <rPh sb="7" eb="9">
      <t>ケイド</t>
    </rPh>
    <rPh sb="9" eb="11">
      <t>イド</t>
    </rPh>
    <phoneticPr fontId="1"/>
  </si>
  <si>
    <t>付属資料１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</si>
</sst>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7" x14ac:knownFonts="1">
    <font>
      <sz val="11"/>
      <color theme="1"/>
      <name val="ＭＳ 明朝"/>
      <family val="2"/>
      <charset val="128"/>
    </font>
    <font>
      <sz val="6"/>
      <name val="ＭＳ 明朝"/>
      <family val="2"/>
      <charset val="128"/>
    </font>
    <font>
      <sz val="11"/>
      <color theme="1"/>
      <name val="Times New Roman"/>
      <family val="1"/>
    </font>
    <font>
      <sz val="9"/>
      <color theme="1"/>
      <name val="Times New Roman"/>
      <family val="1"/>
    </font>
    <font>
      <sz val="9"/>
      <color theme="1"/>
      <name val="ＭＳ 明朝"/>
      <family val="2"/>
      <charset val="128"/>
    </font>
    <font>
      <sz val="9"/>
      <color theme="1"/>
      <name val="ＭＳ Ｐ明朝"/>
      <family val="1"/>
      <charset val="128"/>
    </font>
    <font>
      <sz val="9"/>
      <color theme="1"/>
      <name val="Times New Roman"/>
      <family val="2"/>
      <charset val="128"/>
    </font>
    <font>
      <sz val="11"/>
      <color theme="1"/>
      <name val="ＭＳ 明朝"/>
      <family val="2"/>
      <charset val="128"/>
    </font>
    <font>
      <sz val="9"/>
      <color rgb="FF000000"/>
      <name val="Times New Roman"/>
      <family val="1"/>
    </font>
    <font>
      <sz val="9"/>
      <color theme="1"/>
      <name val="Times New Roman"/>
      <family val="1"/>
      <charset val="128"/>
    </font>
    <font>
      <sz val="9"/>
      <color rgb="FF000000"/>
      <name val="ＭＳ 明朝"/>
      <family val="1"/>
      <charset val="128"/>
    </font>
    <font>
      <sz val="9"/>
      <color theme="1"/>
      <name val="ＭＳ 明朝"/>
      <family val="1"/>
      <charset val="128"/>
    </font>
    <font>
      <sz val="9"/>
      <color theme="1"/>
      <name val="Times New Roman"/>
      <family val="2"/>
    </font>
    <font>
      <sz val="9"/>
      <color theme="1"/>
      <name val="ＭＳ Ｐゴシック"/>
      <family val="2"/>
      <charset val="128"/>
    </font>
    <font>
      <sz val="9"/>
      <color theme="1"/>
      <name val="ＭＳ Ｐゴシック"/>
      <family val="1"/>
      <charset val="128"/>
    </font>
    <font>
      <sz val="9"/>
      <color theme="1"/>
      <name val="Segoe UI Symbol"/>
      <family val="2"/>
    </font>
    <font>
      <sz val="9"/>
      <color theme="1"/>
      <name val="ＭＳ Ｐ明朝"/>
      <family val="2"/>
      <charset val="128"/>
    </font>
    <font>
      <sz val="9"/>
      <name val="ＭＳ Ｐ明朝"/>
      <family val="1"/>
      <charset val="128"/>
    </font>
    <font>
      <sz val="9"/>
      <name val="Times New Roman"/>
      <family val="1"/>
    </font>
    <font>
      <sz val="9"/>
      <name val="Times New Roman"/>
      <family val="1"/>
      <charset val="128"/>
    </font>
    <font>
      <sz val="9"/>
      <name val="ＭＳ 明朝"/>
      <family val="1"/>
      <charset val="128"/>
    </font>
    <font>
      <sz val="11"/>
      <name val="ＭＳ 明朝"/>
      <family val="2"/>
      <charset val="128"/>
    </font>
    <font>
      <sz val="11"/>
      <name val="Times New Roman"/>
      <family val="1"/>
    </font>
    <font>
      <sz val="9"/>
      <name val="ＭＳ 明朝"/>
      <family val="2"/>
      <charset val="128"/>
    </font>
    <font>
      <sz val="9"/>
      <name val="Segoe UI Symbol"/>
      <family val="1"/>
    </font>
    <font>
      <sz val="9"/>
      <name val="Century"/>
      <family val="1"/>
    </font>
    <font>
      <sz val="9"/>
      <color theme="1"/>
      <name val="游ゴシック"/>
      <family val="1"/>
      <charset val="128"/>
    </font>
  </fonts>
  <fills count="5">
    <fill>
      <patternFill patternType="none"/>
    </fill>
    <fill>
      <patternFill patternType="gray125"/>
    </fill>
    <fill>
      <patternFill patternType="solid">
        <fgColor rgb="FFD7D7D7"/>
        <bgColor indexed="64"/>
      </patternFill>
    </fill>
    <fill>
      <patternFill patternType="solid">
        <fgColor theme="0" tint="-0.14999847407452621"/>
        <bgColor indexed="64"/>
      </patternFill>
    </fill>
    <fill>
      <patternFill patternType="solid">
        <fgColor theme="0" tint="-0.14996795556505021"/>
        <bgColor indexed="64"/>
      </patternFill>
    </fill>
  </fills>
  <borders count="94">
    <border>
      <left/>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rgb="FF000000"/>
      </top>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rgb="FF000000"/>
      </top>
      <bottom/>
      <diagonal/>
    </border>
    <border>
      <left/>
      <right/>
      <top/>
      <bottom style="thin">
        <color rgb="FF000000"/>
      </bottom>
      <diagonal/>
    </border>
    <border>
      <left/>
      <right style="thin">
        <color indexed="64"/>
      </right>
      <top style="thin">
        <color rgb="FF000000"/>
      </top>
      <bottom/>
      <diagonal/>
    </border>
    <border>
      <left style="thin">
        <color rgb="FF000000"/>
      </left>
      <right/>
      <top/>
      <bottom style="thin">
        <color indexed="64"/>
      </bottom>
      <diagonal/>
    </border>
    <border>
      <left style="thin">
        <color rgb="FF000000"/>
      </left>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indexed="64"/>
      </right>
      <top style="thin">
        <color rgb="FF000000"/>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bottom/>
      <diagonal/>
    </border>
    <border>
      <left style="thin">
        <color auto="1"/>
      </left>
      <right style="medium">
        <color auto="1"/>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rgb="FF000000"/>
      </left>
      <right style="thin">
        <color rgb="FF000000"/>
      </right>
      <top/>
      <bottom style="thin">
        <color indexed="64"/>
      </bottom>
      <diagonal/>
    </border>
    <border>
      <left style="medium">
        <color indexed="64"/>
      </left>
      <right style="thin">
        <color rgb="FF000000"/>
      </right>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medium">
        <color rgb="FF000000"/>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74">
    <xf numFmtId="0" fontId="0" fillId="0" borderId="0" xfId="0">
      <alignment vertical="center"/>
    </xf>
    <xf numFmtId="0" fontId="2" fillId="0" borderId="0" xfId="0" applyFont="1" applyAlignment="1">
      <alignment horizontal="left" vertical="top" wrapText="1"/>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3" fillId="0" borderId="6" xfId="0" applyFont="1" applyBorder="1">
      <alignment vertical="center"/>
    </xf>
    <xf numFmtId="0" fontId="3" fillId="0" borderId="9" xfId="0" applyFont="1" applyBorder="1">
      <alignment vertical="center"/>
    </xf>
    <xf numFmtId="0" fontId="5" fillId="0" borderId="0" xfId="0" applyFont="1">
      <alignment vertical="center"/>
    </xf>
    <xf numFmtId="0" fontId="3" fillId="0" borderId="13" xfId="0" applyFont="1" applyBorder="1" applyAlignment="1">
      <alignment vertical="center" wrapText="1"/>
    </xf>
    <xf numFmtId="0" fontId="3" fillId="0" borderId="15" xfId="0" applyFont="1" applyBorder="1" applyAlignment="1">
      <alignment vertical="center" wrapText="1"/>
    </xf>
    <xf numFmtId="0" fontId="8" fillId="2" borderId="15" xfId="0" applyFont="1" applyFill="1" applyBorder="1" applyAlignment="1">
      <alignment vertical="center" wrapText="1"/>
    </xf>
    <xf numFmtId="0" fontId="3" fillId="0" borderId="16" xfId="0" applyFont="1" applyBorder="1" applyAlignment="1">
      <alignment vertical="center" wrapText="1"/>
    </xf>
    <xf numFmtId="0" fontId="3" fillId="0" borderId="26" xfId="0" applyFont="1" applyBorder="1" applyAlignment="1">
      <alignment vertical="center"/>
    </xf>
    <xf numFmtId="0" fontId="3" fillId="0" borderId="26" xfId="0" applyFont="1" applyBorder="1">
      <alignment vertical="center"/>
    </xf>
    <xf numFmtId="0" fontId="3" fillId="0" borderId="26" xfId="0" applyFont="1" applyFill="1" applyBorder="1" applyAlignment="1">
      <alignment horizontal="left" vertical="top"/>
    </xf>
    <xf numFmtId="0" fontId="3" fillId="0" borderId="26" xfId="0" applyFont="1" applyBorder="1" applyAlignment="1">
      <alignment horizontal="left" vertical="top"/>
    </xf>
    <xf numFmtId="0" fontId="3" fillId="0" borderId="57" xfId="0" applyFont="1" applyBorder="1">
      <alignment vertical="center"/>
    </xf>
    <xf numFmtId="0" fontId="9" fillId="0" borderId="20" xfId="0" applyFont="1" applyBorder="1" applyAlignment="1">
      <alignment vertical="center" wrapText="1"/>
    </xf>
    <xf numFmtId="0" fontId="8" fillId="0" borderId="85" xfId="0" applyFont="1" applyFill="1" applyBorder="1" applyAlignment="1">
      <alignment vertical="center" wrapText="1"/>
    </xf>
    <xf numFmtId="0" fontId="3" fillId="0" borderId="85" xfId="0" applyFont="1" applyFill="1" applyBorder="1" applyAlignment="1">
      <alignment vertical="center" wrapText="1"/>
    </xf>
    <xf numFmtId="0" fontId="3" fillId="0" borderId="86" xfId="0" applyFont="1" applyFill="1" applyBorder="1" applyAlignment="1">
      <alignment vertical="center" wrapText="1"/>
    </xf>
    <xf numFmtId="0" fontId="11" fillId="0" borderId="68" xfId="0" applyFont="1" applyFill="1" applyBorder="1" applyAlignment="1">
      <alignment vertical="center" wrapText="1"/>
    </xf>
    <xf numFmtId="0" fontId="4" fillId="0" borderId="26" xfId="0" applyFont="1" applyFill="1" applyBorder="1" applyAlignment="1">
      <alignment horizontal="left" vertical="top"/>
    </xf>
    <xf numFmtId="0" fontId="5" fillId="0" borderId="26" xfId="0" applyFont="1" applyFill="1" applyBorder="1" applyAlignment="1">
      <alignment horizontal="left" vertical="top"/>
    </xf>
    <xf numFmtId="38" fontId="3" fillId="0" borderId="26" xfId="1" applyFont="1" applyBorder="1">
      <alignment vertical="center"/>
    </xf>
    <xf numFmtId="176" fontId="3" fillId="0" borderId="69" xfId="0" applyNumberFormat="1" applyFont="1" applyFill="1" applyBorder="1" applyAlignment="1">
      <alignment horizontal="left" vertical="top"/>
    </xf>
    <xf numFmtId="176" fontId="3" fillId="0" borderId="70" xfId="0" applyNumberFormat="1" applyFont="1" applyFill="1" applyBorder="1" applyAlignment="1">
      <alignment horizontal="left" vertical="top"/>
    </xf>
    <xf numFmtId="0" fontId="3" fillId="0" borderId="65" xfId="0" applyFont="1" applyFill="1" applyBorder="1" applyAlignment="1">
      <alignment horizontal="left" vertical="top"/>
    </xf>
    <xf numFmtId="0" fontId="5" fillId="0" borderId="65" xfId="0" applyFont="1" applyFill="1" applyBorder="1" applyAlignment="1">
      <alignment horizontal="left" vertical="top"/>
    </xf>
    <xf numFmtId="38" fontId="3" fillId="0" borderId="65" xfId="1" applyFont="1" applyBorder="1">
      <alignment vertical="center"/>
    </xf>
    <xf numFmtId="0" fontId="3" fillId="0" borderId="57" xfId="0" applyFont="1" applyBorder="1" applyAlignment="1">
      <alignment horizontal="left" vertical="top" wrapText="1"/>
    </xf>
    <xf numFmtId="0" fontId="3" fillId="0" borderId="57" xfId="0" applyFont="1" applyBorder="1" applyAlignment="1">
      <alignment vertical="center"/>
    </xf>
    <xf numFmtId="0" fontId="3" fillId="0" borderId="66" xfId="0" applyFont="1" applyBorder="1" applyAlignment="1">
      <alignment vertical="top"/>
    </xf>
    <xf numFmtId="0" fontId="0" fillId="0" borderId="57" xfId="0" applyBorder="1">
      <alignment vertical="center"/>
    </xf>
    <xf numFmtId="0" fontId="3" fillId="0" borderId="65" xfId="0" applyFont="1" applyBorder="1" applyAlignment="1">
      <alignment horizontal="left" vertical="top"/>
    </xf>
    <xf numFmtId="0" fontId="3" fillId="0" borderId="65" xfId="0" applyFont="1" applyBorder="1" applyAlignment="1">
      <alignment vertical="top"/>
    </xf>
    <xf numFmtId="38" fontId="3" fillId="0" borderId="65" xfId="1" applyFont="1" applyBorder="1" applyAlignment="1">
      <alignment vertical="top"/>
    </xf>
    <xf numFmtId="0" fontId="0" fillId="0" borderId="66" xfId="0" applyBorder="1">
      <alignment vertical="center"/>
    </xf>
    <xf numFmtId="0" fontId="5" fillId="0" borderId="26" xfId="0" applyFont="1" applyBorder="1">
      <alignment vertical="center"/>
    </xf>
    <xf numFmtId="0" fontId="5" fillId="0" borderId="65" xfId="0" applyFont="1" applyBorder="1" applyAlignment="1">
      <alignment vertical="top"/>
    </xf>
    <xf numFmtId="0" fontId="8" fillId="2" borderId="58" xfId="0" applyFont="1" applyFill="1" applyBorder="1" applyAlignment="1">
      <alignment vertical="center" wrapText="1"/>
    </xf>
    <xf numFmtId="0" fontId="8" fillId="2" borderId="33" xfId="0" applyFont="1" applyFill="1" applyBorder="1" applyAlignment="1">
      <alignment vertical="center" wrapText="1"/>
    </xf>
    <xf numFmtId="0" fontId="8" fillId="2" borderId="78" xfId="0" applyFont="1" applyFill="1" applyBorder="1" applyAlignment="1">
      <alignment vertical="center" wrapText="1"/>
    </xf>
    <xf numFmtId="0" fontId="3" fillId="0" borderId="88" xfId="0" applyFont="1" applyBorder="1">
      <alignment vertical="center"/>
    </xf>
    <xf numFmtId="38" fontId="5" fillId="0" borderId="26" xfId="1" applyFont="1" applyBorder="1">
      <alignment vertical="center"/>
    </xf>
    <xf numFmtId="0" fontId="3" fillId="0" borderId="0" xfId="0" applyFont="1" applyFill="1" applyBorder="1">
      <alignment vertical="center"/>
    </xf>
    <xf numFmtId="0" fontId="4" fillId="0" borderId="0" xfId="0" applyFont="1" applyFill="1" applyBorder="1">
      <alignment vertical="center"/>
    </xf>
    <xf numFmtId="0" fontId="6" fillId="0" borderId="0" xfId="0" applyFont="1" applyFill="1" applyBorder="1">
      <alignment vertical="center"/>
    </xf>
    <xf numFmtId="0" fontId="9" fillId="0" borderId="0" xfId="0" applyFont="1" applyFill="1" applyBorder="1">
      <alignment vertical="center"/>
    </xf>
    <xf numFmtId="0" fontId="3" fillId="0" borderId="72" xfId="0" applyFont="1" applyFill="1" applyBorder="1" applyAlignment="1">
      <alignment vertical="top" wrapText="1"/>
    </xf>
    <xf numFmtId="0" fontId="3" fillId="0" borderId="75" xfId="0" applyFont="1" applyFill="1" applyBorder="1" applyAlignment="1">
      <alignment vertical="top" wrapText="1"/>
    </xf>
    <xf numFmtId="0" fontId="17" fillId="0" borderId="0" xfId="0" applyFont="1">
      <alignment vertical="center"/>
    </xf>
    <xf numFmtId="0" fontId="18" fillId="0" borderId="0" xfId="0" applyFont="1">
      <alignment vertical="center"/>
    </xf>
    <xf numFmtId="0" fontId="18" fillId="0" borderId="15" xfId="0" applyFont="1" applyBorder="1" applyAlignment="1">
      <alignment vertical="center" wrapText="1"/>
    </xf>
    <xf numFmtId="0" fontId="18" fillId="2" borderId="15" xfId="0" applyFont="1" applyFill="1" applyBorder="1" applyAlignment="1">
      <alignment vertical="center" wrapText="1"/>
    </xf>
    <xf numFmtId="0" fontId="18" fillId="0" borderId="77" xfId="0" applyFont="1" applyBorder="1" applyAlignment="1">
      <alignment vertical="center" wrapText="1"/>
    </xf>
    <xf numFmtId="0" fontId="18" fillId="0" borderId="13" xfId="0" applyFont="1" applyFill="1" applyBorder="1" applyAlignment="1">
      <alignment vertical="center" wrapText="1"/>
    </xf>
    <xf numFmtId="0" fontId="19" fillId="0" borderId="20" xfId="0" applyFont="1" applyFill="1" applyBorder="1" applyAlignment="1">
      <alignment vertical="center" wrapText="1"/>
    </xf>
    <xf numFmtId="0" fontId="18" fillId="0" borderId="68" xfId="0" applyFont="1" applyFill="1" applyBorder="1" applyAlignment="1">
      <alignment vertical="center" wrapText="1"/>
    </xf>
    <xf numFmtId="0" fontId="18" fillId="0" borderId="85" xfId="0" applyFont="1" applyFill="1" applyBorder="1" applyAlignment="1">
      <alignment vertical="center" wrapText="1"/>
    </xf>
    <xf numFmtId="0" fontId="18" fillId="0" borderId="86" xfId="0" applyFont="1" applyFill="1" applyBorder="1" applyAlignment="1">
      <alignment vertical="center" wrapText="1"/>
    </xf>
    <xf numFmtId="0" fontId="18" fillId="2" borderId="27" xfId="0" applyFont="1" applyFill="1" applyBorder="1" applyAlignment="1">
      <alignment vertical="center" wrapText="1"/>
    </xf>
    <xf numFmtId="0" fontId="18" fillId="2" borderId="22" xfId="0" applyFont="1" applyFill="1" applyBorder="1" applyAlignment="1">
      <alignment vertical="center" wrapText="1"/>
    </xf>
    <xf numFmtId="0" fontId="18" fillId="0" borderId="22" xfId="0" applyFont="1" applyFill="1" applyBorder="1" applyAlignment="1">
      <alignment vertical="center" wrapText="1"/>
    </xf>
    <xf numFmtId="0" fontId="18" fillId="0" borderId="40" xfId="0" applyFont="1" applyFill="1" applyBorder="1" applyAlignment="1">
      <alignment vertical="center" wrapText="1"/>
    </xf>
    <xf numFmtId="0" fontId="18" fillId="0" borderId="56" xfId="0" applyFont="1" applyBorder="1" applyAlignment="1">
      <alignment horizontal="left" vertical="top"/>
    </xf>
    <xf numFmtId="0" fontId="18" fillId="0" borderId="41" xfId="0" applyFont="1" applyBorder="1" applyAlignment="1">
      <alignment horizontal="left" vertical="top"/>
    </xf>
    <xf numFmtId="0" fontId="18" fillId="0" borderId="28" xfId="0" applyFont="1" applyBorder="1" applyAlignment="1">
      <alignment horizontal="left" vertical="top"/>
    </xf>
    <xf numFmtId="0" fontId="18" fillId="0" borderId="13" xfId="0" applyFont="1" applyBorder="1" applyAlignment="1">
      <alignment horizontal="left" vertical="top"/>
    </xf>
    <xf numFmtId="0" fontId="18" fillId="0" borderId="30" xfId="0" applyFont="1" applyBorder="1" applyAlignment="1">
      <alignment vertical="center"/>
    </xf>
    <xf numFmtId="0" fontId="18" fillId="0" borderId="26" xfId="0" applyFont="1" applyBorder="1">
      <alignment vertical="center"/>
    </xf>
    <xf numFmtId="0" fontId="18" fillId="0" borderId="57" xfId="0" applyFont="1" applyFill="1" applyBorder="1" applyAlignment="1">
      <alignment horizontal="left" vertical="top"/>
    </xf>
    <xf numFmtId="176" fontId="18" fillId="0" borderId="28" xfId="0" applyNumberFormat="1" applyFont="1" applyFill="1" applyBorder="1" applyAlignment="1">
      <alignment horizontal="left" vertical="top"/>
    </xf>
    <xf numFmtId="0" fontId="18" fillId="0" borderId="13" xfId="0" applyFont="1" applyFill="1" applyBorder="1" applyAlignment="1">
      <alignment horizontal="left" vertical="top"/>
    </xf>
    <xf numFmtId="176" fontId="18" fillId="0" borderId="13" xfId="0" applyNumberFormat="1" applyFont="1" applyFill="1" applyBorder="1" applyAlignment="1">
      <alignment horizontal="left" vertical="top"/>
    </xf>
    <xf numFmtId="38" fontId="18" fillId="0" borderId="13" xfId="1" applyFont="1" applyBorder="1">
      <alignment vertical="center"/>
    </xf>
    <xf numFmtId="0" fontId="18" fillId="0" borderId="41" xfId="0" applyFont="1" applyBorder="1">
      <alignment vertical="center"/>
    </xf>
    <xf numFmtId="0" fontId="18" fillId="0" borderId="61" xfId="0" applyFont="1" applyBorder="1">
      <alignment vertical="center"/>
    </xf>
    <xf numFmtId="0" fontId="18" fillId="0" borderId="31" xfId="0" applyFont="1" applyBorder="1">
      <alignment vertical="center"/>
    </xf>
    <xf numFmtId="0" fontId="18" fillId="0" borderId="71" xfId="0" applyFont="1" applyBorder="1">
      <alignment vertical="center"/>
    </xf>
    <xf numFmtId="0" fontId="18" fillId="0" borderId="58" xfId="0" applyFont="1" applyBorder="1" applyAlignment="1">
      <alignment horizontal="left" vertical="top"/>
    </xf>
    <xf numFmtId="0" fontId="18" fillId="0" borderId="13" xfId="0" applyFont="1" applyBorder="1">
      <alignment vertical="center"/>
    </xf>
    <xf numFmtId="0" fontId="18" fillId="0" borderId="69" xfId="0" applyFont="1" applyBorder="1">
      <alignment vertical="center"/>
    </xf>
    <xf numFmtId="0" fontId="18" fillId="0" borderId="21" xfId="0" applyFont="1" applyBorder="1" applyAlignment="1">
      <alignment horizontal="left" vertical="top"/>
    </xf>
    <xf numFmtId="0" fontId="18" fillId="0" borderId="36" xfId="0" applyFont="1" applyBorder="1" applyAlignment="1">
      <alignment horizontal="left" vertical="top"/>
    </xf>
    <xf numFmtId="0" fontId="18" fillId="0" borderId="37" xfId="0" applyFont="1" applyBorder="1" applyAlignment="1">
      <alignment horizontal="left" vertical="top"/>
    </xf>
    <xf numFmtId="0" fontId="18" fillId="0" borderId="32" xfId="0" applyFont="1" applyBorder="1" applyAlignment="1">
      <alignment horizontal="left" vertical="top"/>
    </xf>
    <xf numFmtId="0" fontId="18" fillId="0" borderId="57" xfId="0" applyFont="1" applyBorder="1">
      <alignment vertical="center"/>
    </xf>
    <xf numFmtId="0" fontId="18" fillId="0" borderId="40" xfId="0" applyFont="1" applyBorder="1" applyAlignment="1">
      <alignment horizontal="left" vertical="top"/>
    </xf>
    <xf numFmtId="0" fontId="18" fillId="0" borderId="27" xfId="0" applyFont="1" applyBorder="1" applyAlignment="1">
      <alignment horizontal="left" vertical="top"/>
    </xf>
    <xf numFmtId="0" fontId="18" fillId="0" borderId="22" xfId="0" applyFont="1" applyBorder="1" applyAlignment="1">
      <alignment horizontal="left" vertical="top"/>
    </xf>
    <xf numFmtId="0" fontId="18" fillId="0" borderId="38" xfId="0" applyFont="1" applyBorder="1" applyAlignment="1">
      <alignment horizontal="left" vertical="top"/>
    </xf>
    <xf numFmtId="0" fontId="18" fillId="0" borderId="39" xfId="0" applyFont="1" applyBorder="1" applyAlignment="1">
      <alignment horizontal="left" vertical="top"/>
    </xf>
    <xf numFmtId="0" fontId="18" fillId="0" borderId="33" xfId="0" applyFont="1" applyBorder="1" applyAlignment="1">
      <alignment horizontal="left" vertical="top"/>
    </xf>
    <xf numFmtId="176" fontId="17" fillId="0" borderId="13" xfId="0" applyNumberFormat="1" applyFont="1" applyFill="1" applyBorder="1" applyAlignment="1">
      <alignment horizontal="left" vertical="top"/>
    </xf>
    <xf numFmtId="0" fontId="18" fillId="0" borderId="17" xfId="0" applyFont="1" applyBorder="1" applyAlignment="1">
      <alignment horizontal="left" vertical="top"/>
    </xf>
    <xf numFmtId="0" fontId="18" fillId="0" borderId="26" xfId="0" applyFont="1" applyBorder="1" applyAlignment="1">
      <alignment horizontal="left" vertical="top"/>
    </xf>
    <xf numFmtId="0" fontId="18" fillId="0" borderId="57" xfId="0" applyFont="1" applyBorder="1" applyAlignment="1">
      <alignment vertical="center" wrapText="1"/>
    </xf>
    <xf numFmtId="0" fontId="18" fillId="0" borderId="58" xfId="0" applyFont="1" applyBorder="1">
      <alignment vertical="center"/>
    </xf>
    <xf numFmtId="0" fontId="18" fillId="0" borderId="40" xfId="0" applyFont="1" applyBorder="1">
      <alignment vertical="center"/>
    </xf>
    <xf numFmtId="0" fontId="18" fillId="0" borderId="27" xfId="0" applyFont="1" applyBorder="1">
      <alignment vertical="center"/>
    </xf>
    <xf numFmtId="0" fontId="18" fillId="0" borderId="22" xfId="0" applyFont="1" applyBorder="1">
      <alignment vertical="center"/>
    </xf>
    <xf numFmtId="0" fontId="18" fillId="0" borderId="26" xfId="0" applyFont="1" applyBorder="1" applyAlignment="1">
      <alignment vertical="center"/>
    </xf>
    <xf numFmtId="0" fontId="18" fillId="0" borderId="41" xfId="0" quotePrefix="1" applyFont="1" applyBorder="1">
      <alignment vertical="center"/>
    </xf>
    <xf numFmtId="0" fontId="18" fillId="0" borderId="33" xfId="0" applyFont="1" applyBorder="1">
      <alignment vertical="center"/>
    </xf>
    <xf numFmtId="0" fontId="18" fillId="0" borderId="21" xfId="0" applyFont="1" applyBorder="1">
      <alignment vertical="center"/>
    </xf>
    <xf numFmtId="0" fontId="18" fillId="0" borderId="0" xfId="0" applyFont="1" applyBorder="1" applyAlignment="1">
      <alignment horizontal="left" vertical="top"/>
    </xf>
    <xf numFmtId="0" fontId="18" fillId="0" borderId="28" xfId="0" applyFont="1" applyBorder="1">
      <alignment vertical="center"/>
    </xf>
    <xf numFmtId="0" fontId="18" fillId="0" borderId="0" xfId="0" applyFont="1" applyBorder="1">
      <alignment vertical="center"/>
    </xf>
    <xf numFmtId="0" fontId="18" fillId="0" borderId="39" xfId="0" applyFont="1" applyBorder="1">
      <alignment vertical="center"/>
    </xf>
    <xf numFmtId="0" fontId="18" fillId="0" borderId="89" xfId="0" applyFont="1" applyBorder="1">
      <alignment vertical="center"/>
    </xf>
    <xf numFmtId="0" fontId="18" fillId="0" borderId="44" xfId="0" applyFont="1" applyBorder="1" applyAlignment="1">
      <alignment horizontal="left" vertical="top"/>
    </xf>
    <xf numFmtId="0" fontId="18" fillId="0" borderId="43" xfId="0" applyFont="1" applyBorder="1">
      <alignment vertical="center"/>
    </xf>
    <xf numFmtId="0" fontId="18" fillId="0" borderId="42" xfId="0" applyFont="1" applyBorder="1">
      <alignment vertical="center"/>
    </xf>
    <xf numFmtId="0" fontId="18" fillId="0" borderId="42" xfId="0" applyFont="1" applyBorder="1" applyAlignment="1">
      <alignment horizontal="left" vertical="top"/>
    </xf>
    <xf numFmtId="0" fontId="18" fillId="0" borderId="34" xfId="0" applyFont="1" applyBorder="1" applyAlignment="1">
      <alignment horizontal="left" vertical="top"/>
    </xf>
    <xf numFmtId="0" fontId="20" fillId="0" borderId="13" xfId="0" applyFont="1" applyBorder="1">
      <alignment vertical="center"/>
    </xf>
    <xf numFmtId="0" fontId="18" fillId="0" borderId="35" xfId="0" applyFont="1" applyBorder="1">
      <alignment vertical="center"/>
    </xf>
    <xf numFmtId="0" fontId="18" fillId="0" borderId="46" xfId="0" applyFont="1" applyBorder="1" applyAlignment="1">
      <alignment horizontal="left" vertical="top"/>
    </xf>
    <xf numFmtId="0" fontId="18" fillId="0" borderId="47" xfId="0" applyFont="1" applyBorder="1">
      <alignment vertical="center"/>
    </xf>
    <xf numFmtId="0" fontId="18" fillId="0" borderId="48" xfId="0" applyFont="1" applyBorder="1" applyAlignment="1">
      <alignment horizontal="left" vertical="top"/>
    </xf>
    <xf numFmtId="0" fontId="18" fillId="0" borderId="49" xfId="0" applyFont="1" applyBorder="1">
      <alignment vertical="center"/>
    </xf>
    <xf numFmtId="0" fontId="18" fillId="0" borderId="50" xfId="0" applyFont="1" applyBorder="1" applyAlignment="1">
      <alignment horizontal="left" vertical="top"/>
    </xf>
    <xf numFmtId="0" fontId="18" fillId="0" borderId="35" xfId="0" applyFont="1" applyBorder="1" applyAlignment="1">
      <alignment horizontal="left" vertical="top"/>
    </xf>
    <xf numFmtId="0" fontId="18" fillId="0" borderId="59" xfId="0" applyFont="1" applyBorder="1" applyAlignment="1">
      <alignment horizontal="left" vertical="top"/>
    </xf>
    <xf numFmtId="0" fontId="18" fillId="0" borderId="51" xfId="0" applyFont="1" applyBorder="1" applyAlignment="1">
      <alignment horizontal="left" vertical="top"/>
    </xf>
    <xf numFmtId="0" fontId="18" fillId="0" borderId="60" xfId="0" applyFont="1" applyBorder="1">
      <alignment vertical="center"/>
    </xf>
    <xf numFmtId="0" fontId="18" fillId="0" borderId="60" xfId="0" applyFont="1" applyBorder="1" applyAlignment="1">
      <alignment horizontal="left" vertical="top"/>
    </xf>
    <xf numFmtId="0" fontId="18" fillId="0" borderId="62" xfId="0" applyFont="1" applyBorder="1" applyAlignment="1">
      <alignment horizontal="left" vertical="top"/>
    </xf>
    <xf numFmtId="0" fontId="18" fillId="0" borderId="53" xfId="0" applyFont="1" applyBorder="1" applyAlignment="1">
      <alignment horizontal="left" vertical="top"/>
    </xf>
    <xf numFmtId="0" fontId="18" fillId="0" borderId="53" xfId="0" applyFont="1" applyBorder="1">
      <alignment vertical="center"/>
    </xf>
    <xf numFmtId="0" fontId="18" fillId="0" borderId="55" xfId="0" applyFont="1" applyBorder="1" applyAlignment="1">
      <alignment horizontal="left" vertical="top"/>
    </xf>
    <xf numFmtId="0" fontId="18" fillId="0" borderId="54" xfId="0" applyFont="1" applyBorder="1">
      <alignment vertical="center"/>
    </xf>
    <xf numFmtId="0" fontId="18" fillId="0" borderId="6" xfId="0" applyFont="1" applyBorder="1" applyAlignment="1">
      <alignment horizontal="left" vertical="top"/>
    </xf>
    <xf numFmtId="0" fontId="18" fillId="0" borderId="12" xfId="0" applyFont="1" applyBorder="1" applyAlignment="1">
      <alignment horizontal="left" vertical="top"/>
    </xf>
    <xf numFmtId="0" fontId="18" fillId="0" borderId="63" xfId="0" applyFont="1" applyBorder="1" applyAlignment="1">
      <alignment horizontal="left" vertical="top"/>
    </xf>
    <xf numFmtId="0" fontId="18" fillId="0" borderId="64" xfId="0" applyFont="1" applyBorder="1" applyAlignment="1">
      <alignment horizontal="left" vertical="top"/>
    </xf>
    <xf numFmtId="0" fontId="18" fillId="0" borderId="65" xfId="0" applyFont="1" applyBorder="1" applyAlignment="1">
      <alignment vertical="center"/>
    </xf>
    <xf numFmtId="0" fontId="18" fillId="0" borderId="65" xfId="0" applyFont="1" applyBorder="1">
      <alignment vertical="center"/>
    </xf>
    <xf numFmtId="0" fontId="18" fillId="0" borderId="66" xfId="0" applyFont="1" applyBorder="1">
      <alignment vertical="center"/>
    </xf>
    <xf numFmtId="176" fontId="18" fillId="0" borderId="29" xfId="0" applyNumberFormat="1" applyFont="1" applyFill="1" applyBorder="1" applyAlignment="1">
      <alignment horizontal="left" vertical="top"/>
    </xf>
    <xf numFmtId="0" fontId="18" fillId="0" borderId="20" xfId="0" applyFont="1" applyFill="1" applyBorder="1" applyAlignment="1">
      <alignment horizontal="left" vertical="top"/>
    </xf>
    <xf numFmtId="176" fontId="18" fillId="0" borderId="20" xfId="0" applyNumberFormat="1" applyFont="1" applyFill="1" applyBorder="1" applyAlignment="1">
      <alignment horizontal="left" vertical="top"/>
    </xf>
    <xf numFmtId="0" fontId="18" fillId="0" borderId="20" xfId="0" applyFont="1" applyBorder="1">
      <alignment vertical="center"/>
    </xf>
    <xf numFmtId="38" fontId="18" fillId="0" borderId="20" xfId="1" applyFont="1" applyBorder="1">
      <alignment vertical="center"/>
    </xf>
    <xf numFmtId="0" fontId="18" fillId="0" borderId="68" xfId="0" applyFont="1" applyBorder="1">
      <alignment vertical="center"/>
    </xf>
    <xf numFmtId="0" fontId="18" fillId="0" borderId="70" xfId="0" applyFont="1" applyBorder="1">
      <alignment vertical="center"/>
    </xf>
    <xf numFmtId="0" fontId="23" fillId="0" borderId="0" xfId="0" applyFont="1">
      <alignment vertical="center"/>
    </xf>
    <xf numFmtId="0" fontId="21" fillId="0" borderId="0" xfId="0" applyFont="1">
      <alignment vertical="center"/>
    </xf>
    <xf numFmtId="0" fontId="18" fillId="0" borderId="13" xfId="0" applyFont="1" applyBorder="1" applyAlignment="1">
      <alignment vertical="center"/>
    </xf>
    <xf numFmtId="0" fontId="18" fillId="0" borderId="84" xfId="0" applyFont="1" applyFill="1" applyBorder="1" applyAlignment="1">
      <alignment horizontal="left" vertical="top"/>
    </xf>
    <xf numFmtId="176" fontId="18" fillId="0" borderId="80" xfId="0" applyNumberFormat="1" applyFont="1" applyFill="1" applyBorder="1" applyAlignment="1">
      <alignment horizontal="left" vertical="top"/>
    </xf>
    <xf numFmtId="0" fontId="18" fillId="0" borderId="81" xfId="0" applyFont="1" applyFill="1" applyBorder="1" applyAlignment="1">
      <alignment horizontal="left" vertical="top"/>
    </xf>
    <xf numFmtId="0" fontId="17" fillId="0" borderId="81" xfId="0" applyFont="1" applyFill="1" applyBorder="1" applyAlignment="1">
      <alignment horizontal="left" vertical="top"/>
    </xf>
    <xf numFmtId="38" fontId="18" fillId="0" borderId="81" xfId="1" applyFont="1" applyBorder="1">
      <alignment vertical="center"/>
    </xf>
    <xf numFmtId="0" fontId="18" fillId="0" borderId="82" xfId="0" applyFont="1" applyBorder="1">
      <alignment vertical="center"/>
    </xf>
    <xf numFmtId="176" fontId="18" fillId="0" borderId="83" xfId="0" applyNumberFormat="1" applyFont="1" applyFill="1" applyBorder="1" applyAlignment="1">
      <alignment horizontal="left" vertical="top"/>
    </xf>
    <xf numFmtId="0" fontId="18" fillId="0" borderId="84" xfId="0" applyFont="1" applyBorder="1">
      <alignment vertical="center"/>
    </xf>
    <xf numFmtId="0" fontId="23" fillId="0" borderId="13" xfId="0" applyFont="1" applyFill="1" applyBorder="1" applyAlignment="1">
      <alignment horizontal="left" vertical="top"/>
    </xf>
    <xf numFmtId="38" fontId="20" fillId="0" borderId="13" xfId="1" applyFont="1" applyBorder="1">
      <alignment vertical="center"/>
    </xf>
    <xf numFmtId="0" fontId="22" fillId="0" borderId="0" xfId="0" applyFont="1" applyAlignment="1">
      <alignment horizontal="left" vertical="top" wrapText="1"/>
    </xf>
    <xf numFmtId="0" fontId="17" fillId="0" borderId="13" xfId="0" applyFont="1" applyFill="1" applyBorder="1" applyAlignment="1">
      <alignment horizontal="left" vertical="top"/>
    </xf>
    <xf numFmtId="0" fontId="18" fillId="0" borderId="84" xfId="0" applyFont="1" applyBorder="1" applyAlignment="1">
      <alignment vertical="center" wrapText="1"/>
    </xf>
    <xf numFmtId="0" fontId="17" fillId="0" borderId="13" xfId="0" applyFont="1" applyBorder="1">
      <alignment vertical="center"/>
    </xf>
    <xf numFmtId="0" fontId="18" fillId="0" borderId="84" xfId="0" quotePrefix="1" applyFont="1" applyBorder="1">
      <alignment vertical="center"/>
    </xf>
    <xf numFmtId="0" fontId="18" fillId="0" borderId="56" xfId="0" applyFont="1" applyBorder="1">
      <alignment vertical="center"/>
    </xf>
    <xf numFmtId="0" fontId="18" fillId="0" borderId="17" xfId="0" applyFont="1" applyBorder="1">
      <alignment vertical="center"/>
    </xf>
    <xf numFmtId="0" fontId="18" fillId="0" borderId="90" xfId="0" applyFont="1" applyBorder="1" applyAlignment="1">
      <alignment horizontal="left" vertical="top"/>
    </xf>
    <xf numFmtId="0" fontId="18" fillId="0" borderId="20" xfId="0" applyFont="1" applyBorder="1" applyAlignment="1">
      <alignment horizontal="left" vertical="top"/>
    </xf>
    <xf numFmtId="0" fontId="18" fillId="0" borderId="20" xfId="0" applyFont="1" applyBorder="1" applyAlignment="1">
      <alignment vertical="center"/>
    </xf>
    <xf numFmtId="0" fontId="18" fillId="0" borderId="91" xfId="0" applyFont="1" applyBorder="1" applyAlignment="1">
      <alignment vertical="center" wrapText="1"/>
    </xf>
    <xf numFmtId="176" fontId="18" fillId="0" borderId="92" xfId="0" applyNumberFormat="1" applyFont="1" applyFill="1" applyBorder="1" applyAlignment="1">
      <alignment horizontal="left" vertical="top"/>
    </xf>
    <xf numFmtId="0" fontId="17" fillId="0" borderId="20" xfId="0" applyFont="1" applyFill="1" applyBorder="1" applyAlignment="1">
      <alignment horizontal="left" vertical="top"/>
    </xf>
    <xf numFmtId="0" fontId="18" fillId="0" borderId="91" xfId="0" applyFont="1" applyBorder="1">
      <alignment vertical="center"/>
    </xf>
    <xf numFmtId="0" fontId="18" fillId="0" borderId="93" xfId="0" applyFont="1" applyBorder="1">
      <alignment vertical="center"/>
    </xf>
    <xf numFmtId="0" fontId="26" fillId="0" borderId="0" xfId="0" applyFont="1">
      <alignment vertical="center"/>
    </xf>
    <xf numFmtId="0" fontId="18" fillId="4" borderId="4" xfId="0" applyFont="1" applyFill="1" applyBorder="1" applyAlignment="1">
      <alignment vertical="top" wrapText="1"/>
    </xf>
    <xf numFmtId="0" fontId="22" fillId="0" borderId="11" xfId="0" applyFont="1" applyBorder="1" applyAlignment="1">
      <alignment vertical="top" wrapText="1"/>
    </xf>
    <xf numFmtId="0" fontId="22" fillId="0" borderId="5" xfId="0" applyFont="1" applyBorder="1" applyAlignment="1">
      <alignment vertical="top" wrapText="1"/>
    </xf>
    <xf numFmtId="0" fontId="22" fillId="0" borderId="9" xfId="0" applyFont="1" applyBorder="1" applyAlignment="1">
      <alignment vertical="top" wrapText="1"/>
    </xf>
    <xf numFmtId="0" fontId="22" fillId="0" borderId="0" xfId="0" applyFont="1" applyAlignment="1">
      <alignment vertical="top" wrapText="1"/>
    </xf>
    <xf numFmtId="0" fontId="22" fillId="0" borderId="8" xfId="0" applyFont="1" applyBorder="1" applyAlignment="1">
      <alignment vertical="top" wrapText="1"/>
    </xf>
    <xf numFmtId="0" fontId="18" fillId="2" borderId="14" xfId="0" applyFont="1" applyFill="1" applyBorder="1" applyAlignment="1">
      <alignment vertical="center" wrapText="1"/>
    </xf>
    <xf numFmtId="0" fontId="18" fillId="0" borderId="15" xfId="0" applyFont="1" applyBorder="1" applyAlignment="1">
      <alignment vertical="center" wrapText="1"/>
    </xf>
    <xf numFmtId="0" fontId="18" fillId="2" borderId="15" xfId="0" applyFont="1" applyFill="1" applyBorder="1" applyAlignment="1">
      <alignment vertical="center" wrapText="1"/>
    </xf>
    <xf numFmtId="0" fontId="18" fillId="2" borderId="17" xfId="0" applyFont="1" applyFill="1" applyBorder="1" applyAlignment="1">
      <alignment vertical="center" wrapText="1"/>
    </xf>
    <xf numFmtId="0" fontId="18" fillId="0" borderId="13" xfId="0" applyFont="1" applyBorder="1" applyAlignment="1">
      <alignment vertical="center" wrapText="1"/>
    </xf>
    <xf numFmtId="0" fontId="18" fillId="0" borderId="13" xfId="0" applyFont="1" applyFill="1" applyBorder="1" applyAlignment="1">
      <alignment vertical="center" wrapText="1"/>
    </xf>
    <xf numFmtId="0" fontId="18" fillId="0" borderId="41" xfId="0" applyFont="1" applyFill="1" applyBorder="1" applyAlignment="1">
      <alignment vertical="center" wrapText="1"/>
    </xf>
    <xf numFmtId="0" fontId="18" fillId="0" borderId="72" xfId="0" applyFont="1" applyFill="1" applyBorder="1" applyAlignment="1">
      <alignment vertical="top" wrapText="1"/>
    </xf>
    <xf numFmtId="0" fontId="21" fillId="0" borderId="60" xfId="0" applyFont="1" applyFill="1" applyBorder="1" applyAlignment="1">
      <alignment vertical="top" wrapText="1"/>
    </xf>
    <xf numFmtId="0" fontId="21" fillId="0" borderId="61" xfId="0" applyFont="1" applyFill="1" applyBorder="1" applyAlignment="1">
      <alignment vertical="top" wrapText="1"/>
    </xf>
    <xf numFmtId="0" fontId="18" fillId="0" borderId="74" xfId="0" applyFont="1" applyFill="1" applyBorder="1" applyAlignment="1">
      <alignment vertical="top" wrapText="1"/>
    </xf>
    <xf numFmtId="0" fontId="21" fillId="0" borderId="35" xfId="0" applyFont="1" applyFill="1" applyBorder="1" applyAlignment="1">
      <alignment vertical="top" wrapText="1"/>
    </xf>
    <xf numFmtId="0" fontId="21" fillId="0" borderId="31" xfId="0" applyFont="1" applyFill="1" applyBorder="1" applyAlignment="1">
      <alignment vertical="top" wrapText="1"/>
    </xf>
    <xf numFmtId="0" fontId="20" fillId="0" borderId="13" xfId="0" applyFont="1" applyFill="1" applyBorder="1" applyAlignment="1">
      <alignment vertical="center" wrapText="1"/>
    </xf>
    <xf numFmtId="0" fontId="18" fillId="0" borderId="75" xfId="0" applyFont="1" applyFill="1" applyBorder="1" applyAlignment="1">
      <alignment vertical="top" wrapText="1"/>
    </xf>
    <xf numFmtId="0" fontId="21" fillId="0" borderId="79" xfId="0" applyFont="1" applyFill="1" applyBorder="1" applyAlignment="1">
      <alignment vertical="top" wrapText="1"/>
    </xf>
    <xf numFmtId="0" fontId="21" fillId="0" borderId="71" xfId="0" applyFont="1" applyFill="1" applyBorder="1" applyAlignment="1">
      <alignment vertical="top" wrapText="1"/>
    </xf>
    <xf numFmtId="0" fontId="19" fillId="3" borderId="2" xfId="0" applyFont="1" applyFill="1" applyBorder="1" applyAlignment="1">
      <alignment vertical="center" wrapText="1"/>
    </xf>
    <xf numFmtId="0" fontId="21" fillId="0" borderId="1" xfId="0" applyFont="1" applyBorder="1" applyAlignment="1">
      <alignment vertical="center"/>
    </xf>
    <xf numFmtId="0" fontId="21" fillId="0" borderId="10" xfId="0" applyFont="1" applyBorder="1" applyAlignment="1">
      <alignment vertical="center"/>
    </xf>
    <xf numFmtId="0" fontId="21" fillId="0" borderId="3" xfId="0" applyFont="1" applyBorder="1" applyAlignment="1">
      <alignment vertical="center"/>
    </xf>
    <xf numFmtId="0" fontId="21" fillId="0" borderId="0" xfId="0" applyFont="1" applyAlignment="1">
      <alignment vertical="center"/>
    </xf>
    <xf numFmtId="0" fontId="21" fillId="0" borderId="8" xfId="0" applyFont="1" applyBorder="1" applyAlignment="1">
      <alignment vertical="center"/>
    </xf>
    <xf numFmtId="0" fontId="21" fillId="0" borderId="67" xfId="0"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vertical="center"/>
    </xf>
    <xf numFmtId="0" fontId="20" fillId="2" borderId="23" xfId="0" applyFont="1" applyFill="1" applyBorder="1" applyAlignment="1">
      <alignment vertical="center" wrapText="1"/>
    </xf>
    <xf numFmtId="0" fontId="18" fillId="2" borderId="24" xfId="0" applyFont="1" applyFill="1" applyBorder="1" applyAlignment="1">
      <alignment vertical="center" wrapText="1"/>
    </xf>
    <xf numFmtId="0" fontId="18" fillId="0" borderId="24" xfId="0" applyFont="1" applyBorder="1" applyAlignment="1">
      <alignment vertical="center" wrapText="1"/>
    </xf>
    <xf numFmtId="0" fontId="18" fillId="0" borderId="76" xfId="0" applyFont="1" applyBorder="1" applyAlignment="1">
      <alignment vertical="center" wrapText="1"/>
    </xf>
    <xf numFmtId="0" fontId="18" fillId="2" borderId="75" xfId="0" applyFont="1" applyFill="1" applyBorder="1" applyAlignment="1">
      <alignment vertical="center" wrapText="1"/>
    </xf>
    <xf numFmtId="0" fontId="21" fillId="0" borderId="71" xfId="0" applyFont="1" applyBorder="1" applyAlignment="1">
      <alignment vertical="center" wrapText="1"/>
    </xf>
    <xf numFmtId="0" fontId="18" fillId="2" borderId="74" xfId="0" applyFont="1" applyFill="1" applyBorder="1" applyAlignment="1">
      <alignment vertical="center" wrapText="1"/>
    </xf>
    <xf numFmtId="0" fontId="21" fillId="0" borderId="52" xfId="0" applyFont="1" applyBorder="1" applyAlignment="1">
      <alignment vertical="center" wrapText="1"/>
    </xf>
    <xf numFmtId="0" fontId="21" fillId="0" borderId="31" xfId="0" applyFont="1" applyBorder="1" applyAlignment="1">
      <alignment vertical="center" wrapText="1"/>
    </xf>
    <xf numFmtId="0" fontId="18" fillId="0" borderId="32" xfId="0" applyFont="1" applyBorder="1" applyAlignment="1">
      <alignment horizontal="left" vertical="top" wrapText="1"/>
    </xf>
    <xf numFmtId="0" fontId="21" fillId="0" borderId="33" xfId="0" applyFont="1" applyBorder="1" applyAlignment="1">
      <alignment vertical="center" wrapText="1"/>
    </xf>
    <xf numFmtId="0" fontId="18" fillId="2" borderId="72" xfId="0" applyFont="1" applyFill="1" applyBorder="1" applyAlignment="1">
      <alignment vertical="center" wrapText="1"/>
    </xf>
    <xf numFmtId="0" fontId="21" fillId="0" borderId="73" xfId="0" applyFont="1" applyBorder="1" applyAlignment="1">
      <alignment vertical="center" wrapText="1"/>
    </xf>
    <xf numFmtId="0" fontId="18" fillId="2" borderId="19" xfId="0" applyFont="1" applyFill="1" applyBorder="1" applyAlignment="1">
      <alignment vertical="center" wrapText="1"/>
    </xf>
    <xf numFmtId="0" fontId="18" fillId="0" borderId="20" xfId="0" applyFont="1" applyBorder="1" applyAlignment="1">
      <alignment vertical="center" wrapText="1"/>
    </xf>
    <xf numFmtId="0" fontId="18" fillId="0" borderId="20" xfId="0" applyFont="1" applyFill="1" applyBorder="1" applyAlignment="1">
      <alignment vertical="center" wrapText="1"/>
    </xf>
    <xf numFmtId="0" fontId="22" fillId="0" borderId="0" xfId="0" applyFont="1" applyBorder="1" applyAlignment="1">
      <alignment vertical="top" wrapText="1"/>
    </xf>
    <xf numFmtId="0" fontId="19" fillId="3" borderId="4" xfId="0" applyFont="1" applyFill="1" applyBorder="1" applyAlignment="1">
      <alignment vertical="center" wrapText="1"/>
    </xf>
    <xf numFmtId="0" fontId="21" fillId="0" borderId="11" xfId="0" applyFont="1" applyBorder="1" applyAlignment="1">
      <alignment vertical="center"/>
    </xf>
    <xf numFmtId="0" fontId="21" fillId="0" borderId="5" xfId="0" applyFont="1" applyBorder="1" applyAlignment="1">
      <alignment vertical="center"/>
    </xf>
    <xf numFmtId="0" fontId="21" fillId="0" borderId="9" xfId="0" applyFont="1" applyBorder="1" applyAlignment="1">
      <alignment vertical="center"/>
    </xf>
    <xf numFmtId="0" fontId="21" fillId="0" borderId="0" xfId="0" applyFont="1" applyBorder="1" applyAlignment="1">
      <alignment vertical="center"/>
    </xf>
    <xf numFmtId="0" fontId="21" fillId="0" borderId="6" xfId="0" applyFont="1" applyBorder="1" applyAlignment="1">
      <alignment vertical="center"/>
    </xf>
    <xf numFmtId="0" fontId="8" fillId="2" borderId="74" xfId="0" applyFont="1" applyFill="1" applyBorder="1" applyAlignment="1">
      <alignment vertical="center" wrapText="1"/>
    </xf>
    <xf numFmtId="0" fontId="0" fillId="0" borderId="35" xfId="0" applyBorder="1" applyAlignment="1">
      <alignment vertical="center" wrapText="1"/>
    </xf>
    <xf numFmtId="0" fontId="8" fillId="2" borderId="87" xfId="0" applyFont="1" applyFill="1" applyBorder="1" applyAlignment="1">
      <alignment vertical="center" wrapText="1"/>
    </xf>
    <xf numFmtId="0" fontId="0" fillId="0" borderId="45" xfId="0" applyBorder="1" applyAlignment="1">
      <alignment vertical="center" wrapText="1"/>
    </xf>
    <xf numFmtId="0" fontId="8" fillId="2" borderId="19" xfId="0" applyFont="1" applyFill="1" applyBorder="1" applyAlignment="1">
      <alignment vertical="center" wrapText="1"/>
    </xf>
    <xf numFmtId="0" fontId="3" fillId="0" borderId="20" xfId="0" applyFont="1" applyBorder="1" applyAlignment="1">
      <alignment vertical="center" wrapText="1"/>
    </xf>
    <xf numFmtId="0" fontId="3" fillId="4" borderId="4"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0" fillId="0" borderId="9"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9" fillId="3" borderId="2" xfId="0" applyFont="1" applyFill="1"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0" fillId="0" borderId="3" xfId="0" applyBorder="1" applyAlignment="1">
      <alignment vertical="top"/>
    </xf>
    <xf numFmtId="0" fontId="0" fillId="0" borderId="0" xfId="0" applyAlignment="1">
      <alignment vertical="top"/>
    </xf>
    <xf numFmtId="0" fontId="0" fillId="0" borderId="8" xfId="0" applyBorder="1" applyAlignment="1">
      <alignment vertical="top"/>
    </xf>
    <xf numFmtId="0" fontId="0" fillId="0" borderId="67" xfId="0" applyBorder="1" applyAlignment="1">
      <alignment vertical="top"/>
    </xf>
    <xf numFmtId="0" fontId="0" fillId="0" borderId="12" xfId="0" applyBorder="1" applyAlignment="1">
      <alignment vertical="top"/>
    </xf>
    <xf numFmtId="0" fontId="0" fillId="0" borderId="7" xfId="0" applyBorder="1" applyAlignment="1">
      <alignment vertical="top"/>
    </xf>
    <xf numFmtId="0" fontId="10" fillId="2" borderId="23" xfId="0" applyFont="1" applyFill="1" applyBorder="1" applyAlignment="1">
      <alignment vertical="center" wrapText="1"/>
    </xf>
    <xf numFmtId="0" fontId="8" fillId="2" borderId="24" xfId="0" applyFont="1" applyFill="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8" fillId="2" borderId="14" xfId="0" applyFont="1" applyFill="1" applyBorder="1" applyAlignment="1">
      <alignment vertical="center" wrapText="1"/>
    </xf>
    <xf numFmtId="0" fontId="3" fillId="0" borderId="15" xfId="0" applyFont="1" applyBorder="1" applyAlignment="1">
      <alignment vertical="center" wrapText="1"/>
    </xf>
    <xf numFmtId="0" fontId="8" fillId="2" borderId="15" xfId="0" applyFont="1" applyFill="1" applyBorder="1" applyAlignment="1">
      <alignment vertical="center" wrapText="1"/>
    </xf>
    <xf numFmtId="0" fontId="5" fillId="0" borderId="15" xfId="0" applyFont="1" applyBorder="1" applyAlignment="1">
      <alignment vertical="center" wrapText="1"/>
    </xf>
    <xf numFmtId="0" fontId="8" fillId="2" borderId="17" xfId="0" applyFont="1" applyFill="1" applyBorder="1" applyAlignment="1">
      <alignment vertical="center" wrapText="1"/>
    </xf>
    <xf numFmtId="0" fontId="3" fillId="0" borderId="13" xfId="0" applyFont="1" applyBorder="1" applyAlignment="1">
      <alignment vertical="center" wrapText="1"/>
    </xf>
    <xf numFmtId="0" fontId="8" fillId="2" borderId="13" xfId="0" applyFont="1" applyFill="1" applyBorder="1" applyAlignment="1">
      <alignment vertical="center" wrapText="1"/>
    </xf>
    <xf numFmtId="0" fontId="9" fillId="0" borderId="13" xfId="0" applyFont="1" applyBorder="1" applyAlignment="1">
      <alignment vertical="center" wrapText="1"/>
    </xf>
    <xf numFmtId="0" fontId="3" fillId="0" borderId="18" xfId="0" applyFont="1" applyBorder="1" applyAlignment="1">
      <alignment vertical="center" wrapText="1"/>
    </xf>
    <xf numFmtId="0" fontId="3" fillId="0" borderId="13" xfId="0" applyFont="1" applyFill="1" applyBorder="1" applyAlignment="1">
      <alignment vertical="center" wrapText="1"/>
    </xf>
    <xf numFmtId="0" fontId="3" fillId="0" borderId="18" xfId="0" applyFont="1" applyFill="1" applyBorder="1" applyAlignment="1">
      <alignment vertical="center" wrapText="1"/>
    </xf>
    <xf numFmtId="0" fontId="11" fillId="0" borderId="13" xfId="0" applyFont="1" applyBorder="1" applyAlignment="1">
      <alignment vertical="center" wrapText="1"/>
    </xf>
    <xf numFmtId="0" fontId="3" fillId="0" borderId="41" xfId="0" applyFont="1" applyBorder="1" applyAlignment="1">
      <alignment vertical="center" wrapText="1"/>
    </xf>
    <xf numFmtId="0" fontId="8" fillId="2" borderId="72" xfId="0" applyFont="1" applyFill="1" applyBorder="1" applyAlignment="1">
      <alignment vertical="center" wrapText="1"/>
    </xf>
    <xf numFmtId="0" fontId="0" fillId="0" borderId="60" xfId="0" applyBorder="1" applyAlignment="1">
      <alignment vertical="center" wrapText="1"/>
    </xf>
    <xf numFmtId="0" fontId="8" fillId="2" borderId="2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53"/>
  <sheetViews>
    <sheetView tabSelected="1" topLeftCell="M1" zoomScaleNormal="100" workbookViewId="0">
      <selection activeCell="Y85" sqref="Y85"/>
    </sheetView>
  </sheetViews>
  <sheetFormatPr defaultRowHeight="13" x14ac:dyDescent="0.2"/>
  <cols>
    <col min="3" max="3" width="15.90625" style="2" customWidth="1"/>
    <col min="4" max="4" width="18.36328125" style="2" customWidth="1"/>
    <col min="5" max="5" width="57" style="2" bestFit="1" customWidth="1"/>
    <col min="6" max="6" width="8.90625" style="2" customWidth="1"/>
    <col min="7" max="7" width="7.453125" style="2" bestFit="1" customWidth="1"/>
    <col min="8" max="8" width="32.08984375" style="2" bestFit="1" customWidth="1"/>
    <col min="9" max="9" width="16.7265625" style="2" customWidth="1"/>
    <col min="10" max="10" width="5.453125" style="2" customWidth="1"/>
    <col min="11" max="11" width="6.6328125" style="2" customWidth="1"/>
    <col min="12" max="12" width="18.453125" style="2" bestFit="1" customWidth="1"/>
    <col min="13" max="13" width="36.453125" style="2" bestFit="1" customWidth="1"/>
    <col min="14" max="15" width="5.453125" style="2" customWidth="1"/>
    <col min="16" max="17" width="8.90625" style="2"/>
    <col min="18" max="18" width="12.6328125" style="2" customWidth="1"/>
    <col min="19" max="19" width="37.7265625" style="2" bestFit="1" customWidth="1"/>
    <col min="20" max="23" width="14.90625" style="2" customWidth="1"/>
    <col min="24" max="24" width="8.90625" style="4"/>
  </cols>
  <sheetData>
    <row r="1" spans="3:25" ht="15" x14ac:dyDescent="0.2">
      <c r="C1" s="175" t="s">
        <v>869</v>
      </c>
    </row>
    <row r="2" spans="3:25" ht="13.5" thickBot="1" x14ac:dyDescent="0.25">
      <c r="C2" s="51" t="s">
        <v>363</v>
      </c>
      <c r="D2" s="52"/>
      <c r="E2" s="52"/>
      <c r="F2" s="52"/>
      <c r="G2" s="52"/>
      <c r="H2" s="52"/>
      <c r="I2" s="52"/>
      <c r="J2" s="52"/>
      <c r="K2" s="52"/>
      <c r="L2" s="52"/>
      <c r="M2" s="52"/>
      <c r="N2" s="52"/>
      <c r="O2" s="52"/>
      <c r="P2" s="52"/>
      <c r="Q2" s="52"/>
      <c r="R2" s="52"/>
      <c r="S2" s="52"/>
      <c r="T2" s="52"/>
      <c r="U2" s="52"/>
      <c r="V2" s="52"/>
      <c r="W2" s="52"/>
    </row>
    <row r="3" spans="3:25" ht="13.5" thickBot="1" x14ac:dyDescent="0.25">
      <c r="C3" s="199" t="s">
        <v>561</v>
      </c>
      <c r="D3" s="200"/>
      <c r="E3" s="200"/>
      <c r="F3" s="200"/>
      <c r="G3" s="200"/>
      <c r="H3" s="200"/>
      <c r="I3" s="200"/>
      <c r="J3" s="201"/>
      <c r="K3" s="208" t="s">
        <v>284</v>
      </c>
      <c r="L3" s="209"/>
      <c r="M3" s="209"/>
      <c r="N3" s="209"/>
      <c r="O3" s="209"/>
      <c r="P3" s="210"/>
      <c r="Q3" s="210"/>
      <c r="R3" s="210"/>
      <c r="S3" s="211"/>
      <c r="T3" s="176" t="s">
        <v>562</v>
      </c>
      <c r="U3" s="177"/>
      <c r="V3" s="177"/>
      <c r="W3" s="178"/>
    </row>
    <row r="4" spans="3:25" ht="13.5" thickBot="1" x14ac:dyDescent="0.25">
      <c r="C4" s="202"/>
      <c r="D4" s="203"/>
      <c r="E4" s="203"/>
      <c r="F4" s="203"/>
      <c r="G4" s="203"/>
      <c r="H4" s="203"/>
      <c r="I4" s="203"/>
      <c r="J4" s="204"/>
      <c r="K4" s="182" t="s">
        <v>563</v>
      </c>
      <c r="L4" s="183"/>
      <c r="M4" s="53" t="s">
        <v>270</v>
      </c>
      <c r="N4" s="184" t="s">
        <v>564</v>
      </c>
      <c r="O4" s="183"/>
      <c r="P4" s="183" t="s">
        <v>565</v>
      </c>
      <c r="Q4" s="183"/>
      <c r="R4" s="54" t="s">
        <v>566</v>
      </c>
      <c r="S4" s="55" t="s">
        <v>269</v>
      </c>
      <c r="T4" s="179"/>
      <c r="U4" s="180"/>
      <c r="V4" s="180"/>
      <c r="W4" s="181"/>
    </row>
    <row r="5" spans="3:25" x14ac:dyDescent="0.2">
      <c r="C5" s="202"/>
      <c r="D5" s="203"/>
      <c r="E5" s="203"/>
      <c r="F5" s="203"/>
      <c r="G5" s="203"/>
      <c r="H5" s="203"/>
      <c r="I5" s="203"/>
      <c r="J5" s="204"/>
      <c r="K5" s="185" t="s">
        <v>567</v>
      </c>
      <c r="L5" s="186"/>
      <c r="M5" s="56" t="s">
        <v>568</v>
      </c>
      <c r="N5" s="187" t="s">
        <v>569</v>
      </c>
      <c r="O5" s="187"/>
      <c r="P5" s="187" t="s">
        <v>570</v>
      </c>
      <c r="Q5" s="187"/>
      <c r="R5" s="187"/>
      <c r="S5" s="188"/>
      <c r="T5" s="189" t="s">
        <v>571</v>
      </c>
      <c r="U5" s="192" t="s">
        <v>572</v>
      </c>
      <c r="V5" s="192" t="s">
        <v>573</v>
      </c>
      <c r="W5" s="196" t="s">
        <v>574</v>
      </c>
    </row>
    <row r="6" spans="3:25" x14ac:dyDescent="0.2">
      <c r="C6" s="202"/>
      <c r="D6" s="203"/>
      <c r="E6" s="203"/>
      <c r="F6" s="203"/>
      <c r="G6" s="203"/>
      <c r="H6" s="203"/>
      <c r="I6" s="203"/>
      <c r="J6" s="204"/>
      <c r="K6" s="185" t="s">
        <v>575</v>
      </c>
      <c r="L6" s="186"/>
      <c r="M6" s="187" t="s">
        <v>576</v>
      </c>
      <c r="N6" s="187"/>
      <c r="O6" s="187"/>
      <c r="P6" s="187"/>
      <c r="Q6" s="187"/>
      <c r="R6" s="187"/>
      <c r="S6" s="188"/>
      <c r="T6" s="190"/>
      <c r="U6" s="193"/>
      <c r="V6" s="193"/>
      <c r="W6" s="197"/>
    </row>
    <row r="7" spans="3:25" ht="13.9" customHeight="1" thickBot="1" x14ac:dyDescent="0.25">
      <c r="C7" s="205"/>
      <c r="D7" s="206"/>
      <c r="E7" s="206"/>
      <c r="F7" s="206"/>
      <c r="G7" s="206"/>
      <c r="H7" s="206"/>
      <c r="I7" s="206"/>
      <c r="J7" s="207"/>
      <c r="K7" s="185" t="s">
        <v>577</v>
      </c>
      <c r="L7" s="186"/>
      <c r="M7" s="195" t="s">
        <v>283</v>
      </c>
      <c r="N7" s="187"/>
      <c r="O7" s="187"/>
      <c r="P7" s="187"/>
      <c r="Q7" s="187"/>
      <c r="R7" s="187"/>
      <c r="S7" s="188"/>
      <c r="T7" s="190"/>
      <c r="U7" s="193"/>
      <c r="V7" s="193"/>
      <c r="W7" s="197"/>
    </row>
    <row r="8" spans="3:25" ht="13.9" customHeight="1" thickBot="1" x14ac:dyDescent="0.25">
      <c r="C8" s="219" t="s">
        <v>313</v>
      </c>
      <c r="D8" s="214" t="s">
        <v>314</v>
      </c>
      <c r="E8" s="214" t="s">
        <v>315</v>
      </c>
      <c r="F8" s="214" t="s">
        <v>355</v>
      </c>
      <c r="G8" s="214" t="s">
        <v>312</v>
      </c>
      <c r="H8" s="214" t="s">
        <v>316</v>
      </c>
      <c r="I8" s="214" t="s">
        <v>318</v>
      </c>
      <c r="J8" s="212" t="s">
        <v>317</v>
      </c>
      <c r="K8" s="221" t="s">
        <v>578</v>
      </c>
      <c r="L8" s="222"/>
      <c r="M8" s="57" t="s">
        <v>579</v>
      </c>
      <c r="N8" s="223" t="s">
        <v>580</v>
      </c>
      <c r="O8" s="223"/>
      <c r="P8" s="58" t="s">
        <v>581</v>
      </c>
      <c r="Q8" s="59"/>
      <c r="R8" s="59"/>
      <c r="S8" s="60"/>
      <c r="T8" s="190"/>
      <c r="U8" s="193"/>
      <c r="V8" s="193"/>
      <c r="W8" s="197"/>
    </row>
    <row r="9" spans="3:25" ht="22.5" x14ac:dyDescent="0.2">
      <c r="C9" s="220"/>
      <c r="D9" s="215"/>
      <c r="E9" s="215"/>
      <c r="F9" s="216"/>
      <c r="G9" s="216"/>
      <c r="H9" s="216"/>
      <c r="I9" s="216"/>
      <c r="J9" s="213"/>
      <c r="K9" s="61" t="s">
        <v>582</v>
      </c>
      <c r="L9" s="62" t="s">
        <v>566</v>
      </c>
      <c r="M9" s="63" t="s">
        <v>583</v>
      </c>
      <c r="N9" s="63" t="s">
        <v>584</v>
      </c>
      <c r="O9" s="63" t="s">
        <v>585</v>
      </c>
      <c r="P9" s="63" t="s">
        <v>586</v>
      </c>
      <c r="Q9" s="63" t="s">
        <v>587</v>
      </c>
      <c r="R9" s="63" t="s">
        <v>588</v>
      </c>
      <c r="S9" s="64" t="s">
        <v>589</v>
      </c>
      <c r="T9" s="191"/>
      <c r="U9" s="194"/>
      <c r="V9" s="194"/>
      <c r="W9" s="198"/>
      <c r="Y9" t="s">
        <v>419</v>
      </c>
    </row>
    <row r="10" spans="3:25" ht="13.9" customHeight="1" x14ac:dyDescent="0.2">
      <c r="C10" s="65" t="s">
        <v>61</v>
      </c>
      <c r="D10" s="66" t="s">
        <v>227</v>
      </c>
      <c r="E10" s="67"/>
      <c r="F10" s="68" t="s">
        <v>51</v>
      </c>
      <c r="G10" s="69">
        <v>1</v>
      </c>
      <c r="H10" s="70" t="s">
        <v>52</v>
      </c>
      <c r="I10" s="70"/>
      <c r="J10" s="71" t="s">
        <v>590</v>
      </c>
      <c r="K10" s="72">
        <v>1</v>
      </c>
      <c r="L10" s="73" t="s">
        <v>591</v>
      </c>
      <c r="M10" s="74" t="s">
        <v>592</v>
      </c>
      <c r="N10" s="74" t="s">
        <v>593</v>
      </c>
      <c r="O10" s="74"/>
      <c r="P10" s="73" t="s">
        <v>70</v>
      </c>
      <c r="Q10" s="75">
        <v>8</v>
      </c>
      <c r="R10" s="75" t="s">
        <v>594</v>
      </c>
      <c r="S10" s="76"/>
      <c r="T10" s="77" t="s">
        <v>349</v>
      </c>
      <c r="U10" s="78" t="s">
        <v>269</v>
      </c>
      <c r="V10" s="78" t="s">
        <v>269</v>
      </c>
      <c r="W10" s="79" t="s">
        <v>269</v>
      </c>
      <c r="Y10" s="46" t="s">
        <v>420</v>
      </c>
    </row>
    <row r="11" spans="3:25" x14ac:dyDescent="0.2">
      <c r="C11" s="80"/>
      <c r="D11" s="66" t="s">
        <v>62</v>
      </c>
      <c r="E11" s="67"/>
      <c r="F11" s="68" t="s">
        <v>51</v>
      </c>
      <c r="G11" s="69">
        <f>G10+1</f>
        <v>2</v>
      </c>
      <c r="H11" s="70" t="s">
        <v>62</v>
      </c>
      <c r="I11" s="70"/>
      <c r="J11" s="71" t="s">
        <v>590</v>
      </c>
      <c r="K11" s="72">
        <f>K10+1</f>
        <v>2</v>
      </c>
      <c r="L11" s="73" t="s">
        <v>591</v>
      </c>
      <c r="M11" s="74" t="s">
        <v>595</v>
      </c>
      <c r="N11" s="74"/>
      <c r="O11" s="74"/>
      <c r="P11" s="81" t="s">
        <v>69</v>
      </c>
      <c r="Q11" s="75">
        <v>2</v>
      </c>
      <c r="R11" s="75" t="s">
        <v>594</v>
      </c>
      <c r="S11" s="76"/>
      <c r="T11" s="82" t="s">
        <v>349</v>
      </c>
      <c r="U11" s="70" t="s">
        <v>268</v>
      </c>
      <c r="V11" s="70"/>
      <c r="W11" s="79" t="s">
        <v>269</v>
      </c>
      <c r="Y11" s="46" t="s">
        <v>421</v>
      </c>
    </row>
    <row r="12" spans="3:25" x14ac:dyDescent="0.2">
      <c r="C12" s="83"/>
      <c r="D12" s="66" t="s">
        <v>150</v>
      </c>
      <c r="E12" s="67"/>
      <c r="F12" s="68" t="s">
        <v>51</v>
      </c>
      <c r="G12" s="69">
        <f t="shared" ref="G12:G82" si="0">G11+1</f>
        <v>3</v>
      </c>
      <c r="H12" s="70" t="s">
        <v>63</v>
      </c>
      <c r="I12" s="70"/>
      <c r="J12" s="71" t="s">
        <v>590</v>
      </c>
      <c r="K12" s="72">
        <f t="shared" ref="K12:K75" si="1">K11+1</f>
        <v>3</v>
      </c>
      <c r="L12" s="74" t="s">
        <v>596</v>
      </c>
      <c r="M12" s="74" t="s">
        <v>597</v>
      </c>
      <c r="N12" s="74"/>
      <c r="O12" s="74"/>
      <c r="P12" s="73" t="s">
        <v>71</v>
      </c>
      <c r="Q12" s="75">
        <v>26</v>
      </c>
      <c r="R12" s="75" t="s">
        <v>594</v>
      </c>
      <c r="S12" s="76"/>
      <c r="T12" s="82" t="s">
        <v>349</v>
      </c>
      <c r="U12" s="70" t="s">
        <v>268</v>
      </c>
      <c r="V12" s="70"/>
      <c r="W12" s="79" t="s">
        <v>269</v>
      </c>
      <c r="Y12" s="45" t="s">
        <v>422</v>
      </c>
    </row>
    <row r="13" spans="3:25" x14ac:dyDescent="0.2">
      <c r="C13" s="65" t="s">
        <v>53</v>
      </c>
      <c r="D13" s="84" t="s">
        <v>54</v>
      </c>
      <c r="E13" s="85"/>
      <c r="F13" s="86" t="s">
        <v>51</v>
      </c>
      <c r="G13" s="69">
        <f t="shared" si="0"/>
        <v>4</v>
      </c>
      <c r="H13" s="70" t="s">
        <v>54</v>
      </c>
      <c r="I13" s="70"/>
      <c r="J13" s="87"/>
      <c r="K13" s="72">
        <f t="shared" si="1"/>
        <v>4</v>
      </c>
      <c r="L13" s="73" t="s">
        <v>598</v>
      </c>
      <c r="M13" s="74" t="s">
        <v>599</v>
      </c>
      <c r="N13" s="74"/>
      <c r="O13" s="74"/>
      <c r="P13" s="73" t="s">
        <v>73</v>
      </c>
      <c r="Q13" s="75">
        <v>255</v>
      </c>
      <c r="R13" s="75" t="s">
        <v>594</v>
      </c>
      <c r="S13" s="76"/>
      <c r="T13" s="82" t="s">
        <v>349</v>
      </c>
      <c r="U13" s="70" t="s">
        <v>268</v>
      </c>
      <c r="V13" s="70"/>
      <c r="W13" s="79" t="s">
        <v>269</v>
      </c>
      <c r="Y13" s="46" t="s">
        <v>423</v>
      </c>
    </row>
    <row r="14" spans="3:25" x14ac:dyDescent="0.2">
      <c r="C14" s="80"/>
      <c r="D14" s="88"/>
      <c r="E14" s="89"/>
      <c r="F14" s="90"/>
      <c r="G14" s="69">
        <f t="shared" si="0"/>
        <v>5</v>
      </c>
      <c r="H14" s="70" t="s">
        <v>418</v>
      </c>
      <c r="I14" s="70"/>
      <c r="J14" s="71" t="s">
        <v>590</v>
      </c>
      <c r="K14" s="72">
        <f t="shared" si="1"/>
        <v>5</v>
      </c>
      <c r="L14" s="73" t="s">
        <v>591</v>
      </c>
      <c r="M14" s="81" t="str">
        <f>"#000"&amp;K13&amp;"のチェックコード"</f>
        <v>#0004のチェックコード</v>
      </c>
      <c r="N14" s="74"/>
      <c r="O14" s="74"/>
      <c r="P14" s="81" t="s">
        <v>69</v>
      </c>
      <c r="Q14" s="75">
        <v>2</v>
      </c>
      <c r="R14" s="75" t="s">
        <v>594</v>
      </c>
      <c r="S14" s="76"/>
      <c r="T14" s="82" t="s">
        <v>349</v>
      </c>
      <c r="U14" s="70"/>
      <c r="V14" s="70"/>
      <c r="W14" s="79" t="s">
        <v>269</v>
      </c>
    </row>
    <row r="15" spans="3:25" x14ac:dyDescent="0.2">
      <c r="C15" s="80"/>
      <c r="D15" s="84" t="s">
        <v>55</v>
      </c>
      <c r="E15" s="85"/>
      <c r="F15" s="86" t="s">
        <v>51</v>
      </c>
      <c r="G15" s="69">
        <f t="shared" si="0"/>
        <v>6</v>
      </c>
      <c r="H15" s="70" t="s">
        <v>55</v>
      </c>
      <c r="I15" s="70"/>
      <c r="J15" s="87"/>
      <c r="K15" s="72">
        <f t="shared" si="1"/>
        <v>6</v>
      </c>
      <c r="L15" s="73" t="s">
        <v>598</v>
      </c>
      <c r="M15" s="74" t="s">
        <v>600</v>
      </c>
      <c r="N15" s="74"/>
      <c r="O15" s="74"/>
      <c r="P15" s="73" t="s">
        <v>73</v>
      </c>
      <c r="Q15" s="75">
        <v>255</v>
      </c>
      <c r="R15" s="75" t="s">
        <v>594</v>
      </c>
      <c r="S15" s="76"/>
      <c r="T15" s="82" t="s">
        <v>349</v>
      </c>
      <c r="U15" s="70" t="s">
        <v>268</v>
      </c>
      <c r="V15" s="70"/>
      <c r="W15" s="79" t="s">
        <v>269</v>
      </c>
      <c r="Y15" s="46" t="s">
        <v>424</v>
      </c>
    </row>
    <row r="16" spans="3:25" x14ac:dyDescent="0.2">
      <c r="C16" s="80"/>
      <c r="D16" s="91"/>
      <c r="E16" s="92"/>
      <c r="F16" s="93"/>
      <c r="G16" s="69">
        <f t="shared" si="0"/>
        <v>7</v>
      </c>
      <c r="H16" s="70" t="str">
        <f>"Check code of #000"&amp;G15</f>
        <v>Check code of #0006</v>
      </c>
      <c r="I16" s="70"/>
      <c r="J16" s="71" t="s">
        <v>590</v>
      </c>
      <c r="K16" s="72">
        <f t="shared" si="1"/>
        <v>7</v>
      </c>
      <c r="L16" s="73" t="s">
        <v>591</v>
      </c>
      <c r="M16" s="81" t="str">
        <f>"#000"&amp;K15&amp;"のチェックコード"</f>
        <v>#0006のチェックコード</v>
      </c>
      <c r="N16" s="74"/>
      <c r="O16" s="74"/>
      <c r="P16" s="81" t="s">
        <v>69</v>
      </c>
      <c r="Q16" s="75">
        <v>2</v>
      </c>
      <c r="R16" s="75" t="s">
        <v>594</v>
      </c>
      <c r="S16" s="76"/>
      <c r="T16" s="82" t="s">
        <v>349</v>
      </c>
      <c r="U16" s="70"/>
      <c r="V16" s="70"/>
      <c r="W16" s="79" t="s">
        <v>269</v>
      </c>
    </row>
    <row r="17" spans="1:25" x14ac:dyDescent="0.2">
      <c r="C17" s="80"/>
      <c r="D17" s="88"/>
      <c r="E17" s="89"/>
      <c r="F17" s="90"/>
      <c r="G17" s="69">
        <f t="shared" si="0"/>
        <v>8</v>
      </c>
      <c r="H17" s="70" t="s">
        <v>56</v>
      </c>
      <c r="I17" s="70"/>
      <c r="J17" s="71" t="s">
        <v>590</v>
      </c>
      <c r="K17" s="72">
        <f t="shared" si="1"/>
        <v>8</v>
      </c>
      <c r="L17" s="73" t="s">
        <v>591</v>
      </c>
      <c r="M17" s="81" t="s">
        <v>601</v>
      </c>
      <c r="N17" s="74"/>
      <c r="O17" s="74"/>
      <c r="P17" s="81" t="s">
        <v>69</v>
      </c>
      <c r="Q17" s="75">
        <v>3</v>
      </c>
      <c r="R17" s="75" t="s">
        <v>602</v>
      </c>
      <c r="S17" s="76"/>
      <c r="T17" s="82" t="s">
        <v>349</v>
      </c>
      <c r="U17" s="70" t="s">
        <v>268</v>
      </c>
      <c r="V17" s="70"/>
      <c r="W17" s="79" t="s">
        <v>269</v>
      </c>
      <c r="Y17" s="46" t="s">
        <v>425</v>
      </c>
    </row>
    <row r="18" spans="1:25" x14ac:dyDescent="0.2">
      <c r="C18" s="80"/>
      <c r="D18" s="84" t="s">
        <v>320</v>
      </c>
      <c r="E18" s="85"/>
      <c r="F18" s="86" t="s">
        <v>51</v>
      </c>
      <c r="G18" s="69">
        <f t="shared" si="0"/>
        <v>9</v>
      </c>
      <c r="H18" s="70" t="s">
        <v>18</v>
      </c>
      <c r="I18" s="70"/>
      <c r="J18" s="87"/>
      <c r="K18" s="72">
        <f t="shared" si="1"/>
        <v>9</v>
      </c>
      <c r="L18" s="73" t="s">
        <v>598</v>
      </c>
      <c r="M18" s="74" t="s">
        <v>603</v>
      </c>
      <c r="N18" s="74"/>
      <c r="O18" s="74"/>
      <c r="P18" s="73" t="s">
        <v>73</v>
      </c>
      <c r="Q18" s="75">
        <v>255</v>
      </c>
      <c r="R18" s="75" t="s">
        <v>594</v>
      </c>
      <c r="S18" s="76" t="s">
        <v>604</v>
      </c>
      <c r="T18" s="82" t="s">
        <v>349</v>
      </c>
      <c r="U18" s="70" t="s">
        <v>268</v>
      </c>
      <c r="V18" s="70"/>
      <c r="W18" s="79" t="s">
        <v>269</v>
      </c>
      <c r="Y18" s="46" t="s">
        <v>426</v>
      </c>
    </row>
    <row r="19" spans="1:25" x14ac:dyDescent="0.2">
      <c r="C19" s="80"/>
      <c r="D19" s="91"/>
      <c r="E19" s="92"/>
      <c r="F19" s="93"/>
      <c r="G19" s="69">
        <f t="shared" si="0"/>
        <v>10</v>
      </c>
      <c r="H19" s="70" t="str">
        <f>"Check code of #000"&amp;G18</f>
        <v>Check code of #0009</v>
      </c>
      <c r="I19" s="70"/>
      <c r="J19" s="71" t="s">
        <v>590</v>
      </c>
      <c r="K19" s="72">
        <f t="shared" si="1"/>
        <v>10</v>
      </c>
      <c r="L19" s="73" t="s">
        <v>591</v>
      </c>
      <c r="M19" s="81" t="str">
        <f>"#000"&amp;K18&amp;"のチェックコード"</f>
        <v>#0009のチェックコード</v>
      </c>
      <c r="N19" s="74"/>
      <c r="O19" s="74"/>
      <c r="P19" s="81" t="s">
        <v>69</v>
      </c>
      <c r="Q19" s="75">
        <v>2</v>
      </c>
      <c r="R19" s="75" t="s">
        <v>594</v>
      </c>
      <c r="S19" s="76"/>
      <c r="T19" s="82" t="s">
        <v>349</v>
      </c>
      <c r="U19" s="70"/>
      <c r="V19" s="70"/>
      <c r="W19" s="79" t="s">
        <v>269</v>
      </c>
    </row>
    <row r="20" spans="1:25" x14ac:dyDescent="0.2">
      <c r="C20" s="80"/>
      <c r="D20" s="88"/>
      <c r="E20" s="89"/>
      <c r="F20" s="90"/>
      <c r="G20" s="69">
        <f t="shared" si="0"/>
        <v>11</v>
      </c>
      <c r="H20" s="70" t="s">
        <v>57</v>
      </c>
      <c r="I20" s="70"/>
      <c r="J20" s="71" t="s">
        <v>590</v>
      </c>
      <c r="K20" s="72">
        <f t="shared" si="1"/>
        <v>11</v>
      </c>
      <c r="L20" s="73" t="s">
        <v>591</v>
      </c>
      <c r="M20" s="81" t="s">
        <v>605</v>
      </c>
      <c r="N20" s="74"/>
      <c r="O20" s="94" t="s">
        <v>279</v>
      </c>
      <c r="P20" s="73" t="s">
        <v>70</v>
      </c>
      <c r="Q20" s="75">
        <v>5</v>
      </c>
      <c r="R20" s="75" t="s">
        <v>594</v>
      </c>
      <c r="S20" s="76"/>
      <c r="T20" s="82" t="s">
        <v>349</v>
      </c>
      <c r="U20" s="70" t="s">
        <v>268</v>
      </c>
      <c r="V20" s="94" t="s">
        <v>350</v>
      </c>
      <c r="W20" s="79" t="s">
        <v>269</v>
      </c>
      <c r="Y20" s="46" t="s">
        <v>427</v>
      </c>
    </row>
    <row r="21" spans="1:25" x14ac:dyDescent="0.2">
      <c r="C21" s="80"/>
      <c r="D21" s="84" t="s">
        <v>321</v>
      </c>
      <c r="E21" s="85"/>
      <c r="F21" s="86" t="s">
        <v>51</v>
      </c>
      <c r="G21" s="69">
        <f t="shared" si="0"/>
        <v>12</v>
      </c>
      <c r="H21" s="70" t="s">
        <v>74</v>
      </c>
      <c r="I21" s="70"/>
      <c r="J21" s="87"/>
      <c r="K21" s="72">
        <f t="shared" si="1"/>
        <v>12</v>
      </c>
      <c r="L21" s="73" t="s">
        <v>598</v>
      </c>
      <c r="M21" s="74" t="s">
        <v>606</v>
      </c>
      <c r="N21" s="74"/>
      <c r="O21" s="74"/>
      <c r="P21" s="73" t="s">
        <v>73</v>
      </c>
      <c r="Q21" s="75">
        <v>255</v>
      </c>
      <c r="R21" s="75" t="s">
        <v>594</v>
      </c>
      <c r="S21" s="76"/>
      <c r="T21" s="82" t="s">
        <v>349</v>
      </c>
      <c r="U21" s="70" t="s">
        <v>268</v>
      </c>
      <c r="V21" s="74"/>
      <c r="W21" s="79" t="s">
        <v>269</v>
      </c>
      <c r="Y21" s="46" t="s">
        <v>428</v>
      </c>
    </row>
    <row r="22" spans="1:25" x14ac:dyDescent="0.2">
      <c r="C22" s="80"/>
      <c r="D22" s="88"/>
      <c r="E22" s="89"/>
      <c r="F22" s="90"/>
      <c r="G22" s="69">
        <f t="shared" si="0"/>
        <v>13</v>
      </c>
      <c r="H22" s="70" t="str">
        <f>"Check code of #00"&amp;G21</f>
        <v>Check code of #0012</v>
      </c>
      <c r="I22" s="70"/>
      <c r="J22" s="71" t="s">
        <v>590</v>
      </c>
      <c r="K22" s="72">
        <f t="shared" si="1"/>
        <v>13</v>
      </c>
      <c r="L22" s="73" t="s">
        <v>591</v>
      </c>
      <c r="M22" s="81" t="str">
        <f>"#00"&amp;K21&amp;"のチェックコード"</f>
        <v>#0012のチェックコード</v>
      </c>
      <c r="N22" s="74"/>
      <c r="O22" s="74"/>
      <c r="P22" s="81" t="s">
        <v>69</v>
      </c>
      <c r="Q22" s="75">
        <v>2</v>
      </c>
      <c r="R22" s="75" t="s">
        <v>594</v>
      </c>
      <c r="S22" s="76"/>
      <c r="T22" s="82" t="s">
        <v>349</v>
      </c>
      <c r="U22" s="70"/>
      <c r="V22" s="74"/>
      <c r="W22" s="79" t="s">
        <v>269</v>
      </c>
    </row>
    <row r="23" spans="1:25" x14ac:dyDescent="0.2">
      <c r="C23" s="80"/>
      <c r="D23" s="86" t="s">
        <v>376</v>
      </c>
      <c r="E23" s="86" t="s">
        <v>322</v>
      </c>
      <c r="F23" s="86" t="s">
        <v>51</v>
      </c>
      <c r="G23" s="69">
        <f t="shared" si="0"/>
        <v>14</v>
      </c>
      <c r="H23" s="70" t="s">
        <v>376</v>
      </c>
      <c r="I23" s="70"/>
      <c r="J23" s="87"/>
      <c r="K23" s="72">
        <f t="shared" si="1"/>
        <v>14</v>
      </c>
      <c r="L23" s="73" t="s">
        <v>598</v>
      </c>
      <c r="M23" s="74" t="s">
        <v>607</v>
      </c>
      <c r="N23" s="74"/>
      <c r="O23" s="94" t="s">
        <v>279</v>
      </c>
      <c r="P23" s="81" t="s">
        <v>75</v>
      </c>
      <c r="Q23" s="75">
        <v>65535</v>
      </c>
      <c r="R23" s="75" t="s">
        <v>594</v>
      </c>
      <c r="S23" s="76"/>
      <c r="T23" s="82" t="s">
        <v>349</v>
      </c>
      <c r="U23" s="70" t="s">
        <v>268</v>
      </c>
      <c r="V23" s="94" t="s">
        <v>350</v>
      </c>
      <c r="W23" s="79" t="s">
        <v>269</v>
      </c>
      <c r="Y23" s="46" t="s">
        <v>435</v>
      </c>
    </row>
    <row r="24" spans="1:25" x14ac:dyDescent="0.2">
      <c r="C24" s="80"/>
      <c r="D24" s="93"/>
      <c r="E24" s="90"/>
      <c r="F24" s="90"/>
      <c r="G24" s="69">
        <f t="shared" si="0"/>
        <v>15</v>
      </c>
      <c r="H24" s="70" t="str">
        <f>"Check code of #00"&amp;G23</f>
        <v>Check code of #0014</v>
      </c>
      <c r="I24" s="70"/>
      <c r="J24" s="71" t="s">
        <v>590</v>
      </c>
      <c r="K24" s="72">
        <f t="shared" si="1"/>
        <v>15</v>
      </c>
      <c r="L24" s="73" t="s">
        <v>591</v>
      </c>
      <c r="M24" s="81" t="str">
        <f>"#00"&amp;K23&amp;"のチェックコード"</f>
        <v>#0014のチェックコード</v>
      </c>
      <c r="N24" s="74"/>
      <c r="O24" s="74"/>
      <c r="P24" s="81" t="s">
        <v>69</v>
      </c>
      <c r="Q24" s="75">
        <v>2</v>
      </c>
      <c r="R24" s="75" t="s">
        <v>594</v>
      </c>
      <c r="S24" s="76"/>
      <c r="T24" s="82" t="s">
        <v>349</v>
      </c>
      <c r="U24" s="70"/>
      <c r="V24" s="74"/>
      <c r="W24" s="79" t="s">
        <v>269</v>
      </c>
    </row>
    <row r="25" spans="1:25" x14ac:dyDescent="0.2">
      <c r="C25" s="80"/>
      <c r="D25" s="93"/>
      <c r="E25" s="86" t="s">
        <v>58</v>
      </c>
      <c r="F25" s="86" t="s">
        <v>51</v>
      </c>
      <c r="G25" s="69">
        <f t="shared" si="0"/>
        <v>16</v>
      </c>
      <c r="H25" s="70" t="s">
        <v>58</v>
      </c>
      <c r="I25" s="70"/>
      <c r="J25" s="87"/>
      <c r="K25" s="72">
        <f t="shared" si="1"/>
        <v>16</v>
      </c>
      <c r="L25" s="73" t="s">
        <v>598</v>
      </c>
      <c r="M25" s="74" t="s">
        <v>608</v>
      </c>
      <c r="N25" s="74"/>
      <c r="O25" s="94" t="s">
        <v>279</v>
      </c>
      <c r="P25" s="81" t="s">
        <v>72</v>
      </c>
      <c r="Q25" s="75">
        <v>255</v>
      </c>
      <c r="R25" s="75" t="s">
        <v>594</v>
      </c>
      <c r="S25" s="76"/>
      <c r="T25" s="82" t="s">
        <v>349</v>
      </c>
      <c r="U25" s="70" t="s">
        <v>268</v>
      </c>
      <c r="V25" s="94" t="s">
        <v>350</v>
      </c>
      <c r="W25" s="79" t="s">
        <v>269</v>
      </c>
      <c r="Y25" s="46" t="s">
        <v>429</v>
      </c>
    </row>
    <row r="26" spans="1:25" x14ac:dyDescent="0.2">
      <c r="C26" s="80"/>
      <c r="D26" s="90"/>
      <c r="E26" s="90"/>
      <c r="F26" s="90"/>
      <c r="G26" s="69">
        <f t="shared" si="0"/>
        <v>17</v>
      </c>
      <c r="H26" s="70" t="str">
        <f>"Check code of #00"&amp;G25</f>
        <v>Check code of #0016</v>
      </c>
      <c r="I26" s="70"/>
      <c r="J26" s="71" t="s">
        <v>590</v>
      </c>
      <c r="K26" s="72">
        <f t="shared" si="1"/>
        <v>17</v>
      </c>
      <c r="L26" s="73" t="s">
        <v>591</v>
      </c>
      <c r="M26" s="81" t="str">
        <f>"#00"&amp;K25&amp;"のチェックコード"</f>
        <v>#0016のチェックコード</v>
      </c>
      <c r="N26" s="74"/>
      <c r="O26" s="74"/>
      <c r="P26" s="81" t="s">
        <v>69</v>
      </c>
      <c r="Q26" s="75">
        <v>2</v>
      </c>
      <c r="R26" s="75" t="s">
        <v>594</v>
      </c>
      <c r="S26" s="76"/>
      <c r="T26" s="82" t="s">
        <v>349</v>
      </c>
      <c r="U26" s="70"/>
      <c r="V26" s="74"/>
      <c r="W26" s="79" t="s">
        <v>269</v>
      </c>
    </row>
    <row r="27" spans="1:25" ht="13.9" customHeight="1" x14ac:dyDescent="0.2">
      <c r="C27" s="80"/>
      <c r="D27" s="84" t="s">
        <v>67</v>
      </c>
      <c r="E27" s="85"/>
      <c r="F27" s="86" t="s">
        <v>51</v>
      </c>
      <c r="G27" s="69">
        <f t="shared" si="0"/>
        <v>18</v>
      </c>
      <c r="H27" s="70" t="s">
        <v>375</v>
      </c>
      <c r="I27" s="70"/>
      <c r="J27" s="87"/>
      <c r="K27" s="72">
        <f t="shared" si="1"/>
        <v>18</v>
      </c>
      <c r="L27" s="73" t="s">
        <v>598</v>
      </c>
      <c r="M27" s="74" t="s">
        <v>273</v>
      </c>
      <c r="N27" s="74"/>
      <c r="O27" s="74"/>
      <c r="P27" s="81" t="s">
        <v>72</v>
      </c>
      <c r="Q27" s="75">
        <v>255</v>
      </c>
      <c r="R27" s="75" t="s">
        <v>602</v>
      </c>
      <c r="S27" s="76"/>
      <c r="T27" s="82" t="s">
        <v>349</v>
      </c>
      <c r="U27" s="70" t="s">
        <v>268</v>
      </c>
      <c r="V27" s="74"/>
      <c r="W27" s="79" t="s">
        <v>269</v>
      </c>
      <c r="Y27" s="47" t="s">
        <v>430</v>
      </c>
    </row>
    <row r="28" spans="1:25" ht="13.9" customHeight="1" x14ac:dyDescent="0.2">
      <c r="C28" s="80"/>
      <c r="D28" s="88"/>
      <c r="E28" s="89"/>
      <c r="F28" s="90"/>
      <c r="G28" s="69">
        <f t="shared" si="0"/>
        <v>19</v>
      </c>
      <c r="H28" s="70" t="str">
        <f>"Check code of #00"&amp;G27</f>
        <v>Check code of #0018</v>
      </c>
      <c r="I28" s="70"/>
      <c r="J28" s="71" t="s">
        <v>590</v>
      </c>
      <c r="K28" s="72">
        <f t="shared" si="1"/>
        <v>19</v>
      </c>
      <c r="L28" s="73" t="s">
        <v>591</v>
      </c>
      <c r="M28" s="81" t="str">
        <f>"#00"&amp;K27&amp;"のチェックコード"</f>
        <v>#0018のチェックコード</v>
      </c>
      <c r="N28" s="74"/>
      <c r="O28" s="74"/>
      <c r="P28" s="81" t="s">
        <v>69</v>
      </c>
      <c r="Q28" s="75">
        <v>2</v>
      </c>
      <c r="R28" s="75" t="s">
        <v>594</v>
      </c>
      <c r="S28" s="76"/>
      <c r="T28" s="82" t="s">
        <v>349</v>
      </c>
      <c r="U28" s="70"/>
      <c r="V28" s="74"/>
      <c r="W28" s="79" t="s">
        <v>269</v>
      </c>
    </row>
    <row r="29" spans="1:25" ht="13.9" customHeight="1" x14ac:dyDescent="0.2">
      <c r="C29" s="83"/>
      <c r="D29" s="66" t="s">
        <v>60</v>
      </c>
      <c r="E29" s="67"/>
      <c r="F29" s="68" t="s">
        <v>51</v>
      </c>
      <c r="G29" s="69">
        <f t="shared" si="0"/>
        <v>20</v>
      </c>
      <c r="H29" s="70" t="s">
        <v>372</v>
      </c>
      <c r="I29" s="70"/>
      <c r="J29" s="71" t="s">
        <v>590</v>
      </c>
      <c r="K29" s="72">
        <f t="shared" si="1"/>
        <v>20</v>
      </c>
      <c r="L29" s="73" t="s">
        <v>591</v>
      </c>
      <c r="M29" s="74" t="s">
        <v>609</v>
      </c>
      <c r="N29" s="74"/>
      <c r="O29" s="74"/>
      <c r="P29" s="81" t="s">
        <v>69</v>
      </c>
      <c r="Q29" s="75">
        <v>1</v>
      </c>
      <c r="R29" s="75" t="s">
        <v>594</v>
      </c>
      <c r="S29" s="76" t="s">
        <v>610</v>
      </c>
      <c r="T29" s="82" t="s">
        <v>349</v>
      </c>
      <c r="U29" s="70" t="s">
        <v>268</v>
      </c>
      <c r="V29" s="74"/>
      <c r="W29" s="79" t="s">
        <v>269</v>
      </c>
      <c r="Y29" s="47" t="s">
        <v>431</v>
      </c>
    </row>
    <row r="30" spans="1:25" ht="14" x14ac:dyDescent="0.2">
      <c r="A30" s="1"/>
      <c r="B30" s="1"/>
      <c r="C30" s="95" t="s">
        <v>304</v>
      </c>
      <c r="D30" s="66" t="s">
        <v>304</v>
      </c>
      <c r="E30" s="67"/>
      <c r="F30" s="68" t="s">
        <v>51</v>
      </c>
      <c r="G30" s="69">
        <f t="shared" si="0"/>
        <v>21</v>
      </c>
      <c r="H30" s="70" t="s">
        <v>304</v>
      </c>
      <c r="I30" s="70"/>
      <c r="J30" s="71" t="s">
        <v>590</v>
      </c>
      <c r="K30" s="72">
        <f t="shared" si="1"/>
        <v>21</v>
      </c>
      <c r="L30" s="73" t="s">
        <v>591</v>
      </c>
      <c r="M30" s="74" t="s">
        <v>304</v>
      </c>
      <c r="N30" s="74"/>
      <c r="O30" s="94" t="s">
        <v>279</v>
      </c>
      <c r="P30" s="81" t="s">
        <v>69</v>
      </c>
      <c r="Q30" s="75">
        <v>1</v>
      </c>
      <c r="R30" s="75" t="s">
        <v>594</v>
      </c>
      <c r="S30" s="76" t="s">
        <v>611</v>
      </c>
      <c r="T30" s="82" t="s">
        <v>349</v>
      </c>
      <c r="U30" s="70" t="s">
        <v>268</v>
      </c>
      <c r="V30" s="94" t="s">
        <v>350</v>
      </c>
      <c r="W30" s="79" t="s">
        <v>269</v>
      </c>
    </row>
    <row r="31" spans="1:25" ht="14" x14ac:dyDescent="0.2">
      <c r="A31" s="1"/>
      <c r="B31" s="1"/>
      <c r="C31" s="65" t="s">
        <v>217</v>
      </c>
      <c r="D31" s="66" t="s">
        <v>306</v>
      </c>
      <c r="E31" s="67"/>
      <c r="F31" s="86" t="s">
        <v>51</v>
      </c>
      <c r="G31" s="69">
        <f t="shared" si="0"/>
        <v>22</v>
      </c>
      <c r="H31" s="70" t="s">
        <v>306</v>
      </c>
      <c r="I31" s="70"/>
      <c r="J31" s="71" t="s">
        <v>590</v>
      </c>
      <c r="K31" s="72">
        <f t="shared" si="1"/>
        <v>22</v>
      </c>
      <c r="L31" s="73" t="s">
        <v>591</v>
      </c>
      <c r="M31" s="74" t="s">
        <v>612</v>
      </c>
      <c r="N31" s="74"/>
      <c r="O31" s="94" t="s">
        <v>279</v>
      </c>
      <c r="P31" s="81" t="s">
        <v>69</v>
      </c>
      <c r="Q31" s="75">
        <v>2</v>
      </c>
      <c r="R31" s="75" t="s">
        <v>594</v>
      </c>
      <c r="S31" s="76" t="s">
        <v>613</v>
      </c>
      <c r="T31" s="82" t="s">
        <v>349</v>
      </c>
      <c r="U31" s="70" t="s">
        <v>268</v>
      </c>
      <c r="V31" s="94" t="s">
        <v>350</v>
      </c>
      <c r="W31" s="79" t="s">
        <v>269</v>
      </c>
      <c r="Y31" s="47" t="s">
        <v>432</v>
      </c>
    </row>
    <row r="32" spans="1:25" ht="14" x14ac:dyDescent="0.2">
      <c r="A32" s="1"/>
      <c r="B32" s="1"/>
      <c r="C32" s="80"/>
      <c r="D32" s="66" t="s">
        <v>308</v>
      </c>
      <c r="E32" s="67"/>
      <c r="F32" s="93"/>
      <c r="G32" s="69">
        <f t="shared" si="0"/>
        <v>23</v>
      </c>
      <c r="H32" s="70" t="s">
        <v>308</v>
      </c>
      <c r="I32" s="70"/>
      <c r="J32" s="71"/>
      <c r="K32" s="72">
        <f t="shared" si="1"/>
        <v>23</v>
      </c>
      <c r="L32" s="73" t="s">
        <v>598</v>
      </c>
      <c r="M32" s="74" t="s">
        <v>614</v>
      </c>
      <c r="N32" s="74"/>
      <c r="O32" s="74"/>
      <c r="P32" s="81" t="s">
        <v>75</v>
      </c>
      <c r="Q32" s="75">
        <v>65535</v>
      </c>
      <c r="R32" s="75" t="s">
        <v>594</v>
      </c>
      <c r="S32" s="76"/>
      <c r="T32" s="82" t="s">
        <v>349</v>
      </c>
      <c r="U32" s="70" t="s">
        <v>268</v>
      </c>
      <c r="V32" s="74"/>
      <c r="W32" s="79" t="s">
        <v>269</v>
      </c>
      <c r="Y32" s="46" t="s">
        <v>433</v>
      </c>
    </row>
    <row r="33" spans="1:25" x14ac:dyDescent="0.2">
      <c r="C33" s="80"/>
      <c r="D33" s="86" t="s">
        <v>309</v>
      </c>
      <c r="E33" s="86" t="s">
        <v>376</v>
      </c>
      <c r="F33" s="93"/>
      <c r="G33" s="69">
        <f t="shared" si="0"/>
        <v>24</v>
      </c>
      <c r="H33" s="70" t="s">
        <v>377</v>
      </c>
      <c r="I33" s="70"/>
      <c r="J33" s="87"/>
      <c r="K33" s="72">
        <f t="shared" si="1"/>
        <v>24</v>
      </c>
      <c r="L33" s="73" t="s">
        <v>598</v>
      </c>
      <c r="M33" s="74" t="s">
        <v>615</v>
      </c>
      <c r="N33" s="74"/>
      <c r="O33" s="74"/>
      <c r="P33" s="81" t="s">
        <v>75</v>
      </c>
      <c r="Q33" s="75">
        <v>65535</v>
      </c>
      <c r="R33" s="75" t="s">
        <v>594</v>
      </c>
      <c r="S33" s="76"/>
      <c r="T33" s="82" t="s">
        <v>349</v>
      </c>
      <c r="U33" s="70" t="s">
        <v>268</v>
      </c>
      <c r="V33" s="74"/>
      <c r="W33" s="79" t="s">
        <v>269</v>
      </c>
      <c r="Y33" s="46" t="s">
        <v>434</v>
      </c>
    </row>
    <row r="34" spans="1:25" x14ac:dyDescent="0.2">
      <c r="C34" s="80"/>
      <c r="D34" s="93"/>
      <c r="E34" s="90"/>
      <c r="F34" s="93"/>
      <c r="G34" s="69">
        <f t="shared" si="0"/>
        <v>25</v>
      </c>
      <c r="H34" s="70" t="str">
        <f>"Check code of #00"&amp;G33</f>
        <v>Check code of #0024</v>
      </c>
      <c r="I34" s="70"/>
      <c r="J34" s="71" t="s">
        <v>590</v>
      </c>
      <c r="K34" s="72">
        <f t="shared" si="1"/>
        <v>25</v>
      </c>
      <c r="L34" s="73" t="s">
        <v>591</v>
      </c>
      <c r="M34" s="81" t="str">
        <f>"#00"&amp;K33&amp;"のチェックコード"</f>
        <v>#0024のチェックコード</v>
      </c>
      <c r="N34" s="74"/>
      <c r="O34" s="74"/>
      <c r="P34" s="81" t="s">
        <v>69</v>
      </c>
      <c r="Q34" s="75">
        <v>2</v>
      </c>
      <c r="R34" s="75" t="s">
        <v>594</v>
      </c>
      <c r="S34" s="76"/>
      <c r="T34" s="82" t="s">
        <v>349</v>
      </c>
      <c r="U34" s="70"/>
      <c r="V34" s="74"/>
      <c r="W34" s="79" t="s">
        <v>269</v>
      </c>
    </row>
    <row r="35" spans="1:25" x14ac:dyDescent="0.2">
      <c r="C35" s="80"/>
      <c r="D35" s="93"/>
      <c r="E35" s="86" t="s">
        <v>58</v>
      </c>
      <c r="F35" s="93"/>
      <c r="G35" s="69">
        <f t="shared" si="0"/>
        <v>26</v>
      </c>
      <c r="H35" s="70" t="s">
        <v>351</v>
      </c>
      <c r="I35" s="70"/>
      <c r="J35" s="87"/>
      <c r="K35" s="72">
        <f t="shared" si="1"/>
        <v>26</v>
      </c>
      <c r="L35" s="73" t="s">
        <v>598</v>
      </c>
      <c r="M35" s="74" t="s">
        <v>616</v>
      </c>
      <c r="N35" s="74"/>
      <c r="O35" s="74"/>
      <c r="P35" s="81" t="s">
        <v>72</v>
      </c>
      <c r="Q35" s="75">
        <v>255</v>
      </c>
      <c r="R35" s="75" t="s">
        <v>594</v>
      </c>
      <c r="S35" s="76"/>
      <c r="T35" s="82" t="s">
        <v>349</v>
      </c>
      <c r="U35" s="70" t="s">
        <v>268</v>
      </c>
      <c r="V35" s="74"/>
      <c r="W35" s="79" t="s">
        <v>269</v>
      </c>
      <c r="Y35" s="46" t="s">
        <v>436</v>
      </c>
    </row>
    <row r="36" spans="1:25" x14ac:dyDescent="0.2">
      <c r="C36" s="80"/>
      <c r="D36" s="93"/>
      <c r="E36" s="90"/>
      <c r="F36" s="93"/>
      <c r="G36" s="69">
        <f t="shared" si="0"/>
        <v>27</v>
      </c>
      <c r="H36" s="70" t="str">
        <f>"Check code of #00"&amp;G35</f>
        <v>Check code of #0026</v>
      </c>
      <c r="I36" s="70"/>
      <c r="J36" s="71" t="s">
        <v>590</v>
      </c>
      <c r="K36" s="72">
        <f t="shared" si="1"/>
        <v>27</v>
      </c>
      <c r="L36" s="73" t="s">
        <v>591</v>
      </c>
      <c r="M36" s="81" t="str">
        <f>"#00"&amp;K35&amp;"のチェックコード"</f>
        <v>#0026のチェックコード</v>
      </c>
      <c r="N36" s="74"/>
      <c r="O36" s="74"/>
      <c r="P36" s="81" t="s">
        <v>69</v>
      </c>
      <c r="Q36" s="75">
        <v>2</v>
      </c>
      <c r="R36" s="75" t="s">
        <v>594</v>
      </c>
      <c r="S36" s="76"/>
      <c r="T36" s="82" t="s">
        <v>349</v>
      </c>
      <c r="U36" s="70"/>
      <c r="V36" s="74"/>
      <c r="W36" s="79" t="s">
        <v>269</v>
      </c>
    </row>
    <row r="37" spans="1:25" x14ac:dyDescent="0.2">
      <c r="C37" s="83"/>
      <c r="D37" s="90"/>
      <c r="E37" s="90" t="s">
        <v>227</v>
      </c>
      <c r="F37" s="90"/>
      <c r="G37" s="69">
        <f t="shared" si="0"/>
        <v>28</v>
      </c>
      <c r="H37" s="70" t="s">
        <v>310</v>
      </c>
      <c r="I37" s="70"/>
      <c r="J37" s="71" t="s">
        <v>590</v>
      </c>
      <c r="K37" s="72">
        <f t="shared" si="1"/>
        <v>28</v>
      </c>
      <c r="L37" s="73" t="s">
        <v>591</v>
      </c>
      <c r="M37" s="74" t="s">
        <v>617</v>
      </c>
      <c r="N37" s="74"/>
      <c r="O37" s="74"/>
      <c r="P37" s="73" t="s">
        <v>70</v>
      </c>
      <c r="Q37" s="75">
        <v>8</v>
      </c>
      <c r="R37" s="75" t="s">
        <v>594</v>
      </c>
      <c r="S37" s="76"/>
      <c r="T37" s="82" t="s">
        <v>349</v>
      </c>
      <c r="U37" s="70" t="s">
        <v>268</v>
      </c>
      <c r="V37" s="74"/>
      <c r="W37" s="79" t="s">
        <v>269</v>
      </c>
      <c r="Y37" s="46" t="s">
        <v>437</v>
      </c>
    </row>
    <row r="38" spans="1:25" ht="14" x14ac:dyDescent="0.2">
      <c r="A38" s="1"/>
      <c r="B38" s="1"/>
      <c r="C38" s="65" t="s">
        <v>0</v>
      </c>
      <c r="D38" s="84" t="s">
        <v>66</v>
      </c>
      <c r="E38" s="85"/>
      <c r="F38" s="86" t="s">
        <v>45</v>
      </c>
      <c r="G38" s="69">
        <f t="shared" si="0"/>
        <v>29</v>
      </c>
      <c r="H38" s="96" t="s">
        <v>1</v>
      </c>
      <c r="I38" s="96"/>
      <c r="J38" s="97"/>
      <c r="K38" s="72">
        <f t="shared" si="1"/>
        <v>29</v>
      </c>
      <c r="L38" s="73" t="s">
        <v>598</v>
      </c>
      <c r="M38" s="81" t="str">
        <f>"#00"&amp;K37&amp;"のチェックコード"</f>
        <v>#0028のチェックコード</v>
      </c>
      <c r="N38" s="74"/>
      <c r="O38" s="74"/>
      <c r="P38" s="81" t="s">
        <v>72</v>
      </c>
      <c r="Q38" s="75">
        <v>255</v>
      </c>
      <c r="R38" s="75" t="s">
        <v>594</v>
      </c>
      <c r="S38" s="76"/>
      <c r="T38" s="82" t="s">
        <v>349</v>
      </c>
      <c r="U38" s="70" t="s">
        <v>268</v>
      </c>
      <c r="V38" s="74"/>
      <c r="W38" s="79" t="s">
        <v>269</v>
      </c>
      <c r="Y38" s="45" t="s">
        <v>438</v>
      </c>
    </row>
    <row r="39" spans="1:25" ht="14" x14ac:dyDescent="0.2">
      <c r="A39" s="1"/>
      <c r="B39" s="1"/>
      <c r="C39" s="98"/>
      <c r="D39" s="99"/>
      <c r="E39" s="100"/>
      <c r="F39" s="101"/>
      <c r="G39" s="69">
        <f t="shared" si="0"/>
        <v>30</v>
      </c>
      <c r="H39" s="70" t="str">
        <f>"Check code of #00"&amp;G38</f>
        <v>Check code of #0029</v>
      </c>
      <c r="I39" s="70"/>
      <c r="J39" s="71" t="s">
        <v>590</v>
      </c>
      <c r="K39" s="72">
        <f t="shared" si="1"/>
        <v>30</v>
      </c>
      <c r="L39" s="73" t="s">
        <v>591</v>
      </c>
      <c r="M39" s="74" t="s">
        <v>618</v>
      </c>
      <c r="N39" s="74"/>
      <c r="O39" s="74"/>
      <c r="P39" s="81" t="s">
        <v>69</v>
      </c>
      <c r="Q39" s="75">
        <v>2</v>
      </c>
      <c r="R39" s="75" t="s">
        <v>594</v>
      </c>
      <c r="S39" s="76"/>
      <c r="T39" s="82" t="s">
        <v>349</v>
      </c>
      <c r="U39" s="70"/>
      <c r="V39" s="74"/>
      <c r="W39" s="79" t="s">
        <v>269</v>
      </c>
    </row>
    <row r="40" spans="1:25" ht="14" x14ac:dyDescent="0.2">
      <c r="A40" s="1"/>
      <c r="B40" s="1"/>
      <c r="C40" s="80"/>
      <c r="D40" s="84" t="s">
        <v>439</v>
      </c>
      <c r="E40" s="85"/>
      <c r="F40" s="86" t="s">
        <v>319</v>
      </c>
      <c r="G40" s="69">
        <f t="shared" si="0"/>
        <v>31</v>
      </c>
      <c r="H40" s="102" t="s">
        <v>619</v>
      </c>
      <c r="I40" s="102"/>
      <c r="J40" s="97"/>
      <c r="K40" s="72">
        <f t="shared" si="1"/>
        <v>31</v>
      </c>
      <c r="L40" s="73" t="s">
        <v>620</v>
      </c>
      <c r="M40" s="81" t="s">
        <v>621</v>
      </c>
      <c r="N40" s="74"/>
      <c r="O40" s="74"/>
      <c r="P40" s="81" t="s">
        <v>81</v>
      </c>
      <c r="Q40" s="75">
        <v>5</v>
      </c>
      <c r="R40" s="75" t="s">
        <v>594</v>
      </c>
      <c r="S40" s="103" t="s">
        <v>622</v>
      </c>
      <c r="T40" s="82" t="s">
        <v>349</v>
      </c>
      <c r="U40" s="70" t="s">
        <v>268</v>
      </c>
      <c r="V40" s="74"/>
      <c r="W40" s="79" t="s">
        <v>269</v>
      </c>
      <c r="Y40" s="45" t="s">
        <v>440</v>
      </c>
    </row>
    <row r="41" spans="1:25" ht="14" x14ac:dyDescent="0.2">
      <c r="A41" s="1"/>
      <c r="B41" s="1"/>
      <c r="C41" s="98"/>
      <c r="D41" s="99"/>
      <c r="E41" s="100"/>
      <c r="F41" s="101"/>
      <c r="G41" s="69">
        <f t="shared" si="0"/>
        <v>32</v>
      </c>
      <c r="H41" s="70" t="str">
        <f>"Check code of #00"&amp;G40</f>
        <v>Check code of #0031</v>
      </c>
      <c r="I41" s="70"/>
      <c r="J41" s="71" t="s">
        <v>590</v>
      </c>
      <c r="K41" s="72">
        <f t="shared" si="1"/>
        <v>32</v>
      </c>
      <c r="L41" s="73" t="s">
        <v>591</v>
      </c>
      <c r="M41" s="81" t="str">
        <f>"#00"&amp;K40&amp;"のチェックコード"</f>
        <v>#0031のチェックコード</v>
      </c>
      <c r="N41" s="74"/>
      <c r="O41" s="74"/>
      <c r="P41" s="81" t="s">
        <v>69</v>
      </c>
      <c r="Q41" s="75">
        <v>2</v>
      </c>
      <c r="R41" s="75" t="s">
        <v>594</v>
      </c>
      <c r="S41" s="76"/>
      <c r="T41" s="82" t="s">
        <v>349</v>
      </c>
      <c r="U41" s="70"/>
      <c r="V41" s="74"/>
      <c r="W41" s="79" t="s">
        <v>269</v>
      </c>
    </row>
    <row r="42" spans="1:25" ht="14" x14ac:dyDescent="0.2">
      <c r="A42" s="1"/>
      <c r="B42" s="1"/>
      <c r="C42" s="80"/>
      <c r="D42" s="86" t="s">
        <v>2</v>
      </c>
      <c r="E42" s="86" t="s">
        <v>133</v>
      </c>
      <c r="F42" s="86" t="s">
        <v>469</v>
      </c>
      <c r="G42" s="69">
        <f t="shared" si="0"/>
        <v>33</v>
      </c>
      <c r="H42" s="102" t="s">
        <v>373</v>
      </c>
      <c r="I42" s="102"/>
      <c r="J42" s="97"/>
      <c r="K42" s="72">
        <f t="shared" si="1"/>
        <v>33</v>
      </c>
      <c r="L42" s="73" t="s">
        <v>623</v>
      </c>
      <c r="M42" s="81" t="s">
        <v>624</v>
      </c>
      <c r="N42" s="74"/>
      <c r="O42" s="94" t="s">
        <v>279</v>
      </c>
      <c r="P42" s="81" t="s">
        <v>83</v>
      </c>
      <c r="Q42" s="75">
        <v>10</v>
      </c>
      <c r="R42" s="75" t="s">
        <v>594</v>
      </c>
      <c r="S42" s="76"/>
      <c r="T42" s="82" t="s">
        <v>349</v>
      </c>
      <c r="U42" s="70" t="s">
        <v>268</v>
      </c>
      <c r="V42" s="94" t="s">
        <v>350</v>
      </c>
      <c r="W42" s="79" t="s">
        <v>269</v>
      </c>
      <c r="Y42" s="46" t="s">
        <v>442</v>
      </c>
    </row>
    <row r="43" spans="1:25" ht="14" x14ac:dyDescent="0.2">
      <c r="A43" s="1"/>
      <c r="B43" s="1"/>
      <c r="C43" s="98"/>
      <c r="D43" s="104"/>
      <c r="E43" s="101"/>
      <c r="F43" s="104"/>
      <c r="G43" s="69">
        <f t="shared" si="0"/>
        <v>34</v>
      </c>
      <c r="H43" s="70" t="str">
        <f>"Check code of #00"&amp;G42</f>
        <v>Check code of #0033</v>
      </c>
      <c r="I43" s="70"/>
      <c r="J43" s="71" t="s">
        <v>590</v>
      </c>
      <c r="K43" s="72">
        <f t="shared" si="1"/>
        <v>34</v>
      </c>
      <c r="L43" s="73" t="s">
        <v>591</v>
      </c>
      <c r="M43" s="81" t="str">
        <f>"#00"&amp;K42&amp;"のチェックコード"</f>
        <v>#0033のチェックコード</v>
      </c>
      <c r="N43" s="74"/>
      <c r="O43" s="74"/>
      <c r="P43" s="81" t="s">
        <v>69</v>
      </c>
      <c r="Q43" s="75">
        <v>2</v>
      </c>
      <c r="R43" s="75" t="s">
        <v>594</v>
      </c>
      <c r="S43" s="76"/>
      <c r="T43" s="82" t="s">
        <v>349</v>
      </c>
      <c r="U43" s="70"/>
      <c r="V43" s="74"/>
      <c r="W43" s="79" t="s">
        <v>269</v>
      </c>
    </row>
    <row r="44" spans="1:25" ht="14" x14ac:dyDescent="0.2">
      <c r="A44" s="1"/>
      <c r="B44" s="1"/>
      <c r="C44" s="80"/>
      <c r="D44" s="93"/>
      <c r="E44" s="86" t="s">
        <v>134</v>
      </c>
      <c r="F44" s="86" t="s">
        <v>319</v>
      </c>
      <c r="G44" s="69">
        <f t="shared" si="0"/>
        <v>35</v>
      </c>
      <c r="H44" s="102" t="s">
        <v>274</v>
      </c>
      <c r="I44" s="102"/>
      <c r="J44" s="97"/>
      <c r="K44" s="72">
        <f t="shared" si="1"/>
        <v>35</v>
      </c>
      <c r="L44" s="73" t="s">
        <v>623</v>
      </c>
      <c r="M44" s="81" t="s">
        <v>625</v>
      </c>
      <c r="N44" s="74"/>
      <c r="O44" s="74"/>
      <c r="P44" s="81" t="s">
        <v>83</v>
      </c>
      <c r="Q44" s="75">
        <v>10</v>
      </c>
      <c r="R44" s="75" t="s">
        <v>594</v>
      </c>
      <c r="S44" s="76"/>
      <c r="T44" s="82" t="s">
        <v>349</v>
      </c>
      <c r="U44" s="70" t="s">
        <v>268</v>
      </c>
      <c r="V44" s="74"/>
      <c r="W44" s="79" t="s">
        <v>269</v>
      </c>
      <c r="Y44" s="46" t="s">
        <v>443</v>
      </c>
    </row>
    <row r="45" spans="1:25" ht="14" x14ac:dyDescent="0.2">
      <c r="A45" s="1"/>
      <c r="B45" s="1"/>
      <c r="C45" s="98"/>
      <c r="D45" s="101"/>
      <c r="E45" s="101"/>
      <c r="F45" s="101"/>
      <c r="G45" s="69">
        <f t="shared" si="0"/>
        <v>36</v>
      </c>
      <c r="H45" s="70" t="str">
        <f>"Check code of #00"&amp;G44</f>
        <v>Check code of #0035</v>
      </c>
      <c r="I45" s="70"/>
      <c r="J45" s="71" t="s">
        <v>590</v>
      </c>
      <c r="K45" s="72">
        <f t="shared" si="1"/>
        <v>36</v>
      </c>
      <c r="L45" s="73" t="s">
        <v>591</v>
      </c>
      <c r="M45" s="81" t="str">
        <f>"#00"&amp;K44&amp;"のチェックコード"</f>
        <v>#0035のチェックコード</v>
      </c>
      <c r="N45" s="74"/>
      <c r="O45" s="74"/>
      <c r="P45" s="81" t="s">
        <v>69</v>
      </c>
      <c r="Q45" s="75">
        <v>2</v>
      </c>
      <c r="R45" s="75" t="s">
        <v>594</v>
      </c>
      <c r="S45" s="76"/>
      <c r="T45" s="82" t="s">
        <v>349</v>
      </c>
      <c r="U45" s="70"/>
      <c r="V45" s="74"/>
      <c r="W45" s="79" t="s">
        <v>269</v>
      </c>
    </row>
    <row r="46" spans="1:25" ht="14" x14ac:dyDescent="0.2">
      <c r="A46" s="1"/>
      <c r="B46" s="1"/>
      <c r="C46" s="80"/>
      <c r="D46" s="86" t="s">
        <v>132</v>
      </c>
      <c r="E46" s="86" t="s">
        <v>135</v>
      </c>
      <c r="F46" s="86" t="s">
        <v>64</v>
      </c>
      <c r="G46" s="69">
        <f t="shared" si="0"/>
        <v>37</v>
      </c>
      <c r="H46" s="102" t="s">
        <v>275</v>
      </c>
      <c r="I46" s="102"/>
      <c r="J46" s="97"/>
      <c r="K46" s="72">
        <f t="shared" si="1"/>
        <v>37</v>
      </c>
      <c r="L46" s="81" t="s">
        <v>626</v>
      </c>
      <c r="M46" s="81" t="s">
        <v>627</v>
      </c>
      <c r="N46" s="74"/>
      <c r="O46" s="74"/>
      <c r="P46" s="73" t="s">
        <v>76</v>
      </c>
      <c r="Q46" s="75">
        <v>8</v>
      </c>
      <c r="R46" s="75" t="s">
        <v>594</v>
      </c>
      <c r="S46" s="76"/>
      <c r="T46" s="82" t="s">
        <v>349</v>
      </c>
      <c r="U46" s="70" t="s">
        <v>268</v>
      </c>
      <c r="V46" s="74"/>
      <c r="W46" s="79" t="s">
        <v>269</v>
      </c>
      <c r="Y46" s="46" t="s">
        <v>441</v>
      </c>
    </row>
    <row r="47" spans="1:25" ht="14" x14ac:dyDescent="0.2">
      <c r="A47" s="1"/>
      <c r="B47" s="1"/>
      <c r="C47" s="98"/>
      <c r="D47" s="104"/>
      <c r="E47" s="101"/>
      <c r="F47" s="104"/>
      <c r="G47" s="69">
        <f t="shared" si="0"/>
        <v>38</v>
      </c>
      <c r="H47" s="70" t="str">
        <f>"Check code of #00"&amp;G46</f>
        <v>Check code of #0037</v>
      </c>
      <c r="I47" s="70"/>
      <c r="J47" s="71" t="s">
        <v>590</v>
      </c>
      <c r="K47" s="72">
        <f t="shared" si="1"/>
        <v>38</v>
      </c>
      <c r="L47" s="73" t="s">
        <v>591</v>
      </c>
      <c r="M47" s="81" t="str">
        <f>"#00"&amp;K46&amp;"のチェックコード"</f>
        <v>#0037のチェックコード</v>
      </c>
      <c r="N47" s="74"/>
      <c r="O47" s="74"/>
      <c r="P47" s="81" t="s">
        <v>69</v>
      </c>
      <c r="Q47" s="75">
        <v>2</v>
      </c>
      <c r="R47" s="75" t="s">
        <v>594</v>
      </c>
      <c r="S47" s="76"/>
      <c r="T47" s="82" t="s">
        <v>349</v>
      </c>
      <c r="U47" s="70"/>
      <c r="V47" s="74"/>
      <c r="W47" s="79" t="s">
        <v>269</v>
      </c>
    </row>
    <row r="48" spans="1:25" ht="14" x14ac:dyDescent="0.2">
      <c r="A48" s="1"/>
      <c r="B48" s="1"/>
      <c r="C48" s="80"/>
      <c r="D48" s="93"/>
      <c r="E48" s="86" t="s">
        <v>136</v>
      </c>
      <c r="F48" s="86" t="s">
        <v>319</v>
      </c>
      <c r="G48" s="69">
        <f t="shared" si="0"/>
        <v>39</v>
      </c>
      <c r="H48" s="102" t="s">
        <v>276</v>
      </c>
      <c r="I48" s="102"/>
      <c r="J48" s="97"/>
      <c r="K48" s="72">
        <f t="shared" si="1"/>
        <v>39</v>
      </c>
      <c r="L48" s="81" t="s">
        <v>626</v>
      </c>
      <c r="M48" s="81" t="s">
        <v>628</v>
      </c>
      <c r="N48" s="74"/>
      <c r="O48" s="74"/>
      <c r="P48" s="73" t="s">
        <v>76</v>
      </c>
      <c r="Q48" s="75">
        <v>8</v>
      </c>
      <c r="R48" s="75" t="s">
        <v>594</v>
      </c>
      <c r="S48" s="76"/>
      <c r="T48" s="82" t="s">
        <v>349</v>
      </c>
      <c r="U48" s="70" t="s">
        <v>268</v>
      </c>
      <c r="V48" s="74"/>
      <c r="W48" s="79" t="s">
        <v>269</v>
      </c>
      <c r="Y48" s="46" t="s">
        <v>444</v>
      </c>
    </row>
    <row r="49" spans="1:25" ht="14" x14ac:dyDescent="0.2">
      <c r="A49" s="1"/>
      <c r="B49" s="1"/>
      <c r="C49" s="98"/>
      <c r="D49" s="101"/>
      <c r="E49" s="101"/>
      <c r="F49" s="101"/>
      <c r="G49" s="69">
        <f t="shared" si="0"/>
        <v>40</v>
      </c>
      <c r="H49" s="70" t="str">
        <f>"Check code of #00"&amp;G48</f>
        <v>Check code of #0039</v>
      </c>
      <c r="I49" s="70"/>
      <c r="J49" s="71" t="s">
        <v>590</v>
      </c>
      <c r="K49" s="72">
        <f t="shared" si="1"/>
        <v>40</v>
      </c>
      <c r="L49" s="73" t="s">
        <v>591</v>
      </c>
      <c r="M49" s="81" t="str">
        <f>"#00"&amp;K48&amp;"のチェックコード"</f>
        <v>#0039のチェックコード</v>
      </c>
      <c r="N49" s="74"/>
      <c r="O49" s="74"/>
      <c r="P49" s="81" t="s">
        <v>69</v>
      </c>
      <c r="Q49" s="75">
        <v>2</v>
      </c>
      <c r="R49" s="75" t="s">
        <v>594</v>
      </c>
      <c r="S49" s="76"/>
      <c r="T49" s="82" t="s">
        <v>349</v>
      </c>
      <c r="U49" s="70"/>
      <c r="V49" s="74"/>
      <c r="W49" s="79" t="s">
        <v>269</v>
      </c>
    </row>
    <row r="50" spans="1:25" ht="14" x14ac:dyDescent="0.2">
      <c r="A50" s="1"/>
      <c r="B50" s="1"/>
      <c r="C50" s="80"/>
      <c r="D50" s="84" t="s">
        <v>4</v>
      </c>
      <c r="E50" s="85"/>
      <c r="F50" s="86" t="s">
        <v>64</v>
      </c>
      <c r="G50" s="69">
        <f t="shared" si="0"/>
        <v>41</v>
      </c>
      <c r="H50" s="102" t="s">
        <v>4</v>
      </c>
      <c r="I50" s="102"/>
      <c r="J50" s="97"/>
      <c r="K50" s="72">
        <f t="shared" si="1"/>
        <v>41</v>
      </c>
      <c r="L50" s="73" t="s">
        <v>598</v>
      </c>
      <c r="M50" s="74" t="s">
        <v>629</v>
      </c>
      <c r="N50" s="74"/>
      <c r="O50" s="74"/>
      <c r="P50" s="81" t="s">
        <v>72</v>
      </c>
      <c r="Q50" s="75">
        <v>255</v>
      </c>
      <c r="R50" s="75" t="s">
        <v>594</v>
      </c>
      <c r="S50" s="76"/>
      <c r="T50" s="82" t="s">
        <v>349</v>
      </c>
      <c r="U50" s="70" t="s">
        <v>268</v>
      </c>
      <c r="V50" s="74"/>
      <c r="W50" s="79" t="s">
        <v>269</v>
      </c>
      <c r="Y50" s="46" t="s">
        <v>445</v>
      </c>
    </row>
    <row r="51" spans="1:25" ht="14" x14ac:dyDescent="0.2">
      <c r="A51" s="1"/>
      <c r="B51" s="1"/>
      <c r="C51" s="98"/>
      <c r="D51" s="99"/>
      <c r="E51" s="100"/>
      <c r="F51" s="101"/>
      <c r="G51" s="69">
        <f t="shared" si="0"/>
        <v>42</v>
      </c>
      <c r="H51" s="70" t="str">
        <f>"Check code of #00"&amp;G50</f>
        <v>Check code of #0041</v>
      </c>
      <c r="I51" s="70"/>
      <c r="J51" s="71" t="s">
        <v>590</v>
      </c>
      <c r="K51" s="72">
        <f t="shared" si="1"/>
        <v>42</v>
      </c>
      <c r="L51" s="73" t="s">
        <v>591</v>
      </c>
      <c r="M51" s="81" t="str">
        <f>"#00"&amp;K50&amp;"のチェックコード"</f>
        <v>#0041のチェックコード</v>
      </c>
      <c r="N51" s="74"/>
      <c r="O51" s="74"/>
      <c r="P51" s="81" t="s">
        <v>69</v>
      </c>
      <c r="Q51" s="75">
        <v>2</v>
      </c>
      <c r="R51" s="75" t="s">
        <v>594</v>
      </c>
      <c r="S51" s="76"/>
      <c r="T51" s="82" t="s">
        <v>349</v>
      </c>
      <c r="U51" s="70"/>
      <c r="V51" s="74"/>
      <c r="W51" s="79" t="s">
        <v>269</v>
      </c>
    </row>
    <row r="52" spans="1:25" ht="14" x14ac:dyDescent="0.2">
      <c r="A52" s="1"/>
      <c r="B52" s="1"/>
      <c r="C52" s="80"/>
      <c r="D52" s="84" t="s">
        <v>323</v>
      </c>
      <c r="E52" s="85"/>
      <c r="F52" s="86" t="s">
        <v>45</v>
      </c>
      <c r="G52" s="69">
        <f t="shared" si="0"/>
        <v>43</v>
      </c>
      <c r="H52" s="102" t="s">
        <v>21</v>
      </c>
      <c r="I52" s="102"/>
      <c r="J52" s="97"/>
      <c r="K52" s="72">
        <f t="shared" si="1"/>
        <v>43</v>
      </c>
      <c r="L52" s="73" t="s">
        <v>598</v>
      </c>
      <c r="M52" s="81" t="s">
        <v>630</v>
      </c>
      <c r="N52" s="74"/>
      <c r="O52" s="74"/>
      <c r="P52" s="81" t="s">
        <v>72</v>
      </c>
      <c r="Q52" s="75">
        <v>255</v>
      </c>
      <c r="R52" s="75" t="s">
        <v>594</v>
      </c>
      <c r="S52" s="76"/>
      <c r="T52" s="82" t="s">
        <v>349</v>
      </c>
      <c r="U52" s="70" t="s">
        <v>268</v>
      </c>
      <c r="V52" s="74"/>
      <c r="W52" s="79" t="s">
        <v>269</v>
      </c>
      <c r="Y52" s="46" t="s">
        <v>446</v>
      </c>
    </row>
    <row r="53" spans="1:25" ht="14" x14ac:dyDescent="0.2">
      <c r="A53" s="1"/>
      <c r="B53" s="1"/>
      <c r="C53" s="98"/>
      <c r="D53" s="99"/>
      <c r="E53" s="100"/>
      <c r="F53" s="101"/>
      <c r="G53" s="69">
        <f t="shared" si="0"/>
        <v>44</v>
      </c>
      <c r="H53" s="70" t="str">
        <f>"Check code of #00"&amp;G52</f>
        <v>Check code of #0043</v>
      </c>
      <c r="I53" s="70"/>
      <c r="J53" s="71" t="s">
        <v>590</v>
      </c>
      <c r="K53" s="72">
        <f t="shared" si="1"/>
        <v>44</v>
      </c>
      <c r="L53" s="73" t="s">
        <v>591</v>
      </c>
      <c r="M53" s="81" t="str">
        <f>"#00"&amp;K52&amp;"のチェックコード"</f>
        <v>#0043のチェックコード</v>
      </c>
      <c r="N53" s="74"/>
      <c r="O53" s="74"/>
      <c r="P53" s="81" t="s">
        <v>69</v>
      </c>
      <c r="Q53" s="75">
        <v>2</v>
      </c>
      <c r="R53" s="75" t="s">
        <v>594</v>
      </c>
      <c r="S53" s="76"/>
      <c r="T53" s="82" t="s">
        <v>349</v>
      </c>
      <c r="U53" s="70"/>
      <c r="V53" s="74"/>
      <c r="W53" s="79" t="s">
        <v>269</v>
      </c>
    </row>
    <row r="54" spans="1:25" ht="14" x14ac:dyDescent="0.2">
      <c r="A54" s="1"/>
      <c r="B54" s="1"/>
      <c r="C54" s="80"/>
      <c r="D54" s="86" t="s">
        <v>3</v>
      </c>
      <c r="E54" s="86" t="s">
        <v>137</v>
      </c>
      <c r="F54" s="86" t="s">
        <v>469</v>
      </c>
      <c r="G54" s="69">
        <f t="shared" si="0"/>
        <v>45</v>
      </c>
      <c r="H54" s="102" t="s">
        <v>85</v>
      </c>
      <c r="I54" s="102"/>
      <c r="J54" s="97"/>
      <c r="K54" s="72">
        <f t="shared" si="1"/>
        <v>45</v>
      </c>
      <c r="L54" s="73" t="s">
        <v>631</v>
      </c>
      <c r="M54" s="81" t="s">
        <v>632</v>
      </c>
      <c r="N54" s="74"/>
      <c r="O54" s="94" t="s">
        <v>279</v>
      </c>
      <c r="P54" s="81" t="s">
        <v>81</v>
      </c>
      <c r="Q54" s="75">
        <v>8</v>
      </c>
      <c r="R54" s="75" t="s">
        <v>594</v>
      </c>
      <c r="S54" s="103" t="s">
        <v>633</v>
      </c>
      <c r="T54" s="82" t="s">
        <v>349</v>
      </c>
      <c r="U54" s="70" t="s">
        <v>268</v>
      </c>
      <c r="V54" s="94" t="s">
        <v>350</v>
      </c>
      <c r="W54" s="79" t="s">
        <v>269</v>
      </c>
      <c r="Y54" s="46" t="s">
        <v>447</v>
      </c>
    </row>
    <row r="55" spans="1:25" ht="14" x14ac:dyDescent="0.2">
      <c r="A55" s="1"/>
      <c r="B55" s="1"/>
      <c r="C55" s="98"/>
      <c r="D55" s="104"/>
      <c r="E55" s="101"/>
      <c r="F55" s="104"/>
      <c r="G55" s="69">
        <f t="shared" si="0"/>
        <v>46</v>
      </c>
      <c r="H55" s="70" t="str">
        <f>"Check code of #00"&amp;G54</f>
        <v>Check code of #0045</v>
      </c>
      <c r="I55" s="70"/>
      <c r="J55" s="71" t="s">
        <v>590</v>
      </c>
      <c r="K55" s="72">
        <f t="shared" si="1"/>
        <v>46</v>
      </c>
      <c r="L55" s="73" t="s">
        <v>591</v>
      </c>
      <c r="M55" s="81" t="str">
        <f>"#00"&amp;K54&amp;"のチェックコード"</f>
        <v>#0045のチェックコード</v>
      </c>
      <c r="N55" s="74"/>
      <c r="O55" s="74"/>
      <c r="P55" s="81" t="s">
        <v>69</v>
      </c>
      <c r="Q55" s="75">
        <v>2</v>
      </c>
      <c r="R55" s="75" t="s">
        <v>594</v>
      </c>
      <c r="S55" s="76"/>
      <c r="T55" s="82" t="s">
        <v>349</v>
      </c>
      <c r="U55" s="70"/>
      <c r="V55" s="74"/>
      <c r="W55" s="79" t="s">
        <v>269</v>
      </c>
    </row>
    <row r="56" spans="1:25" ht="14" x14ac:dyDescent="0.2">
      <c r="A56" s="1"/>
      <c r="B56" s="1"/>
      <c r="C56" s="80"/>
      <c r="D56" s="93"/>
      <c r="E56" s="86" t="s">
        <v>139</v>
      </c>
      <c r="F56" s="86" t="s">
        <v>469</v>
      </c>
      <c r="G56" s="69">
        <f t="shared" si="0"/>
        <v>47</v>
      </c>
      <c r="H56" s="102" t="s">
        <v>374</v>
      </c>
      <c r="I56" s="102"/>
      <c r="J56" s="97"/>
      <c r="K56" s="72">
        <f t="shared" si="1"/>
        <v>47</v>
      </c>
      <c r="L56" s="73" t="s">
        <v>634</v>
      </c>
      <c r="M56" s="81" t="s">
        <v>635</v>
      </c>
      <c r="N56" s="74"/>
      <c r="O56" s="94" t="s">
        <v>279</v>
      </c>
      <c r="P56" s="81" t="s">
        <v>81</v>
      </c>
      <c r="Q56" s="75">
        <v>9</v>
      </c>
      <c r="R56" s="75" t="s">
        <v>594</v>
      </c>
      <c r="S56" s="103" t="s">
        <v>636</v>
      </c>
      <c r="T56" s="82" t="s">
        <v>349</v>
      </c>
      <c r="U56" s="70" t="s">
        <v>268</v>
      </c>
      <c r="V56" s="94" t="s">
        <v>350</v>
      </c>
      <c r="W56" s="79" t="s">
        <v>269</v>
      </c>
      <c r="Y56" s="46" t="s">
        <v>448</v>
      </c>
    </row>
    <row r="57" spans="1:25" ht="14" x14ac:dyDescent="0.2">
      <c r="A57" s="1"/>
      <c r="B57" s="1"/>
      <c r="C57" s="98"/>
      <c r="D57" s="104"/>
      <c r="E57" s="101"/>
      <c r="F57" s="104"/>
      <c r="G57" s="69">
        <f t="shared" si="0"/>
        <v>48</v>
      </c>
      <c r="H57" s="70" t="str">
        <f>"Check code of #00"&amp;G56</f>
        <v>Check code of #0047</v>
      </c>
      <c r="I57" s="70"/>
      <c r="J57" s="71" t="s">
        <v>590</v>
      </c>
      <c r="K57" s="72">
        <f t="shared" si="1"/>
        <v>48</v>
      </c>
      <c r="L57" s="73" t="s">
        <v>591</v>
      </c>
      <c r="M57" s="81" t="str">
        <f>"#00"&amp;K56&amp;"のチェックコード"</f>
        <v>#0047のチェックコード</v>
      </c>
      <c r="N57" s="74"/>
      <c r="O57" s="74"/>
      <c r="P57" s="81" t="s">
        <v>69</v>
      </c>
      <c r="Q57" s="75">
        <v>2</v>
      </c>
      <c r="R57" s="75" t="s">
        <v>594</v>
      </c>
      <c r="S57" s="76"/>
      <c r="T57" s="82" t="s">
        <v>349</v>
      </c>
      <c r="U57" s="70"/>
      <c r="V57" s="74"/>
      <c r="W57" s="79" t="s">
        <v>269</v>
      </c>
    </row>
    <row r="58" spans="1:25" ht="14" x14ac:dyDescent="0.2">
      <c r="A58" s="1"/>
      <c r="B58" s="1"/>
      <c r="C58" s="80"/>
      <c r="D58" s="93"/>
      <c r="E58" s="86" t="s">
        <v>140</v>
      </c>
      <c r="F58" s="86" t="s">
        <v>64</v>
      </c>
      <c r="G58" s="69">
        <f t="shared" si="0"/>
        <v>49</v>
      </c>
      <c r="H58" s="102" t="s">
        <v>23</v>
      </c>
      <c r="I58" s="102"/>
      <c r="J58" s="97"/>
      <c r="K58" s="72">
        <f t="shared" si="1"/>
        <v>49</v>
      </c>
      <c r="L58" s="73" t="s">
        <v>637</v>
      </c>
      <c r="M58" s="81" t="s">
        <v>638</v>
      </c>
      <c r="N58" s="74"/>
      <c r="O58" s="74"/>
      <c r="P58" s="81" t="s">
        <v>81</v>
      </c>
      <c r="Q58" s="75">
        <v>8</v>
      </c>
      <c r="R58" s="75" t="s">
        <v>594</v>
      </c>
      <c r="S58" s="103" t="s">
        <v>633</v>
      </c>
      <c r="T58" s="82" t="s">
        <v>349</v>
      </c>
      <c r="U58" s="70" t="s">
        <v>268</v>
      </c>
      <c r="V58" s="74"/>
      <c r="W58" s="79" t="s">
        <v>269</v>
      </c>
      <c r="Y58" s="46" t="s">
        <v>449</v>
      </c>
    </row>
    <row r="59" spans="1:25" ht="14" x14ac:dyDescent="0.2">
      <c r="A59" s="1"/>
      <c r="B59" s="1"/>
      <c r="C59" s="98"/>
      <c r="D59" s="104"/>
      <c r="E59" s="101"/>
      <c r="F59" s="101"/>
      <c r="G59" s="69">
        <f t="shared" si="0"/>
        <v>50</v>
      </c>
      <c r="H59" s="70" t="str">
        <f>"Check code of #00"&amp;G58</f>
        <v>Check code of #0049</v>
      </c>
      <c r="I59" s="70"/>
      <c r="J59" s="71" t="s">
        <v>590</v>
      </c>
      <c r="K59" s="72">
        <f t="shared" si="1"/>
        <v>50</v>
      </c>
      <c r="L59" s="73" t="s">
        <v>591</v>
      </c>
      <c r="M59" s="81" t="str">
        <f>"#00"&amp;K58&amp;"のチェックコード"</f>
        <v>#0049のチェックコード</v>
      </c>
      <c r="N59" s="74"/>
      <c r="O59" s="74"/>
      <c r="P59" s="81" t="s">
        <v>69</v>
      </c>
      <c r="Q59" s="75">
        <v>2</v>
      </c>
      <c r="R59" s="75" t="s">
        <v>594</v>
      </c>
      <c r="S59" s="76"/>
      <c r="T59" s="82" t="s">
        <v>349</v>
      </c>
      <c r="U59" s="70"/>
      <c r="V59" s="74"/>
      <c r="W59" s="79" t="s">
        <v>269</v>
      </c>
    </row>
    <row r="60" spans="1:25" ht="14" x14ac:dyDescent="0.2">
      <c r="A60" s="1"/>
      <c r="B60" s="1"/>
      <c r="C60" s="80"/>
      <c r="D60" s="93"/>
      <c r="E60" s="86" t="s">
        <v>141</v>
      </c>
      <c r="F60" s="86" t="s">
        <v>64</v>
      </c>
      <c r="G60" s="69">
        <f t="shared" si="0"/>
        <v>51</v>
      </c>
      <c r="H60" s="102" t="s">
        <v>24</v>
      </c>
      <c r="I60" s="102"/>
      <c r="J60" s="97"/>
      <c r="K60" s="72">
        <f t="shared" si="1"/>
        <v>51</v>
      </c>
      <c r="L60" s="73" t="s">
        <v>637</v>
      </c>
      <c r="M60" s="81" t="s">
        <v>639</v>
      </c>
      <c r="N60" s="74"/>
      <c r="O60" s="74"/>
      <c r="P60" s="81" t="s">
        <v>81</v>
      </c>
      <c r="Q60" s="75">
        <v>9</v>
      </c>
      <c r="R60" s="75" t="s">
        <v>594</v>
      </c>
      <c r="S60" s="103" t="s">
        <v>636</v>
      </c>
      <c r="T60" s="82" t="s">
        <v>349</v>
      </c>
      <c r="U60" s="70" t="s">
        <v>268</v>
      </c>
      <c r="V60" s="74"/>
      <c r="W60" s="79" t="s">
        <v>269</v>
      </c>
      <c r="Y60" s="46" t="s">
        <v>450</v>
      </c>
    </row>
    <row r="61" spans="1:25" ht="14" x14ac:dyDescent="0.2">
      <c r="A61" s="1"/>
      <c r="B61" s="1"/>
      <c r="C61" s="105"/>
      <c r="D61" s="101"/>
      <c r="E61" s="101"/>
      <c r="F61" s="101"/>
      <c r="G61" s="69">
        <f t="shared" si="0"/>
        <v>52</v>
      </c>
      <c r="H61" s="70" t="str">
        <f>"Check code of #00"&amp;G60</f>
        <v>Check code of #0051</v>
      </c>
      <c r="I61" s="70"/>
      <c r="J61" s="71" t="s">
        <v>590</v>
      </c>
      <c r="K61" s="72">
        <f t="shared" si="1"/>
        <v>52</v>
      </c>
      <c r="L61" s="73" t="s">
        <v>591</v>
      </c>
      <c r="M61" s="81" t="str">
        <f>"#00"&amp;K60&amp;"のチェックコード"</f>
        <v>#0051のチェックコード</v>
      </c>
      <c r="N61" s="74"/>
      <c r="O61" s="74"/>
      <c r="P61" s="81" t="s">
        <v>69</v>
      </c>
      <c r="Q61" s="75">
        <v>2</v>
      </c>
      <c r="R61" s="75" t="s">
        <v>594</v>
      </c>
      <c r="S61" s="76"/>
      <c r="T61" s="82" t="s">
        <v>349</v>
      </c>
      <c r="U61" s="70"/>
      <c r="V61" s="74"/>
      <c r="W61" s="79" t="s">
        <v>269</v>
      </c>
    </row>
    <row r="62" spans="1:25" ht="14" x14ac:dyDescent="0.2">
      <c r="A62" s="1"/>
      <c r="B62" s="1"/>
      <c r="C62" s="65" t="s">
        <v>94</v>
      </c>
      <c r="D62" s="86" t="s">
        <v>94</v>
      </c>
      <c r="E62" s="85" t="s">
        <v>95</v>
      </c>
      <c r="F62" s="106" t="s">
        <v>51</v>
      </c>
      <c r="G62" s="102">
        <f>G61+1</f>
        <v>53</v>
      </c>
      <c r="H62" s="70" t="s">
        <v>95</v>
      </c>
      <c r="I62" s="70"/>
      <c r="J62" s="97"/>
      <c r="K62" s="72">
        <f t="shared" si="1"/>
        <v>53</v>
      </c>
      <c r="L62" s="73" t="s">
        <v>598</v>
      </c>
      <c r="M62" s="81" t="s">
        <v>640</v>
      </c>
      <c r="N62" s="74"/>
      <c r="O62" s="74"/>
      <c r="P62" s="81" t="s">
        <v>72</v>
      </c>
      <c r="Q62" s="75">
        <v>255</v>
      </c>
      <c r="R62" s="75" t="s">
        <v>594</v>
      </c>
      <c r="S62" s="76"/>
      <c r="T62" s="82" t="s">
        <v>349</v>
      </c>
      <c r="U62" s="70" t="s">
        <v>268</v>
      </c>
      <c r="V62" s="74"/>
      <c r="W62" s="79" t="s">
        <v>269</v>
      </c>
      <c r="Y62" s="45" t="s">
        <v>451</v>
      </c>
    </row>
    <row r="63" spans="1:25" ht="14" x14ac:dyDescent="0.2">
      <c r="A63" s="1"/>
      <c r="B63" s="1"/>
      <c r="C63" s="80"/>
      <c r="D63" s="93"/>
      <c r="E63" s="89"/>
      <c r="F63" s="106"/>
      <c r="G63" s="102">
        <f t="shared" si="0"/>
        <v>54</v>
      </c>
      <c r="H63" s="70" t="str">
        <f>"Check code of #00"&amp;G62</f>
        <v>Check code of #0053</v>
      </c>
      <c r="I63" s="70"/>
      <c r="J63" s="71" t="s">
        <v>590</v>
      </c>
      <c r="K63" s="72">
        <f t="shared" si="1"/>
        <v>54</v>
      </c>
      <c r="L63" s="73" t="s">
        <v>591</v>
      </c>
      <c r="M63" s="81" t="str">
        <f>"#00"&amp;K62&amp;"のチェックコード"</f>
        <v>#0053のチェックコード</v>
      </c>
      <c r="N63" s="74"/>
      <c r="O63" s="74"/>
      <c r="P63" s="81" t="s">
        <v>69</v>
      </c>
      <c r="Q63" s="75">
        <v>2</v>
      </c>
      <c r="R63" s="75" t="s">
        <v>594</v>
      </c>
      <c r="S63" s="76"/>
      <c r="T63" s="82" t="s">
        <v>349</v>
      </c>
      <c r="U63" s="70"/>
      <c r="V63" s="74"/>
      <c r="W63" s="79" t="s">
        <v>269</v>
      </c>
    </row>
    <row r="64" spans="1:25" ht="14" x14ac:dyDescent="0.2">
      <c r="A64" s="1"/>
      <c r="B64" s="1"/>
      <c r="C64" s="105"/>
      <c r="D64" s="101"/>
      <c r="E64" s="107" t="s">
        <v>96</v>
      </c>
      <c r="F64" s="108"/>
      <c r="G64" s="102">
        <f t="shared" si="0"/>
        <v>55</v>
      </c>
      <c r="H64" s="70" t="s">
        <v>96</v>
      </c>
      <c r="I64" s="70"/>
      <c r="J64" s="71" t="s">
        <v>590</v>
      </c>
      <c r="K64" s="72">
        <f t="shared" si="1"/>
        <v>55</v>
      </c>
      <c r="L64" s="73" t="s">
        <v>598</v>
      </c>
      <c r="M64" s="74" t="s">
        <v>641</v>
      </c>
      <c r="N64" s="74"/>
      <c r="O64" s="74"/>
      <c r="P64" s="81" t="s">
        <v>72</v>
      </c>
      <c r="Q64" s="75">
        <v>8</v>
      </c>
      <c r="R64" s="75" t="s">
        <v>594</v>
      </c>
      <c r="S64" s="76"/>
      <c r="T64" s="82" t="s">
        <v>349</v>
      </c>
      <c r="U64" s="70" t="s">
        <v>268</v>
      </c>
      <c r="V64" s="74"/>
      <c r="W64" s="79" t="s">
        <v>269</v>
      </c>
      <c r="Y64" s="46" t="s">
        <v>452</v>
      </c>
    </row>
    <row r="65" spans="1:25" ht="14" x14ac:dyDescent="0.2">
      <c r="A65" s="1"/>
      <c r="B65" s="1"/>
      <c r="C65" s="65" t="s">
        <v>642</v>
      </c>
      <c r="D65" s="86" t="s">
        <v>643</v>
      </c>
      <c r="E65" s="86" t="s">
        <v>644</v>
      </c>
      <c r="F65" s="86" t="s">
        <v>64</v>
      </c>
      <c r="G65" s="69">
        <f t="shared" si="0"/>
        <v>56</v>
      </c>
      <c r="H65" s="102" t="s">
        <v>645</v>
      </c>
      <c r="I65" s="102"/>
      <c r="J65" s="97"/>
      <c r="K65" s="72">
        <f t="shared" si="1"/>
        <v>56</v>
      </c>
      <c r="L65" s="73" t="s">
        <v>598</v>
      </c>
      <c r="M65" s="81" t="s">
        <v>646</v>
      </c>
      <c r="N65" s="74"/>
      <c r="O65" s="74"/>
      <c r="P65" s="81" t="s">
        <v>72</v>
      </c>
      <c r="Q65" s="75">
        <v>255</v>
      </c>
      <c r="R65" s="75" t="s">
        <v>594</v>
      </c>
      <c r="S65" s="76" t="s">
        <v>647</v>
      </c>
      <c r="T65" s="82" t="s">
        <v>349</v>
      </c>
      <c r="U65" s="70" t="s">
        <v>268</v>
      </c>
      <c r="V65" s="74"/>
      <c r="W65" s="79" t="s">
        <v>269</v>
      </c>
      <c r="Y65" s="46" t="s">
        <v>453</v>
      </c>
    </row>
    <row r="66" spans="1:25" ht="14" x14ac:dyDescent="0.2">
      <c r="A66" s="1"/>
      <c r="B66" s="1"/>
      <c r="C66" s="98"/>
      <c r="D66" s="104"/>
      <c r="E66" s="101"/>
      <c r="F66" s="101"/>
      <c r="G66" s="69">
        <f t="shared" si="0"/>
        <v>57</v>
      </c>
      <c r="H66" s="70" t="str">
        <f>"Check code of #00"&amp;G65</f>
        <v>Check code of #0056</v>
      </c>
      <c r="I66" s="70"/>
      <c r="J66" s="71" t="s">
        <v>590</v>
      </c>
      <c r="K66" s="72">
        <f t="shared" si="1"/>
        <v>57</v>
      </c>
      <c r="L66" s="73" t="s">
        <v>591</v>
      </c>
      <c r="M66" s="81" t="str">
        <f>"#00"&amp;K65&amp;"のチェックコード"</f>
        <v>#0056のチェックコード</v>
      </c>
      <c r="N66" s="74"/>
      <c r="O66" s="74"/>
      <c r="P66" s="81" t="s">
        <v>69</v>
      </c>
      <c r="Q66" s="75">
        <v>2</v>
      </c>
      <c r="R66" s="75" t="s">
        <v>594</v>
      </c>
      <c r="S66" s="76"/>
      <c r="T66" s="82" t="s">
        <v>349</v>
      </c>
      <c r="U66" s="70"/>
      <c r="V66" s="74"/>
      <c r="W66" s="79" t="s">
        <v>269</v>
      </c>
    </row>
    <row r="67" spans="1:25" ht="14" x14ac:dyDescent="0.2">
      <c r="A67" s="1"/>
      <c r="B67" s="1"/>
      <c r="C67" s="80"/>
      <c r="D67" s="93"/>
      <c r="E67" s="86" t="s">
        <v>5</v>
      </c>
      <c r="F67" s="86" t="s">
        <v>45</v>
      </c>
      <c r="G67" s="69">
        <f t="shared" si="0"/>
        <v>58</v>
      </c>
      <c r="H67" s="102" t="s">
        <v>648</v>
      </c>
      <c r="I67" s="102"/>
      <c r="J67" s="97"/>
      <c r="K67" s="72">
        <f t="shared" si="1"/>
        <v>58</v>
      </c>
      <c r="L67" s="73" t="s">
        <v>598</v>
      </c>
      <c r="M67" s="81" t="s">
        <v>649</v>
      </c>
      <c r="N67" s="74"/>
      <c r="O67" s="74"/>
      <c r="P67" s="81" t="s">
        <v>72</v>
      </c>
      <c r="Q67" s="75">
        <v>255</v>
      </c>
      <c r="R67" s="75" t="s">
        <v>594</v>
      </c>
      <c r="S67" s="76"/>
      <c r="T67" s="82" t="s">
        <v>349</v>
      </c>
      <c r="U67" s="70" t="s">
        <v>268</v>
      </c>
      <c r="V67" s="74"/>
      <c r="W67" s="79" t="s">
        <v>269</v>
      </c>
      <c r="Y67" s="46" t="s">
        <v>454</v>
      </c>
    </row>
    <row r="68" spans="1:25" ht="14" x14ac:dyDescent="0.2">
      <c r="A68" s="1"/>
      <c r="B68" s="1"/>
      <c r="C68" s="98"/>
      <c r="D68" s="101"/>
      <c r="E68" s="101"/>
      <c r="F68" s="101"/>
      <c r="G68" s="69">
        <f t="shared" si="0"/>
        <v>59</v>
      </c>
      <c r="H68" s="70" t="str">
        <f>"Check code of #00"&amp;G67</f>
        <v>Check code of #0058</v>
      </c>
      <c r="I68" s="70"/>
      <c r="J68" s="71" t="s">
        <v>590</v>
      </c>
      <c r="K68" s="72">
        <f t="shared" si="1"/>
        <v>59</v>
      </c>
      <c r="L68" s="73" t="s">
        <v>591</v>
      </c>
      <c r="M68" s="81" t="str">
        <f>"#00"&amp;K67&amp;"のチェックコード"</f>
        <v>#0058のチェックコード</v>
      </c>
      <c r="N68" s="74"/>
      <c r="O68" s="74"/>
      <c r="P68" s="81" t="s">
        <v>69</v>
      </c>
      <c r="Q68" s="75">
        <v>2</v>
      </c>
      <c r="R68" s="75" t="s">
        <v>594</v>
      </c>
      <c r="S68" s="76"/>
      <c r="T68" s="82" t="s">
        <v>349</v>
      </c>
      <c r="U68" s="70"/>
      <c r="V68" s="74"/>
      <c r="W68" s="79" t="s">
        <v>269</v>
      </c>
    </row>
    <row r="69" spans="1:25" ht="14" x14ac:dyDescent="0.2">
      <c r="A69" s="1"/>
      <c r="B69" s="1"/>
      <c r="C69" s="80"/>
      <c r="D69" s="86" t="s">
        <v>413</v>
      </c>
      <c r="E69" s="86" t="s">
        <v>650</v>
      </c>
      <c r="F69" s="106" t="s">
        <v>64</v>
      </c>
      <c r="G69" s="102">
        <f t="shared" si="0"/>
        <v>60</v>
      </c>
      <c r="H69" s="102" t="s">
        <v>413</v>
      </c>
      <c r="I69" s="102"/>
      <c r="J69" s="97"/>
      <c r="K69" s="72">
        <f t="shared" si="1"/>
        <v>60</v>
      </c>
      <c r="L69" s="73" t="s">
        <v>598</v>
      </c>
      <c r="M69" s="81" t="s">
        <v>651</v>
      </c>
      <c r="N69" s="74"/>
      <c r="O69" s="74"/>
      <c r="P69" s="81" t="s">
        <v>72</v>
      </c>
      <c r="Q69" s="75">
        <v>255</v>
      </c>
      <c r="R69" s="75" t="s">
        <v>594</v>
      </c>
      <c r="S69" s="76" t="s">
        <v>652</v>
      </c>
      <c r="T69" s="82" t="s">
        <v>349</v>
      </c>
      <c r="U69" s="70" t="s">
        <v>268</v>
      </c>
      <c r="V69" s="74"/>
      <c r="W69" s="79" t="s">
        <v>269</v>
      </c>
      <c r="Y69" s="46" t="s">
        <v>455</v>
      </c>
    </row>
    <row r="70" spans="1:25" ht="14" x14ac:dyDescent="0.2">
      <c r="A70" s="1"/>
      <c r="B70" s="1"/>
      <c r="C70" s="98"/>
      <c r="D70" s="104"/>
      <c r="E70" s="101"/>
      <c r="F70" s="108"/>
      <c r="G70" s="102">
        <f t="shared" si="0"/>
        <v>61</v>
      </c>
      <c r="H70" s="70" t="str">
        <f>"Check code of #00"&amp;G69</f>
        <v>Check code of #0060</v>
      </c>
      <c r="I70" s="70"/>
      <c r="J70" s="71" t="s">
        <v>590</v>
      </c>
      <c r="K70" s="72">
        <f t="shared" si="1"/>
        <v>61</v>
      </c>
      <c r="L70" s="73" t="s">
        <v>591</v>
      </c>
      <c r="M70" s="81" t="str">
        <f>"#00"&amp;K69&amp;"のチェックコード"</f>
        <v>#0060のチェックコード</v>
      </c>
      <c r="N70" s="74"/>
      <c r="O70" s="74"/>
      <c r="P70" s="81" t="s">
        <v>69</v>
      </c>
      <c r="Q70" s="75">
        <v>2</v>
      </c>
      <c r="R70" s="75" t="s">
        <v>594</v>
      </c>
      <c r="S70" s="76"/>
      <c r="T70" s="82" t="s">
        <v>349</v>
      </c>
      <c r="U70" s="70"/>
      <c r="V70" s="74"/>
      <c r="W70" s="79" t="s">
        <v>269</v>
      </c>
    </row>
    <row r="71" spans="1:25" ht="14" x14ac:dyDescent="0.2">
      <c r="A71" s="1"/>
      <c r="B71" s="1"/>
      <c r="C71" s="80"/>
      <c r="D71" s="93"/>
      <c r="E71" s="86" t="s">
        <v>653</v>
      </c>
      <c r="F71" s="86" t="s">
        <v>470</v>
      </c>
      <c r="G71" s="69">
        <f t="shared" si="0"/>
        <v>62</v>
      </c>
      <c r="H71" s="102" t="s">
        <v>654</v>
      </c>
      <c r="I71" s="102"/>
      <c r="J71" s="97"/>
      <c r="K71" s="72">
        <f t="shared" si="1"/>
        <v>62</v>
      </c>
      <c r="L71" s="73" t="s">
        <v>655</v>
      </c>
      <c r="M71" s="81" t="s">
        <v>656</v>
      </c>
      <c r="N71" s="74"/>
      <c r="O71" s="74"/>
      <c r="P71" s="81" t="s">
        <v>77</v>
      </c>
      <c r="Q71" s="75">
        <v>6</v>
      </c>
      <c r="R71" s="75" t="s">
        <v>594</v>
      </c>
      <c r="S71" s="76" t="s">
        <v>657</v>
      </c>
      <c r="T71" s="82" t="s">
        <v>349</v>
      </c>
      <c r="U71" s="70" t="s">
        <v>268</v>
      </c>
      <c r="V71" s="74"/>
      <c r="W71" s="79" t="s">
        <v>269</v>
      </c>
      <c r="Y71" s="46" t="s">
        <v>456</v>
      </c>
    </row>
    <row r="72" spans="1:25" ht="14" x14ac:dyDescent="0.2">
      <c r="A72" s="1"/>
      <c r="B72" s="1"/>
      <c r="C72" s="98"/>
      <c r="D72" s="104"/>
      <c r="E72" s="101"/>
      <c r="F72" s="101"/>
      <c r="G72" s="69">
        <f t="shared" si="0"/>
        <v>63</v>
      </c>
      <c r="H72" s="70" t="str">
        <f>"Check code of #00"&amp;G71</f>
        <v>Check code of #0062</v>
      </c>
      <c r="I72" s="70"/>
      <c r="J72" s="71" t="s">
        <v>590</v>
      </c>
      <c r="K72" s="72">
        <f t="shared" si="1"/>
        <v>63</v>
      </c>
      <c r="L72" s="73" t="s">
        <v>591</v>
      </c>
      <c r="M72" s="81" t="str">
        <f>"#00"&amp;K71&amp;"のチェックコード"</f>
        <v>#0062のチェックコード</v>
      </c>
      <c r="N72" s="74"/>
      <c r="O72" s="74"/>
      <c r="P72" s="81" t="s">
        <v>69</v>
      </c>
      <c r="Q72" s="75">
        <v>2</v>
      </c>
      <c r="R72" s="75" t="s">
        <v>594</v>
      </c>
      <c r="S72" s="76"/>
      <c r="T72" s="82" t="s">
        <v>349</v>
      </c>
      <c r="U72" s="70"/>
      <c r="V72" s="74"/>
      <c r="W72" s="79" t="s">
        <v>269</v>
      </c>
    </row>
    <row r="73" spans="1:25" ht="14" x14ac:dyDescent="0.2">
      <c r="A73" s="1"/>
      <c r="B73" s="1"/>
      <c r="C73" s="80"/>
      <c r="D73" s="93"/>
      <c r="E73" s="86" t="s">
        <v>658</v>
      </c>
      <c r="F73" s="86" t="s">
        <v>64</v>
      </c>
      <c r="G73" s="69">
        <f t="shared" si="0"/>
        <v>64</v>
      </c>
      <c r="H73" s="102" t="s">
        <v>659</v>
      </c>
      <c r="I73" s="102"/>
      <c r="J73" s="97"/>
      <c r="K73" s="72">
        <f t="shared" si="1"/>
        <v>64</v>
      </c>
      <c r="L73" s="73" t="s">
        <v>660</v>
      </c>
      <c r="M73" s="81" t="s">
        <v>661</v>
      </c>
      <c r="N73" s="74"/>
      <c r="O73" s="74"/>
      <c r="P73" s="81" t="s">
        <v>77</v>
      </c>
      <c r="Q73" s="75">
        <v>6</v>
      </c>
      <c r="R73" s="75" t="s">
        <v>594</v>
      </c>
      <c r="S73" s="76" t="s">
        <v>657</v>
      </c>
      <c r="T73" s="82" t="s">
        <v>349</v>
      </c>
      <c r="U73" s="70" t="s">
        <v>268</v>
      </c>
      <c r="V73" s="74"/>
      <c r="W73" s="79" t="s">
        <v>269</v>
      </c>
      <c r="Y73" s="46" t="s">
        <v>457</v>
      </c>
    </row>
    <row r="74" spans="1:25" ht="14" x14ac:dyDescent="0.2">
      <c r="A74" s="1"/>
      <c r="B74" s="1"/>
      <c r="C74" s="98"/>
      <c r="D74" s="104"/>
      <c r="E74" s="101"/>
      <c r="F74" s="101"/>
      <c r="G74" s="69">
        <f t="shared" si="0"/>
        <v>65</v>
      </c>
      <c r="H74" s="70" t="str">
        <f>"Check code of #00"&amp;G73</f>
        <v>Check code of #0064</v>
      </c>
      <c r="I74" s="70"/>
      <c r="J74" s="71" t="s">
        <v>590</v>
      </c>
      <c r="K74" s="72">
        <f t="shared" si="1"/>
        <v>65</v>
      </c>
      <c r="L74" s="73" t="s">
        <v>591</v>
      </c>
      <c r="M74" s="81" t="str">
        <f>"#00"&amp;K73&amp;"のチェックコード"</f>
        <v>#0064のチェックコード</v>
      </c>
      <c r="N74" s="74"/>
      <c r="O74" s="74"/>
      <c r="P74" s="81" t="s">
        <v>69</v>
      </c>
      <c r="Q74" s="75">
        <v>2</v>
      </c>
      <c r="R74" s="75" t="s">
        <v>594</v>
      </c>
      <c r="S74" s="76"/>
      <c r="T74" s="82" t="s">
        <v>349</v>
      </c>
      <c r="U74" s="70"/>
      <c r="V74" s="74"/>
      <c r="W74" s="79" t="s">
        <v>269</v>
      </c>
    </row>
    <row r="75" spans="1:25" ht="14" x14ac:dyDescent="0.2">
      <c r="A75" s="1"/>
      <c r="B75" s="1"/>
      <c r="C75" s="80"/>
      <c r="D75" s="93"/>
      <c r="E75" s="86" t="s">
        <v>662</v>
      </c>
      <c r="F75" s="86" t="s">
        <v>64</v>
      </c>
      <c r="G75" s="69">
        <f t="shared" si="0"/>
        <v>66</v>
      </c>
      <c r="H75" s="102" t="s">
        <v>663</v>
      </c>
      <c r="I75" s="102"/>
      <c r="J75" s="97"/>
      <c r="K75" s="72">
        <f t="shared" si="1"/>
        <v>66</v>
      </c>
      <c r="L75" s="73" t="s">
        <v>664</v>
      </c>
      <c r="M75" s="81" t="s">
        <v>665</v>
      </c>
      <c r="N75" s="74"/>
      <c r="O75" s="74"/>
      <c r="P75" s="81" t="s">
        <v>77</v>
      </c>
      <c r="Q75" s="75">
        <v>11</v>
      </c>
      <c r="R75" s="75" t="s">
        <v>594</v>
      </c>
      <c r="S75" s="76" t="s">
        <v>666</v>
      </c>
      <c r="T75" s="82" t="s">
        <v>349</v>
      </c>
      <c r="U75" s="70" t="s">
        <v>268</v>
      </c>
      <c r="V75" s="74"/>
      <c r="W75" s="79" t="s">
        <v>269</v>
      </c>
      <c r="Y75" s="46" t="s">
        <v>458</v>
      </c>
    </row>
    <row r="76" spans="1:25" ht="14" x14ac:dyDescent="0.2">
      <c r="A76" s="1"/>
      <c r="B76" s="1"/>
      <c r="C76" s="98"/>
      <c r="D76" s="101"/>
      <c r="E76" s="101"/>
      <c r="F76" s="101"/>
      <c r="G76" s="69">
        <f t="shared" si="0"/>
        <v>67</v>
      </c>
      <c r="H76" s="70" t="str">
        <f>"Check code of #00"&amp;G75</f>
        <v>Check code of #0066</v>
      </c>
      <c r="I76" s="70"/>
      <c r="J76" s="71" t="s">
        <v>590</v>
      </c>
      <c r="K76" s="72">
        <f t="shared" ref="K76:K139" si="2">K75+1</f>
        <v>67</v>
      </c>
      <c r="L76" s="73" t="s">
        <v>591</v>
      </c>
      <c r="M76" s="81" t="str">
        <f>"#00"&amp;K75&amp;"のチェックコード"</f>
        <v>#0066のチェックコード</v>
      </c>
      <c r="N76" s="74"/>
      <c r="O76" s="74"/>
      <c r="P76" s="81" t="s">
        <v>69</v>
      </c>
      <c r="Q76" s="75">
        <v>2</v>
      </c>
      <c r="R76" s="75" t="s">
        <v>594</v>
      </c>
      <c r="S76" s="76"/>
      <c r="T76" s="82" t="s">
        <v>349</v>
      </c>
      <c r="U76" s="70"/>
      <c r="V76" s="74"/>
      <c r="W76" s="79" t="s">
        <v>269</v>
      </c>
    </row>
    <row r="77" spans="1:25" ht="14" x14ac:dyDescent="0.2">
      <c r="A77" s="1"/>
      <c r="B77" s="1"/>
      <c r="C77" s="80"/>
      <c r="D77" s="84" t="s">
        <v>86</v>
      </c>
      <c r="E77" s="85"/>
      <c r="F77" s="86" t="s">
        <v>64</v>
      </c>
      <c r="G77" s="69">
        <f t="shared" si="0"/>
        <v>68</v>
      </c>
      <c r="H77" s="102" t="s">
        <v>667</v>
      </c>
      <c r="I77" s="102"/>
      <c r="J77" s="97"/>
      <c r="K77" s="72">
        <f t="shared" si="2"/>
        <v>68</v>
      </c>
      <c r="L77" s="73" t="s">
        <v>655</v>
      </c>
      <c r="M77" s="81" t="s">
        <v>668</v>
      </c>
      <c r="N77" s="74"/>
      <c r="O77" s="74"/>
      <c r="P77" s="81" t="s">
        <v>77</v>
      </c>
      <c r="Q77" s="75">
        <v>6</v>
      </c>
      <c r="R77" s="75" t="s">
        <v>594</v>
      </c>
      <c r="S77" s="76" t="s">
        <v>657</v>
      </c>
      <c r="T77" s="82" t="s">
        <v>349</v>
      </c>
      <c r="U77" s="70" t="s">
        <v>268</v>
      </c>
      <c r="V77" s="74"/>
      <c r="W77" s="79" t="s">
        <v>269</v>
      </c>
      <c r="Y77" s="45" t="s">
        <v>459</v>
      </c>
    </row>
    <row r="78" spans="1:25" ht="14" x14ac:dyDescent="0.2">
      <c r="A78" s="1"/>
      <c r="B78" s="1"/>
      <c r="C78" s="98"/>
      <c r="D78" s="99"/>
      <c r="E78" s="100"/>
      <c r="F78" s="101"/>
      <c r="G78" s="69">
        <f t="shared" si="0"/>
        <v>69</v>
      </c>
      <c r="H78" s="70" t="str">
        <f>"Check code of #00"&amp;G77</f>
        <v>Check code of #0068</v>
      </c>
      <c r="I78" s="70"/>
      <c r="J78" s="71" t="s">
        <v>590</v>
      </c>
      <c r="K78" s="72">
        <f t="shared" si="2"/>
        <v>69</v>
      </c>
      <c r="L78" s="73" t="s">
        <v>591</v>
      </c>
      <c r="M78" s="81" t="str">
        <f>"#00"&amp;K77&amp;"のチェックコード"</f>
        <v>#0068のチェックコード</v>
      </c>
      <c r="N78" s="74"/>
      <c r="O78" s="74"/>
      <c r="P78" s="81" t="s">
        <v>69</v>
      </c>
      <c r="Q78" s="75">
        <v>2</v>
      </c>
      <c r="R78" s="75" t="s">
        <v>594</v>
      </c>
      <c r="S78" s="76"/>
      <c r="T78" s="82" t="s">
        <v>349</v>
      </c>
      <c r="U78" s="70"/>
      <c r="V78" s="74"/>
      <c r="W78" s="79" t="s">
        <v>269</v>
      </c>
    </row>
    <row r="79" spans="1:25" ht="14" x14ac:dyDescent="0.2">
      <c r="A79" s="1"/>
      <c r="B79" s="1"/>
      <c r="C79" s="80"/>
      <c r="D79" s="86" t="s">
        <v>6</v>
      </c>
      <c r="E79" s="86" t="s">
        <v>87</v>
      </c>
      <c r="F79" s="86" t="s">
        <v>319</v>
      </c>
      <c r="G79" s="69">
        <f t="shared" si="0"/>
        <v>70</v>
      </c>
      <c r="H79" s="102" t="s">
        <v>669</v>
      </c>
      <c r="I79" s="102"/>
      <c r="J79" s="97"/>
      <c r="K79" s="72">
        <f t="shared" si="2"/>
        <v>70</v>
      </c>
      <c r="L79" s="73" t="s">
        <v>660</v>
      </c>
      <c r="M79" s="81" t="s">
        <v>670</v>
      </c>
      <c r="N79" s="74"/>
      <c r="O79" s="94" t="s">
        <v>279</v>
      </c>
      <c r="P79" s="81" t="s">
        <v>77</v>
      </c>
      <c r="Q79" s="75">
        <v>5</v>
      </c>
      <c r="R79" s="75" t="s">
        <v>594</v>
      </c>
      <c r="S79" s="76" t="s">
        <v>671</v>
      </c>
      <c r="T79" s="82" t="s">
        <v>349</v>
      </c>
      <c r="U79" s="70" t="s">
        <v>268</v>
      </c>
      <c r="V79" s="94" t="s">
        <v>350</v>
      </c>
      <c r="W79" s="79" t="s">
        <v>269</v>
      </c>
      <c r="Y79" s="47" t="s">
        <v>476</v>
      </c>
    </row>
    <row r="80" spans="1:25" ht="14" x14ac:dyDescent="0.2">
      <c r="A80" s="1"/>
      <c r="B80" s="1"/>
      <c r="C80" s="98"/>
      <c r="D80" s="104"/>
      <c r="E80" s="101"/>
      <c r="F80" s="101"/>
      <c r="G80" s="69">
        <f t="shared" si="0"/>
        <v>71</v>
      </c>
      <c r="H80" s="70" t="str">
        <f>"Check code of #00"&amp;G79</f>
        <v>Check code of #0070</v>
      </c>
      <c r="I80" s="70"/>
      <c r="J80" s="71" t="s">
        <v>590</v>
      </c>
      <c r="K80" s="72">
        <f t="shared" si="2"/>
        <v>71</v>
      </c>
      <c r="L80" s="73" t="s">
        <v>591</v>
      </c>
      <c r="M80" s="81" t="str">
        <f>"#00"&amp;K79&amp;"のチェックコード"</f>
        <v>#0070のチェックコード</v>
      </c>
      <c r="N80" s="74"/>
      <c r="O80" s="74"/>
      <c r="P80" s="81" t="s">
        <v>69</v>
      </c>
      <c r="Q80" s="75">
        <v>2</v>
      </c>
      <c r="R80" s="75" t="s">
        <v>594</v>
      </c>
      <c r="S80" s="76"/>
      <c r="T80" s="82" t="s">
        <v>349</v>
      </c>
      <c r="U80" s="70"/>
      <c r="V80" s="74"/>
      <c r="W80" s="79" t="s">
        <v>269</v>
      </c>
    </row>
    <row r="81" spans="1:25" ht="14" x14ac:dyDescent="0.2">
      <c r="A81" s="1"/>
      <c r="B81" s="1"/>
      <c r="C81" s="80"/>
      <c r="D81" s="93"/>
      <c r="E81" s="86" t="s">
        <v>88</v>
      </c>
      <c r="F81" s="86" t="s">
        <v>319</v>
      </c>
      <c r="G81" s="69">
        <f t="shared" si="0"/>
        <v>72</v>
      </c>
      <c r="H81" s="102" t="s">
        <v>25</v>
      </c>
      <c r="I81" s="102"/>
      <c r="J81" s="97"/>
      <c r="K81" s="72">
        <f t="shared" si="2"/>
        <v>72</v>
      </c>
      <c r="L81" s="73" t="s">
        <v>598</v>
      </c>
      <c r="M81" s="81" t="str">
        <f>"#00"&amp;K79&amp;"の測定位置"</f>
        <v>#0070の測定位置</v>
      </c>
      <c r="N81" s="74"/>
      <c r="O81" s="74"/>
      <c r="P81" s="81" t="s">
        <v>72</v>
      </c>
      <c r="Q81" s="75">
        <v>255</v>
      </c>
      <c r="R81" s="75" t="s">
        <v>594</v>
      </c>
      <c r="S81" s="76" t="s">
        <v>672</v>
      </c>
      <c r="T81" s="82" t="s">
        <v>349</v>
      </c>
      <c r="U81" s="70" t="s">
        <v>268</v>
      </c>
      <c r="V81" s="74"/>
      <c r="W81" s="79" t="s">
        <v>269</v>
      </c>
      <c r="Y81" s="47" t="s">
        <v>460</v>
      </c>
    </row>
    <row r="82" spans="1:25" ht="14" x14ac:dyDescent="0.2">
      <c r="A82" s="1"/>
      <c r="B82" s="1"/>
      <c r="C82" s="98"/>
      <c r="D82" s="104"/>
      <c r="E82" s="101"/>
      <c r="F82" s="101"/>
      <c r="G82" s="69">
        <f t="shared" si="0"/>
        <v>73</v>
      </c>
      <c r="H82" s="70" t="str">
        <f>"Check code of #00"&amp;G81</f>
        <v>Check code of #0072</v>
      </c>
      <c r="I82" s="70"/>
      <c r="J82" s="71" t="s">
        <v>590</v>
      </c>
      <c r="K82" s="72">
        <f t="shared" si="2"/>
        <v>73</v>
      </c>
      <c r="L82" s="73" t="s">
        <v>591</v>
      </c>
      <c r="M82" s="81" t="str">
        <f>"#00"&amp;K81&amp;"のチェックコード"</f>
        <v>#0072のチェックコード</v>
      </c>
      <c r="N82" s="74"/>
      <c r="O82" s="74"/>
      <c r="P82" s="81" t="s">
        <v>69</v>
      </c>
      <c r="Q82" s="75">
        <v>2</v>
      </c>
      <c r="R82" s="75" t="s">
        <v>594</v>
      </c>
      <c r="S82" s="76"/>
      <c r="T82" s="82" t="s">
        <v>349</v>
      </c>
      <c r="U82" s="70"/>
      <c r="V82" s="74"/>
      <c r="W82" s="79" t="s">
        <v>269</v>
      </c>
    </row>
    <row r="83" spans="1:25" ht="14" x14ac:dyDescent="0.2">
      <c r="A83" s="1"/>
      <c r="B83" s="1"/>
      <c r="C83" s="80"/>
      <c r="D83" s="93"/>
      <c r="E83" s="86" t="s">
        <v>5</v>
      </c>
      <c r="F83" s="86" t="s">
        <v>45</v>
      </c>
      <c r="G83" s="69">
        <f t="shared" ref="G83:G146" si="3">G82+1</f>
        <v>74</v>
      </c>
      <c r="H83" s="102" t="s">
        <v>26</v>
      </c>
      <c r="I83" s="102"/>
      <c r="J83" s="97"/>
      <c r="K83" s="72">
        <f t="shared" si="2"/>
        <v>74</v>
      </c>
      <c r="L83" s="73" t="s">
        <v>598</v>
      </c>
      <c r="M83" s="81" t="s">
        <v>673</v>
      </c>
      <c r="N83" s="74"/>
      <c r="O83" s="74"/>
      <c r="P83" s="81" t="s">
        <v>72</v>
      </c>
      <c r="Q83" s="75">
        <v>255</v>
      </c>
      <c r="R83" s="75" t="s">
        <v>594</v>
      </c>
      <c r="S83" s="76"/>
      <c r="T83" s="82" t="s">
        <v>349</v>
      </c>
      <c r="U83" s="70" t="s">
        <v>268</v>
      </c>
      <c r="V83" s="74"/>
      <c r="W83" s="79" t="s">
        <v>269</v>
      </c>
      <c r="Y83" s="45" t="s">
        <v>461</v>
      </c>
    </row>
    <row r="84" spans="1:25" ht="14" x14ac:dyDescent="0.2">
      <c r="A84" s="1"/>
      <c r="B84" s="1"/>
      <c r="C84" s="105"/>
      <c r="D84" s="101"/>
      <c r="E84" s="101"/>
      <c r="F84" s="101"/>
      <c r="G84" s="69">
        <f t="shared" si="3"/>
        <v>75</v>
      </c>
      <c r="H84" s="70" t="str">
        <f>"Check code of #00"&amp;G83</f>
        <v>Check code of #0074</v>
      </c>
      <c r="I84" s="70"/>
      <c r="J84" s="71" t="s">
        <v>590</v>
      </c>
      <c r="K84" s="72">
        <f t="shared" si="2"/>
        <v>75</v>
      </c>
      <c r="L84" s="73" t="s">
        <v>591</v>
      </c>
      <c r="M84" s="81" t="str">
        <f>"#00"&amp;K83&amp;"のチェックコード"</f>
        <v>#0074のチェックコード</v>
      </c>
      <c r="N84" s="74"/>
      <c r="O84" s="74"/>
      <c r="P84" s="81" t="s">
        <v>69</v>
      </c>
      <c r="Q84" s="75">
        <v>2</v>
      </c>
      <c r="R84" s="75" t="s">
        <v>594</v>
      </c>
      <c r="S84" s="76"/>
      <c r="T84" s="82" t="s">
        <v>349</v>
      </c>
      <c r="U84" s="70"/>
      <c r="V84" s="74"/>
      <c r="W84" s="79" t="s">
        <v>269</v>
      </c>
    </row>
    <row r="85" spans="1:25" ht="14" x14ac:dyDescent="0.2">
      <c r="A85" s="1"/>
      <c r="B85" s="1"/>
      <c r="C85" s="65" t="s">
        <v>674</v>
      </c>
      <c r="D85" s="85" t="s">
        <v>675</v>
      </c>
      <c r="E85" s="85" t="s">
        <v>148</v>
      </c>
      <c r="F85" s="86" t="s">
        <v>470</v>
      </c>
      <c r="G85" s="69">
        <f t="shared" si="3"/>
        <v>76</v>
      </c>
      <c r="H85" s="102" t="s">
        <v>676</v>
      </c>
      <c r="I85" s="102"/>
      <c r="J85" s="97"/>
      <c r="K85" s="72">
        <f t="shared" si="2"/>
        <v>76</v>
      </c>
      <c r="L85" s="73" t="s">
        <v>655</v>
      </c>
      <c r="M85" s="81" t="s">
        <v>677</v>
      </c>
      <c r="N85" s="74"/>
      <c r="O85" s="74"/>
      <c r="P85" s="81" t="s">
        <v>77</v>
      </c>
      <c r="Q85" s="75">
        <v>9</v>
      </c>
      <c r="R85" s="75" t="s">
        <v>594</v>
      </c>
      <c r="S85" s="76" t="s">
        <v>678</v>
      </c>
      <c r="T85" s="82" t="s">
        <v>349</v>
      </c>
      <c r="U85" s="70" t="s">
        <v>268</v>
      </c>
      <c r="V85" s="74"/>
      <c r="W85" s="79" t="s">
        <v>269</v>
      </c>
      <c r="Y85" s="47" t="s">
        <v>482</v>
      </c>
    </row>
    <row r="86" spans="1:25" ht="14" x14ac:dyDescent="0.2">
      <c r="A86" s="1"/>
      <c r="B86" s="1"/>
      <c r="C86" s="98"/>
      <c r="D86" s="109"/>
      <c r="E86" s="110"/>
      <c r="F86" s="104"/>
      <c r="G86" s="69">
        <f t="shared" si="3"/>
        <v>77</v>
      </c>
      <c r="H86" s="70" t="str">
        <f>"Check code of #00"&amp;G85</f>
        <v>Check code of #0076</v>
      </c>
      <c r="I86" s="70"/>
      <c r="J86" s="71" t="s">
        <v>590</v>
      </c>
      <c r="K86" s="72">
        <f t="shared" si="2"/>
        <v>77</v>
      </c>
      <c r="L86" s="73" t="s">
        <v>591</v>
      </c>
      <c r="M86" s="81" t="str">
        <f>"#00"&amp;K85&amp;"のチェックコード"</f>
        <v>#0076のチェックコード</v>
      </c>
      <c r="N86" s="74"/>
      <c r="O86" s="74"/>
      <c r="P86" s="81" t="s">
        <v>69</v>
      </c>
      <c r="Q86" s="75">
        <v>2</v>
      </c>
      <c r="R86" s="75" t="s">
        <v>594</v>
      </c>
      <c r="S86" s="76"/>
      <c r="T86" s="82" t="s">
        <v>349</v>
      </c>
      <c r="U86" s="70"/>
      <c r="V86" s="74"/>
      <c r="W86" s="79" t="s">
        <v>269</v>
      </c>
      <c r="Y86" s="47"/>
    </row>
    <row r="87" spans="1:25" ht="14" x14ac:dyDescent="0.2">
      <c r="A87" s="1"/>
      <c r="B87" s="1"/>
      <c r="C87" s="80"/>
      <c r="D87" s="92"/>
      <c r="E87" s="92" t="s">
        <v>149</v>
      </c>
      <c r="F87" s="86" t="s">
        <v>319</v>
      </c>
      <c r="G87" s="69">
        <f t="shared" si="3"/>
        <v>78</v>
      </c>
      <c r="H87" s="102" t="str">
        <f>"Method of #"&amp;G85</f>
        <v>Method of #76</v>
      </c>
      <c r="I87" s="102"/>
      <c r="J87" s="97"/>
      <c r="K87" s="72">
        <f t="shared" si="2"/>
        <v>78</v>
      </c>
      <c r="L87" s="73" t="s">
        <v>598</v>
      </c>
      <c r="M87" s="81" t="str">
        <f>"#00"&amp;K85&amp;"の計算方法"</f>
        <v>#0076の計算方法</v>
      </c>
      <c r="N87" s="74"/>
      <c r="O87" s="74"/>
      <c r="P87" s="81" t="s">
        <v>72</v>
      </c>
      <c r="Q87" s="75">
        <v>255</v>
      </c>
      <c r="R87" s="75" t="s">
        <v>594</v>
      </c>
      <c r="S87" s="76" t="s">
        <v>679</v>
      </c>
      <c r="T87" s="82" t="s">
        <v>349</v>
      </c>
      <c r="U87" s="70" t="s">
        <v>268</v>
      </c>
      <c r="V87" s="74"/>
      <c r="W87" s="79" t="s">
        <v>269</v>
      </c>
      <c r="Y87" s="46" t="s">
        <v>462</v>
      </c>
    </row>
    <row r="88" spans="1:25" ht="14" x14ac:dyDescent="0.2">
      <c r="A88" s="1"/>
      <c r="B88" s="1"/>
      <c r="C88" s="98"/>
      <c r="D88" s="109"/>
      <c r="E88" s="100"/>
      <c r="F88" s="101"/>
      <c r="G88" s="69">
        <f t="shared" si="3"/>
        <v>79</v>
      </c>
      <c r="H88" s="70" t="str">
        <f>"Check code of #00"&amp;G87</f>
        <v>Check code of #0078</v>
      </c>
      <c r="I88" s="70"/>
      <c r="J88" s="71" t="s">
        <v>590</v>
      </c>
      <c r="K88" s="72">
        <f t="shared" si="2"/>
        <v>79</v>
      </c>
      <c r="L88" s="73" t="s">
        <v>591</v>
      </c>
      <c r="M88" s="81" t="str">
        <f>"#00"&amp;K87&amp;"のチェックコード"</f>
        <v>#0078のチェックコード</v>
      </c>
      <c r="N88" s="74"/>
      <c r="O88" s="74"/>
      <c r="P88" s="81" t="s">
        <v>69</v>
      </c>
      <c r="Q88" s="75">
        <v>2</v>
      </c>
      <c r="R88" s="75" t="s">
        <v>594</v>
      </c>
      <c r="S88" s="76"/>
      <c r="T88" s="82" t="s">
        <v>349</v>
      </c>
      <c r="U88" s="70"/>
      <c r="V88" s="74"/>
      <c r="W88" s="79" t="s">
        <v>269</v>
      </c>
    </row>
    <row r="89" spans="1:25" ht="14" x14ac:dyDescent="0.2">
      <c r="A89" s="1"/>
      <c r="B89" s="1"/>
      <c r="C89" s="80"/>
      <c r="D89" s="92"/>
      <c r="E89" s="106" t="s">
        <v>324</v>
      </c>
      <c r="F89" s="86" t="s">
        <v>319</v>
      </c>
      <c r="G89" s="69">
        <f t="shared" si="3"/>
        <v>80</v>
      </c>
      <c r="H89" s="102" t="str">
        <f>"Calculation formula of #"&amp;G85</f>
        <v>Calculation formula of #76</v>
      </c>
      <c r="I89" s="102"/>
      <c r="J89" s="97"/>
      <c r="K89" s="72">
        <f t="shared" si="2"/>
        <v>80</v>
      </c>
      <c r="L89" s="73" t="s">
        <v>598</v>
      </c>
      <c r="M89" s="81" t="str">
        <f>"#00"&amp;K85&amp;"の計算式"</f>
        <v>#0076の計算式</v>
      </c>
      <c r="N89" s="74"/>
      <c r="O89" s="74"/>
      <c r="P89" s="81" t="s">
        <v>72</v>
      </c>
      <c r="Q89" s="75">
        <v>255</v>
      </c>
      <c r="R89" s="75" t="s">
        <v>594</v>
      </c>
      <c r="S89" s="76"/>
      <c r="T89" s="82" t="s">
        <v>349</v>
      </c>
      <c r="U89" s="70" t="s">
        <v>268</v>
      </c>
      <c r="V89" s="74"/>
      <c r="W89" s="79" t="s">
        <v>269</v>
      </c>
      <c r="Y89" s="46" t="s">
        <v>463</v>
      </c>
    </row>
    <row r="90" spans="1:25" ht="14" x14ac:dyDescent="0.2">
      <c r="A90" s="1"/>
      <c r="B90" s="1"/>
      <c r="C90" s="98"/>
      <c r="D90" s="100"/>
      <c r="E90" s="108"/>
      <c r="F90" s="101"/>
      <c r="G90" s="69">
        <f t="shared" si="3"/>
        <v>81</v>
      </c>
      <c r="H90" s="70" t="str">
        <f>"Check code of #00"&amp;G89</f>
        <v>Check code of #0080</v>
      </c>
      <c r="I90" s="70"/>
      <c r="J90" s="71" t="s">
        <v>590</v>
      </c>
      <c r="K90" s="72">
        <f t="shared" si="2"/>
        <v>81</v>
      </c>
      <c r="L90" s="73" t="s">
        <v>591</v>
      </c>
      <c r="M90" s="81" t="str">
        <f>"#00"&amp;K89&amp;"のチェックコード"</f>
        <v>#0080のチェックコード</v>
      </c>
      <c r="N90" s="74"/>
      <c r="O90" s="74"/>
      <c r="P90" s="81" t="s">
        <v>69</v>
      </c>
      <c r="Q90" s="75">
        <v>2</v>
      </c>
      <c r="R90" s="75" t="s">
        <v>594</v>
      </c>
      <c r="S90" s="76"/>
      <c r="T90" s="82" t="s">
        <v>349</v>
      </c>
      <c r="U90" s="70"/>
      <c r="V90" s="74"/>
      <c r="W90" s="79" t="s">
        <v>269</v>
      </c>
    </row>
    <row r="91" spans="1:25" ht="14" x14ac:dyDescent="0.2">
      <c r="A91" s="1"/>
      <c r="B91" s="1"/>
      <c r="C91" s="80"/>
      <c r="D91" s="86" t="s">
        <v>680</v>
      </c>
      <c r="E91" s="111" t="s">
        <v>89</v>
      </c>
      <c r="F91" s="86" t="s">
        <v>470</v>
      </c>
      <c r="G91" s="102">
        <f t="shared" si="3"/>
        <v>82</v>
      </c>
      <c r="H91" s="102" t="s">
        <v>681</v>
      </c>
      <c r="I91" s="102"/>
      <c r="J91" s="97"/>
      <c r="K91" s="72">
        <f t="shared" si="2"/>
        <v>82</v>
      </c>
      <c r="L91" s="73" t="s">
        <v>655</v>
      </c>
      <c r="M91" s="81" t="s">
        <v>682</v>
      </c>
      <c r="N91" s="74"/>
      <c r="O91" s="94" t="s">
        <v>279</v>
      </c>
      <c r="P91" s="81" t="s">
        <v>77</v>
      </c>
      <c r="Q91" s="75">
        <v>9</v>
      </c>
      <c r="R91" s="75" t="s">
        <v>594</v>
      </c>
      <c r="S91" s="76" t="s">
        <v>678</v>
      </c>
      <c r="T91" s="82" t="s">
        <v>349</v>
      </c>
      <c r="U91" s="70" t="s">
        <v>268</v>
      </c>
      <c r="V91" s="94" t="s">
        <v>350</v>
      </c>
      <c r="W91" s="79" t="s">
        <v>269</v>
      </c>
      <c r="Y91" s="47" t="s">
        <v>467</v>
      </c>
    </row>
    <row r="92" spans="1:25" ht="14" x14ac:dyDescent="0.2">
      <c r="A92" s="1"/>
      <c r="B92" s="1"/>
      <c r="C92" s="98"/>
      <c r="D92" s="104"/>
      <c r="E92" s="112"/>
      <c r="F92" s="78"/>
      <c r="G92" s="102">
        <f t="shared" si="3"/>
        <v>83</v>
      </c>
      <c r="H92" s="70" t="str">
        <f>"Check code of #00"&amp;G91</f>
        <v>Check code of #0082</v>
      </c>
      <c r="I92" s="70"/>
      <c r="J92" s="71" t="s">
        <v>590</v>
      </c>
      <c r="K92" s="72">
        <f t="shared" si="2"/>
        <v>83</v>
      </c>
      <c r="L92" s="73" t="s">
        <v>591</v>
      </c>
      <c r="M92" s="81" t="str">
        <f>"#00"&amp;K91&amp;"のチェックコード"</f>
        <v>#0082のチェックコード</v>
      </c>
      <c r="N92" s="74"/>
      <c r="O92" s="74"/>
      <c r="P92" s="81" t="s">
        <v>69</v>
      </c>
      <c r="Q92" s="75">
        <v>2</v>
      </c>
      <c r="R92" s="75" t="s">
        <v>594</v>
      </c>
      <c r="S92" s="76"/>
      <c r="T92" s="82" t="s">
        <v>349</v>
      </c>
      <c r="U92" s="70"/>
      <c r="V92" s="74"/>
      <c r="W92" s="79" t="s">
        <v>269</v>
      </c>
    </row>
    <row r="93" spans="1:25" ht="14" x14ac:dyDescent="0.2">
      <c r="A93" s="1"/>
      <c r="B93" s="1"/>
      <c r="C93" s="80"/>
      <c r="D93" s="93"/>
      <c r="E93" s="111" t="s">
        <v>324</v>
      </c>
      <c r="F93" s="86" t="s">
        <v>319</v>
      </c>
      <c r="G93" s="102">
        <f t="shared" si="3"/>
        <v>84</v>
      </c>
      <c r="H93" s="102" t="str">
        <f>"Calculation formula of #"&amp;G91</f>
        <v>Calculation formula of #82</v>
      </c>
      <c r="I93" s="102"/>
      <c r="J93" s="97"/>
      <c r="K93" s="72">
        <f t="shared" si="2"/>
        <v>84</v>
      </c>
      <c r="L93" s="73" t="s">
        <v>598</v>
      </c>
      <c r="M93" s="81" t="str">
        <f>"#00"&amp;K91&amp;"の計算式"</f>
        <v>#0082の計算式</v>
      </c>
      <c r="N93" s="74"/>
      <c r="O93" s="74"/>
      <c r="P93" s="81" t="s">
        <v>72</v>
      </c>
      <c r="Q93" s="75">
        <v>255</v>
      </c>
      <c r="R93" s="75" t="s">
        <v>594</v>
      </c>
      <c r="S93" s="76"/>
      <c r="T93" s="82" t="s">
        <v>349</v>
      </c>
      <c r="U93" s="70" t="s">
        <v>268</v>
      </c>
      <c r="V93" s="74"/>
      <c r="W93" s="79" t="s">
        <v>269</v>
      </c>
      <c r="Y93" s="45" t="s">
        <v>464</v>
      </c>
    </row>
    <row r="94" spans="1:25" ht="14" x14ac:dyDescent="0.2">
      <c r="A94" s="1"/>
      <c r="B94" s="1"/>
      <c r="C94" s="98"/>
      <c r="D94" s="101"/>
      <c r="E94" s="112"/>
      <c r="F94" s="78"/>
      <c r="G94" s="102">
        <f t="shared" si="3"/>
        <v>85</v>
      </c>
      <c r="H94" s="70" t="str">
        <f>"Check code of #00"&amp;G93</f>
        <v>Check code of #0084</v>
      </c>
      <c r="I94" s="70"/>
      <c r="J94" s="71" t="s">
        <v>590</v>
      </c>
      <c r="K94" s="72">
        <f t="shared" si="2"/>
        <v>85</v>
      </c>
      <c r="L94" s="73" t="s">
        <v>591</v>
      </c>
      <c r="M94" s="81" t="str">
        <f>"#00"&amp;K93&amp;"のチェックコード"</f>
        <v>#0084のチェックコード</v>
      </c>
      <c r="N94" s="74"/>
      <c r="O94" s="74"/>
      <c r="P94" s="81" t="s">
        <v>69</v>
      </c>
      <c r="Q94" s="75">
        <v>2</v>
      </c>
      <c r="R94" s="75" t="s">
        <v>594</v>
      </c>
      <c r="S94" s="76"/>
      <c r="T94" s="82" t="s">
        <v>349</v>
      </c>
      <c r="U94" s="70"/>
      <c r="V94" s="74"/>
      <c r="W94" s="79" t="s">
        <v>269</v>
      </c>
    </row>
    <row r="95" spans="1:25" ht="14" x14ac:dyDescent="0.2">
      <c r="A95" s="1"/>
      <c r="B95" s="1"/>
      <c r="C95" s="80"/>
      <c r="D95" s="86" t="s">
        <v>325</v>
      </c>
      <c r="E95" s="111" t="s">
        <v>90</v>
      </c>
      <c r="F95" s="86" t="s">
        <v>470</v>
      </c>
      <c r="G95" s="102">
        <f t="shared" si="3"/>
        <v>86</v>
      </c>
      <c r="H95" s="102" t="s">
        <v>683</v>
      </c>
      <c r="I95" s="102"/>
      <c r="J95" s="97"/>
      <c r="K95" s="72">
        <f t="shared" si="2"/>
        <v>86</v>
      </c>
      <c r="L95" s="73" t="s">
        <v>655</v>
      </c>
      <c r="M95" s="81" t="s">
        <v>684</v>
      </c>
      <c r="N95" s="74"/>
      <c r="O95" s="94" t="s">
        <v>279</v>
      </c>
      <c r="P95" s="81" t="s">
        <v>77</v>
      </c>
      <c r="Q95" s="75">
        <v>9</v>
      </c>
      <c r="R95" s="75" t="s">
        <v>594</v>
      </c>
      <c r="S95" s="76" t="s">
        <v>678</v>
      </c>
      <c r="T95" s="82" t="s">
        <v>349</v>
      </c>
      <c r="U95" s="70" t="s">
        <v>268</v>
      </c>
      <c r="V95" s="94" t="s">
        <v>350</v>
      </c>
      <c r="W95" s="79" t="s">
        <v>269</v>
      </c>
      <c r="Y95" s="47" t="s">
        <v>475</v>
      </c>
    </row>
    <row r="96" spans="1:25" ht="14" x14ac:dyDescent="0.2">
      <c r="A96" s="1"/>
      <c r="B96" s="1"/>
      <c r="C96" s="98"/>
      <c r="D96" s="104"/>
      <c r="E96" s="112"/>
      <c r="F96" s="78"/>
      <c r="G96" s="102">
        <f t="shared" si="3"/>
        <v>87</v>
      </c>
      <c r="H96" s="70" t="str">
        <f>"Check code of #00"&amp;G95</f>
        <v>Check code of #0086</v>
      </c>
      <c r="I96" s="70"/>
      <c r="J96" s="71" t="s">
        <v>590</v>
      </c>
      <c r="K96" s="72">
        <f t="shared" si="2"/>
        <v>87</v>
      </c>
      <c r="L96" s="73" t="s">
        <v>591</v>
      </c>
      <c r="M96" s="81" t="str">
        <f>"#00"&amp;K95&amp;"のチェックコード"</f>
        <v>#0086のチェックコード</v>
      </c>
      <c r="N96" s="74"/>
      <c r="O96" s="74"/>
      <c r="P96" s="81" t="s">
        <v>69</v>
      </c>
      <c r="Q96" s="75">
        <v>2</v>
      </c>
      <c r="R96" s="75" t="s">
        <v>594</v>
      </c>
      <c r="S96" s="76"/>
      <c r="T96" s="82" t="s">
        <v>349</v>
      </c>
      <c r="U96" s="70"/>
      <c r="V96" s="74"/>
      <c r="W96" s="79" t="s">
        <v>269</v>
      </c>
    </row>
    <row r="97" spans="1:25" ht="14" x14ac:dyDescent="0.2">
      <c r="A97" s="1"/>
      <c r="B97" s="1"/>
      <c r="C97" s="80"/>
      <c r="D97" s="93"/>
      <c r="E97" s="111" t="s">
        <v>324</v>
      </c>
      <c r="F97" s="86" t="s">
        <v>319</v>
      </c>
      <c r="G97" s="102">
        <f t="shared" si="3"/>
        <v>88</v>
      </c>
      <c r="H97" s="102" t="str">
        <f>"Calculation formula of #"&amp;G95</f>
        <v>Calculation formula of #86</v>
      </c>
      <c r="I97" s="102"/>
      <c r="J97" s="97"/>
      <c r="K97" s="72">
        <f t="shared" si="2"/>
        <v>88</v>
      </c>
      <c r="L97" s="73" t="s">
        <v>598</v>
      </c>
      <c r="M97" s="81" t="str">
        <f>"#00"&amp;K95&amp;"の計算式"</f>
        <v>#0086の計算式</v>
      </c>
      <c r="N97" s="74"/>
      <c r="O97" s="74"/>
      <c r="P97" s="81" t="s">
        <v>72</v>
      </c>
      <c r="Q97" s="75">
        <v>255</v>
      </c>
      <c r="R97" s="75" t="s">
        <v>594</v>
      </c>
      <c r="S97" s="76"/>
      <c r="T97" s="82" t="s">
        <v>349</v>
      </c>
      <c r="U97" s="70" t="s">
        <v>268</v>
      </c>
      <c r="V97" s="74"/>
      <c r="W97" s="79" t="s">
        <v>269</v>
      </c>
      <c r="Y97" s="47" t="s">
        <v>465</v>
      </c>
    </row>
    <row r="98" spans="1:25" ht="14" x14ac:dyDescent="0.2">
      <c r="A98" s="1"/>
      <c r="B98" s="1"/>
      <c r="C98" s="98"/>
      <c r="D98" s="104"/>
      <c r="E98" s="113"/>
      <c r="F98" s="78"/>
      <c r="G98" s="102">
        <f t="shared" si="3"/>
        <v>89</v>
      </c>
      <c r="H98" s="70" t="str">
        <f>"Check code of #00"&amp;G97</f>
        <v>Check code of #0088</v>
      </c>
      <c r="I98" s="70"/>
      <c r="J98" s="71" t="s">
        <v>590</v>
      </c>
      <c r="K98" s="72">
        <f t="shared" si="2"/>
        <v>89</v>
      </c>
      <c r="L98" s="73" t="s">
        <v>591</v>
      </c>
      <c r="M98" s="81" t="str">
        <f>"#00"&amp;K97&amp;"のチェックコード"</f>
        <v>#0088のチェックコード</v>
      </c>
      <c r="N98" s="74"/>
      <c r="O98" s="74"/>
      <c r="P98" s="81" t="s">
        <v>69</v>
      </c>
      <c r="Q98" s="75">
        <v>2</v>
      </c>
      <c r="R98" s="75" t="s">
        <v>594</v>
      </c>
      <c r="S98" s="76"/>
      <c r="T98" s="82" t="s">
        <v>349</v>
      </c>
      <c r="U98" s="70"/>
      <c r="V98" s="74"/>
      <c r="W98" s="79" t="s">
        <v>269</v>
      </c>
    </row>
    <row r="99" spans="1:25" ht="14" x14ac:dyDescent="0.2">
      <c r="A99" s="1"/>
      <c r="B99" s="1"/>
      <c r="C99" s="80"/>
      <c r="D99" s="84" t="s">
        <v>685</v>
      </c>
      <c r="E99" s="85"/>
      <c r="F99" s="86" t="s">
        <v>470</v>
      </c>
      <c r="G99" s="102">
        <f t="shared" si="3"/>
        <v>90</v>
      </c>
      <c r="H99" s="102" t="s">
        <v>685</v>
      </c>
      <c r="I99" s="102"/>
      <c r="J99" s="97"/>
      <c r="K99" s="72">
        <f t="shared" si="2"/>
        <v>90</v>
      </c>
      <c r="L99" s="81" t="s">
        <v>626</v>
      </c>
      <c r="M99" s="81" t="s">
        <v>686</v>
      </c>
      <c r="N99" s="74"/>
      <c r="O99" s="74"/>
      <c r="P99" s="73" t="s">
        <v>76</v>
      </c>
      <c r="Q99" s="75" t="s">
        <v>84</v>
      </c>
      <c r="R99" s="75" t="s">
        <v>594</v>
      </c>
      <c r="S99" s="76"/>
      <c r="T99" s="82" t="s">
        <v>349</v>
      </c>
      <c r="U99" s="70" t="s">
        <v>268</v>
      </c>
      <c r="V99" s="74"/>
      <c r="W99" s="79" t="s">
        <v>269</v>
      </c>
      <c r="Y99" s="45" t="s">
        <v>466</v>
      </c>
    </row>
    <row r="100" spans="1:25" ht="14" x14ac:dyDescent="0.2">
      <c r="A100" s="1"/>
      <c r="B100" s="1"/>
      <c r="C100" s="98"/>
      <c r="D100" s="99"/>
      <c r="E100" s="100"/>
      <c r="F100" s="112"/>
      <c r="G100" s="102">
        <f t="shared" si="3"/>
        <v>91</v>
      </c>
      <c r="H100" s="70" t="str">
        <f>"Check code of #00"&amp;G99</f>
        <v>Check code of #0090</v>
      </c>
      <c r="I100" s="70"/>
      <c r="J100" s="71" t="s">
        <v>590</v>
      </c>
      <c r="K100" s="72">
        <f t="shared" si="2"/>
        <v>91</v>
      </c>
      <c r="L100" s="73" t="s">
        <v>591</v>
      </c>
      <c r="M100" s="81" t="str">
        <f>"#00"&amp;K99&amp;"のチェックコード"</f>
        <v>#0090のチェックコード</v>
      </c>
      <c r="N100" s="74"/>
      <c r="O100" s="74"/>
      <c r="P100" s="81" t="s">
        <v>69</v>
      </c>
      <c r="Q100" s="75">
        <v>2</v>
      </c>
      <c r="R100" s="75" t="s">
        <v>594</v>
      </c>
      <c r="S100" s="76"/>
      <c r="T100" s="82" t="s">
        <v>349</v>
      </c>
      <c r="U100" s="70"/>
      <c r="V100" s="74"/>
      <c r="W100" s="79" t="s">
        <v>269</v>
      </c>
    </row>
    <row r="101" spans="1:25" ht="14" x14ac:dyDescent="0.2">
      <c r="A101" s="1"/>
      <c r="B101" s="1"/>
      <c r="C101" s="80"/>
      <c r="D101" s="84" t="s">
        <v>91</v>
      </c>
      <c r="E101" s="85"/>
      <c r="F101" s="86" t="s">
        <v>470</v>
      </c>
      <c r="G101" s="102">
        <f t="shared" si="3"/>
        <v>92</v>
      </c>
      <c r="H101" s="102" t="s">
        <v>687</v>
      </c>
      <c r="I101" s="102"/>
      <c r="J101" s="97"/>
      <c r="K101" s="72">
        <f t="shared" si="2"/>
        <v>92</v>
      </c>
      <c r="L101" s="73" t="s">
        <v>688</v>
      </c>
      <c r="M101" s="81" t="s">
        <v>689</v>
      </c>
      <c r="N101" s="74"/>
      <c r="O101" s="74"/>
      <c r="P101" s="81" t="s">
        <v>77</v>
      </c>
      <c r="Q101" s="75">
        <v>6</v>
      </c>
      <c r="R101" s="75" t="s">
        <v>594</v>
      </c>
      <c r="S101" s="76" t="s">
        <v>690</v>
      </c>
      <c r="T101" s="82" t="s">
        <v>349</v>
      </c>
      <c r="U101" s="70" t="s">
        <v>268</v>
      </c>
      <c r="V101" s="74"/>
      <c r="W101" s="79" t="s">
        <v>269</v>
      </c>
      <c r="Y101" s="47" t="s">
        <v>477</v>
      </c>
    </row>
    <row r="102" spans="1:25" ht="14" x14ac:dyDescent="0.2">
      <c r="A102" s="1"/>
      <c r="B102" s="1"/>
      <c r="C102" s="98"/>
      <c r="D102" s="99"/>
      <c r="E102" s="100"/>
      <c r="F102" s="112"/>
      <c r="G102" s="102">
        <f t="shared" si="3"/>
        <v>93</v>
      </c>
      <c r="H102" s="70" t="str">
        <f>"Check code of #00"&amp;G101</f>
        <v>Check code of #0092</v>
      </c>
      <c r="I102" s="70"/>
      <c r="J102" s="71" t="s">
        <v>590</v>
      </c>
      <c r="K102" s="72">
        <f t="shared" si="2"/>
        <v>93</v>
      </c>
      <c r="L102" s="73" t="s">
        <v>591</v>
      </c>
      <c r="M102" s="81" t="str">
        <f>"#00"&amp;K101&amp;"のチェックコード"</f>
        <v>#0092のチェックコード</v>
      </c>
      <c r="N102" s="74"/>
      <c r="O102" s="74"/>
      <c r="P102" s="81" t="s">
        <v>69</v>
      </c>
      <c r="Q102" s="75">
        <v>2</v>
      </c>
      <c r="R102" s="75" t="s">
        <v>594</v>
      </c>
      <c r="S102" s="76"/>
      <c r="T102" s="82" t="s">
        <v>349</v>
      </c>
      <c r="U102" s="70"/>
      <c r="V102" s="74"/>
      <c r="W102" s="79" t="s">
        <v>269</v>
      </c>
    </row>
    <row r="103" spans="1:25" ht="14" x14ac:dyDescent="0.2">
      <c r="A103" s="1"/>
      <c r="B103" s="1"/>
      <c r="C103" s="80"/>
      <c r="D103" s="84" t="s">
        <v>691</v>
      </c>
      <c r="E103" s="85"/>
      <c r="F103" s="111" t="s">
        <v>319</v>
      </c>
      <c r="G103" s="102">
        <f t="shared" si="3"/>
        <v>94</v>
      </c>
      <c r="H103" s="102" t="s">
        <v>692</v>
      </c>
      <c r="I103" s="102"/>
      <c r="J103" s="97"/>
      <c r="K103" s="72">
        <f t="shared" si="2"/>
        <v>94</v>
      </c>
      <c r="L103" s="73" t="s">
        <v>598</v>
      </c>
      <c r="M103" s="81" t="s">
        <v>693</v>
      </c>
      <c r="N103" s="74"/>
      <c r="O103" s="74"/>
      <c r="P103" s="81" t="s">
        <v>72</v>
      </c>
      <c r="Q103" s="75">
        <v>255</v>
      </c>
      <c r="R103" s="75" t="s">
        <v>594</v>
      </c>
      <c r="S103" s="76" t="s">
        <v>694</v>
      </c>
      <c r="T103" s="82" t="s">
        <v>349</v>
      </c>
      <c r="U103" s="70" t="s">
        <v>268</v>
      </c>
      <c r="V103" s="74"/>
      <c r="W103" s="79" t="s">
        <v>269</v>
      </c>
      <c r="Y103" s="46" t="s">
        <v>468</v>
      </c>
    </row>
    <row r="104" spans="1:25" ht="14" x14ac:dyDescent="0.2">
      <c r="A104" s="1"/>
      <c r="B104" s="1"/>
      <c r="C104" s="98"/>
      <c r="D104" s="99"/>
      <c r="E104" s="100"/>
      <c r="F104" s="112"/>
      <c r="G104" s="102">
        <f t="shared" si="3"/>
        <v>95</v>
      </c>
      <c r="H104" s="70" t="str">
        <f>"Check code of #00"&amp;G103</f>
        <v>Check code of #0094</v>
      </c>
      <c r="I104" s="70"/>
      <c r="J104" s="71" t="s">
        <v>590</v>
      </c>
      <c r="K104" s="72">
        <f t="shared" si="2"/>
        <v>95</v>
      </c>
      <c r="L104" s="73" t="s">
        <v>591</v>
      </c>
      <c r="M104" s="81" t="str">
        <f>"#00"&amp;K103&amp;"のチェックコード"</f>
        <v>#0094のチェックコード</v>
      </c>
      <c r="N104" s="74"/>
      <c r="O104" s="74"/>
      <c r="P104" s="81" t="s">
        <v>69</v>
      </c>
      <c r="Q104" s="75">
        <v>2</v>
      </c>
      <c r="R104" s="75" t="s">
        <v>594</v>
      </c>
      <c r="S104" s="76"/>
      <c r="T104" s="82" t="s">
        <v>349</v>
      </c>
      <c r="U104" s="70"/>
      <c r="V104" s="74"/>
      <c r="W104" s="79" t="s">
        <v>269</v>
      </c>
    </row>
    <row r="105" spans="1:25" ht="14" x14ac:dyDescent="0.2">
      <c r="A105" s="1"/>
      <c r="B105" s="1"/>
      <c r="C105" s="80"/>
      <c r="D105" s="84" t="s">
        <v>92</v>
      </c>
      <c r="E105" s="85"/>
      <c r="F105" s="111" t="s">
        <v>64</v>
      </c>
      <c r="G105" s="102">
        <f t="shared" si="3"/>
        <v>96</v>
      </c>
      <c r="H105" s="102" t="s">
        <v>695</v>
      </c>
      <c r="I105" s="102"/>
      <c r="J105" s="97"/>
      <c r="K105" s="72">
        <f t="shared" si="2"/>
        <v>96</v>
      </c>
      <c r="L105" s="73" t="s">
        <v>655</v>
      </c>
      <c r="M105" s="81" t="s">
        <v>696</v>
      </c>
      <c r="N105" s="74"/>
      <c r="O105" s="74"/>
      <c r="P105" s="81" t="s">
        <v>77</v>
      </c>
      <c r="Q105" s="75">
        <v>6</v>
      </c>
      <c r="R105" s="75" t="s">
        <v>594</v>
      </c>
      <c r="S105" s="76" t="s">
        <v>657</v>
      </c>
      <c r="T105" s="82" t="s">
        <v>349</v>
      </c>
      <c r="U105" s="70" t="s">
        <v>268</v>
      </c>
      <c r="V105" s="74"/>
      <c r="W105" s="79" t="s">
        <v>269</v>
      </c>
      <c r="Y105" s="46" t="s">
        <v>478</v>
      </c>
    </row>
    <row r="106" spans="1:25" ht="14" x14ac:dyDescent="0.2">
      <c r="A106" s="1"/>
      <c r="B106" s="1"/>
      <c r="C106" s="98"/>
      <c r="D106" s="99"/>
      <c r="E106" s="100"/>
      <c r="F106" s="112"/>
      <c r="G106" s="102">
        <f t="shared" si="3"/>
        <v>97</v>
      </c>
      <c r="H106" s="70" t="str">
        <f>"Check code of #00"&amp;G105</f>
        <v>Check code of #0096</v>
      </c>
      <c r="I106" s="70"/>
      <c r="J106" s="71" t="s">
        <v>590</v>
      </c>
      <c r="K106" s="72">
        <f t="shared" si="2"/>
        <v>97</v>
      </c>
      <c r="L106" s="73" t="s">
        <v>591</v>
      </c>
      <c r="M106" s="81" t="str">
        <f>"#00"&amp;K105&amp;"のチェックコード"</f>
        <v>#0096のチェックコード</v>
      </c>
      <c r="N106" s="74"/>
      <c r="O106" s="74"/>
      <c r="P106" s="81" t="s">
        <v>69</v>
      </c>
      <c r="Q106" s="75">
        <v>2</v>
      </c>
      <c r="R106" s="75" t="s">
        <v>594</v>
      </c>
      <c r="S106" s="76"/>
      <c r="T106" s="82" t="s">
        <v>349</v>
      </c>
      <c r="U106" s="70"/>
      <c r="V106" s="74"/>
      <c r="W106" s="79" t="s">
        <v>269</v>
      </c>
    </row>
    <row r="107" spans="1:25" ht="14" x14ac:dyDescent="0.2">
      <c r="A107" s="1"/>
      <c r="B107" s="1"/>
      <c r="C107" s="80"/>
      <c r="D107" s="217" t="s">
        <v>414</v>
      </c>
      <c r="E107" s="114" t="s">
        <v>697</v>
      </c>
      <c r="F107" s="86" t="s">
        <v>470</v>
      </c>
      <c r="G107" s="102">
        <f t="shared" si="3"/>
        <v>98</v>
      </c>
      <c r="H107" s="102" t="s">
        <v>698</v>
      </c>
      <c r="I107" s="102"/>
      <c r="J107" s="97"/>
      <c r="K107" s="72">
        <f t="shared" si="2"/>
        <v>98</v>
      </c>
      <c r="L107" s="73" t="s">
        <v>660</v>
      </c>
      <c r="M107" s="81" t="s">
        <v>699</v>
      </c>
      <c r="N107" s="74"/>
      <c r="O107" s="74"/>
      <c r="P107" s="81" t="s">
        <v>77</v>
      </c>
      <c r="Q107" s="75">
        <v>6</v>
      </c>
      <c r="R107" s="75" t="s">
        <v>594</v>
      </c>
      <c r="S107" s="76" t="s">
        <v>657</v>
      </c>
      <c r="T107" s="82" t="s">
        <v>349</v>
      </c>
      <c r="U107" s="70" t="s">
        <v>268</v>
      </c>
      <c r="V107" s="74"/>
      <c r="W107" s="79" t="s">
        <v>269</v>
      </c>
      <c r="Y107" s="46" t="s">
        <v>480</v>
      </c>
    </row>
    <row r="108" spans="1:25" ht="14" x14ac:dyDescent="0.2">
      <c r="A108" s="1"/>
      <c r="B108" s="1"/>
      <c r="C108" s="98"/>
      <c r="D108" s="218"/>
      <c r="E108" s="112"/>
      <c r="F108" s="78"/>
      <c r="G108" s="102">
        <f t="shared" si="3"/>
        <v>99</v>
      </c>
      <c r="H108" s="70" t="str">
        <f>"Check code of #00"&amp;G107</f>
        <v>Check code of #0098</v>
      </c>
      <c r="I108" s="70"/>
      <c r="J108" s="71" t="s">
        <v>590</v>
      </c>
      <c r="K108" s="72">
        <f t="shared" si="2"/>
        <v>99</v>
      </c>
      <c r="L108" s="73" t="s">
        <v>591</v>
      </c>
      <c r="M108" s="81" t="str">
        <f>"#00"&amp;K107&amp;"のチェックコード"</f>
        <v>#0098のチェックコード</v>
      </c>
      <c r="N108" s="74"/>
      <c r="O108" s="74"/>
      <c r="P108" s="81" t="s">
        <v>69</v>
      </c>
      <c r="Q108" s="75">
        <v>2</v>
      </c>
      <c r="R108" s="75" t="s">
        <v>594</v>
      </c>
      <c r="S108" s="76"/>
      <c r="T108" s="82" t="s">
        <v>349</v>
      </c>
      <c r="U108" s="70"/>
      <c r="V108" s="74"/>
      <c r="W108" s="79" t="s">
        <v>269</v>
      </c>
    </row>
    <row r="109" spans="1:25" ht="14" x14ac:dyDescent="0.2">
      <c r="A109" s="1"/>
      <c r="B109" s="1"/>
      <c r="C109" s="80"/>
      <c r="D109" s="93"/>
      <c r="E109" s="111" t="s">
        <v>700</v>
      </c>
      <c r="F109" s="115" t="s">
        <v>45</v>
      </c>
      <c r="G109" s="102">
        <f t="shared" si="3"/>
        <v>100</v>
      </c>
      <c r="H109" s="102" t="s">
        <v>701</v>
      </c>
      <c r="I109" s="102"/>
      <c r="J109" s="97"/>
      <c r="K109" s="72">
        <f t="shared" si="2"/>
        <v>100</v>
      </c>
      <c r="L109" s="73" t="s">
        <v>660</v>
      </c>
      <c r="M109" s="81" t="s">
        <v>702</v>
      </c>
      <c r="N109" s="74"/>
      <c r="O109" s="74"/>
      <c r="P109" s="81" t="s">
        <v>77</v>
      </c>
      <c r="Q109" s="75">
        <v>7</v>
      </c>
      <c r="R109" s="75" t="s">
        <v>594</v>
      </c>
      <c r="S109" s="76" t="s">
        <v>703</v>
      </c>
      <c r="T109" s="82" t="s">
        <v>349</v>
      </c>
      <c r="U109" s="70" t="s">
        <v>268</v>
      </c>
      <c r="V109" s="74"/>
      <c r="W109" s="79" t="s">
        <v>269</v>
      </c>
      <c r="Y109" s="46" t="s">
        <v>479</v>
      </c>
    </row>
    <row r="110" spans="1:25" ht="14" x14ac:dyDescent="0.2">
      <c r="A110" s="1"/>
      <c r="B110" s="1"/>
      <c r="C110" s="98"/>
      <c r="D110" s="104"/>
      <c r="E110" s="112"/>
      <c r="F110" s="78"/>
      <c r="G110" s="102">
        <f t="shared" si="3"/>
        <v>101</v>
      </c>
      <c r="H110" s="70" t="str">
        <f>"Check code of #0"&amp;G109</f>
        <v>Check code of #0100</v>
      </c>
      <c r="I110" s="70"/>
      <c r="J110" s="71" t="s">
        <v>590</v>
      </c>
      <c r="K110" s="72">
        <f t="shared" si="2"/>
        <v>101</v>
      </c>
      <c r="L110" s="73" t="s">
        <v>591</v>
      </c>
      <c r="M110" s="81" t="str">
        <f>"#0"&amp;K109&amp;"のチェックコード"</f>
        <v>#0100のチェックコード</v>
      </c>
      <c r="N110" s="74"/>
      <c r="O110" s="74"/>
      <c r="P110" s="81" t="s">
        <v>69</v>
      </c>
      <c r="Q110" s="75">
        <v>2</v>
      </c>
      <c r="R110" s="75" t="s">
        <v>594</v>
      </c>
      <c r="S110" s="76"/>
      <c r="T110" s="82" t="s">
        <v>349</v>
      </c>
      <c r="U110" s="70"/>
      <c r="V110" s="74"/>
      <c r="W110" s="79" t="s">
        <v>269</v>
      </c>
    </row>
    <row r="111" spans="1:25" ht="14" x14ac:dyDescent="0.2">
      <c r="A111" s="1"/>
      <c r="B111" s="1"/>
      <c r="C111" s="80"/>
      <c r="D111" s="93"/>
      <c r="E111" s="111" t="s">
        <v>704</v>
      </c>
      <c r="F111" s="115" t="s">
        <v>45</v>
      </c>
      <c r="G111" s="102">
        <f t="shared" si="3"/>
        <v>102</v>
      </c>
      <c r="H111" s="102" t="s">
        <v>705</v>
      </c>
      <c r="I111" s="102"/>
      <c r="J111" s="97"/>
      <c r="K111" s="72">
        <f t="shared" si="2"/>
        <v>102</v>
      </c>
      <c r="L111" s="73" t="s">
        <v>598</v>
      </c>
      <c r="M111" s="116" t="s">
        <v>311</v>
      </c>
      <c r="N111" s="74"/>
      <c r="O111" s="74"/>
      <c r="P111" s="81" t="s">
        <v>72</v>
      </c>
      <c r="Q111" s="75">
        <v>255</v>
      </c>
      <c r="R111" s="75" t="s">
        <v>594</v>
      </c>
      <c r="S111" s="76" t="s">
        <v>706</v>
      </c>
      <c r="T111" s="82" t="s">
        <v>349</v>
      </c>
      <c r="U111" s="70" t="s">
        <v>268</v>
      </c>
      <c r="V111" s="74"/>
      <c r="W111" s="79" t="s">
        <v>269</v>
      </c>
      <c r="Y111" s="45" t="s">
        <v>481</v>
      </c>
    </row>
    <row r="112" spans="1:25" ht="14" x14ac:dyDescent="0.2">
      <c r="A112" s="1"/>
      <c r="B112" s="1"/>
      <c r="C112" s="98"/>
      <c r="D112" s="104"/>
      <c r="E112" s="113"/>
      <c r="F112" s="78"/>
      <c r="G112" s="102">
        <f t="shared" si="3"/>
        <v>103</v>
      </c>
      <c r="H112" s="70" t="str">
        <f>"Check code of #0"&amp;G111</f>
        <v>Check code of #0102</v>
      </c>
      <c r="I112" s="70"/>
      <c r="J112" s="71" t="s">
        <v>590</v>
      </c>
      <c r="K112" s="72">
        <f t="shared" si="2"/>
        <v>103</v>
      </c>
      <c r="L112" s="73" t="s">
        <v>591</v>
      </c>
      <c r="M112" s="81" t="str">
        <f>"#0"&amp;K111&amp;"のチェックコード"</f>
        <v>#0102のチェックコード</v>
      </c>
      <c r="N112" s="74"/>
      <c r="O112" s="74"/>
      <c r="P112" s="81" t="s">
        <v>69</v>
      </c>
      <c r="Q112" s="75">
        <v>2</v>
      </c>
      <c r="R112" s="75" t="s">
        <v>594</v>
      </c>
      <c r="S112" s="76"/>
      <c r="T112" s="82" t="s">
        <v>349</v>
      </c>
      <c r="U112" s="70"/>
      <c r="V112" s="74"/>
      <c r="W112" s="79" t="s">
        <v>269</v>
      </c>
    </row>
    <row r="113" spans="1:25" ht="14" x14ac:dyDescent="0.2">
      <c r="A113" s="1"/>
      <c r="B113" s="1"/>
      <c r="C113" s="80"/>
      <c r="D113" s="84" t="s">
        <v>7</v>
      </c>
      <c r="E113" s="85"/>
      <c r="F113" s="111" t="s">
        <v>64</v>
      </c>
      <c r="G113" s="102">
        <f t="shared" si="3"/>
        <v>104</v>
      </c>
      <c r="H113" s="102" t="s">
        <v>78</v>
      </c>
      <c r="I113" s="102"/>
      <c r="J113" s="97"/>
      <c r="K113" s="72">
        <f t="shared" si="2"/>
        <v>104</v>
      </c>
      <c r="L113" s="73" t="s">
        <v>598</v>
      </c>
      <c r="M113" s="81" t="s">
        <v>707</v>
      </c>
      <c r="N113" s="74"/>
      <c r="O113" s="74"/>
      <c r="P113" s="81" t="s">
        <v>72</v>
      </c>
      <c r="Q113" s="75">
        <v>255</v>
      </c>
      <c r="R113" s="75" t="s">
        <v>594</v>
      </c>
      <c r="S113" s="76" t="s">
        <v>708</v>
      </c>
      <c r="T113" s="82" t="s">
        <v>349</v>
      </c>
      <c r="U113" s="70" t="s">
        <v>268</v>
      </c>
      <c r="V113" s="74"/>
      <c r="W113" s="79" t="s">
        <v>269</v>
      </c>
      <c r="Y113" s="45" t="s">
        <v>483</v>
      </c>
    </row>
    <row r="114" spans="1:25" ht="14" x14ac:dyDescent="0.2">
      <c r="A114" s="1"/>
      <c r="B114" s="1"/>
      <c r="C114" s="98"/>
      <c r="D114" s="99"/>
      <c r="E114" s="100"/>
      <c r="F114" s="112"/>
      <c r="G114" s="102">
        <f t="shared" si="3"/>
        <v>105</v>
      </c>
      <c r="H114" s="70" t="str">
        <f>"Check code of #0"&amp;G113</f>
        <v>Check code of #0104</v>
      </c>
      <c r="I114" s="70"/>
      <c r="J114" s="71" t="s">
        <v>590</v>
      </c>
      <c r="K114" s="72">
        <f t="shared" si="2"/>
        <v>105</v>
      </c>
      <c r="L114" s="73" t="s">
        <v>591</v>
      </c>
      <c r="M114" s="81" t="str">
        <f>"#0"&amp;K113&amp;"のチェックコード"</f>
        <v>#0104のチェックコード</v>
      </c>
      <c r="N114" s="74"/>
      <c r="O114" s="74"/>
      <c r="P114" s="81" t="s">
        <v>69</v>
      </c>
      <c r="Q114" s="75">
        <v>2</v>
      </c>
      <c r="R114" s="75" t="s">
        <v>594</v>
      </c>
      <c r="S114" s="76"/>
      <c r="T114" s="82" t="s">
        <v>349</v>
      </c>
      <c r="U114" s="70"/>
      <c r="V114" s="74"/>
      <c r="W114" s="79" t="s">
        <v>269</v>
      </c>
    </row>
    <row r="115" spans="1:25" ht="14" x14ac:dyDescent="0.2">
      <c r="A115" s="1"/>
      <c r="B115" s="1"/>
      <c r="C115" s="80"/>
      <c r="D115" s="86" t="s">
        <v>8</v>
      </c>
      <c r="E115" s="114" t="s">
        <v>9</v>
      </c>
      <c r="F115" s="115" t="s">
        <v>64</v>
      </c>
      <c r="G115" s="102">
        <f t="shared" si="3"/>
        <v>106</v>
      </c>
      <c r="H115" s="102" t="s">
        <v>27</v>
      </c>
      <c r="I115" s="102"/>
      <c r="J115" s="97"/>
      <c r="K115" s="72">
        <f t="shared" si="2"/>
        <v>106</v>
      </c>
      <c r="L115" s="73" t="s">
        <v>598</v>
      </c>
      <c r="M115" s="81" t="s">
        <v>709</v>
      </c>
      <c r="N115" s="74"/>
      <c r="O115" s="74"/>
      <c r="P115" s="81" t="s">
        <v>72</v>
      </c>
      <c r="Q115" s="75">
        <v>255</v>
      </c>
      <c r="R115" s="75" t="s">
        <v>594</v>
      </c>
      <c r="S115" s="76" t="s">
        <v>710</v>
      </c>
      <c r="T115" s="82" t="s">
        <v>349</v>
      </c>
      <c r="U115" s="70" t="s">
        <v>268</v>
      </c>
      <c r="V115" s="74"/>
      <c r="W115" s="79" t="s">
        <v>269</v>
      </c>
      <c r="Y115" s="46" t="s">
        <v>519</v>
      </c>
    </row>
    <row r="116" spans="1:25" ht="14" x14ac:dyDescent="0.2">
      <c r="A116" s="1"/>
      <c r="B116" s="1"/>
      <c r="C116" s="98"/>
      <c r="D116" s="104"/>
      <c r="E116" s="112"/>
      <c r="F116" s="78"/>
      <c r="G116" s="102">
        <f t="shared" si="3"/>
        <v>107</v>
      </c>
      <c r="H116" s="70" t="str">
        <f>"Check code of #0"&amp;G115</f>
        <v>Check code of #0106</v>
      </c>
      <c r="I116" s="70"/>
      <c r="J116" s="71" t="s">
        <v>590</v>
      </c>
      <c r="K116" s="72">
        <f t="shared" si="2"/>
        <v>107</v>
      </c>
      <c r="L116" s="73" t="s">
        <v>591</v>
      </c>
      <c r="M116" s="81" t="str">
        <f>"#0"&amp;K115&amp;"のチェックコード"</f>
        <v>#0106のチェックコード</v>
      </c>
      <c r="N116" s="74"/>
      <c r="O116" s="74"/>
      <c r="P116" s="81" t="s">
        <v>69</v>
      </c>
      <c r="Q116" s="75">
        <v>2</v>
      </c>
      <c r="R116" s="75" t="s">
        <v>594</v>
      </c>
      <c r="S116" s="76"/>
      <c r="T116" s="82" t="s">
        <v>349</v>
      </c>
      <c r="U116" s="70"/>
      <c r="V116" s="74"/>
      <c r="W116" s="79" t="s">
        <v>269</v>
      </c>
    </row>
    <row r="117" spans="1:25" ht="14" x14ac:dyDescent="0.2">
      <c r="A117" s="1"/>
      <c r="B117" s="1"/>
      <c r="C117" s="80"/>
      <c r="D117" s="93"/>
      <c r="E117" s="111" t="s">
        <v>10</v>
      </c>
      <c r="F117" s="115" t="s">
        <v>64</v>
      </c>
      <c r="G117" s="102">
        <f t="shared" si="3"/>
        <v>108</v>
      </c>
      <c r="H117" s="102" t="s">
        <v>28</v>
      </c>
      <c r="I117" s="102"/>
      <c r="J117" s="97"/>
      <c r="K117" s="72">
        <f t="shared" si="2"/>
        <v>108</v>
      </c>
      <c r="L117" s="73" t="s">
        <v>598</v>
      </c>
      <c r="M117" s="81" t="s">
        <v>711</v>
      </c>
      <c r="N117" s="74"/>
      <c r="O117" s="74"/>
      <c r="P117" s="81" t="s">
        <v>72</v>
      </c>
      <c r="Q117" s="75">
        <v>255</v>
      </c>
      <c r="R117" s="75" t="s">
        <v>594</v>
      </c>
      <c r="S117" s="76"/>
      <c r="T117" s="82" t="s">
        <v>349</v>
      </c>
      <c r="U117" s="70" t="s">
        <v>268</v>
      </c>
      <c r="V117" s="74"/>
      <c r="W117" s="79" t="s">
        <v>269</v>
      </c>
      <c r="Y117" s="46" t="s">
        <v>520</v>
      </c>
    </row>
    <row r="118" spans="1:25" ht="14" x14ac:dyDescent="0.2">
      <c r="A118" s="1"/>
      <c r="B118" s="1"/>
      <c r="C118" s="105"/>
      <c r="D118" s="101"/>
      <c r="E118" s="112"/>
      <c r="F118" s="78"/>
      <c r="G118" s="102">
        <f t="shared" si="3"/>
        <v>109</v>
      </c>
      <c r="H118" s="70" t="str">
        <f>"Check code of #0"&amp;G117</f>
        <v>Check code of #0108</v>
      </c>
      <c r="I118" s="70"/>
      <c r="J118" s="71" t="s">
        <v>590</v>
      </c>
      <c r="K118" s="72">
        <f t="shared" si="2"/>
        <v>109</v>
      </c>
      <c r="L118" s="73" t="s">
        <v>591</v>
      </c>
      <c r="M118" s="81" t="str">
        <f>"#0"&amp;K117&amp;"のチェックコード"</f>
        <v>#0108のチェックコード</v>
      </c>
      <c r="N118" s="74"/>
      <c r="O118" s="74"/>
      <c r="P118" s="81" t="s">
        <v>69</v>
      </c>
      <c r="Q118" s="75">
        <v>2</v>
      </c>
      <c r="R118" s="75" t="s">
        <v>594</v>
      </c>
      <c r="S118" s="76"/>
      <c r="T118" s="82" t="s">
        <v>349</v>
      </c>
      <c r="U118" s="70"/>
      <c r="V118" s="74"/>
      <c r="W118" s="79" t="s">
        <v>269</v>
      </c>
    </row>
    <row r="119" spans="1:25" ht="14" x14ac:dyDescent="0.2">
      <c r="A119" s="1"/>
      <c r="B119" s="1"/>
      <c r="C119" s="65" t="s">
        <v>142</v>
      </c>
      <c r="D119" s="114" t="s">
        <v>326</v>
      </c>
      <c r="E119" s="115" t="s">
        <v>101</v>
      </c>
      <c r="F119" s="115" t="s">
        <v>64</v>
      </c>
      <c r="G119" s="102">
        <f t="shared" si="3"/>
        <v>110</v>
      </c>
      <c r="H119" s="102" t="s">
        <v>712</v>
      </c>
      <c r="I119" s="102"/>
      <c r="J119" s="97"/>
      <c r="K119" s="72">
        <f t="shared" si="2"/>
        <v>110</v>
      </c>
      <c r="L119" s="73" t="s">
        <v>598</v>
      </c>
      <c r="M119" s="81" t="s">
        <v>713</v>
      </c>
      <c r="N119" s="74"/>
      <c r="O119" s="74"/>
      <c r="P119" s="81" t="s">
        <v>72</v>
      </c>
      <c r="Q119" s="75">
        <v>255</v>
      </c>
      <c r="R119" s="75" t="s">
        <v>594</v>
      </c>
      <c r="S119" s="76"/>
      <c r="T119" s="82" t="s">
        <v>349</v>
      </c>
      <c r="U119" s="70" t="s">
        <v>268</v>
      </c>
      <c r="V119" s="74"/>
      <c r="W119" s="79" t="s">
        <v>269</v>
      </c>
      <c r="Y119" s="46" t="s">
        <v>484</v>
      </c>
    </row>
    <row r="120" spans="1:25" ht="14" x14ac:dyDescent="0.2">
      <c r="A120" s="1"/>
      <c r="B120" s="1"/>
      <c r="C120" s="98"/>
      <c r="D120" s="113"/>
      <c r="E120" s="117"/>
      <c r="F120" s="78"/>
      <c r="G120" s="102">
        <f t="shared" si="3"/>
        <v>111</v>
      </c>
      <c r="H120" s="70" t="str">
        <f>"Check code of #0"&amp;G119</f>
        <v>Check code of #0110</v>
      </c>
      <c r="I120" s="70"/>
      <c r="J120" s="71" t="s">
        <v>590</v>
      </c>
      <c r="K120" s="72">
        <f t="shared" si="2"/>
        <v>111</v>
      </c>
      <c r="L120" s="73" t="s">
        <v>591</v>
      </c>
      <c r="M120" s="81" t="str">
        <f>"#0"&amp;K119&amp;"のチェックコード"</f>
        <v>#0110のチェックコード</v>
      </c>
      <c r="N120" s="74"/>
      <c r="O120" s="74"/>
      <c r="P120" s="81" t="s">
        <v>69</v>
      </c>
      <c r="Q120" s="75">
        <v>2</v>
      </c>
      <c r="R120" s="75" t="s">
        <v>594</v>
      </c>
      <c r="S120" s="76"/>
      <c r="T120" s="82" t="s">
        <v>349</v>
      </c>
      <c r="U120" s="70"/>
      <c r="V120" s="74"/>
      <c r="W120" s="79" t="s">
        <v>269</v>
      </c>
    </row>
    <row r="121" spans="1:25" ht="14" x14ac:dyDescent="0.2">
      <c r="A121" s="1"/>
      <c r="B121" s="1"/>
      <c r="C121" s="80"/>
      <c r="D121" s="106"/>
      <c r="E121" s="86" t="s">
        <v>97</v>
      </c>
      <c r="F121" s="115" t="s">
        <v>64</v>
      </c>
      <c r="G121" s="102">
        <f t="shared" si="3"/>
        <v>112</v>
      </c>
      <c r="H121" s="102" t="s">
        <v>714</v>
      </c>
      <c r="I121" s="102"/>
      <c r="J121" s="97"/>
      <c r="K121" s="72">
        <f t="shared" si="2"/>
        <v>112</v>
      </c>
      <c r="L121" s="73" t="s">
        <v>715</v>
      </c>
      <c r="M121" s="81" t="s">
        <v>716</v>
      </c>
      <c r="N121" s="74"/>
      <c r="O121" s="94" t="s">
        <v>279</v>
      </c>
      <c r="P121" s="81" t="s">
        <v>77</v>
      </c>
      <c r="Q121" s="75">
        <v>4</v>
      </c>
      <c r="R121" s="75" t="s">
        <v>594</v>
      </c>
      <c r="S121" s="76" t="s">
        <v>717</v>
      </c>
      <c r="T121" s="82" t="s">
        <v>349</v>
      </c>
      <c r="U121" s="70" t="s">
        <v>268</v>
      </c>
      <c r="V121" s="94" t="s">
        <v>350</v>
      </c>
      <c r="W121" s="79" t="s">
        <v>269</v>
      </c>
      <c r="Y121" s="46" t="s">
        <v>485</v>
      </c>
    </row>
    <row r="122" spans="1:25" ht="14" x14ac:dyDescent="0.2">
      <c r="A122" s="1"/>
      <c r="B122" s="1"/>
      <c r="C122" s="98"/>
      <c r="D122" s="108"/>
      <c r="E122" s="101"/>
      <c r="F122" s="78"/>
      <c r="G122" s="102">
        <f t="shared" si="3"/>
        <v>113</v>
      </c>
      <c r="H122" s="70" t="str">
        <f>"Check code of #0"&amp;G121</f>
        <v>Check code of #0112</v>
      </c>
      <c r="I122" s="70"/>
      <c r="J122" s="71" t="s">
        <v>590</v>
      </c>
      <c r="K122" s="72">
        <f t="shared" si="2"/>
        <v>113</v>
      </c>
      <c r="L122" s="73" t="s">
        <v>591</v>
      </c>
      <c r="M122" s="81" t="str">
        <f>"#0"&amp;K121&amp;"のチェックコード"</f>
        <v>#0112のチェックコード</v>
      </c>
      <c r="N122" s="74"/>
      <c r="O122" s="74"/>
      <c r="P122" s="81" t="s">
        <v>69</v>
      </c>
      <c r="Q122" s="75">
        <v>2</v>
      </c>
      <c r="R122" s="75" t="s">
        <v>594</v>
      </c>
      <c r="S122" s="76"/>
      <c r="T122" s="82" t="s">
        <v>349</v>
      </c>
      <c r="U122" s="70"/>
      <c r="V122" s="74"/>
      <c r="W122" s="79" t="s">
        <v>269</v>
      </c>
    </row>
    <row r="123" spans="1:25" ht="14" x14ac:dyDescent="0.2">
      <c r="A123" s="1"/>
      <c r="B123" s="1"/>
      <c r="C123" s="80"/>
      <c r="D123" s="84" t="s">
        <v>98</v>
      </c>
      <c r="E123" s="85"/>
      <c r="F123" s="111" t="s">
        <v>45</v>
      </c>
      <c r="G123" s="102">
        <f t="shared" si="3"/>
        <v>114</v>
      </c>
      <c r="H123" s="102" t="s">
        <v>718</v>
      </c>
      <c r="I123" s="102"/>
      <c r="J123" s="97"/>
      <c r="K123" s="72">
        <f t="shared" si="2"/>
        <v>114</v>
      </c>
      <c r="L123" s="73" t="s">
        <v>715</v>
      </c>
      <c r="M123" s="81" t="s">
        <v>719</v>
      </c>
      <c r="N123" s="74"/>
      <c r="O123" s="94" t="s">
        <v>279</v>
      </c>
      <c r="P123" s="81" t="s">
        <v>77</v>
      </c>
      <c r="Q123" s="75">
        <v>4</v>
      </c>
      <c r="R123" s="75" t="s">
        <v>594</v>
      </c>
      <c r="S123" s="76" t="s">
        <v>717</v>
      </c>
      <c r="T123" s="82" t="s">
        <v>349</v>
      </c>
      <c r="U123" s="70" t="s">
        <v>268</v>
      </c>
      <c r="V123" s="94" t="s">
        <v>350</v>
      </c>
      <c r="W123" s="79" t="s">
        <v>269</v>
      </c>
      <c r="Y123" s="46" t="s">
        <v>487</v>
      </c>
    </row>
    <row r="124" spans="1:25" ht="14" x14ac:dyDescent="0.2">
      <c r="A124" s="1"/>
      <c r="B124" s="1"/>
      <c r="C124" s="98"/>
      <c r="D124" s="99"/>
      <c r="E124" s="100"/>
      <c r="F124" s="112"/>
      <c r="G124" s="102">
        <f t="shared" si="3"/>
        <v>115</v>
      </c>
      <c r="H124" s="70" t="str">
        <f>"Check code of #0"&amp;G123</f>
        <v>Check code of #0114</v>
      </c>
      <c r="I124" s="70"/>
      <c r="J124" s="71" t="s">
        <v>590</v>
      </c>
      <c r="K124" s="72">
        <f t="shared" si="2"/>
        <v>115</v>
      </c>
      <c r="L124" s="73" t="s">
        <v>591</v>
      </c>
      <c r="M124" s="81" t="str">
        <f>"#0"&amp;K123&amp;"のチェックコード"</f>
        <v>#0114のチェックコード</v>
      </c>
      <c r="N124" s="74"/>
      <c r="O124" s="74"/>
      <c r="P124" s="81" t="s">
        <v>69</v>
      </c>
      <c r="Q124" s="75">
        <v>2</v>
      </c>
      <c r="R124" s="75" t="s">
        <v>594</v>
      </c>
      <c r="S124" s="76"/>
      <c r="T124" s="82" t="s">
        <v>349</v>
      </c>
      <c r="U124" s="70"/>
      <c r="V124" s="74"/>
      <c r="W124" s="79" t="s">
        <v>269</v>
      </c>
    </row>
    <row r="125" spans="1:25" ht="14" x14ac:dyDescent="0.2">
      <c r="A125" s="1"/>
      <c r="B125" s="1"/>
      <c r="C125" s="80"/>
      <c r="D125" s="84" t="s">
        <v>277</v>
      </c>
      <c r="E125" s="85"/>
      <c r="F125" s="111" t="s">
        <v>64</v>
      </c>
      <c r="G125" s="102">
        <f t="shared" si="3"/>
        <v>116</v>
      </c>
      <c r="H125" s="102" t="s">
        <v>99</v>
      </c>
      <c r="I125" s="102"/>
      <c r="J125" s="97"/>
      <c r="K125" s="72">
        <f t="shared" si="2"/>
        <v>116</v>
      </c>
      <c r="L125" s="73" t="s">
        <v>591</v>
      </c>
      <c r="M125" s="81" t="s">
        <v>11</v>
      </c>
      <c r="N125" s="74"/>
      <c r="O125" s="94" t="s">
        <v>279</v>
      </c>
      <c r="P125" s="81" t="s">
        <v>69</v>
      </c>
      <c r="Q125" s="75">
        <v>2</v>
      </c>
      <c r="R125" s="75" t="s">
        <v>594</v>
      </c>
      <c r="S125" s="76" t="s">
        <v>720</v>
      </c>
      <c r="T125" s="82" t="s">
        <v>349</v>
      </c>
      <c r="U125" s="70" t="s">
        <v>268</v>
      </c>
      <c r="V125" s="94" t="s">
        <v>350</v>
      </c>
      <c r="W125" s="79" t="s">
        <v>269</v>
      </c>
      <c r="Y125" s="47" t="s">
        <v>486</v>
      </c>
    </row>
    <row r="126" spans="1:25" ht="14" x14ac:dyDescent="0.2">
      <c r="A126" s="1"/>
      <c r="B126" s="1"/>
      <c r="C126" s="98"/>
      <c r="D126" s="99"/>
      <c r="E126" s="100"/>
      <c r="F126" s="112"/>
      <c r="G126" s="102">
        <f t="shared" si="3"/>
        <v>117</v>
      </c>
      <c r="H126" s="70" t="str">
        <f>"Check code of #0"&amp;G125</f>
        <v>Check code of #0116</v>
      </c>
      <c r="I126" s="70"/>
      <c r="J126" s="71" t="s">
        <v>590</v>
      </c>
      <c r="K126" s="72">
        <f t="shared" si="2"/>
        <v>117</v>
      </c>
      <c r="L126" s="73" t="s">
        <v>591</v>
      </c>
      <c r="M126" s="81" t="str">
        <f>"#0"&amp;K125&amp;"のチェックコード"</f>
        <v>#0116のチェックコード</v>
      </c>
      <c r="N126" s="74"/>
      <c r="O126" s="74"/>
      <c r="P126" s="81" t="s">
        <v>69</v>
      </c>
      <c r="Q126" s="75">
        <v>2</v>
      </c>
      <c r="R126" s="75" t="s">
        <v>594</v>
      </c>
      <c r="S126" s="76"/>
      <c r="T126" s="82" t="s">
        <v>349</v>
      </c>
      <c r="U126" s="70"/>
      <c r="V126" s="74"/>
      <c r="W126" s="79" t="s">
        <v>269</v>
      </c>
    </row>
    <row r="127" spans="1:25" ht="14" x14ac:dyDescent="0.2">
      <c r="A127" s="1"/>
      <c r="B127" s="1"/>
      <c r="C127" s="80"/>
      <c r="D127" s="84" t="s">
        <v>12</v>
      </c>
      <c r="E127" s="85"/>
      <c r="F127" s="111" t="s">
        <v>64</v>
      </c>
      <c r="G127" s="102">
        <f t="shared" si="3"/>
        <v>118</v>
      </c>
      <c r="H127" s="102" t="s">
        <v>79</v>
      </c>
      <c r="I127" s="102"/>
      <c r="J127" s="97"/>
      <c r="K127" s="72">
        <f t="shared" si="2"/>
        <v>118</v>
      </c>
      <c r="L127" s="73" t="s">
        <v>598</v>
      </c>
      <c r="M127" s="81" t="s">
        <v>721</v>
      </c>
      <c r="N127" s="74"/>
      <c r="O127" s="74"/>
      <c r="P127" s="81" t="s">
        <v>72</v>
      </c>
      <c r="Q127" s="75">
        <v>255</v>
      </c>
      <c r="R127" s="75" t="s">
        <v>594</v>
      </c>
      <c r="S127" s="76"/>
      <c r="T127" s="82" t="s">
        <v>349</v>
      </c>
      <c r="U127" s="70" t="s">
        <v>268</v>
      </c>
      <c r="V127" s="74"/>
      <c r="W127" s="79" t="s">
        <v>269</v>
      </c>
      <c r="Y127" s="45" t="s">
        <v>488</v>
      </c>
    </row>
    <row r="128" spans="1:25" ht="14" x14ac:dyDescent="0.2">
      <c r="A128" s="1"/>
      <c r="B128" s="1"/>
      <c r="C128" s="98"/>
      <c r="D128" s="99"/>
      <c r="E128" s="100"/>
      <c r="F128" s="112"/>
      <c r="G128" s="102">
        <f t="shared" si="3"/>
        <v>119</v>
      </c>
      <c r="H128" s="70" t="str">
        <f>"Check code of #0"&amp;G127</f>
        <v>Check code of #0118</v>
      </c>
      <c r="I128" s="70"/>
      <c r="J128" s="71" t="s">
        <v>590</v>
      </c>
      <c r="K128" s="72">
        <f t="shared" si="2"/>
        <v>119</v>
      </c>
      <c r="L128" s="73" t="s">
        <v>591</v>
      </c>
      <c r="M128" s="81" t="str">
        <f>"#0"&amp;K127&amp;"のチェックコード"</f>
        <v>#0118のチェックコード</v>
      </c>
      <c r="N128" s="74"/>
      <c r="O128" s="74"/>
      <c r="P128" s="81" t="s">
        <v>69</v>
      </c>
      <c r="Q128" s="75">
        <v>2</v>
      </c>
      <c r="R128" s="75" t="s">
        <v>594</v>
      </c>
      <c r="S128" s="76"/>
      <c r="T128" s="82" t="s">
        <v>349</v>
      </c>
      <c r="U128" s="70"/>
      <c r="V128" s="74"/>
      <c r="W128" s="79" t="s">
        <v>269</v>
      </c>
    </row>
    <row r="129" spans="1:25" ht="14" x14ac:dyDescent="0.2">
      <c r="A129" s="1"/>
      <c r="B129" s="1"/>
      <c r="C129" s="80"/>
      <c r="D129" s="84" t="s">
        <v>722</v>
      </c>
      <c r="E129" s="85"/>
      <c r="F129" s="111" t="s">
        <v>64</v>
      </c>
      <c r="G129" s="102">
        <f t="shared" si="3"/>
        <v>120</v>
      </c>
      <c r="H129" s="102" t="s">
        <v>723</v>
      </c>
      <c r="I129" s="102"/>
      <c r="J129" s="97"/>
      <c r="K129" s="72">
        <f t="shared" si="2"/>
        <v>120</v>
      </c>
      <c r="L129" s="73" t="s">
        <v>715</v>
      </c>
      <c r="M129" s="81" t="s">
        <v>724</v>
      </c>
      <c r="N129" s="74"/>
      <c r="O129" s="74"/>
      <c r="P129" s="81" t="s">
        <v>77</v>
      </c>
      <c r="Q129" s="75">
        <v>4</v>
      </c>
      <c r="R129" s="75" t="s">
        <v>594</v>
      </c>
      <c r="S129" s="76" t="s">
        <v>717</v>
      </c>
      <c r="T129" s="82" t="s">
        <v>349</v>
      </c>
      <c r="U129" s="70" t="s">
        <v>268</v>
      </c>
      <c r="V129" s="74"/>
      <c r="W129" s="79" t="s">
        <v>269</v>
      </c>
      <c r="Y129" s="45" t="s">
        <v>489</v>
      </c>
    </row>
    <row r="130" spans="1:25" ht="14" x14ac:dyDescent="0.2">
      <c r="A130" s="1"/>
      <c r="B130" s="1"/>
      <c r="C130" s="98"/>
      <c r="D130" s="99"/>
      <c r="E130" s="100"/>
      <c r="F130" s="112"/>
      <c r="G130" s="102">
        <f t="shared" si="3"/>
        <v>121</v>
      </c>
      <c r="H130" s="70" t="str">
        <f>"Check code of #0"&amp;G129</f>
        <v>Check code of #0120</v>
      </c>
      <c r="I130" s="70"/>
      <c r="J130" s="71" t="s">
        <v>590</v>
      </c>
      <c r="K130" s="72">
        <f t="shared" si="2"/>
        <v>121</v>
      </c>
      <c r="L130" s="73" t="s">
        <v>591</v>
      </c>
      <c r="M130" s="81" t="str">
        <f>"#0"&amp;K129&amp;"のチェックコード"</f>
        <v>#0120のチェックコード</v>
      </c>
      <c r="N130" s="74"/>
      <c r="O130" s="74"/>
      <c r="P130" s="81" t="s">
        <v>69</v>
      </c>
      <c r="Q130" s="75">
        <v>2</v>
      </c>
      <c r="R130" s="75" t="s">
        <v>594</v>
      </c>
      <c r="S130" s="76"/>
      <c r="T130" s="82" t="s">
        <v>349</v>
      </c>
      <c r="U130" s="70"/>
      <c r="V130" s="74"/>
      <c r="W130" s="79" t="s">
        <v>269</v>
      </c>
    </row>
    <row r="131" spans="1:25" ht="14" x14ac:dyDescent="0.2">
      <c r="A131" s="1"/>
      <c r="B131" s="1"/>
      <c r="C131" s="80"/>
      <c r="D131" s="84" t="s">
        <v>100</v>
      </c>
      <c r="E131" s="85"/>
      <c r="F131" s="111" t="s">
        <v>64</v>
      </c>
      <c r="G131" s="102">
        <f t="shared" si="3"/>
        <v>122</v>
      </c>
      <c r="H131" s="102" t="s">
        <v>415</v>
      </c>
      <c r="I131" s="102"/>
      <c r="J131" s="97"/>
      <c r="K131" s="72">
        <f t="shared" si="2"/>
        <v>122</v>
      </c>
      <c r="L131" s="73" t="s">
        <v>725</v>
      </c>
      <c r="M131" s="81" t="s">
        <v>726</v>
      </c>
      <c r="N131" s="74"/>
      <c r="O131" s="74"/>
      <c r="P131" s="81" t="s">
        <v>77</v>
      </c>
      <c r="Q131" s="75">
        <v>4</v>
      </c>
      <c r="R131" s="75" t="s">
        <v>594</v>
      </c>
      <c r="S131" s="76" t="s">
        <v>690</v>
      </c>
      <c r="T131" s="82" t="s">
        <v>349</v>
      </c>
      <c r="U131" s="70" t="s">
        <v>268</v>
      </c>
      <c r="V131" s="74"/>
      <c r="W131" s="79" t="s">
        <v>269</v>
      </c>
      <c r="Y131" s="46" t="s">
        <v>490</v>
      </c>
    </row>
    <row r="132" spans="1:25" ht="14" x14ac:dyDescent="0.2">
      <c r="A132" s="1"/>
      <c r="B132" s="1"/>
      <c r="C132" s="98"/>
      <c r="D132" s="99"/>
      <c r="E132" s="100"/>
      <c r="F132" s="112"/>
      <c r="G132" s="102">
        <f t="shared" si="3"/>
        <v>123</v>
      </c>
      <c r="H132" s="70" t="str">
        <f>"Check code of #0"&amp;G131</f>
        <v>Check code of #0122</v>
      </c>
      <c r="I132" s="70"/>
      <c r="J132" s="71" t="s">
        <v>590</v>
      </c>
      <c r="K132" s="72">
        <f t="shared" si="2"/>
        <v>123</v>
      </c>
      <c r="L132" s="73" t="s">
        <v>591</v>
      </c>
      <c r="M132" s="81" t="str">
        <f>"#0"&amp;K131&amp;"のチェックコード"</f>
        <v>#0122のチェックコード</v>
      </c>
      <c r="N132" s="74"/>
      <c r="O132" s="74"/>
      <c r="P132" s="81" t="s">
        <v>69</v>
      </c>
      <c r="Q132" s="75">
        <v>2</v>
      </c>
      <c r="R132" s="75" t="s">
        <v>594</v>
      </c>
      <c r="S132" s="76"/>
      <c r="T132" s="82" t="s">
        <v>349</v>
      </c>
      <c r="U132" s="70"/>
      <c r="V132" s="74"/>
      <c r="W132" s="79" t="s">
        <v>269</v>
      </c>
    </row>
    <row r="133" spans="1:25" ht="14" x14ac:dyDescent="0.2">
      <c r="A133" s="1"/>
      <c r="B133" s="1"/>
      <c r="C133" s="80"/>
      <c r="D133" s="84" t="s">
        <v>102</v>
      </c>
      <c r="E133" s="85"/>
      <c r="F133" s="111" t="s">
        <v>45</v>
      </c>
      <c r="G133" s="102">
        <f t="shared" si="3"/>
        <v>124</v>
      </c>
      <c r="H133" s="102" t="s">
        <v>492</v>
      </c>
      <c r="I133" s="102"/>
      <c r="J133" s="97"/>
      <c r="K133" s="72">
        <f t="shared" si="2"/>
        <v>124</v>
      </c>
      <c r="L133" s="73" t="s">
        <v>598</v>
      </c>
      <c r="M133" s="81" t="s">
        <v>727</v>
      </c>
      <c r="N133" s="74"/>
      <c r="O133" s="74"/>
      <c r="P133" s="81" t="s">
        <v>72</v>
      </c>
      <c r="Q133" s="75">
        <v>255</v>
      </c>
      <c r="R133" s="75" t="s">
        <v>594</v>
      </c>
      <c r="S133" s="76"/>
      <c r="T133" s="82" t="s">
        <v>349</v>
      </c>
      <c r="U133" s="70" t="s">
        <v>268</v>
      </c>
      <c r="V133" s="74"/>
      <c r="W133" s="79" t="s">
        <v>269</v>
      </c>
      <c r="Y133" s="46" t="s">
        <v>491</v>
      </c>
    </row>
    <row r="134" spans="1:25" ht="14" x14ac:dyDescent="0.2">
      <c r="A134" s="1"/>
      <c r="B134" s="1"/>
      <c r="C134" s="98"/>
      <c r="D134" s="99"/>
      <c r="E134" s="100"/>
      <c r="F134" s="112"/>
      <c r="G134" s="102">
        <f t="shared" si="3"/>
        <v>125</v>
      </c>
      <c r="H134" s="70" t="str">
        <f>"Check code of #0"&amp;G133</f>
        <v>Check code of #0124</v>
      </c>
      <c r="I134" s="70"/>
      <c r="J134" s="71" t="s">
        <v>590</v>
      </c>
      <c r="K134" s="72">
        <f t="shared" si="2"/>
        <v>125</v>
      </c>
      <c r="L134" s="73" t="s">
        <v>591</v>
      </c>
      <c r="M134" s="81" t="str">
        <f>"#0"&amp;K133&amp;"のチェックコード"</f>
        <v>#0124のチェックコード</v>
      </c>
      <c r="N134" s="74"/>
      <c r="O134" s="74"/>
      <c r="P134" s="81" t="s">
        <v>69</v>
      </c>
      <c r="Q134" s="75">
        <v>2</v>
      </c>
      <c r="R134" s="75" t="s">
        <v>594</v>
      </c>
      <c r="S134" s="76"/>
      <c r="T134" s="82" t="s">
        <v>349</v>
      </c>
      <c r="U134" s="70"/>
      <c r="V134" s="74"/>
      <c r="W134" s="79" t="s">
        <v>269</v>
      </c>
    </row>
    <row r="135" spans="1:25" ht="14" x14ac:dyDescent="0.2">
      <c r="A135" s="1"/>
      <c r="B135" s="1"/>
      <c r="C135" s="80"/>
      <c r="D135" s="84" t="s">
        <v>103</v>
      </c>
      <c r="E135" s="85"/>
      <c r="F135" s="111" t="s">
        <v>45</v>
      </c>
      <c r="G135" s="102">
        <f t="shared" si="3"/>
        <v>126</v>
      </c>
      <c r="H135" s="102" t="s">
        <v>728</v>
      </c>
      <c r="I135" s="102"/>
      <c r="J135" s="97"/>
      <c r="K135" s="72">
        <f t="shared" si="2"/>
        <v>126</v>
      </c>
      <c r="L135" s="73" t="s">
        <v>688</v>
      </c>
      <c r="M135" s="81" t="s">
        <v>729</v>
      </c>
      <c r="N135" s="74"/>
      <c r="O135" s="74"/>
      <c r="P135" s="81" t="s">
        <v>77</v>
      </c>
      <c r="Q135" s="75">
        <v>6</v>
      </c>
      <c r="R135" s="75" t="s">
        <v>594</v>
      </c>
      <c r="S135" s="76" t="s">
        <v>690</v>
      </c>
      <c r="T135" s="82" t="s">
        <v>349</v>
      </c>
      <c r="U135" s="70" t="s">
        <v>268</v>
      </c>
      <c r="V135" s="74"/>
      <c r="W135" s="79" t="s">
        <v>269</v>
      </c>
      <c r="Y135" s="46" t="s">
        <v>493</v>
      </c>
    </row>
    <row r="136" spans="1:25" ht="14" x14ac:dyDescent="0.2">
      <c r="A136" s="1"/>
      <c r="B136" s="1"/>
      <c r="C136" s="98"/>
      <c r="D136" s="99"/>
      <c r="E136" s="100"/>
      <c r="F136" s="112"/>
      <c r="G136" s="102">
        <f t="shared" si="3"/>
        <v>127</v>
      </c>
      <c r="H136" s="70" t="str">
        <f>"Check code of #0"&amp;G135</f>
        <v>Check code of #0126</v>
      </c>
      <c r="I136" s="70"/>
      <c r="J136" s="71" t="s">
        <v>590</v>
      </c>
      <c r="K136" s="72">
        <f t="shared" si="2"/>
        <v>127</v>
      </c>
      <c r="L136" s="73" t="s">
        <v>591</v>
      </c>
      <c r="M136" s="81" t="str">
        <f>"#0"&amp;K135&amp;"のチェックコード"</f>
        <v>#0126のチェックコード</v>
      </c>
      <c r="N136" s="74"/>
      <c r="O136" s="74"/>
      <c r="P136" s="81" t="s">
        <v>69</v>
      </c>
      <c r="Q136" s="75">
        <v>2</v>
      </c>
      <c r="R136" s="75" t="s">
        <v>594</v>
      </c>
      <c r="S136" s="76"/>
      <c r="T136" s="82" t="s">
        <v>349</v>
      </c>
      <c r="U136" s="70"/>
      <c r="V136" s="74"/>
      <c r="W136" s="79" t="s">
        <v>269</v>
      </c>
    </row>
    <row r="137" spans="1:25" ht="14" x14ac:dyDescent="0.2">
      <c r="A137" s="1"/>
      <c r="B137" s="1"/>
      <c r="C137" s="80"/>
      <c r="D137" s="106" t="s">
        <v>143</v>
      </c>
      <c r="E137" s="86" t="s">
        <v>144</v>
      </c>
      <c r="F137" s="111" t="s">
        <v>45</v>
      </c>
      <c r="G137" s="102">
        <f t="shared" si="3"/>
        <v>128</v>
      </c>
      <c r="H137" s="102" t="s">
        <v>29</v>
      </c>
      <c r="I137" s="102"/>
      <c r="J137" s="97"/>
      <c r="K137" s="72">
        <f t="shared" si="2"/>
        <v>128</v>
      </c>
      <c r="L137" s="73" t="s">
        <v>598</v>
      </c>
      <c r="M137" s="81" t="s">
        <v>730</v>
      </c>
      <c r="N137" s="74"/>
      <c r="O137" s="74"/>
      <c r="P137" s="81" t="s">
        <v>72</v>
      </c>
      <c r="Q137" s="75">
        <v>255</v>
      </c>
      <c r="R137" s="75" t="s">
        <v>594</v>
      </c>
      <c r="S137" s="76"/>
      <c r="T137" s="82" t="s">
        <v>349</v>
      </c>
      <c r="U137" s="70" t="s">
        <v>268</v>
      </c>
      <c r="V137" s="74"/>
      <c r="W137" s="79" t="s">
        <v>269</v>
      </c>
      <c r="Y137" s="45" t="s">
        <v>494</v>
      </c>
    </row>
    <row r="138" spans="1:25" ht="14" x14ac:dyDescent="0.2">
      <c r="A138" s="1"/>
      <c r="B138" s="1"/>
      <c r="C138" s="98"/>
      <c r="D138" s="108"/>
      <c r="E138" s="101"/>
      <c r="F138" s="113"/>
      <c r="G138" s="102">
        <f t="shared" si="3"/>
        <v>129</v>
      </c>
      <c r="H138" s="70" t="str">
        <f>"Check code of #0"&amp;G137</f>
        <v>Check code of #0128</v>
      </c>
      <c r="I138" s="70"/>
      <c r="J138" s="71" t="s">
        <v>590</v>
      </c>
      <c r="K138" s="72">
        <f t="shared" si="2"/>
        <v>129</v>
      </c>
      <c r="L138" s="73" t="s">
        <v>591</v>
      </c>
      <c r="M138" s="81" t="str">
        <f>"#0"&amp;K137&amp;"のチェックコード"</f>
        <v>#0128のチェックコード</v>
      </c>
      <c r="N138" s="74"/>
      <c r="O138" s="74"/>
      <c r="P138" s="81" t="s">
        <v>69</v>
      </c>
      <c r="Q138" s="75">
        <v>2</v>
      </c>
      <c r="R138" s="75" t="s">
        <v>594</v>
      </c>
      <c r="S138" s="76"/>
      <c r="T138" s="82" t="s">
        <v>349</v>
      </c>
      <c r="U138" s="70"/>
      <c r="V138" s="74"/>
      <c r="W138" s="79" t="s">
        <v>269</v>
      </c>
    </row>
    <row r="139" spans="1:25" ht="14" x14ac:dyDescent="0.2">
      <c r="A139" s="1"/>
      <c r="B139" s="1"/>
      <c r="C139" s="80"/>
      <c r="D139" s="106"/>
      <c r="E139" s="86" t="s">
        <v>145</v>
      </c>
      <c r="F139" s="114"/>
      <c r="G139" s="102">
        <f t="shared" si="3"/>
        <v>130</v>
      </c>
      <c r="H139" s="102" t="s">
        <v>30</v>
      </c>
      <c r="I139" s="102"/>
      <c r="J139" s="97"/>
      <c r="K139" s="72">
        <f t="shared" si="2"/>
        <v>130</v>
      </c>
      <c r="L139" s="73" t="s">
        <v>598</v>
      </c>
      <c r="M139" s="81" t="s">
        <v>731</v>
      </c>
      <c r="N139" s="74"/>
      <c r="O139" s="74"/>
      <c r="P139" s="81" t="s">
        <v>72</v>
      </c>
      <c r="Q139" s="75">
        <v>255</v>
      </c>
      <c r="R139" s="75" t="s">
        <v>594</v>
      </c>
      <c r="S139" s="76"/>
      <c r="T139" s="82" t="s">
        <v>349</v>
      </c>
      <c r="U139" s="70" t="s">
        <v>268</v>
      </c>
      <c r="V139" s="74"/>
      <c r="W139" s="79" t="s">
        <v>269</v>
      </c>
    </row>
    <row r="140" spans="1:25" ht="14" x14ac:dyDescent="0.2">
      <c r="A140" s="1"/>
      <c r="B140" s="1"/>
      <c r="C140" s="98"/>
      <c r="D140" s="108"/>
      <c r="E140" s="101"/>
      <c r="F140" s="113"/>
      <c r="G140" s="102">
        <f t="shared" si="3"/>
        <v>131</v>
      </c>
      <c r="H140" s="70" t="str">
        <f>"Check code of #0"&amp;G139</f>
        <v>Check code of #0130</v>
      </c>
      <c r="I140" s="70"/>
      <c r="J140" s="71" t="s">
        <v>590</v>
      </c>
      <c r="K140" s="72">
        <f t="shared" ref="K140:K203" si="4">K139+1</f>
        <v>131</v>
      </c>
      <c r="L140" s="73" t="s">
        <v>591</v>
      </c>
      <c r="M140" s="81" t="str">
        <f>"#0"&amp;K139&amp;"のチェックコード"</f>
        <v>#0130のチェックコード</v>
      </c>
      <c r="N140" s="74"/>
      <c r="O140" s="74"/>
      <c r="P140" s="81" t="s">
        <v>69</v>
      </c>
      <c r="Q140" s="75">
        <v>2</v>
      </c>
      <c r="R140" s="75" t="s">
        <v>594</v>
      </c>
      <c r="S140" s="76"/>
      <c r="T140" s="82" t="s">
        <v>349</v>
      </c>
      <c r="U140" s="70"/>
      <c r="V140" s="74"/>
      <c r="W140" s="79" t="s">
        <v>269</v>
      </c>
    </row>
    <row r="141" spans="1:25" ht="14" x14ac:dyDescent="0.2">
      <c r="A141" s="1"/>
      <c r="B141" s="1"/>
      <c r="C141" s="80"/>
      <c r="D141" s="106"/>
      <c r="E141" s="86" t="s">
        <v>146</v>
      </c>
      <c r="F141" s="114"/>
      <c r="G141" s="102">
        <f t="shared" si="3"/>
        <v>132</v>
      </c>
      <c r="H141" s="102" t="s">
        <v>31</v>
      </c>
      <c r="I141" s="102"/>
      <c r="J141" s="97"/>
      <c r="K141" s="72">
        <f t="shared" si="4"/>
        <v>132</v>
      </c>
      <c r="L141" s="73" t="s">
        <v>598</v>
      </c>
      <c r="M141" s="81" t="s">
        <v>732</v>
      </c>
      <c r="N141" s="74"/>
      <c r="O141" s="74"/>
      <c r="P141" s="81" t="s">
        <v>72</v>
      </c>
      <c r="Q141" s="75">
        <v>255</v>
      </c>
      <c r="R141" s="75" t="s">
        <v>594</v>
      </c>
      <c r="S141" s="76"/>
      <c r="T141" s="82" t="s">
        <v>349</v>
      </c>
      <c r="U141" s="70" t="s">
        <v>268</v>
      </c>
      <c r="V141" s="74"/>
      <c r="W141" s="79" t="s">
        <v>269</v>
      </c>
    </row>
    <row r="142" spans="1:25" ht="14" x14ac:dyDescent="0.2">
      <c r="A142" s="1"/>
      <c r="B142" s="1"/>
      <c r="C142" s="98"/>
      <c r="D142" s="108"/>
      <c r="E142" s="101"/>
      <c r="F142" s="113"/>
      <c r="G142" s="102">
        <f t="shared" si="3"/>
        <v>133</v>
      </c>
      <c r="H142" s="70" t="str">
        <f>"Check code of #0"&amp;G141</f>
        <v>Check code of #0132</v>
      </c>
      <c r="I142" s="70"/>
      <c r="J142" s="71" t="s">
        <v>590</v>
      </c>
      <c r="K142" s="72">
        <f t="shared" si="4"/>
        <v>133</v>
      </c>
      <c r="L142" s="73" t="s">
        <v>591</v>
      </c>
      <c r="M142" s="81" t="str">
        <f>"#0"&amp;K141&amp;"のチェックコード"</f>
        <v>#0132のチェックコード</v>
      </c>
      <c r="N142" s="74"/>
      <c r="O142" s="74"/>
      <c r="P142" s="81" t="s">
        <v>69</v>
      </c>
      <c r="Q142" s="75">
        <v>2</v>
      </c>
      <c r="R142" s="75" t="s">
        <v>594</v>
      </c>
      <c r="S142" s="76"/>
      <c r="T142" s="82" t="s">
        <v>349</v>
      </c>
      <c r="U142" s="70"/>
      <c r="V142" s="74"/>
      <c r="W142" s="79" t="s">
        <v>269</v>
      </c>
    </row>
    <row r="143" spans="1:25" ht="14" x14ac:dyDescent="0.2">
      <c r="A143" s="1"/>
      <c r="B143" s="1"/>
      <c r="C143" s="80"/>
      <c r="D143" s="106"/>
      <c r="E143" s="86" t="s">
        <v>147</v>
      </c>
      <c r="F143" s="114"/>
      <c r="G143" s="102">
        <f t="shared" si="3"/>
        <v>134</v>
      </c>
      <c r="H143" s="102" t="s">
        <v>32</v>
      </c>
      <c r="I143" s="102"/>
      <c r="J143" s="97"/>
      <c r="K143" s="72">
        <f t="shared" si="4"/>
        <v>134</v>
      </c>
      <c r="L143" s="73" t="s">
        <v>598</v>
      </c>
      <c r="M143" s="81" t="s">
        <v>733</v>
      </c>
      <c r="N143" s="74"/>
      <c r="O143" s="74"/>
      <c r="P143" s="81" t="s">
        <v>72</v>
      </c>
      <c r="Q143" s="75">
        <v>255</v>
      </c>
      <c r="R143" s="75" t="s">
        <v>594</v>
      </c>
      <c r="S143" s="76"/>
      <c r="T143" s="82" t="s">
        <v>349</v>
      </c>
      <c r="U143" s="70" t="s">
        <v>268</v>
      </c>
      <c r="V143" s="74"/>
      <c r="W143" s="79" t="s">
        <v>269</v>
      </c>
    </row>
    <row r="144" spans="1:25" ht="14" x14ac:dyDescent="0.2">
      <c r="A144" s="1"/>
      <c r="B144" s="1"/>
      <c r="C144" s="98"/>
      <c r="D144" s="108"/>
      <c r="E144" s="104"/>
      <c r="F144" s="112"/>
      <c r="G144" s="102">
        <f t="shared" si="3"/>
        <v>135</v>
      </c>
      <c r="H144" s="70" t="str">
        <f>"Check code of #0"&amp;G143</f>
        <v>Check code of #0134</v>
      </c>
      <c r="I144" s="70"/>
      <c r="J144" s="71" t="s">
        <v>590</v>
      </c>
      <c r="K144" s="72">
        <f t="shared" si="4"/>
        <v>135</v>
      </c>
      <c r="L144" s="73" t="s">
        <v>591</v>
      </c>
      <c r="M144" s="81" t="str">
        <f>"#0"&amp;K143&amp;"のチェックコード"</f>
        <v>#0134のチェックコード</v>
      </c>
      <c r="N144" s="74"/>
      <c r="O144" s="74"/>
      <c r="P144" s="81" t="s">
        <v>69</v>
      </c>
      <c r="Q144" s="75">
        <v>2</v>
      </c>
      <c r="R144" s="75" t="s">
        <v>594</v>
      </c>
      <c r="S144" s="76"/>
      <c r="T144" s="82" t="s">
        <v>349</v>
      </c>
      <c r="U144" s="70"/>
      <c r="V144" s="74"/>
      <c r="W144" s="79" t="s">
        <v>269</v>
      </c>
    </row>
    <row r="145" spans="1:25" ht="14" x14ac:dyDescent="0.2">
      <c r="A145" s="1"/>
      <c r="B145" s="1"/>
      <c r="C145" s="80"/>
      <c r="D145" s="84" t="s">
        <v>327</v>
      </c>
      <c r="E145" s="85"/>
      <c r="F145" s="111" t="s">
        <v>319</v>
      </c>
      <c r="G145" s="102">
        <f t="shared" si="3"/>
        <v>136</v>
      </c>
      <c r="H145" s="102" t="s">
        <v>33</v>
      </c>
      <c r="I145" s="102"/>
      <c r="J145" s="97"/>
      <c r="K145" s="72">
        <f t="shared" si="4"/>
        <v>136</v>
      </c>
      <c r="L145" s="73" t="s">
        <v>598</v>
      </c>
      <c r="M145" s="81" t="s">
        <v>734</v>
      </c>
      <c r="N145" s="74"/>
      <c r="O145" s="74"/>
      <c r="P145" s="81" t="s">
        <v>72</v>
      </c>
      <c r="Q145" s="75">
        <v>255</v>
      </c>
      <c r="R145" s="75" t="s">
        <v>594</v>
      </c>
      <c r="S145" s="76"/>
      <c r="T145" s="82" t="s">
        <v>349</v>
      </c>
      <c r="U145" s="70" t="s">
        <v>268</v>
      </c>
      <c r="V145" s="74"/>
      <c r="W145" s="79" t="s">
        <v>269</v>
      </c>
      <c r="Y145" s="45" t="s">
        <v>495</v>
      </c>
    </row>
    <row r="146" spans="1:25" ht="14" x14ac:dyDescent="0.2">
      <c r="A146" s="1"/>
      <c r="B146" s="1"/>
      <c r="C146" s="105"/>
      <c r="D146" s="99"/>
      <c r="E146" s="100"/>
      <c r="F146" s="112"/>
      <c r="G146" s="102">
        <f t="shared" si="3"/>
        <v>137</v>
      </c>
      <c r="H146" s="70" t="str">
        <f>"Check code of #0"&amp;G145</f>
        <v>Check code of #0136</v>
      </c>
      <c r="I146" s="70"/>
      <c r="J146" s="71" t="s">
        <v>590</v>
      </c>
      <c r="K146" s="72">
        <f t="shared" si="4"/>
        <v>137</v>
      </c>
      <c r="L146" s="73" t="s">
        <v>591</v>
      </c>
      <c r="M146" s="81" t="str">
        <f>"#0"&amp;K145&amp;"のチェックコード"</f>
        <v>#0136のチェックコード</v>
      </c>
      <c r="N146" s="74"/>
      <c r="O146" s="74"/>
      <c r="P146" s="81" t="s">
        <v>69</v>
      </c>
      <c r="Q146" s="75">
        <v>2</v>
      </c>
      <c r="R146" s="75" t="s">
        <v>594</v>
      </c>
      <c r="S146" s="76"/>
      <c r="T146" s="82" t="s">
        <v>349</v>
      </c>
      <c r="U146" s="70"/>
      <c r="V146" s="74"/>
      <c r="W146" s="79" t="s">
        <v>269</v>
      </c>
    </row>
    <row r="147" spans="1:25" ht="14" x14ac:dyDescent="0.2">
      <c r="A147" s="1"/>
      <c r="B147" s="1"/>
      <c r="C147" s="65" t="s">
        <v>328</v>
      </c>
      <c r="D147" s="84" t="s">
        <v>106</v>
      </c>
      <c r="E147" s="85"/>
      <c r="F147" s="111" t="s">
        <v>319</v>
      </c>
      <c r="G147" s="102">
        <f t="shared" ref="G147:G210" si="5">G146+1</f>
        <v>138</v>
      </c>
      <c r="H147" s="102" t="s">
        <v>34</v>
      </c>
      <c r="I147" s="102"/>
      <c r="J147" s="97"/>
      <c r="K147" s="72">
        <f t="shared" si="4"/>
        <v>138</v>
      </c>
      <c r="L147" s="73" t="s">
        <v>598</v>
      </c>
      <c r="M147" s="81" t="s">
        <v>735</v>
      </c>
      <c r="N147" s="74"/>
      <c r="O147" s="74"/>
      <c r="P147" s="81" t="s">
        <v>72</v>
      </c>
      <c r="Q147" s="75">
        <v>255</v>
      </c>
      <c r="R147" s="75" t="s">
        <v>594</v>
      </c>
      <c r="S147" s="76" t="s">
        <v>710</v>
      </c>
      <c r="T147" s="82" t="s">
        <v>349</v>
      </c>
      <c r="U147" s="70" t="s">
        <v>268</v>
      </c>
      <c r="V147" s="74"/>
      <c r="W147" s="79" t="s">
        <v>269</v>
      </c>
      <c r="Y147" s="45" t="s">
        <v>496</v>
      </c>
    </row>
    <row r="148" spans="1:25" ht="14" x14ac:dyDescent="0.2">
      <c r="A148" s="1"/>
      <c r="B148" s="1"/>
      <c r="C148" s="98"/>
      <c r="D148" s="99"/>
      <c r="E148" s="100"/>
      <c r="F148" s="112"/>
      <c r="G148" s="102">
        <f t="shared" si="5"/>
        <v>139</v>
      </c>
      <c r="H148" s="70" t="str">
        <f>"Check code of #0"&amp;G147</f>
        <v>Check code of #0138</v>
      </c>
      <c r="I148" s="70"/>
      <c r="J148" s="71" t="s">
        <v>590</v>
      </c>
      <c r="K148" s="72">
        <f t="shared" si="4"/>
        <v>139</v>
      </c>
      <c r="L148" s="73" t="s">
        <v>591</v>
      </c>
      <c r="M148" s="81" t="str">
        <f>"#0"&amp;K147&amp;"のチェックコード"</f>
        <v>#0138のチェックコード</v>
      </c>
      <c r="N148" s="74"/>
      <c r="O148" s="74"/>
      <c r="P148" s="81" t="s">
        <v>69</v>
      </c>
      <c r="Q148" s="75">
        <v>2</v>
      </c>
      <c r="R148" s="75" t="s">
        <v>594</v>
      </c>
      <c r="S148" s="76"/>
      <c r="T148" s="82" t="s">
        <v>349</v>
      </c>
      <c r="U148" s="70"/>
      <c r="V148" s="74"/>
      <c r="W148" s="79" t="s">
        <v>269</v>
      </c>
    </row>
    <row r="149" spans="1:25" ht="14" x14ac:dyDescent="0.2">
      <c r="A149" s="1"/>
      <c r="B149" s="1"/>
      <c r="C149" s="80"/>
      <c r="D149" s="84" t="s">
        <v>329</v>
      </c>
      <c r="E149" s="85"/>
      <c r="F149" s="111" t="s">
        <v>319</v>
      </c>
      <c r="G149" s="102">
        <f t="shared" si="5"/>
        <v>140</v>
      </c>
      <c r="H149" s="102" t="s">
        <v>35</v>
      </c>
      <c r="I149" s="102"/>
      <c r="J149" s="97"/>
      <c r="K149" s="72">
        <f t="shared" si="4"/>
        <v>140</v>
      </c>
      <c r="L149" s="73" t="s">
        <v>598</v>
      </c>
      <c r="M149" s="81" t="str">
        <f>"#0"&amp;K147&amp;"の溶質"</f>
        <v>#0138の溶質</v>
      </c>
      <c r="N149" s="74"/>
      <c r="O149" s="74"/>
      <c r="P149" s="81" t="s">
        <v>72</v>
      </c>
      <c r="Q149" s="75">
        <v>255</v>
      </c>
      <c r="R149" s="75" t="s">
        <v>594</v>
      </c>
      <c r="S149" s="76"/>
      <c r="T149" s="82" t="s">
        <v>349</v>
      </c>
      <c r="U149" s="70" t="s">
        <v>268</v>
      </c>
      <c r="V149" s="74"/>
      <c r="W149" s="79" t="s">
        <v>269</v>
      </c>
      <c r="Y149" s="46" t="s">
        <v>497</v>
      </c>
    </row>
    <row r="150" spans="1:25" ht="14" x14ac:dyDescent="0.2">
      <c r="A150" s="1"/>
      <c r="B150" s="1"/>
      <c r="C150" s="98"/>
      <c r="D150" s="99"/>
      <c r="E150" s="100"/>
      <c r="F150" s="112"/>
      <c r="G150" s="102">
        <f t="shared" si="5"/>
        <v>141</v>
      </c>
      <c r="H150" s="70" t="str">
        <f>"Check code of #0"&amp;G149</f>
        <v>Check code of #0140</v>
      </c>
      <c r="I150" s="70"/>
      <c r="J150" s="71" t="s">
        <v>590</v>
      </c>
      <c r="K150" s="72">
        <f t="shared" si="4"/>
        <v>141</v>
      </c>
      <c r="L150" s="73" t="s">
        <v>591</v>
      </c>
      <c r="M150" s="81" t="str">
        <f>"#0"&amp;K149&amp;"のチェックコード"</f>
        <v>#0140のチェックコード</v>
      </c>
      <c r="N150" s="74"/>
      <c r="O150" s="74"/>
      <c r="P150" s="81" t="s">
        <v>69</v>
      </c>
      <c r="Q150" s="75">
        <v>2</v>
      </c>
      <c r="R150" s="75" t="s">
        <v>594</v>
      </c>
      <c r="S150" s="76"/>
      <c r="T150" s="82" t="s">
        <v>349</v>
      </c>
      <c r="U150" s="70"/>
      <c r="V150" s="74"/>
      <c r="W150" s="79" t="s">
        <v>269</v>
      </c>
    </row>
    <row r="151" spans="1:25" ht="14" x14ac:dyDescent="0.2">
      <c r="A151" s="1"/>
      <c r="B151" s="1"/>
      <c r="C151" s="80"/>
      <c r="D151" s="84" t="s">
        <v>105</v>
      </c>
      <c r="E151" s="85"/>
      <c r="F151" s="111" t="s">
        <v>319</v>
      </c>
      <c r="G151" s="102">
        <f t="shared" si="5"/>
        <v>142</v>
      </c>
      <c r="H151" s="102" t="s">
        <v>736</v>
      </c>
      <c r="I151" s="102"/>
      <c r="J151" s="97"/>
      <c r="K151" s="72">
        <f t="shared" si="4"/>
        <v>142</v>
      </c>
      <c r="L151" s="73" t="s">
        <v>660</v>
      </c>
      <c r="M151" s="81" t="str">
        <f>"#0"&amp;K149&amp;"の濃度"</f>
        <v>#0140の濃度</v>
      </c>
      <c r="N151" s="74"/>
      <c r="O151" s="74"/>
      <c r="P151" s="81" t="s">
        <v>77</v>
      </c>
      <c r="Q151" s="75">
        <v>7</v>
      </c>
      <c r="R151" s="75" t="s">
        <v>594</v>
      </c>
      <c r="S151" s="76" t="s">
        <v>703</v>
      </c>
      <c r="T151" s="82" t="s">
        <v>349</v>
      </c>
      <c r="U151" s="70" t="s">
        <v>268</v>
      </c>
      <c r="V151" s="74"/>
      <c r="W151" s="79" t="s">
        <v>269</v>
      </c>
      <c r="Y151" s="46" t="s">
        <v>498</v>
      </c>
    </row>
    <row r="152" spans="1:25" ht="14" x14ac:dyDescent="0.2">
      <c r="A152" s="1"/>
      <c r="B152" s="1"/>
      <c r="C152" s="98"/>
      <c r="D152" s="99"/>
      <c r="E152" s="100"/>
      <c r="F152" s="112"/>
      <c r="G152" s="102">
        <f t="shared" si="5"/>
        <v>143</v>
      </c>
      <c r="H152" s="70" t="str">
        <f>"Check code of #0"&amp;G151</f>
        <v>Check code of #0142</v>
      </c>
      <c r="I152" s="70"/>
      <c r="J152" s="71" t="s">
        <v>590</v>
      </c>
      <c r="K152" s="72">
        <f t="shared" si="4"/>
        <v>143</v>
      </c>
      <c r="L152" s="73" t="s">
        <v>591</v>
      </c>
      <c r="M152" s="81" t="str">
        <f>"#0"&amp;K151&amp;"のチェックコード"</f>
        <v>#0142のチェックコード</v>
      </c>
      <c r="N152" s="74"/>
      <c r="O152" s="74"/>
      <c r="P152" s="81" t="s">
        <v>69</v>
      </c>
      <c r="Q152" s="75">
        <v>2</v>
      </c>
      <c r="R152" s="75" t="s">
        <v>594</v>
      </c>
      <c r="S152" s="76"/>
      <c r="T152" s="82" t="s">
        <v>349</v>
      </c>
      <c r="U152" s="70"/>
      <c r="V152" s="74"/>
      <c r="W152" s="79" t="s">
        <v>269</v>
      </c>
    </row>
    <row r="153" spans="1:25" ht="14" x14ac:dyDescent="0.2">
      <c r="A153" s="1"/>
      <c r="B153" s="1"/>
      <c r="C153" s="80"/>
      <c r="D153" s="84" t="s">
        <v>107</v>
      </c>
      <c r="E153" s="85"/>
      <c r="F153" s="111" t="s">
        <v>45</v>
      </c>
      <c r="G153" s="102">
        <f t="shared" si="5"/>
        <v>144</v>
      </c>
      <c r="H153" s="102" t="s">
        <v>737</v>
      </c>
      <c r="I153" s="102"/>
      <c r="J153" s="97"/>
      <c r="K153" s="72">
        <f t="shared" si="4"/>
        <v>144</v>
      </c>
      <c r="L153" s="73" t="s">
        <v>591</v>
      </c>
      <c r="M153" s="81" t="str">
        <f>"#0"&amp;K147&amp;"の実施時間"</f>
        <v>#0138の実施時間</v>
      </c>
      <c r="N153" s="74"/>
      <c r="O153" s="74"/>
      <c r="P153" s="81" t="s">
        <v>104</v>
      </c>
      <c r="Q153" s="75">
        <v>3</v>
      </c>
      <c r="R153" s="75" t="s">
        <v>594</v>
      </c>
      <c r="S153" s="76" t="s">
        <v>738</v>
      </c>
      <c r="T153" s="82" t="s">
        <v>349</v>
      </c>
      <c r="U153" s="70" t="s">
        <v>268</v>
      </c>
      <c r="V153" s="74"/>
      <c r="W153" s="79" t="s">
        <v>269</v>
      </c>
      <c r="Y153" s="45" t="s">
        <v>499</v>
      </c>
    </row>
    <row r="154" spans="1:25" ht="14" x14ac:dyDescent="0.2">
      <c r="A154" s="1"/>
      <c r="B154" s="1"/>
      <c r="C154" s="105"/>
      <c r="D154" s="99"/>
      <c r="E154" s="100"/>
      <c r="F154" s="112"/>
      <c r="G154" s="102">
        <f t="shared" si="5"/>
        <v>145</v>
      </c>
      <c r="H154" s="70" t="str">
        <f>"Check code of #0"&amp;G153</f>
        <v>Check code of #0144</v>
      </c>
      <c r="I154" s="70"/>
      <c r="J154" s="71" t="s">
        <v>590</v>
      </c>
      <c r="K154" s="72">
        <f t="shared" si="4"/>
        <v>145</v>
      </c>
      <c r="L154" s="73" t="s">
        <v>591</v>
      </c>
      <c r="M154" s="81" t="str">
        <f>"#0"&amp;K153&amp;"のチェックコード"</f>
        <v>#0144のチェックコード</v>
      </c>
      <c r="N154" s="74"/>
      <c r="O154" s="74"/>
      <c r="P154" s="81" t="s">
        <v>69</v>
      </c>
      <c r="Q154" s="75">
        <v>2</v>
      </c>
      <c r="R154" s="75" t="s">
        <v>594</v>
      </c>
      <c r="S154" s="76"/>
      <c r="T154" s="82" t="s">
        <v>349</v>
      </c>
      <c r="U154" s="70"/>
      <c r="V154" s="74"/>
      <c r="W154" s="79" t="s">
        <v>269</v>
      </c>
    </row>
    <row r="155" spans="1:25" ht="14" x14ac:dyDescent="0.2">
      <c r="A155" s="1"/>
      <c r="B155" s="1"/>
      <c r="C155" s="65" t="s">
        <v>330</v>
      </c>
      <c r="D155" s="118" t="s">
        <v>331</v>
      </c>
      <c r="E155" s="85"/>
      <c r="F155" s="111" t="s">
        <v>319</v>
      </c>
      <c r="G155" s="102">
        <f t="shared" si="5"/>
        <v>146</v>
      </c>
      <c r="H155" s="102" t="s">
        <v>151</v>
      </c>
      <c r="I155" s="102"/>
      <c r="J155" s="97"/>
      <c r="K155" s="72">
        <f t="shared" si="4"/>
        <v>146</v>
      </c>
      <c r="L155" s="73" t="s">
        <v>598</v>
      </c>
      <c r="M155" s="81" t="s">
        <v>739</v>
      </c>
      <c r="N155" s="74"/>
      <c r="O155" s="74"/>
      <c r="P155" s="81" t="s">
        <v>72</v>
      </c>
      <c r="Q155" s="75">
        <v>255</v>
      </c>
      <c r="R155" s="75" t="s">
        <v>594</v>
      </c>
      <c r="S155" s="76" t="s">
        <v>710</v>
      </c>
      <c r="T155" s="82" t="s">
        <v>349</v>
      </c>
      <c r="U155" s="70" t="s">
        <v>268</v>
      </c>
      <c r="V155" s="74"/>
      <c r="W155" s="79" t="s">
        <v>269</v>
      </c>
      <c r="Y155" s="46" t="s">
        <v>500</v>
      </c>
    </row>
    <row r="156" spans="1:25" ht="14" x14ac:dyDescent="0.2">
      <c r="A156" s="1"/>
      <c r="B156" s="1"/>
      <c r="C156" s="98"/>
      <c r="D156" s="119"/>
      <c r="E156" s="100"/>
      <c r="F156" s="112"/>
      <c r="G156" s="102">
        <f t="shared" si="5"/>
        <v>147</v>
      </c>
      <c r="H156" s="70" t="str">
        <f>"Check code of #0"&amp;G155</f>
        <v>Check code of #0146</v>
      </c>
      <c r="I156" s="70"/>
      <c r="J156" s="71" t="s">
        <v>590</v>
      </c>
      <c r="K156" s="72">
        <f t="shared" si="4"/>
        <v>147</v>
      </c>
      <c r="L156" s="73" t="s">
        <v>591</v>
      </c>
      <c r="M156" s="81" t="str">
        <f>"#0"&amp;K155&amp;"のチェックコード"</f>
        <v>#0146のチェックコード</v>
      </c>
      <c r="N156" s="74"/>
      <c r="O156" s="74"/>
      <c r="P156" s="81" t="s">
        <v>69</v>
      </c>
      <c r="Q156" s="75">
        <v>2</v>
      </c>
      <c r="R156" s="75" t="s">
        <v>594</v>
      </c>
      <c r="S156" s="76"/>
      <c r="T156" s="82" t="s">
        <v>349</v>
      </c>
      <c r="U156" s="70"/>
      <c r="V156" s="74"/>
      <c r="W156" s="79" t="s">
        <v>269</v>
      </c>
    </row>
    <row r="157" spans="1:25" ht="14" x14ac:dyDescent="0.2">
      <c r="A157" s="1"/>
      <c r="B157" s="1"/>
      <c r="C157" s="80"/>
      <c r="D157" s="84" t="s">
        <v>225</v>
      </c>
      <c r="E157" s="120"/>
      <c r="F157" s="115" t="s">
        <v>319</v>
      </c>
      <c r="G157" s="102">
        <f t="shared" si="5"/>
        <v>148</v>
      </c>
      <c r="H157" s="102" t="s">
        <v>416</v>
      </c>
      <c r="I157" s="102"/>
      <c r="J157" s="97"/>
      <c r="K157" s="72">
        <f t="shared" si="4"/>
        <v>148</v>
      </c>
      <c r="L157" s="73" t="s">
        <v>598</v>
      </c>
      <c r="M157" s="81" t="str">
        <f>"#0"&amp;K155&amp;"の方法"</f>
        <v>#0146の方法</v>
      </c>
      <c r="N157" s="74"/>
      <c r="O157" s="74"/>
      <c r="P157" s="81" t="s">
        <v>72</v>
      </c>
      <c r="Q157" s="75">
        <v>255</v>
      </c>
      <c r="R157" s="75" t="s">
        <v>594</v>
      </c>
      <c r="S157" s="76"/>
      <c r="T157" s="82" t="s">
        <v>349</v>
      </c>
      <c r="U157" s="70" t="s">
        <v>268</v>
      </c>
      <c r="V157" s="74"/>
      <c r="W157" s="79" t="s">
        <v>269</v>
      </c>
      <c r="Y157" s="45" t="s">
        <v>501</v>
      </c>
    </row>
    <row r="158" spans="1:25" ht="14" x14ac:dyDescent="0.2">
      <c r="A158" s="1"/>
      <c r="B158" s="1"/>
      <c r="C158" s="98"/>
      <c r="D158" s="121"/>
      <c r="E158" s="112"/>
      <c r="F158" s="78"/>
      <c r="G158" s="102">
        <f t="shared" si="5"/>
        <v>149</v>
      </c>
      <c r="H158" s="70" t="str">
        <f>"Check code of #0"&amp;G157</f>
        <v>Check code of #0148</v>
      </c>
      <c r="I158" s="70"/>
      <c r="J158" s="71" t="s">
        <v>590</v>
      </c>
      <c r="K158" s="72">
        <f t="shared" si="4"/>
        <v>149</v>
      </c>
      <c r="L158" s="73" t="s">
        <v>591</v>
      </c>
      <c r="M158" s="81" t="str">
        <f>"#0"&amp;K157&amp;"のチェックコード"</f>
        <v>#0148のチェックコード</v>
      </c>
      <c r="N158" s="74"/>
      <c r="O158" s="74"/>
      <c r="P158" s="81" t="s">
        <v>69</v>
      </c>
      <c r="Q158" s="75">
        <v>2</v>
      </c>
      <c r="R158" s="75" t="s">
        <v>594</v>
      </c>
      <c r="S158" s="76"/>
      <c r="T158" s="82" t="s">
        <v>349</v>
      </c>
      <c r="U158" s="70"/>
      <c r="V158" s="74"/>
      <c r="W158" s="79" t="s">
        <v>269</v>
      </c>
    </row>
    <row r="159" spans="1:25" ht="14" x14ac:dyDescent="0.2">
      <c r="A159" s="1"/>
      <c r="B159" s="1"/>
      <c r="C159" s="80"/>
      <c r="D159" s="122" t="s">
        <v>740</v>
      </c>
      <c r="E159" s="111"/>
      <c r="F159" s="115" t="s">
        <v>319</v>
      </c>
      <c r="G159" s="102">
        <f t="shared" si="5"/>
        <v>150</v>
      </c>
      <c r="H159" s="102" t="s">
        <v>741</v>
      </c>
      <c r="I159" s="102"/>
      <c r="J159" s="97"/>
      <c r="K159" s="72">
        <f t="shared" si="4"/>
        <v>150</v>
      </c>
      <c r="L159" s="73" t="s">
        <v>591</v>
      </c>
      <c r="M159" s="81" t="str">
        <f>"#0"&amp;K155&amp;"の実施温度"</f>
        <v>#0146の実施温度</v>
      </c>
      <c r="N159" s="74"/>
      <c r="O159" s="74"/>
      <c r="P159" s="81" t="s">
        <v>104</v>
      </c>
      <c r="Q159" s="75">
        <v>3</v>
      </c>
      <c r="R159" s="75" t="s">
        <v>594</v>
      </c>
      <c r="S159" s="76" t="s">
        <v>742</v>
      </c>
      <c r="T159" s="82" t="s">
        <v>349</v>
      </c>
      <c r="U159" s="70" t="s">
        <v>268</v>
      </c>
      <c r="V159" s="74"/>
      <c r="W159" s="79" t="s">
        <v>269</v>
      </c>
      <c r="Y159" s="47" t="s">
        <v>502</v>
      </c>
    </row>
    <row r="160" spans="1:25" ht="14" x14ac:dyDescent="0.2">
      <c r="A160" s="1"/>
      <c r="B160" s="1"/>
      <c r="C160" s="98"/>
      <c r="D160" s="121"/>
      <c r="E160" s="112"/>
      <c r="F160" s="78"/>
      <c r="G160" s="102">
        <f t="shared" si="5"/>
        <v>151</v>
      </c>
      <c r="H160" s="70" t="str">
        <f>"Check code of #0"&amp;G159</f>
        <v>Check code of #0150</v>
      </c>
      <c r="I160" s="70"/>
      <c r="J160" s="71" t="s">
        <v>590</v>
      </c>
      <c r="K160" s="72">
        <f t="shared" si="4"/>
        <v>151</v>
      </c>
      <c r="L160" s="73" t="s">
        <v>591</v>
      </c>
      <c r="M160" s="81" t="str">
        <f>"#0"&amp;K159&amp;"のチェックコード"</f>
        <v>#0150のチェックコード</v>
      </c>
      <c r="N160" s="74"/>
      <c r="O160" s="74"/>
      <c r="P160" s="81" t="s">
        <v>69</v>
      </c>
      <c r="Q160" s="75">
        <v>2</v>
      </c>
      <c r="R160" s="75" t="s">
        <v>594</v>
      </c>
      <c r="S160" s="76"/>
      <c r="T160" s="82" t="s">
        <v>349</v>
      </c>
      <c r="U160" s="70"/>
      <c r="V160" s="74"/>
      <c r="W160" s="79" t="s">
        <v>269</v>
      </c>
    </row>
    <row r="161" spans="1:25" ht="14" x14ac:dyDescent="0.2">
      <c r="A161" s="1"/>
      <c r="B161" s="1"/>
      <c r="C161" s="80"/>
      <c r="D161" s="122" t="s">
        <v>108</v>
      </c>
      <c r="E161" s="111"/>
      <c r="F161" s="115" t="s">
        <v>319</v>
      </c>
      <c r="G161" s="102">
        <f t="shared" si="5"/>
        <v>152</v>
      </c>
      <c r="H161" s="102" t="s">
        <v>36</v>
      </c>
      <c r="I161" s="102"/>
      <c r="J161" s="97"/>
      <c r="K161" s="72">
        <f t="shared" si="4"/>
        <v>152</v>
      </c>
      <c r="L161" s="73" t="s">
        <v>591</v>
      </c>
      <c r="M161" s="81" t="str">
        <f>"#0"&amp;K155&amp;"の実施時間"</f>
        <v>#0146の実施時間</v>
      </c>
      <c r="N161" s="74"/>
      <c r="O161" s="74"/>
      <c r="P161" s="81" t="s">
        <v>104</v>
      </c>
      <c r="Q161" s="75">
        <v>4</v>
      </c>
      <c r="R161" s="75" t="s">
        <v>594</v>
      </c>
      <c r="S161" s="76" t="s">
        <v>743</v>
      </c>
      <c r="T161" s="82" t="s">
        <v>349</v>
      </c>
      <c r="U161" s="70" t="s">
        <v>268</v>
      </c>
      <c r="V161" s="74"/>
      <c r="W161" s="79" t="s">
        <v>269</v>
      </c>
      <c r="Y161" s="47" t="s">
        <v>503</v>
      </c>
    </row>
    <row r="162" spans="1:25" ht="14" x14ac:dyDescent="0.2">
      <c r="A162" s="1"/>
      <c r="B162" s="1"/>
      <c r="C162" s="105"/>
      <c r="D162" s="121"/>
      <c r="E162" s="112"/>
      <c r="F162" s="78"/>
      <c r="G162" s="102">
        <f t="shared" si="5"/>
        <v>153</v>
      </c>
      <c r="H162" s="70" t="str">
        <f>"Check code of #0"&amp;G161</f>
        <v>Check code of #0152</v>
      </c>
      <c r="I162" s="70"/>
      <c r="J162" s="71" t="s">
        <v>590</v>
      </c>
      <c r="K162" s="72">
        <f t="shared" si="4"/>
        <v>153</v>
      </c>
      <c r="L162" s="73" t="s">
        <v>591</v>
      </c>
      <c r="M162" s="81" t="str">
        <f>"#0"&amp;K161&amp;"のチェックコード"</f>
        <v>#0152のチェックコード</v>
      </c>
      <c r="N162" s="74"/>
      <c r="O162" s="74"/>
      <c r="P162" s="81" t="s">
        <v>69</v>
      </c>
      <c r="Q162" s="75">
        <v>2</v>
      </c>
      <c r="R162" s="75" t="s">
        <v>594</v>
      </c>
      <c r="S162" s="76"/>
      <c r="T162" s="82" t="s">
        <v>349</v>
      </c>
      <c r="U162" s="70"/>
      <c r="V162" s="74"/>
      <c r="W162" s="79" t="s">
        <v>269</v>
      </c>
    </row>
    <row r="163" spans="1:25" ht="14" x14ac:dyDescent="0.2">
      <c r="A163" s="1"/>
      <c r="B163" s="1"/>
      <c r="C163" s="65" t="s">
        <v>332</v>
      </c>
      <c r="D163" s="122" t="s">
        <v>333</v>
      </c>
      <c r="E163" s="111"/>
      <c r="F163" s="115" t="s">
        <v>319</v>
      </c>
      <c r="G163" s="102">
        <f t="shared" si="5"/>
        <v>154</v>
      </c>
      <c r="H163" s="102" t="s">
        <v>37</v>
      </c>
      <c r="I163" s="102"/>
      <c r="J163" s="97"/>
      <c r="K163" s="72">
        <f t="shared" si="4"/>
        <v>154</v>
      </c>
      <c r="L163" s="73" t="s">
        <v>598</v>
      </c>
      <c r="M163" s="81" t="s">
        <v>744</v>
      </c>
      <c r="N163" s="74"/>
      <c r="O163" s="74"/>
      <c r="P163" s="81" t="s">
        <v>72</v>
      </c>
      <c r="Q163" s="75">
        <v>255</v>
      </c>
      <c r="R163" s="75" t="s">
        <v>594</v>
      </c>
      <c r="S163" s="76" t="s">
        <v>710</v>
      </c>
      <c r="T163" s="82" t="s">
        <v>349</v>
      </c>
      <c r="U163" s="70" t="s">
        <v>268</v>
      </c>
      <c r="V163" s="74"/>
      <c r="W163" s="79" t="s">
        <v>269</v>
      </c>
      <c r="Y163" s="45" t="s">
        <v>504</v>
      </c>
    </row>
    <row r="164" spans="1:25" ht="14" x14ac:dyDescent="0.2">
      <c r="A164" s="1"/>
      <c r="B164" s="1"/>
      <c r="C164" s="98"/>
      <c r="D164" s="121"/>
      <c r="E164" s="112"/>
      <c r="F164" s="78"/>
      <c r="G164" s="102">
        <f t="shared" si="5"/>
        <v>155</v>
      </c>
      <c r="H164" s="70" t="str">
        <f>"Check code of #0"&amp;G163</f>
        <v>Check code of #0154</v>
      </c>
      <c r="I164" s="70"/>
      <c r="J164" s="71" t="s">
        <v>590</v>
      </c>
      <c r="K164" s="72">
        <f t="shared" si="4"/>
        <v>155</v>
      </c>
      <c r="L164" s="73" t="s">
        <v>591</v>
      </c>
      <c r="M164" s="81" t="str">
        <f>"#0"&amp;K163&amp;"のチェックコード"</f>
        <v>#0154のチェックコード</v>
      </c>
      <c r="N164" s="74"/>
      <c r="O164" s="74"/>
      <c r="P164" s="81" t="s">
        <v>69</v>
      </c>
      <c r="Q164" s="75">
        <v>2</v>
      </c>
      <c r="R164" s="75" t="s">
        <v>594</v>
      </c>
      <c r="S164" s="76"/>
      <c r="T164" s="82" t="s">
        <v>349</v>
      </c>
      <c r="U164" s="70"/>
      <c r="V164" s="74"/>
      <c r="W164" s="79" t="s">
        <v>269</v>
      </c>
    </row>
    <row r="165" spans="1:25" ht="14" x14ac:dyDescent="0.2">
      <c r="A165" s="1"/>
      <c r="B165" s="1"/>
      <c r="C165" s="80"/>
      <c r="D165" s="122" t="s">
        <v>334</v>
      </c>
      <c r="E165" s="111"/>
      <c r="F165" s="115" t="s">
        <v>319</v>
      </c>
      <c r="G165" s="102">
        <f t="shared" si="5"/>
        <v>156</v>
      </c>
      <c r="H165" s="102" t="s">
        <v>13</v>
      </c>
      <c r="I165" s="102"/>
      <c r="J165" s="97"/>
      <c r="K165" s="72">
        <f t="shared" si="4"/>
        <v>156</v>
      </c>
      <c r="L165" s="73" t="s">
        <v>598</v>
      </c>
      <c r="M165" s="81" t="str">
        <f>"#0"&amp;K163&amp;"の実施方法"</f>
        <v>#0154の実施方法</v>
      </c>
      <c r="N165" s="74"/>
      <c r="O165" s="74"/>
      <c r="P165" s="81" t="s">
        <v>72</v>
      </c>
      <c r="Q165" s="75">
        <v>255</v>
      </c>
      <c r="R165" s="75" t="s">
        <v>594</v>
      </c>
      <c r="S165" s="76"/>
      <c r="T165" s="82" t="s">
        <v>349</v>
      </c>
      <c r="U165" s="70" t="s">
        <v>268</v>
      </c>
      <c r="V165" s="74"/>
      <c r="W165" s="79" t="s">
        <v>269</v>
      </c>
      <c r="Y165" s="45" t="s">
        <v>505</v>
      </c>
    </row>
    <row r="166" spans="1:25" ht="14" x14ac:dyDescent="0.2">
      <c r="A166" s="1"/>
      <c r="B166" s="1"/>
      <c r="C166" s="98"/>
      <c r="D166" s="121"/>
      <c r="E166" s="112"/>
      <c r="F166" s="78"/>
      <c r="G166" s="102">
        <f t="shared" si="5"/>
        <v>157</v>
      </c>
      <c r="H166" s="70" t="str">
        <f>"Check code of #0"&amp;G165</f>
        <v>Check code of #0156</v>
      </c>
      <c r="I166" s="70"/>
      <c r="J166" s="71" t="s">
        <v>590</v>
      </c>
      <c r="K166" s="72">
        <f t="shared" si="4"/>
        <v>157</v>
      </c>
      <c r="L166" s="73" t="s">
        <v>591</v>
      </c>
      <c r="M166" s="81" t="str">
        <f>"#0"&amp;K165&amp;"のチェックコード"</f>
        <v>#0156のチェックコード</v>
      </c>
      <c r="N166" s="74"/>
      <c r="O166" s="74"/>
      <c r="P166" s="81" t="s">
        <v>69</v>
      </c>
      <c r="Q166" s="75">
        <v>2</v>
      </c>
      <c r="R166" s="75" t="s">
        <v>594</v>
      </c>
      <c r="S166" s="76"/>
      <c r="T166" s="82" t="s">
        <v>349</v>
      </c>
      <c r="U166" s="70"/>
      <c r="V166" s="74"/>
      <c r="W166" s="79" t="s">
        <v>269</v>
      </c>
    </row>
    <row r="167" spans="1:25" ht="14" x14ac:dyDescent="0.2">
      <c r="A167" s="1"/>
      <c r="B167" s="1"/>
      <c r="C167" s="80"/>
      <c r="D167" s="122" t="s">
        <v>335</v>
      </c>
      <c r="E167" s="111"/>
      <c r="F167" s="115" t="s">
        <v>45</v>
      </c>
      <c r="G167" s="102">
        <f t="shared" si="5"/>
        <v>158</v>
      </c>
      <c r="H167" s="102" t="s">
        <v>38</v>
      </c>
      <c r="I167" s="102"/>
      <c r="J167" s="97"/>
      <c r="K167" s="72">
        <f t="shared" si="4"/>
        <v>158</v>
      </c>
      <c r="L167" s="73" t="s">
        <v>598</v>
      </c>
      <c r="M167" s="81" t="str">
        <f>"#0"&amp;K163&amp;"を実施したことによる誤差"</f>
        <v>#0154を実施したことによる誤差</v>
      </c>
      <c r="N167" s="74"/>
      <c r="O167" s="74"/>
      <c r="P167" s="81" t="s">
        <v>72</v>
      </c>
      <c r="Q167" s="75">
        <v>255</v>
      </c>
      <c r="R167" s="75" t="s">
        <v>594</v>
      </c>
      <c r="S167" s="76"/>
      <c r="T167" s="82" t="s">
        <v>349</v>
      </c>
      <c r="U167" s="70" t="s">
        <v>268</v>
      </c>
      <c r="V167" s="74"/>
      <c r="W167" s="79" t="s">
        <v>269</v>
      </c>
      <c r="Y167" s="45" t="s">
        <v>506</v>
      </c>
    </row>
    <row r="168" spans="1:25" ht="14" x14ac:dyDescent="0.2">
      <c r="A168" s="1"/>
      <c r="B168" s="1"/>
      <c r="C168" s="105"/>
      <c r="D168" s="121"/>
      <c r="E168" s="112"/>
      <c r="F168" s="78"/>
      <c r="G168" s="102">
        <f t="shared" si="5"/>
        <v>159</v>
      </c>
      <c r="H168" s="70" t="str">
        <f>"Check code of #0"&amp;G167</f>
        <v>Check code of #0158</v>
      </c>
      <c r="I168" s="70"/>
      <c r="J168" s="71" t="s">
        <v>590</v>
      </c>
      <c r="K168" s="72">
        <f t="shared" si="4"/>
        <v>159</v>
      </c>
      <c r="L168" s="73" t="s">
        <v>591</v>
      </c>
      <c r="M168" s="81" t="str">
        <f>"#0"&amp;K167&amp;"のチェックコード"</f>
        <v>#0158のチェックコード</v>
      </c>
      <c r="N168" s="74"/>
      <c r="O168" s="74"/>
      <c r="P168" s="81" t="s">
        <v>69</v>
      </c>
      <c r="Q168" s="75">
        <v>2</v>
      </c>
      <c r="R168" s="75" t="s">
        <v>594</v>
      </c>
      <c r="S168" s="76"/>
      <c r="T168" s="82" t="s">
        <v>349</v>
      </c>
      <c r="U168" s="70"/>
      <c r="V168" s="74"/>
      <c r="W168" s="79" t="s">
        <v>269</v>
      </c>
    </row>
    <row r="169" spans="1:25" ht="14" x14ac:dyDescent="0.2">
      <c r="A169" s="1"/>
      <c r="B169" s="1"/>
      <c r="C169" s="65" t="s">
        <v>336</v>
      </c>
      <c r="D169" s="122" t="s">
        <v>278</v>
      </c>
      <c r="E169" s="111"/>
      <c r="F169" s="115" t="s">
        <v>319</v>
      </c>
      <c r="G169" s="102">
        <f t="shared" si="5"/>
        <v>160</v>
      </c>
      <c r="H169" s="102" t="s">
        <v>39</v>
      </c>
      <c r="I169" s="102"/>
      <c r="J169" s="97"/>
      <c r="K169" s="72">
        <f t="shared" si="4"/>
        <v>160</v>
      </c>
      <c r="L169" s="73" t="s">
        <v>598</v>
      </c>
      <c r="M169" s="81" t="s">
        <v>745</v>
      </c>
      <c r="N169" s="74"/>
      <c r="O169" s="74"/>
      <c r="P169" s="81" t="s">
        <v>72</v>
      </c>
      <c r="Q169" s="75">
        <v>255</v>
      </c>
      <c r="R169" s="75" t="s">
        <v>594</v>
      </c>
      <c r="S169" s="76" t="s">
        <v>710</v>
      </c>
      <c r="T169" s="82" t="s">
        <v>349</v>
      </c>
      <c r="U169" s="70" t="s">
        <v>268</v>
      </c>
      <c r="V169" s="74"/>
      <c r="W169" s="79" t="s">
        <v>269</v>
      </c>
      <c r="Y169" s="45" t="s">
        <v>507</v>
      </c>
    </row>
    <row r="170" spans="1:25" ht="14" x14ac:dyDescent="0.2">
      <c r="A170" s="1"/>
      <c r="B170" s="1"/>
      <c r="C170" s="98"/>
      <c r="D170" s="121"/>
      <c r="E170" s="112"/>
      <c r="F170" s="78"/>
      <c r="G170" s="102">
        <f t="shared" si="5"/>
        <v>161</v>
      </c>
      <c r="H170" s="70" t="str">
        <f>"Check code of #0"&amp;G169</f>
        <v>Check code of #0160</v>
      </c>
      <c r="I170" s="70"/>
      <c r="J170" s="71" t="s">
        <v>590</v>
      </c>
      <c r="K170" s="72">
        <f t="shared" si="4"/>
        <v>161</v>
      </c>
      <c r="L170" s="73" t="s">
        <v>591</v>
      </c>
      <c r="M170" s="81" t="str">
        <f>"#0"&amp;K169&amp;"のチェックコード"</f>
        <v>#0160のチェックコード</v>
      </c>
      <c r="N170" s="74"/>
      <c r="O170" s="74"/>
      <c r="P170" s="81" t="s">
        <v>69</v>
      </c>
      <c r="Q170" s="75">
        <v>2</v>
      </c>
      <c r="R170" s="75" t="s">
        <v>594</v>
      </c>
      <c r="S170" s="76"/>
      <c r="T170" s="82" t="s">
        <v>349</v>
      </c>
      <c r="U170" s="70"/>
      <c r="V170" s="74"/>
      <c r="W170" s="79" t="s">
        <v>269</v>
      </c>
    </row>
    <row r="171" spans="1:25" ht="14" x14ac:dyDescent="0.2">
      <c r="A171" s="1"/>
      <c r="B171" s="1"/>
      <c r="C171" s="80"/>
      <c r="D171" s="122" t="s">
        <v>337</v>
      </c>
      <c r="E171" s="111"/>
      <c r="F171" s="115" t="s">
        <v>45</v>
      </c>
      <c r="G171" s="102">
        <f t="shared" si="5"/>
        <v>162</v>
      </c>
      <c r="H171" s="102" t="s">
        <v>14</v>
      </c>
      <c r="I171" s="102"/>
      <c r="J171" s="97"/>
      <c r="K171" s="72">
        <f t="shared" si="4"/>
        <v>162</v>
      </c>
      <c r="L171" s="73" t="s">
        <v>598</v>
      </c>
      <c r="M171" s="81" t="s">
        <v>746</v>
      </c>
      <c r="N171" s="74"/>
      <c r="O171" s="74"/>
      <c r="P171" s="81" t="s">
        <v>72</v>
      </c>
      <c r="Q171" s="75">
        <v>255</v>
      </c>
      <c r="R171" s="75" t="s">
        <v>594</v>
      </c>
      <c r="S171" s="76"/>
      <c r="T171" s="82" t="s">
        <v>349</v>
      </c>
      <c r="U171" s="70" t="s">
        <v>268</v>
      </c>
      <c r="V171" s="74"/>
      <c r="W171" s="79" t="s">
        <v>269</v>
      </c>
      <c r="Y171" s="45" t="s">
        <v>508</v>
      </c>
    </row>
    <row r="172" spans="1:25" ht="14" x14ac:dyDescent="0.2">
      <c r="A172" s="1"/>
      <c r="B172" s="1"/>
      <c r="C172" s="98"/>
      <c r="D172" s="121"/>
      <c r="E172" s="112"/>
      <c r="F172" s="78"/>
      <c r="G172" s="102">
        <f t="shared" si="5"/>
        <v>163</v>
      </c>
      <c r="H172" s="70" t="str">
        <f>"Check code of #0"&amp;G171</f>
        <v>Check code of #0162</v>
      </c>
      <c r="I172" s="70"/>
      <c r="J172" s="71" t="s">
        <v>590</v>
      </c>
      <c r="K172" s="72">
        <f t="shared" si="4"/>
        <v>163</v>
      </c>
      <c r="L172" s="73" t="s">
        <v>591</v>
      </c>
      <c r="M172" s="81" t="str">
        <f>"#0"&amp;K171&amp;"のチェックコード"</f>
        <v>#0162のチェックコード</v>
      </c>
      <c r="N172" s="74"/>
      <c r="O172" s="74"/>
      <c r="P172" s="81" t="s">
        <v>69</v>
      </c>
      <c r="Q172" s="75">
        <v>2</v>
      </c>
      <c r="R172" s="75" t="s">
        <v>594</v>
      </c>
      <c r="S172" s="76"/>
      <c r="T172" s="82" t="s">
        <v>349</v>
      </c>
      <c r="U172" s="70"/>
      <c r="V172" s="74"/>
      <c r="W172" s="79" t="s">
        <v>269</v>
      </c>
    </row>
    <row r="173" spans="1:25" ht="14" x14ac:dyDescent="0.2">
      <c r="A173" s="1"/>
      <c r="B173" s="1"/>
      <c r="C173" s="80"/>
      <c r="D173" s="122" t="s">
        <v>338</v>
      </c>
      <c r="E173" s="111"/>
      <c r="F173" s="115" t="s">
        <v>319</v>
      </c>
      <c r="G173" s="102">
        <f t="shared" si="5"/>
        <v>164</v>
      </c>
      <c r="H173" s="102" t="s">
        <v>417</v>
      </c>
      <c r="I173" s="102"/>
      <c r="J173" s="97"/>
      <c r="K173" s="72">
        <f t="shared" si="4"/>
        <v>164</v>
      </c>
      <c r="L173" s="73" t="s">
        <v>598</v>
      </c>
      <c r="M173" s="81" t="s">
        <v>747</v>
      </c>
      <c r="N173" s="74"/>
      <c r="O173" s="74"/>
      <c r="P173" s="81" t="s">
        <v>72</v>
      </c>
      <c r="Q173" s="75">
        <v>255</v>
      </c>
      <c r="R173" s="75" t="s">
        <v>594</v>
      </c>
      <c r="S173" s="76" t="s">
        <v>748</v>
      </c>
      <c r="T173" s="82" t="s">
        <v>349</v>
      </c>
      <c r="U173" s="70" t="s">
        <v>268</v>
      </c>
      <c r="V173" s="74"/>
      <c r="W173" s="79" t="s">
        <v>269</v>
      </c>
      <c r="Y173" s="45" t="s">
        <v>509</v>
      </c>
    </row>
    <row r="174" spans="1:25" ht="14" x14ac:dyDescent="0.2">
      <c r="A174" s="1"/>
      <c r="B174" s="1"/>
      <c r="C174" s="105"/>
      <c r="D174" s="121"/>
      <c r="E174" s="112"/>
      <c r="F174" s="78"/>
      <c r="G174" s="102">
        <f t="shared" si="5"/>
        <v>165</v>
      </c>
      <c r="H174" s="70" t="str">
        <f>"Check code of #0"&amp;G173</f>
        <v>Check code of #0164</v>
      </c>
      <c r="I174" s="70"/>
      <c r="J174" s="71" t="s">
        <v>590</v>
      </c>
      <c r="K174" s="72">
        <f t="shared" si="4"/>
        <v>165</v>
      </c>
      <c r="L174" s="73" t="s">
        <v>591</v>
      </c>
      <c r="M174" s="81" t="str">
        <f>"#0"&amp;K173&amp;"のチェックコード"</f>
        <v>#0164のチェックコード</v>
      </c>
      <c r="N174" s="74"/>
      <c r="O174" s="74"/>
      <c r="P174" s="81" t="s">
        <v>69</v>
      </c>
      <c r="Q174" s="75">
        <v>2</v>
      </c>
      <c r="R174" s="75" t="s">
        <v>594</v>
      </c>
      <c r="S174" s="76"/>
      <c r="T174" s="82" t="s">
        <v>349</v>
      </c>
      <c r="U174" s="70"/>
      <c r="V174" s="74"/>
      <c r="W174" s="79" t="s">
        <v>269</v>
      </c>
    </row>
    <row r="175" spans="1:25" ht="14" x14ac:dyDescent="0.2">
      <c r="A175" s="1"/>
      <c r="B175" s="1"/>
      <c r="C175" s="65" t="s">
        <v>50</v>
      </c>
      <c r="D175" s="122" t="s">
        <v>339</v>
      </c>
      <c r="E175" s="111"/>
      <c r="F175" s="115" t="s">
        <v>319</v>
      </c>
      <c r="G175" s="102">
        <f t="shared" si="5"/>
        <v>166</v>
      </c>
      <c r="H175" s="102" t="s">
        <v>339</v>
      </c>
      <c r="I175" s="102"/>
      <c r="J175" s="97"/>
      <c r="K175" s="72">
        <f t="shared" si="4"/>
        <v>166</v>
      </c>
      <c r="L175" s="73" t="s">
        <v>598</v>
      </c>
      <c r="M175" s="81" t="s">
        <v>749</v>
      </c>
      <c r="N175" s="74"/>
      <c r="O175" s="74"/>
      <c r="P175" s="81" t="s">
        <v>72</v>
      </c>
      <c r="Q175" s="75">
        <v>255</v>
      </c>
      <c r="R175" s="75" t="s">
        <v>594</v>
      </c>
      <c r="S175" s="76"/>
      <c r="T175" s="82" t="s">
        <v>349</v>
      </c>
      <c r="U175" s="70" t="s">
        <v>268</v>
      </c>
      <c r="V175" s="74"/>
      <c r="W175" s="79" t="s">
        <v>269</v>
      </c>
      <c r="Y175" s="45" t="s">
        <v>510</v>
      </c>
    </row>
    <row r="176" spans="1:25" ht="14" x14ac:dyDescent="0.2">
      <c r="A176" s="1"/>
      <c r="B176" s="1"/>
      <c r="C176" s="105"/>
      <c r="D176" s="121"/>
      <c r="E176" s="112"/>
      <c r="F176" s="78"/>
      <c r="G176" s="102">
        <f t="shared" si="5"/>
        <v>167</v>
      </c>
      <c r="H176" s="70" t="str">
        <f>"Check code of #0"&amp;G175</f>
        <v>Check code of #0166</v>
      </c>
      <c r="I176" s="70"/>
      <c r="J176" s="71" t="s">
        <v>590</v>
      </c>
      <c r="K176" s="72">
        <f t="shared" si="4"/>
        <v>167</v>
      </c>
      <c r="L176" s="73" t="s">
        <v>591</v>
      </c>
      <c r="M176" s="81" t="str">
        <f>"#0"&amp;K175&amp;"のチェックコード"</f>
        <v>#0166のチェックコード</v>
      </c>
      <c r="N176" s="74"/>
      <c r="O176" s="74"/>
      <c r="P176" s="81" t="s">
        <v>69</v>
      </c>
      <c r="Q176" s="75">
        <v>2</v>
      </c>
      <c r="R176" s="75" t="s">
        <v>594</v>
      </c>
      <c r="S176" s="76"/>
      <c r="T176" s="82" t="s">
        <v>349</v>
      </c>
      <c r="U176" s="70"/>
      <c r="V176" s="74"/>
      <c r="W176" s="79" t="s">
        <v>269</v>
      </c>
    </row>
    <row r="177" spans="1:25" ht="14" x14ac:dyDescent="0.2">
      <c r="A177" s="1"/>
      <c r="B177" s="1"/>
      <c r="C177" s="65" t="s">
        <v>340</v>
      </c>
      <c r="D177" s="122" t="s">
        <v>341</v>
      </c>
      <c r="E177" s="111"/>
      <c r="F177" s="115" t="s">
        <v>319</v>
      </c>
      <c r="G177" s="102">
        <f t="shared" si="5"/>
        <v>168</v>
      </c>
      <c r="H177" s="102" t="s">
        <v>40</v>
      </c>
      <c r="I177" s="102"/>
      <c r="J177" s="97"/>
      <c r="K177" s="72">
        <f t="shared" si="4"/>
        <v>168</v>
      </c>
      <c r="L177" s="73" t="s">
        <v>598</v>
      </c>
      <c r="M177" s="81" t="s">
        <v>750</v>
      </c>
      <c r="N177" s="74"/>
      <c r="O177" s="74"/>
      <c r="P177" s="81" t="s">
        <v>72</v>
      </c>
      <c r="Q177" s="75">
        <v>255</v>
      </c>
      <c r="R177" s="75" t="s">
        <v>594</v>
      </c>
      <c r="S177" s="76" t="s">
        <v>710</v>
      </c>
      <c r="T177" s="82" t="s">
        <v>349</v>
      </c>
      <c r="U177" s="70" t="s">
        <v>268</v>
      </c>
      <c r="V177" s="74"/>
      <c r="W177" s="79" t="s">
        <v>269</v>
      </c>
      <c r="Y177" s="45" t="s">
        <v>511</v>
      </c>
    </row>
    <row r="178" spans="1:25" ht="14" x14ac:dyDescent="0.2">
      <c r="A178" s="1"/>
      <c r="B178" s="1"/>
      <c r="C178" s="98"/>
      <c r="D178" s="121"/>
      <c r="E178" s="112"/>
      <c r="F178" s="78"/>
      <c r="G178" s="102">
        <f t="shared" si="5"/>
        <v>169</v>
      </c>
      <c r="H178" s="70" t="str">
        <f>"Check code of #0"&amp;G177</f>
        <v>Check code of #0168</v>
      </c>
      <c r="I178" s="70"/>
      <c r="J178" s="71" t="s">
        <v>590</v>
      </c>
      <c r="K178" s="72">
        <f t="shared" si="4"/>
        <v>169</v>
      </c>
      <c r="L178" s="73" t="s">
        <v>591</v>
      </c>
      <c r="M178" s="81" t="str">
        <f>"#0"&amp;K177&amp;"のチェックコード"</f>
        <v>#0168のチェックコード</v>
      </c>
      <c r="N178" s="74"/>
      <c r="O178" s="74"/>
      <c r="P178" s="81" t="s">
        <v>69</v>
      </c>
      <c r="Q178" s="75">
        <v>2</v>
      </c>
      <c r="R178" s="75" t="s">
        <v>594</v>
      </c>
      <c r="S178" s="76"/>
      <c r="T178" s="82" t="s">
        <v>349</v>
      </c>
      <c r="U178" s="70"/>
      <c r="V178" s="74"/>
      <c r="W178" s="79" t="s">
        <v>269</v>
      </c>
    </row>
    <row r="179" spans="1:25" ht="14" x14ac:dyDescent="0.2">
      <c r="A179" s="1"/>
      <c r="B179" s="1"/>
      <c r="C179" s="80"/>
      <c r="D179" s="122" t="s">
        <v>342</v>
      </c>
      <c r="E179" s="111"/>
      <c r="F179" s="115" t="s">
        <v>319</v>
      </c>
      <c r="G179" s="102">
        <f t="shared" si="5"/>
        <v>170</v>
      </c>
      <c r="H179" s="102" t="s">
        <v>15</v>
      </c>
      <c r="I179" s="102"/>
      <c r="J179" s="97"/>
      <c r="K179" s="72">
        <f t="shared" si="4"/>
        <v>170</v>
      </c>
      <c r="L179" s="73" t="s">
        <v>598</v>
      </c>
      <c r="M179" s="81" t="s">
        <v>751</v>
      </c>
      <c r="N179" s="74"/>
      <c r="O179" s="74"/>
      <c r="P179" s="81" t="s">
        <v>72</v>
      </c>
      <c r="Q179" s="75">
        <v>255</v>
      </c>
      <c r="R179" s="75" t="s">
        <v>594</v>
      </c>
      <c r="S179" s="76"/>
      <c r="T179" s="82" t="s">
        <v>349</v>
      </c>
      <c r="U179" s="70" t="s">
        <v>268</v>
      </c>
      <c r="V179" s="74"/>
      <c r="W179" s="79" t="s">
        <v>269</v>
      </c>
      <c r="Y179" s="45" t="s">
        <v>512</v>
      </c>
    </row>
    <row r="180" spans="1:25" ht="14" x14ac:dyDescent="0.2">
      <c r="A180" s="1"/>
      <c r="B180" s="1"/>
      <c r="C180" s="98"/>
      <c r="D180" s="121"/>
      <c r="E180" s="112"/>
      <c r="F180" s="78"/>
      <c r="G180" s="102">
        <f t="shared" si="5"/>
        <v>171</v>
      </c>
      <c r="H180" s="70" t="str">
        <f>"Check code of #0"&amp;G179</f>
        <v>Check code of #0170</v>
      </c>
      <c r="I180" s="70"/>
      <c r="J180" s="71" t="s">
        <v>590</v>
      </c>
      <c r="K180" s="72">
        <f t="shared" si="4"/>
        <v>171</v>
      </c>
      <c r="L180" s="73" t="s">
        <v>591</v>
      </c>
      <c r="M180" s="81" t="str">
        <f>"#0"&amp;K179&amp;"のチェックコード"</f>
        <v>#0170のチェックコード</v>
      </c>
      <c r="N180" s="74"/>
      <c r="O180" s="74"/>
      <c r="P180" s="81" t="s">
        <v>69</v>
      </c>
      <c r="Q180" s="75">
        <v>2</v>
      </c>
      <c r="R180" s="75" t="s">
        <v>594</v>
      </c>
      <c r="S180" s="76"/>
      <c r="T180" s="82" t="s">
        <v>349</v>
      </c>
      <c r="U180" s="70"/>
      <c r="V180" s="74"/>
      <c r="W180" s="79" t="s">
        <v>269</v>
      </c>
    </row>
    <row r="181" spans="1:25" ht="14" x14ac:dyDescent="0.2">
      <c r="A181" s="1"/>
      <c r="B181" s="1"/>
      <c r="C181" s="80"/>
      <c r="D181" s="122" t="s">
        <v>109</v>
      </c>
      <c r="E181" s="111"/>
      <c r="F181" s="115" t="s">
        <v>319</v>
      </c>
      <c r="G181" s="102">
        <f t="shared" si="5"/>
        <v>172</v>
      </c>
      <c r="H181" s="102" t="s">
        <v>513</v>
      </c>
      <c r="I181" s="102"/>
      <c r="J181" s="97"/>
      <c r="K181" s="72">
        <f t="shared" si="4"/>
        <v>172</v>
      </c>
      <c r="L181" s="73" t="s">
        <v>591</v>
      </c>
      <c r="M181" s="81" t="s">
        <v>752</v>
      </c>
      <c r="N181" s="74"/>
      <c r="O181" s="74"/>
      <c r="P181" s="81" t="s">
        <v>104</v>
      </c>
      <c r="Q181" s="75">
        <v>3</v>
      </c>
      <c r="R181" s="75" t="s">
        <v>594</v>
      </c>
      <c r="S181" s="76" t="s">
        <v>742</v>
      </c>
      <c r="T181" s="82" t="s">
        <v>349</v>
      </c>
      <c r="U181" s="70" t="s">
        <v>268</v>
      </c>
      <c r="V181" s="74"/>
      <c r="W181" s="79" t="s">
        <v>269</v>
      </c>
      <c r="Y181" s="46" t="s">
        <v>514</v>
      </c>
    </row>
    <row r="182" spans="1:25" ht="14" x14ac:dyDescent="0.2">
      <c r="A182" s="1"/>
      <c r="B182" s="1"/>
      <c r="C182" s="105"/>
      <c r="D182" s="121"/>
      <c r="E182" s="112"/>
      <c r="F182" s="78"/>
      <c r="G182" s="102">
        <f t="shared" si="5"/>
        <v>173</v>
      </c>
      <c r="H182" s="70" t="str">
        <f>"Check code of #0"&amp;G181</f>
        <v>Check code of #0172</v>
      </c>
      <c r="I182" s="70"/>
      <c r="J182" s="71" t="s">
        <v>590</v>
      </c>
      <c r="K182" s="72">
        <f t="shared" si="4"/>
        <v>173</v>
      </c>
      <c r="L182" s="73" t="s">
        <v>591</v>
      </c>
      <c r="M182" s="81" t="str">
        <f>"#0"&amp;K181&amp;"のチェックコード"</f>
        <v>#0172のチェックコード</v>
      </c>
      <c r="N182" s="74"/>
      <c r="O182" s="74"/>
      <c r="P182" s="81" t="s">
        <v>69</v>
      </c>
      <c r="Q182" s="75">
        <v>2</v>
      </c>
      <c r="R182" s="75" t="s">
        <v>594</v>
      </c>
      <c r="S182" s="76"/>
      <c r="T182" s="82" t="s">
        <v>349</v>
      </c>
      <c r="U182" s="70"/>
      <c r="V182" s="74"/>
      <c r="W182" s="79" t="s">
        <v>269</v>
      </c>
    </row>
    <row r="183" spans="1:25" ht="14" x14ac:dyDescent="0.2">
      <c r="A183" s="1"/>
      <c r="B183" s="1"/>
      <c r="C183" s="65" t="s">
        <v>343</v>
      </c>
      <c r="D183" s="122" t="s">
        <v>753</v>
      </c>
      <c r="E183" s="111"/>
      <c r="F183" s="115" t="s">
        <v>319</v>
      </c>
      <c r="G183" s="102">
        <f t="shared" si="5"/>
        <v>174</v>
      </c>
      <c r="H183" s="102" t="s">
        <v>754</v>
      </c>
      <c r="I183" s="102"/>
      <c r="J183" s="97"/>
      <c r="K183" s="72">
        <f t="shared" si="4"/>
        <v>174</v>
      </c>
      <c r="L183" s="73" t="s">
        <v>715</v>
      </c>
      <c r="M183" s="81" t="s">
        <v>755</v>
      </c>
      <c r="N183" s="74"/>
      <c r="O183" s="74"/>
      <c r="P183" s="81" t="s">
        <v>77</v>
      </c>
      <c r="Q183" s="75">
        <v>4</v>
      </c>
      <c r="R183" s="75" t="s">
        <v>594</v>
      </c>
      <c r="S183" s="76" t="s">
        <v>717</v>
      </c>
      <c r="T183" s="82" t="s">
        <v>349</v>
      </c>
      <c r="U183" s="70" t="s">
        <v>268</v>
      </c>
      <c r="V183" s="74"/>
      <c r="W183" s="79" t="s">
        <v>269</v>
      </c>
      <c r="Y183" s="47" t="s">
        <v>515</v>
      </c>
    </row>
    <row r="184" spans="1:25" ht="14" x14ac:dyDescent="0.2">
      <c r="A184" s="1"/>
      <c r="B184" s="1"/>
      <c r="C184" s="98"/>
      <c r="D184" s="121"/>
      <c r="E184" s="112"/>
      <c r="F184" s="78"/>
      <c r="G184" s="102">
        <f t="shared" si="5"/>
        <v>175</v>
      </c>
      <c r="H184" s="70" t="str">
        <f>"Check code of #0"&amp;G183</f>
        <v>Check code of #0174</v>
      </c>
      <c r="I184" s="70"/>
      <c r="J184" s="71" t="s">
        <v>590</v>
      </c>
      <c r="K184" s="72">
        <f t="shared" si="4"/>
        <v>175</v>
      </c>
      <c r="L184" s="73" t="s">
        <v>591</v>
      </c>
      <c r="M184" s="81" t="str">
        <f>"#0"&amp;K183&amp;"のチェックコード"</f>
        <v>#0174のチェックコード</v>
      </c>
      <c r="N184" s="74"/>
      <c r="O184" s="74"/>
      <c r="P184" s="81" t="s">
        <v>69</v>
      </c>
      <c r="Q184" s="75">
        <v>2</v>
      </c>
      <c r="R184" s="75" t="s">
        <v>594</v>
      </c>
      <c r="S184" s="76"/>
      <c r="T184" s="82" t="s">
        <v>349</v>
      </c>
      <c r="U184" s="70"/>
      <c r="V184" s="74"/>
      <c r="W184" s="79" t="s">
        <v>269</v>
      </c>
    </row>
    <row r="185" spans="1:25" ht="14" x14ac:dyDescent="0.2">
      <c r="A185" s="1"/>
      <c r="B185" s="1"/>
      <c r="C185" s="80"/>
      <c r="D185" s="122" t="s">
        <v>110</v>
      </c>
      <c r="E185" s="111"/>
      <c r="F185" s="115" t="s">
        <v>45</v>
      </c>
      <c r="G185" s="102">
        <f t="shared" si="5"/>
        <v>176</v>
      </c>
      <c r="H185" s="102" t="s">
        <v>756</v>
      </c>
      <c r="I185" s="102"/>
      <c r="J185" s="97"/>
      <c r="K185" s="72">
        <f t="shared" si="4"/>
        <v>176</v>
      </c>
      <c r="L185" s="73" t="s">
        <v>591</v>
      </c>
      <c r="M185" s="81" t="s">
        <v>757</v>
      </c>
      <c r="N185" s="74"/>
      <c r="O185" s="74"/>
      <c r="P185" s="81" t="s">
        <v>104</v>
      </c>
      <c r="Q185" s="75">
        <v>3</v>
      </c>
      <c r="R185" s="75" t="s">
        <v>594</v>
      </c>
      <c r="S185" s="76" t="s">
        <v>742</v>
      </c>
      <c r="T185" s="82" t="s">
        <v>349</v>
      </c>
      <c r="U185" s="70" t="s">
        <v>268</v>
      </c>
      <c r="V185" s="74"/>
      <c r="W185" s="79" t="s">
        <v>269</v>
      </c>
      <c r="Y185" s="47" t="s">
        <v>516</v>
      </c>
    </row>
    <row r="186" spans="1:25" ht="14" x14ac:dyDescent="0.2">
      <c r="A186" s="1"/>
      <c r="B186" s="1"/>
      <c r="C186" s="98"/>
      <c r="D186" s="121"/>
      <c r="E186" s="112"/>
      <c r="F186" s="78"/>
      <c r="G186" s="102">
        <f t="shared" si="5"/>
        <v>177</v>
      </c>
      <c r="H186" s="70" t="str">
        <f>"Check code of #0"&amp;G185</f>
        <v>Check code of #0176</v>
      </c>
      <c r="I186" s="70"/>
      <c r="J186" s="71" t="s">
        <v>590</v>
      </c>
      <c r="K186" s="72">
        <f t="shared" si="4"/>
        <v>177</v>
      </c>
      <c r="L186" s="73" t="s">
        <v>591</v>
      </c>
      <c r="M186" s="81" t="str">
        <f>"#0"&amp;K185&amp;"のチェックコード"</f>
        <v>#0176のチェックコード</v>
      </c>
      <c r="N186" s="74"/>
      <c r="O186" s="74"/>
      <c r="P186" s="81" t="s">
        <v>69</v>
      </c>
      <c r="Q186" s="75">
        <v>2</v>
      </c>
      <c r="R186" s="75" t="s">
        <v>594</v>
      </c>
      <c r="S186" s="76"/>
      <c r="T186" s="82" t="s">
        <v>349</v>
      </c>
      <c r="U186" s="70"/>
      <c r="V186" s="74"/>
      <c r="W186" s="79" t="s">
        <v>269</v>
      </c>
    </row>
    <row r="187" spans="1:25" ht="14" x14ac:dyDescent="0.2">
      <c r="A187" s="1"/>
      <c r="B187" s="1"/>
      <c r="C187" s="80"/>
      <c r="D187" s="122" t="s">
        <v>111</v>
      </c>
      <c r="E187" s="111"/>
      <c r="F187" s="115" t="s">
        <v>319</v>
      </c>
      <c r="G187" s="102">
        <f t="shared" si="5"/>
        <v>178</v>
      </c>
      <c r="H187" s="102" t="s">
        <v>758</v>
      </c>
      <c r="I187" s="102"/>
      <c r="J187" s="97"/>
      <c r="K187" s="72">
        <f t="shared" si="4"/>
        <v>178</v>
      </c>
      <c r="L187" s="81" t="s">
        <v>626</v>
      </c>
      <c r="M187" s="81" t="s">
        <v>627</v>
      </c>
      <c r="N187" s="74"/>
      <c r="O187" s="74"/>
      <c r="P187" s="73" t="s">
        <v>76</v>
      </c>
      <c r="Q187" s="75">
        <v>8</v>
      </c>
      <c r="R187" s="75" t="s">
        <v>594</v>
      </c>
      <c r="S187" s="76" t="s">
        <v>743</v>
      </c>
      <c r="T187" s="82" t="s">
        <v>349</v>
      </c>
      <c r="U187" s="70" t="s">
        <v>268</v>
      </c>
      <c r="V187" s="74"/>
      <c r="W187" s="79" t="s">
        <v>269</v>
      </c>
      <c r="Y187" s="47" t="s">
        <v>517</v>
      </c>
    </row>
    <row r="188" spans="1:25" ht="14" x14ac:dyDescent="0.2">
      <c r="A188" s="1"/>
      <c r="B188" s="1"/>
      <c r="C188" s="98"/>
      <c r="D188" s="121"/>
      <c r="E188" s="112"/>
      <c r="F188" s="78"/>
      <c r="G188" s="102">
        <f t="shared" si="5"/>
        <v>179</v>
      </c>
      <c r="H188" s="70" t="str">
        <f>"Check code of #0"&amp;G187</f>
        <v>Check code of #0178</v>
      </c>
      <c r="I188" s="70"/>
      <c r="J188" s="71" t="s">
        <v>590</v>
      </c>
      <c r="K188" s="72">
        <f t="shared" si="4"/>
        <v>179</v>
      </c>
      <c r="L188" s="73" t="s">
        <v>591</v>
      </c>
      <c r="M188" s="81" t="str">
        <f>"#0"&amp;K187&amp;"のチェックコード"</f>
        <v>#0178のチェックコード</v>
      </c>
      <c r="N188" s="74"/>
      <c r="O188" s="74"/>
      <c r="P188" s="81" t="s">
        <v>69</v>
      </c>
      <c r="Q188" s="75">
        <v>2</v>
      </c>
      <c r="R188" s="75" t="s">
        <v>594</v>
      </c>
      <c r="S188" s="76"/>
      <c r="T188" s="82" t="s">
        <v>349</v>
      </c>
      <c r="U188" s="70"/>
      <c r="V188" s="74"/>
      <c r="W188" s="79" t="s">
        <v>269</v>
      </c>
    </row>
    <row r="189" spans="1:25" ht="14" x14ac:dyDescent="0.2">
      <c r="A189" s="1"/>
      <c r="B189" s="1"/>
      <c r="C189" s="80"/>
      <c r="D189" s="122" t="s">
        <v>344</v>
      </c>
      <c r="E189" s="111"/>
      <c r="F189" s="115" t="s">
        <v>319</v>
      </c>
      <c r="G189" s="102">
        <f t="shared" si="5"/>
        <v>180</v>
      </c>
      <c r="H189" s="102" t="s">
        <v>41</v>
      </c>
      <c r="I189" s="102"/>
      <c r="J189" s="97"/>
      <c r="K189" s="72">
        <f t="shared" si="4"/>
        <v>180</v>
      </c>
      <c r="L189" s="73" t="s">
        <v>598</v>
      </c>
      <c r="M189" s="81" t="s">
        <v>759</v>
      </c>
      <c r="N189" s="74"/>
      <c r="O189" s="74"/>
      <c r="P189" s="81" t="s">
        <v>72</v>
      </c>
      <c r="Q189" s="75">
        <v>255</v>
      </c>
      <c r="R189" s="75" t="s">
        <v>594</v>
      </c>
      <c r="S189" s="76"/>
      <c r="T189" s="82" t="s">
        <v>349</v>
      </c>
      <c r="U189" s="70" t="s">
        <v>268</v>
      </c>
      <c r="V189" s="74"/>
      <c r="W189" s="79" t="s">
        <v>269</v>
      </c>
      <c r="Y189" s="46" t="s">
        <v>518</v>
      </c>
    </row>
    <row r="190" spans="1:25" ht="14" x14ac:dyDescent="0.2">
      <c r="A190" s="1"/>
      <c r="B190" s="1"/>
      <c r="C190" s="105"/>
      <c r="D190" s="121"/>
      <c r="E190" s="112"/>
      <c r="F190" s="117"/>
      <c r="G190" s="102">
        <f t="shared" si="5"/>
        <v>181</v>
      </c>
      <c r="H190" s="70" t="str">
        <f>"Check code of #0"&amp;G189</f>
        <v>Check code of #0180</v>
      </c>
      <c r="I190" s="70"/>
      <c r="J190" s="71" t="s">
        <v>590</v>
      </c>
      <c r="K190" s="72">
        <f t="shared" si="4"/>
        <v>181</v>
      </c>
      <c r="L190" s="73" t="s">
        <v>591</v>
      </c>
      <c r="M190" s="81" t="str">
        <f>"#0"&amp;K189&amp;"のチェックコード"</f>
        <v>#0180のチェックコード</v>
      </c>
      <c r="N190" s="74"/>
      <c r="O190" s="74"/>
      <c r="P190" s="81" t="s">
        <v>69</v>
      </c>
      <c r="Q190" s="75">
        <v>2</v>
      </c>
      <c r="R190" s="75" t="s">
        <v>594</v>
      </c>
      <c r="S190" s="76"/>
      <c r="T190" s="82" t="s">
        <v>349</v>
      </c>
      <c r="U190" s="70"/>
      <c r="V190" s="74"/>
      <c r="W190" s="79" t="s">
        <v>269</v>
      </c>
    </row>
    <row r="191" spans="1:25" ht="14" x14ac:dyDescent="0.2">
      <c r="A191" s="1"/>
      <c r="B191" s="1"/>
      <c r="C191" s="65" t="s">
        <v>16</v>
      </c>
      <c r="D191" s="111" t="s">
        <v>8</v>
      </c>
      <c r="E191" s="115" t="s">
        <v>9</v>
      </c>
      <c r="F191" s="115" t="s">
        <v>64</v>
      </c>
      <c r="G191" s="102">
        <f t="shared" si="5"/>
        <v>182</v>
      </c>
      <c r="H191" s="102" t="s">
        <v>42</v>
      </c>
      <c r="I191" s="102"/>
      <c r="J191" s="97"/>
      <c r="K191" s="72">
        <f t="shared" si="4"/>
        <v>182</v>
      </c>
      <c r="L191" s="73" t="s">
        <v>598</v>
      </c>
      <c r="M191" s="81" t="s">
        <v>760</v>
      </c>
      <c r="N191" s="74"/>
      <c r="O191" s="74"/>
      <c r="P191" s="81" t="s">
        <v>72</v>
      </c>
      <c r="Q191" s="75">
        <v>255</v>
      </c>
      <c r="R191" s="75" t="s">
        <v>594</v>
      </c>
      <c r="S191" s="76" t="s">
        <v>761</v>
      </c>
      <c r="T191" s="82" t="s">
        <v>349</v>
      </c>
      <c r="U191" s="70" t="s">
        <v>268</v>
      </c>
      <c r="V191" s="74"/>
      <c r="W191" s="79" t="s">
        <v>269</v>
      </c>
      <c r="Y191" s="46" t="s">
        <v>521</v>
      </c>
    </row>
    <row r="192" spans="1:25" ht="14" x14ac:dyDescent="0.2">
      <c r="A192" s="1"/>
      <c r="B192" s="1"/>
      <c r="C192" s="98"/>
      <c r="D192" s="113"/>
      <c r="E192" s="117"/>
      <c r="F192" s="117"/>
      <c r="G192" s="102">
        <f t="shared" si="5"/>
        <v>183</v>
      </c>
      <c r="H192" s="70" t="str">
        <f>"Check code of #0"&amp;G191</f>
        <v>Check code of #0182</v>
      </c>
      <c r="I192" s="70"/>
      <c r="J192" s="71" t="s">
        <v>590</v>
      </c>
      <c r="K192" s="72">
        <f t="shared" si="4"/>
        <v>183</v>
      </c>
      <c r="L192" s="73" t="s">
        <v>591</v>
      </c>
      <c r="M192" s="81" t="str">
        <f>"#0"&amp;K191&amp;"のチェックコード"</f>
        <v>#0182のチェックコード</v>
      </c>
      <c r="N192" s="74"/>
      <c r="O192" s="74"/>
      <c r="P192" s="81" t="s">
        <v>69</v>
      </c>
      <c r="Q192" s="75">
        <v>2</v>
      </c>
      <c r="R192" s="75" t="s">
        <v>594</v>
      </c>
      <c r="S192" s="76"/>
      <c r="T192" s="82" t="s">
        <v>349</v>
      </c>
      <c r="U192" s="70"/>
      <c r="V192" s="74"/>
      <c r="W192" s="79" t="s">
        <v>269</v>
      </c>
    </row>
    <row r="193" spans="1:25" ht="14" x14ac:dyDescent="0.2">
      <c r="A193" s="1"/>
      <c r="B193" s="1"/>
      <c r="C193" s="80"/>
      <c r="D193" s="114"/>
      <c r="E193" s="123" t="s">
        <v>112</v>
      </c>
      <c r="F193" s="123"/>
      <c r="G193" s="102">
        <f t="shared" si="5"/>
        <v>184</v>
      </c>
      <c r="H193" s="102" t="s">
        <v>43</v>
      </c>
      <c r="I193" s="102"/>
      <c r="J193" s="97"/>
      <c r="K193" s="72">
        <f t="shared" si="4"/>
        <v>184</v>
      </c>
      <c r="L193" s="73" t="s">
        <v>598</v>
      </c>
      <c r="M193" s="81" t="s">
        <v>711</v>
      </c>
      <c r="N193" s="74"/>
      <c r="O193" s="74"/>
      <c r="P193" s="81" t="s">
        <v>72</v>
      </c>
      <c r="Q193" s="75">
        <v>255</v>
      </c>
      <c r="R193" s="75" t="s">
        <v>594</v>
      </c>
      <c r="S193" s="76"/>
      <c r="T193" s="82" t="s">
        <v>349</v>
      </c>
      <c r="U193" s="70" t="s">
        <v>268</v>
      </c>
      <c r="V193" s="74"/>
      <c r="W193" s="79" t="s">
        <v>269</v>
      </c>
      <c r="Y193" s="46" t="s">
        <v>522</v>
      </c>
    </row>
    <row r="194" spans="1:25" ht="14" x14ac:dyDescent="0.2">
      <c r="A194" s="1"/>
      <c r="B194" s="1"/>
      <c r="C194" s="98"/>
      <c r="D194" s="112"/>
      <c r="E194" s="78"/>
      <c r="F194" s="78"/>
      <c r="G194" s="102">
        <f t="shared" si="5"/>
        <v>185</v>
      </c>
      <c r="H194" s="70" t="str">
        <f>"Check code of #0"&amp;G193</f>
        <v>Check code of #0184</v>
      </c>
      <c r="I194" s="70"/>
      <c r="J194" s="71" t="s">
        <v>590</v>
      </c>
      <c r="K194" s="72">
        <f t="shared" si="4"/>
        <v>185</v>
      </c>
      <c r="L194" s="73" t="s">
        <v>591</v>
      </c>
      <c r="M194" s="81" t="str">
        <f>"#0"&amp;K193&amp;"のチェックコード"</f>
        <v>#0184のチェックコード</v>
      </c>
      <c r="N194" s="74"/>
      <c r="O194" s="74"/>
      <c r="P194" s="81" t="s">
        <v>69</v>
      </c>
      <c r="Q194" s="75">
        <v>2</v>
      </c>
      <c r="R194" s="75" t="s">
        <v>594</v>
      </c>
      <c r="S194" s="76"/>
      <c r="T194" s="82" t="s">
        <v>349</v>
      </c>
      <c r="U194" s="70"/>
      <c r="V194" s="74"/>
      <c r="W194" s="79" t="s">
        <v>269</v>
      </c>
    </row>
    <row r="195" spans="1:25" ht="14" x14ac:dyDescent="0.2">
      <c r="A195" s="1"/>
      <c r="B195" s="1"/>
      <c r="C195" s="80"/>
      <c r="D195" s="111" t="s">
        <v>46</v>
      </c>
      <c r="E195" s="115" t="s">
        <v>17</v>
      </c>
      <c r="F195" s="115" t="s">
        <v>64</v>
      </c>
      <c r="G195" s="102">
        <f t="shared" si="5"/>
        <v>186</v>
      </c>
      <c r="H195" s="102" t="s">
        <v>44</v>
      </c>
      <c r="I195" s="102"/>
      <c r="J195" s="97"/>
      <c r="K195" s="72">
        <f t="shared" si="4"/>
        <v>186</v>
      </c>
      <c r="L195" s="73" t="s">
        <v>598</v>
      </c>
      <c r="M195" s="81" t="s">
        <v>762</v>
      </c>
      <c r="N195" s="74"/>
      <c r="O195" s="74"/>
      <c r="P195" s="81" t="s">
        <v>72</v>
      </c>
      <c r="Q195" s="75">
        <v>255</v>
      </c>
      <c r="R195" s="75" t="s">
        <v>594</v>
      </c>
      <c r="S195" s="76" t="s">
        <v>761</v>
      </c>
      <c r="T195" s="82" t="s">
        <v>349</v>
      </c>
      <c r="U195" s="70" t="s">
        <v>268</v>
      </c>
      <c r="V195" s="74"/>
      <c r="W195" s="79" t="s">
        <v>269</v>
      </c>
      <c r="Y195" s="45" t="s">
        <v>523</v>
      </c>
    </row>
    <row r="196" spans="1:25" x14ac:dyDescent="0.2">
      <c r="C196" s="98"/>
      <c r="D196" s="113"/>
      <c r="E196" s="117"/>
      <c r="F196" s="117"/>
      <c r="G196" s="102">
        <f t="shared" si="5"/>
        <v>187</v>
      </c>
      <c r="H196" s="70" t="str">
        <f>"Check code of #0"&amp;G195</f>
        <v>Check code of #0186</v>
      </c>
      <c r="I196" s="70"/>
      <c r="J196" s="71" t="s">
        <v>590</v>
      </c>
      <c r="K196" s="72">
        <f t="shared" si="4"/>
        <v>187</v>
      </c>
      <c r="L196" s="73" t="s">
        <v>591</v>
      </c>
      <c r="M196" s="81" t="str">
        <f>"#0"&amp;K195&amp;"のチェックコード"</f>
        <v>#0186のチェックコード</v>
      </c>
      <c r="N196" s="74"/>
      <c r="O196" s="74"/>
      <c r="P196" s="81" t="s">
        <v>69</v>
      </c>
      <c r="Q196" s="75">
        <v>2</v>
      </c>
      <c r="R196" s="75" t="s">
        <v>594</v>
      </c>
      <c r="S196" s="76"/>
      <c r="T196" s="82" t="s">
        <v>349</v>
      </c>
      <c r="U196" s="70"/>
      <c r="V196" s="74"/>
      <c r="W196" s="79" t="s">
        <v>269</v>
      </c>
    </row>
    <row r="197" spans="1:25" x14ac:dyDescent="0.2">
      <c r="C197" s="80"/>
      <c r="D197" s="114"/>
      <c r="E197" s="123" t="s">
        <v>113</v>
      </c>
      <c r="F197" s="123"/>
      <c r="G197" s="102">
        <f t="shared" si="5"/>
        <v>188</v>
      </c>
      <c r="H197" s="102" t="s">
        <v>763</v>
      </c>
      <c r="I197" s="102"/>
      <c r="J197" s="97"/>
      <c r="K197" s="72">
        <f t="shared" si="4"/>
        <v>188</v>
      </c>
      <c r="L197" s="73" t="s">
        <v>591</v>
      </c>
      <c r="M197" s="81" t="s">
        <v>764</v>
      </c>
      <c r="N197" s="74"/>
      <c r="O197" s="74"/>
      <c r="P197" s="81" t="s">
        <v>104</v>
      </c>
      <c r="Q197" s="75">
        <v>3</v>
      </c>
      <c r="R197" s="75" t="s">
        <v>594</v>
      </c>
      <c r="S197" s="76" t="s">
        <v>742</v>
      </c>
      <c r="T197" s="82" t="s">
        <v>349</v>
      </c>
      <c r="U197" s="70" t="s">
        <v>268</v>
      </c>
      <c r="V197" s="74"/>
      <c r="W197" s="79" t="s">
        <v>269</v>
      </c>
      <c r="Y197" s="47" t="s">
        <v>524</v>
      </c>
    </row>
    <row r="198" spans="1:25" x14ac:dyDescent="0.2">
      <c r="C198" s="105"/>
      <c r="D198" s="113"/>
      <c r="E198" s="78"/>
      <c r="F198" s="78"/>
      <c r="G198" s="102">
        <f t="shared" si="5"/>
        <v>189</v>
      </c>
      <c r="H198" s="70" t="str">
        <f>"Check code of #0"&amp;G197</f>
        <v>Check code of #0188</v>
      </c>
      <c r="I198" s="70"/>
      <c r="J198" s="71" t="s">
        <v>590</v>
      </c>
      <c r="K198" s="72">
        <f t="shared" si="4"/>
        <v>189</v>
      </c>
      <c r="L198" s="73" t="s">
        <v>591</v>
      </c>
      <c r="M198" s="81" t="str">
        <f>"#0"&amp;K197&amp;"のチェックコード"</f>
        <v>#0188のチェックコード</v>
      </c>
      <c r="N198" s="74"/>
      <c r="O198" s="74"/>
      <c r="P198" s="81" t="s">
        <v>69</v>
      </c>
      <c r="Q198" s="75">
        <v>2</v>
      </c>
      <c r="R198" s="75" t="s">
        <v>594</v>
      </c>
      <c r="S198" s="76"/>
      <c r="T198" s="82" t="s">
        <v>349</v>
      </c>
      <c r="U198" s="70"/>
      <c r="V198" s="74"/>
      <c r="W198" s="79" t="s">
        <v>269</v>
      </c>
    </row>
    <row r="199" spans="1:25" x14ac:dyDescent="0.2">
      <c r="C199" s="124" t="s">
        <v>49</v>
      </c>
      <c r="D199" s="125" t="s">
        <v>48</v>
      </c>
      <c r="E199" s="123" t="s">
        <v>119</v>
      </c>
      <c r="F199" s="123" t="s">
        <v>473</v>
      </c>
      <c r="G199" s="102">
        <f t="shared" si="5"/>
        <v>190</v>
      </c>
      <c r="H199" s="102" t="s">
        <v>215</v>
      </c>
      <c r="I199" s="102"/>
      <c r="J199" s="97"/>
      <c r="K199" s="72">
        <f t="shared" si="4"/>
        <v>190</v>
      </c>
      <c r="L199" s="73" t="s">
        <v>591</v>
      </c>
      <c r="M199" s="81" t="s">
        <v>765</v>
      </c>
      <c r="N199" s="74"/>
      <c r="O199" s="74"/>
      <c r="P199" s="81" t="s">
        <v>114</v>
      </c>
      <c r="Q199" s="75">
        <v>8</v>
      </c>
      <c r="R199" s="75" t="s">
        <v>594</v>
      </c>
      <c r="S199" s="76"/>
      <c r="T199" s="82" t="s">
        <v>349</v>
      </c>
      <c r="U199" s="70" t="s">
        <v>268</v>
      </c>
      <c r="V199" s="74"/>
      <c r="W199" s="79" t="s">
        <v>269</v>
      </c>
      <c r="Y199" s="45" t="s">
        <v>525</v>
      </c>
    </row>
    <row r="200" spans="1:25" x14ac:dyDescent="0.2">
      <c r="C200" s="126"/>
      <c r="D200" s="117"/>
      <c r="E200" s="78"/>
      <c r="F200" s="78"/>
      <c r="G200" s="102">
        <f t="shared" si="5"/>
        <v>191</v>
      </c>
      <c r="H200" s="70" t="str">
        <f>"Check code of #0"&amp;G199</f>
        <v>Check code of #0190</v>
      </c>
      <c r="I200" s="70"/>
      <c r="J200" s="71" t="s">
        <v>590</v>
      </c>
      <c r="K200" s="72">
        <f t="shared" si="4"/>
        <v>191</v>
      </c>
      <c r="L200" s="73" t="s">
        <v>591</v>
      </c>
      <c r="M200" s="81" t="str">
        <f>"#0"&amp;K199&amp;"のチェックコード"</f>
        <v>#0190のチェックコード</v>
      </c>
      <c r="N200" s="74"/>
      <c r="O200" s="74"/>
      <c r="P200" s="81" t="s">
        <v>69</v>
      </c>
      <c r="Q200" s="75">
        <v>2</v>
      </c>
      <c r="R200" s="75" t="s">
        <v>594</v>
      </c>
      <c r="S200" s="76"/>
      <c r="T200" s="82" t="s">
        <v>349</v>
      </c>
      <c r="U200" s="70"/>
      <c r="V200" s="74"/>
      <c r="W200" s="79" t="s">
        <v>269</v>
      </c>
    </row>
    <row r="201" spans="1:25" x14ac:dyDescent="0.2">
      <c r="C201" s="127"/>
      <c r="D201" s="123"/>
      <c r="E201" s="115" t="s">
        <v>120</v>
      </c>
      <c r="F201" s="115" t="s">
        <v>472</v>
      </c>
      <c r="G201" s="102">
        <f t="shared" si="5"/>
        <v>192</v>
      </c>
      <c r="H201" s="102" t="s">
        <v>152</v>
      </c>
      <c r="I201" s="102"/>
      <c r="J201" s="97"/>
      <c r="K201" s="72">
        <f t="shared" si="4"/>
        <v>192</v>
      </c>
      <c r="L201" s="73" t="s">
        <v>766</v>
      </c>
      <c r="M201" s="81" t="s">
        <v>767</v>
      </c>
      <c r="N201" s="74"/>
      <c r="O201" s="94" t="s">
        <v>279</v>
      </c>
      <c r="P201" s="81" t="s">
        <v>81</v>
      </c>
      <c r="Q201" s="75">
        <v>15</v>
      </c>
      <c r="R201" s="75" t="s">
        <v>594</v>
      </c>
      <c r="S201" s="76"/>
      <c r="T201" s="82" t="s">
        <v>349</v>
      </c>
      <c r="U201" s="70" t="s">
        <v>268</v>
      </c>
      <c r="V201" s="94" t="s">
        <v>350</v>
      </c>
      <c r="W201" s="79" t="s">
        <v>269</v>
      </c>
      <c r="Y201" s="47" t="s">
        <v>528</v>
      </c>
    </row>
    <row r="202" spans="1:25" x14ac:dyDescent="0.2">
      <c r="C202" s="126"/>
      <c r="D202" s="117"/>
      <c r="E202" s="78"/>
      <c r="F202" s="78"/>
      <c r="G202" s="102">
        <f t="shared" si="5"/>
        <v>193</v>
      </c>
      <c r="H202" s="70" t="str">
        <f>"Check code of #0"&amp;G201</f>
        <v>Check code of #0192</v>
      </c>
      <c r="I202" s="70"/>
      <c r="J202" s="71" t="s">
        <v>590</v>
      </c>
      <c r="K202" s="72">
        <f t="shared" si="4"/>
        <v>193</v>
      </c>
      <c r="L202" s="73" t="s">
        <v>591</v>
      </c>
      <c r="M202" s="81" t="str">
        <f>"#0"&amp;K201&amp;"のチェックコード"</f>
        <v>#0192のチェックコード</v>
      </c>
      <c r="N202" s="74"/>
      <c r="O202" s="74"/>
      <c r="P202" s="81" t="s">
        <v>69</v>
      </c>
      <c r="Q202" s="75">
        <v>2</v>
      </c>
      <c r="R202" s="75" t="s">
        <v>594</v>
      </c>
      <c r="S202" s="76"/>
      <c r="T202" s="82" t="s">
        <v>349</v>
      </c>
      <c r="U202" s="70"/>
      <c r="V202" s="74"/>
      <c r="W202" s="79" t="s">
        <v>269</v>
      </c>
    </row>
    <row r="203" spans="1:25" x14ac:dyDescent="0.2">
      <c r="C203" s="127"/>
      <c r="D203" s="123"/>
      <c r="E203" s="115" t="s">
        <v>116</v>
      </c>
      <c r="F203" s="115" t="s">
        <v>471</v>
      </c>
      <c r="G203" s="102">
        <f t="shared" si="5"/>
        <v>194</v>
      </c>
      <c r="H203" s="102" t="s">
        <v>153</v>
      </c>
      <c r="I203" s="102"/>
      <c r="J203" s="97"/>
      <c r="K203" s="72">
        <f t="shared" si="4"/>
        <v>194</v>
      </c>
      <c r="L203" s="73" t="s">
        <v>766</v>
      </c>
      <c r="M203" s="81" t="s">
        <v>768</v>
      </c>
      <c r="N203" s="74"/>
      <c r="O203" s="94" t="s">
        <v>279</v>
      </c>
      <c r="P203" s="81" t="s">
        <v>81</v>
      </c>
      <c r="Q203" s="75">
        <v>15</v>
      </c>
      <c r="R203" s="75" t="s">
        <v>594</v>
      </c>
      <c r="S203" s="76"/>
      <c r="T203" s="82" t="s">
        <v>349</v>
      </c>
      <c r="U203" s="70" t="s">
        <v>268</v>
      </c>
      <c r="V203" s="94" t="s">
        <v>350</v>
      </c>
      <c r="W203" s="79" t="s">
        <v>269</v>
      </c>
      <c r="Y203" s="47" t="s">
        <v>529</v>
      </c>
    </row>
    <row r="204" spans="1:25" x14ac:dyDescent="0.2">
      <c r="C204" s="126"/>
      <c r="D204" s="117"/>
      <c r="E204" s="78"/>
      <c r="F204" s="78"/>
      <c r="G204" s="102">
        <f t="shared" si="5"/>
        <v>195</v>
      </c>
      <c r="H204" s="70" t="str">
        <f>"Check code of #0"&amp;G203</f>
        <v>Check code of #0194</v>
      </c>
      <c r="I204" s="70"/>
      <c r="J204" s="71" t="s">
        <v>590</v>
      </c>
      <c r="K204" s="72">
        <f t="shared" ref="K204:K267" si="6">K203+1</f>
        <v>195</v>
      </c>
      <c r="L204" s="73" t="s">
        <v>591</v>
      </c>
      <c r="M204" s="81" t="str">
        <f>"#0"&amp;K203&amp;"のチェックコード"</f>
        <v>#0194のチェックコード</v>
      </c>
      <c r="N204" s="74"/>
      <c r="O204" s="74"/>
      <c r="P204" s="81" t="s">
        <v>69</v>
      </c>
      <c r="Q204" s="75">
        <v>2</v>
      </c>
      <c r="R204" s="75" t="s">
        <v>594</v>
      </c>
      <c r="S204" s="76"/>
      <c r="T204" s="82" t="s">
        <v>349</v>
      </c>
      <c r="U204" s="70"/>
      <c r="V204" s="74"/>
      <c r="W204" s="79" t="s">
        <v>269</v>
      </c>
    </row>
    <row r="205" spans="1:25" x14ac:dyDescent="0.2">
      <c r="C205" s="127"/>
      <c r="D205" s="123"/>
      <c r="E205" s="115" t="s">
        <v>117</v>
      </c>
      <c r="F205" s="115" t="s">
        <v>473</v>
      </c>
      <c r="G205" s="102">
        <f t="shared" si="5"/>
        <v>196</v>
      </c>
      <c r="H205" s="102" t="s">
        <v>154</v>
      </c>
      <c r="I205" s="102"/>
      <c r="J205" s="97"/>
      <c r="K205" s="72">
        <f t="shared" si="6"/>
        <v>196</v>
      </c>
      <c r="L205" s="73" t="s">
        <v>766</v>
      </c>
      <c r="M205" s="81" t="s">
        <v>769</v>
      </c>
      <c r="N205" s="74"/>
      <c r="O205" s="74"/>
      <c r="P205" s="81" t="s">
        <v>81</v>
      </c>
      <c r="Q205" s="75">
        <v>15</v>
      </c>
      <c r="R205" s="75" t="s">
        <v>594</v>
      </c>
      <c r="S205" s="76"/>
      <c r="T205" s="82" t="s">
        <v>349</v>
      </c>
      <c r="U205" s="70" t="s">
        <v>268</v>
      </c>
      <c r="V205" s="74"/>
      <c r="W205" s="79" t="s">
        <v>269</v>
      </c>
      <c r="Y205" s="47" t="s">
        <v>526</v>
      </c>
    </row>
    <row r="206" spans="1:25" x14ac:dyDescent="0.2">
      <c r="C206" s="126"/>
      <c r="D206" s="117"/>
      <c r="E206" s="78"/>
      <c r="F206" s="78"/>
      <c r="G206" s="102">
        <f t="shared" si="5"/>
        <v>197</v>
      </c>
      <c r="H206" s="70" t="str">
        <f>"Check code of #0"&amp;G205</f>
        <v>Check code of #0196</v>
      </c>
      <c r="I206" s="70"/>
      <c r="J206" s="71" t="s">
        <v>590</v>
      </c>
      <c r="K206" s="72">
        <f t="shared" si="6"/>
        <v>197</v>
      </c>
      <c r="L206" s="73" t="s">
        <v>591</v>
      </c>
      <c r="M206" s="81" t="str">
        <f>"#0"&amp;K205&amp;"のチェックコード"</f>
        <v>#0196のチェックコード</v>
      </c>
      <c r="N206" s="74"/>
      <c r="O206" s="74"/>
      <c r="P206" s="81" t="s">
        <v>69</v>
      </c>
      <c r="Q206" s="75">
        <v>2</v>
      </c>
      <c r="R206" s="75" t="s">
        <v>594</v>
      </c>
      <c r="S206" s="76"/>
      <c r="T206" s="82" t="s">
        <v>349</v>
      </c>
      <c r="U206" s="70"/>
      <c r="V206" s="74"/>
      <c r="W206" s="79" t="s">
        <v>269</v>
      </c>
    </row>
    <row r="207" spans="1:25" x14ac:dyDescent="0.2">
      <c r="C207" s="127"/>
      <c r="D207" s="123"/>
      <c r="E207" s="115" t="s">
        <v>121</v>
      </c>
      <c r="F207" s="115" t="s">
        <v>471</v>
      </c>
      <c r="G207" s="102">
        <f t="shared" si="5"/>
        <v>198</v>
      </c>
      <c r="H207" s="102" t="s">
        <v>155</v>
      </c>
      <c r="I207" s="102"/>
      <c r="J207" s="97"/>
      <c r="K207" s="72">
        <f t="shared" si="6"/>
        <v>198</v>
      </c>
      <c r="L207" s="73" t="s">
        <v>766</v>
      </c>
      <c r="M207" s="81" t="s">
        <v>770</v>
      </c>
      <c r="N207" s="74"/>
      <c r="O207" s="94" t="s">
        <v>279</v>
      </c>
      <c r="P207" s="81" t="s">
        <v>81</v>
      </c>
      <c r="Q207" s="75">
        <v>15</v>
      </c>
      <c r="R207" s="75" t="s">
        <v>594</v>
      </c>
      <c r="S207" s="76"/>
      <c r="T207" s="82" t="s">
        <v>349</v>
      </c>
      <c r="U207" s="70" t="s">
        <v>268</v>
      </c>
      <c r="V207" s="94" t="s">
        <v>350</v>
      </c>
      <c r="W207" s="79" t="s">
        <v>269</v>
      </c>
      <c r="Y207" s="47" t="s">
        <v>527</v>
      </c>
    </row>
    <row r="208" spans="1:25" x14ac:dyDescent="0.2">
      <c r="C208" s="126"/>
      <c r="D208" s="117"/>
      <c r="E208" s="78"/>
      <c r="F208" s="78"/>
      <c r="G208" s="102">
        <f t="shared" si="5"/>
        <v>199</v>
      </c>
      <c r="H208" s="70" t="str">
        <f>"Check code of #0"&amp;G207</f>
        <v>Check code of #0198</v>
      </c>
      <c r="I208" s="70"/>
      <c r="J208" s="71" t="s">
        <v>590</v>
      </c>
      <c r="K208" s="72">
        <f t="shared" si="6"/>
        <v>199</v>
      </c>
      <c r="L208" s="73" t="s">
        <v>591</v>
      </c>
      <c r="M208" s="81" t="str">
        <f>"#0"&amp;K207&amp;"のチェックコード"</f>
        <v>#0198のチェックコード</v>
      </c>
      <c r="N208" s="74"/>
      <c r="O208" s="74"/>
      <c r="P208" s="81" t="s">
        <v>69</v>
      </c>
      <c r="Q208" s="75">
        <v>2</v>
      </c>
      <c r="R208" s="75" t="s">
        <v>594</v>
      </c>
      <c r="S208" s="76"/>
      <c r="T208" s="82" t="s">
        <v>349</v>
      </c>
      <c r="U208" s="70"/>
      <c r="V208" s="74"/>
      <c r="W208" s="79" t="s">
        <v>269</v>
      </c>
    </row>
    <row r="209" spans="3:25" x14ac:dyDescent="0.2">
      <c r="C209" s="127"/>
      <c r="D209" s="123"/>
      <c r="E209" s="115" t="s">
        <v>118</v>
      </c>
      <c r="F209" s="115" t="s">
        <v>471</v>
      </c>
      <c r="G209" s="102">
        <f t="shared" si="5"/>
        <v>200</v>
      </c>
      <c r="H209" s="102" t="s">
        <v>155</v>
      </c>
      <c r="I209" s="102"/>
      <c r="J209" s="97"/>
      <c r="K209" s="72">
        <f t="shared" si="6"/>
        <v>200</v>
      </c>
      <c r="L209" s="73" t="s">
        <v>766</v>
      </c>
      <c r="M209" s="81" t="s">
        <v>771</v>
      </c>
      <c r="N209" s="74"/>
      <c r="O209" s="94" t="s">
        <v>279</v>
      </c>
      <c r="P209" s="81" t="s">
        <v>81</v>
      </c>
      <c r="Q209" s="75">
        <v>15</v>
      </c>
      <c r="R209" s="75" t="s">
        <v>594</v>
      </c>
      <c r="S209" s="76"/>
      <c r="T209" s="82" t="s">
        <v>349</v>
      </c>
      <c r="U209" s="70" t="s">
        <v>268</v>
      </c>
      <c r="V209" s="94" t="s">
        <v>350</v>
      </c>
      <c r="W209" s="79" t="s">
        <v>269</v>
      </c>
      <c r="Y209" s="47" t="s">
        <v>530</v>
      </c>
    </row>
    <row r="210" spans="3:25" x14ac:dyDescent="0.2">
      <c r="C210" s="126"/>
      <c r="D210" s="117"/>
      <c r="E210" s="78"/>
      <c r="F210" s="78"/>
      <c r="G210" s="102">
        <f t="shared" si="5"/>
        <v>201</v>
      </c>
      <c r="H210" s="70" t="str">
        <f>"Check code of #0"&amp;G209</f>
        <v>Check code of #0200</v>
      </c>
      <c r="I210" s="70"/>
      <c r="J210" s="71" t="s">
        <v>590</v>
      </c>
      <c r="K210" s="72">
        <f t="shared" si="6"/>
        <v>201</v>
      </c>
      <c r="L210" s="73" t="s">
        <v>591</v>
      </c>
      <c r="M210" s="81" t="str">
        <f>"#0"&amp;K209&amp;"のチェックコード"</f>
        <v>#0200のチェックコード</v>
      </c>
      <c r="N210" s="74"/>
      <c r="O210" s="74"/>
      <c r="P210" s="81" t="s">
        <v>69</v>
      </c>
      <c r="Q210" s="75">
        <v>2</v>
      </c>
      <c r="R210" s="75" t="s">
        <v>594</v>
      </c>
      <c r="S210" s="76"/>
      <c r="T210" s="82" t="s">
        <v>349</v>
      </c>
      <c r="U210" s="70"/>
      <c r="V210" s="74"/>
      <c r="W210" s="79" t="s">
        <v>269</v>
      </c>
    </row>
    <row r="211" spans="3:25" x14ac:dyDescent="0.2">
      <c r="C211" s="127"/>
      <c r="D211" s="125" t="s">
        <v>218</v>
      </c>
      <c r="E211" s="115" t="s">
        <v>119</v>
      </c>
      <c r="F211" s="123" t="s">
        <v>473</v>
      </c>
      <c r="G211" s="102">
        <f t="shared" ref="G211:G274" si="7">G210+1</f>
        <v>202</v>
      </c>
      <c r="H211" s="102" t="s">
        <v>236</v>
      </c>
      <c r="I211" s="102"/>
      <c r="J211" s="97"/>
      <c r="K211" s="72">
        <f t="shared" si="6"/>
        <v>202</v>
      </c>
      <c r="L211" s="73" t="s">
        <v>591</v>
      </c>
      <c r="M211" s="81" t="s">
        <v>772</v>
      </c>
      <c r="N211" s="74"/>
      <c r="O211" s="74"/>
      <c r="P211" s="81" t="s">
        <v>114</v>
      </c>
      <c r="Q211" s="75">
        <v>8</v>
      </c>
      <c r="R211" s="75" t="s">
        <v>594</v>
      </c>
      <c r="S211" s="76"/>
      <c r="T211" s="82" t="s">
        <v>349</v>
      </c>
      <c r="U211" s="70" t="s">
        <v>268</v>
      </c>
      <c r="V211" s="74"/>
      <c r="W211" s="79" t="s">
        <v>269</v>
      </c>
      <c r="Y211" s="45" t="s">
        <v>531</v>
      </c>
    </row>
    <row r="212" spans="3:25" x14ac:dyDescent="0.2">
      <c r="C212" s="126"/>
      <c r="D212" s="117"/>
      <c r="E212" s="78"/>
      <c r="F212" s="78"/>
      <c r="G212" s="102">
        <f t="shared" si="7"/>
        <v>203</v>
      </c>
      <c r="H212" s="70" t="str">
        <f>"Check code of #0"&amp;G211</f>
        <v>Check code of #0202</v>
      </c>
      <c r="I212" s="70"/>
      <c r="J212" s="71" t="s">
        <v>590</v>
      </c>
      <c r="K212" s="72">
        <f t="shared" si="6"/>
        <v>203</v>
      </c>
      <c r="L212" s="73" t="s">
        <v>591</v>
      </c>
      <c r="M212" s="81" t="str">
        <f>"#0"&amp;K211&amp;"のチェックコード"</f>
        <v>#0202のチェックコード</v>
      </c>
      <c r="N212" s="74"/>
      <c r="O212" s="74"/>
      <c r="P212" s="81" t="s">
        <v>69</v>
      </c>
      <c r="Q212" s="75">
        <v>2</v>
      </c>
      <c r="R212" s="75" t="s">
        <v>594</v>
      </c>
      <c r="S212" s="76"/>
      <c r="T212" s="82" t="s">
        <v>349</v>
      </c>
      <c r="U212" s="70"/>
      <c r="V212" s="74"/>
      <c r="W212" s="79" t="s">
        <v>269</v>
      </c>
    </row>
    <row r="213" spans="3:25" x14ac:dyDescent="0.2">
      <c r="C213" s="127"/>
      <c r="D213" s="123"/>
      <c r="E213" s="115" t="s">
        <v>120</v>
      </c>
      <c r="F213" s="115" t="s">
        <v>474</v>
      </c>
      <c r="G213" s="102">
        <f t="shared" si="7"/>
        <v>204</v>
      </c>
      <c r="H213" s="102" t="s">
        <v>237</v>
      </c>
      <c r="I213" s="102"/>
      <c r="J213" s="97"/>
      <c r="K213" s="72">
        <f t="shared" si="6"/>
        <v>204</v>
      </c>
      <c r="L213" s="73" t="s">
        <v>766</v>
      </c>
      <c r="M213" s="81" t="s">
        <v>773</v>
      </c>
      <c r="N213" s="74"/>
      <c r="O213" s="94" t="s">
        <v>279</v>
      </c>
      <c r="P213" s="81" t="s">
        <v>81</v>
      </c>
      <c r="Q213" s="75">
        <v>15</v>
      </c>
      <c r="R213" s="75" t="s">
        <v>594</v>
      </c>
      <c r="S213" s="76"/>
      <c r="T213" s="82" t="s">
        <v>349</v>
      </c>
      <c r="U213" s="70" t="s">
        <v>268</v>
      </c>
      <c r="V213" s="94" t="s">
        <v>350</v>
      </c>
      <c r="W213" s="79" t="s">
        <v>269</v>
      </c>
      <c r="Y213" s="48" t="s">
        <v>533</v>
      </c>
    </row>
    <row r="214" spans="3:25" x14ac:dyDescent="0.2">
      <c r="C214" s="126"/>
      <c r="D214" s="117"/>
      <c r="E214" s="78"/>
      <c r="F214" s="78"/>
      <c r="G214" s="102">
        <f t="shared" si="7"/>
        <v>205</v>
      </c>
      <c r="H214" s="70" t="str">
        <f>"Check code of #0"&amp;G213</f>
        <v>Check code of #0204</v>
      </c>
      <c r="I214" s="70"/>
      <c r="J214" s="71" t="s">
        <v>590</v>
      </c>
      <c r="K214" s="72">
        <f t="shared" si="6"/>
        <v>205</v>
      </c>
      <c r="L214" s="73" t="s">
        <v>591</v>
      </c>
      <c r="M214" s="81" t="str">
        <f>"#0"&amp;K213&amp;"のチェックコード"</f>
        <v>#0204のチェックコード</v>
      </c>
      <c r="N214" s="74"/>
      <c r="O214" s="74"/>
      <c r="P214" s="81" t="s">
        <v>69</v>
      </c>
      <c r="Q214" s="75">
        <v>2</v>
      </c>
      <c r="R214" s="75" t="s">
        <v>594</v>
      </c>
      <c r="S214" s="76"/>
      <c r="T214" s="82" t="s">
        <v>349</v>
      </c>
      <c r="U214" s="70"/>
      <c r="V214" s="74"/>
      <c r="W214" s="79" t="s">
        <v>269</v>
      </c>
    </row>
    <row r="215" spans="3:25" x14ac:dyDescent="0.2">
      <c r="C215" s="127"/>
      <c r="D215" s="123"/>
      <c r="E215" s="115" t="s">
        <v>116</v>
      </c>
      <c r="F215" s="115" t="s">
        <v>474</v>
      </c>
      <c r="G215" s="102">
        <f t="shared" si="7"/>
        <v>206</v>
      </c>
      <c r="H215" s="102" t="s">
        <v>238</v>
      </c>
      <c r="I215" s="102"/>
      <c r="J215" s="97"/>
      <c r="K215" s="72">
        <f t="shared" si="6"/>
        <v>206</v>
      </c>
      <c r="L215" s="73" t="s">
        <v>766</v>
      </c>
      <c r="M215" s="81" t="s">
        <v>774</v>
      </c>
      <c r="N215" s="74"/>
      <c r="O215" s="94" t="s">
        <v>279</v>
      </c>
      <c r="P215" s="81" t="s">
        <v>81</v>
      </c>
      <c r="Q215" s="75">
        <v>15</v>
      </c>
      <c r="R215" s="75" t="s">
        <v>594</v>
      </c>
      <c r="S215" s="76"/>
      <c r="T215" s="82" t="s">
        <v>349</v>
      </c>
      <c r="U215" s="70" t="s">
        <v>268</v>
      </c>
      <c r="V215" s="94" t="s">
        <v>350</v>
      </c>
      <c r="W215" s="79" t="s">
        <v>269</v>
      </c>
      <c r="Y215" s="48" t="s">
        <v>534</v>
      </c>
    </row>
    <row r="216" spans="3:25" x14ac:dyDescent="0.2">
      <c r="C216" s="126"/>
      <c r="D216" s="117"/>
      <c r="E216" s="78"/>
      <c r="F216" s="78"/>
      <c r="G216" s="102">
        <f t="shared" si="7"/>
        <v>207</v>
      </c>
      <c r="H216" s="70" t="str">
        <f>"Check code of #0"&amp;G215</f>
        <v>Check code of #0206</v>
      </c>
      <c r="I216" s="70"/>
      <c r="J216" s="71" t="s">
        <v>590</v>
      </c>
      <c r="K216" s="72">
        <f t="shared" si="6"/>
        <v>207</v>
      </c>
      <c r="L216" s="73" t="s">
        <v>591</v>
      </c>
      <c r="M216" s="81" t="str">
        <f>"#0"&amp;K215&amp;"のチェックコード"</f>
        <v>#0206のチェックコード</v>
      </c>
      <c r="N216" s="74"/>
      <c r="O216" s="74"/>
      <c r="P216" s="81" t="s">
        <v>69</v>
      </c>
      <c r="Q216" s="75">
        <v>2</v>
      </c>
      <c r="R216" s="75" t="s">
        <v>594</v>
      </c>
      <c r="S216" s="76"/>
      <c r="T216" s="82" t="s">
        <v>349</v>
      </c>
      <c r="U216" s="70"/>
      <c r="V216" s="74"/>
      <c r="W216" s="79" t="s">
        <v>269</v>
      </c>
    </row>
    <row r="217" spans="3:25" x14ac:dyDescent="0.2">
      <c r="C217" s="127"/>
      <c r="D217" s="123"/>
      <c r="E217" s="115" t="s">
        <v>117</v>
      </c>
      <c r="F217" s="115" t="s">
        <v>473</v>
      </c>
      <c r="G217" s="102">
        <f t="shared" si="7"/>
        <v>208</v>
      </c>
      <c r="H217" s="102" t="s">
        <v>244</v>
      </c>
      <c r="I217" s="102"/>
      <c r="J217" s="97"/>
      <c r="K217" s="72">
        <f t="shared" si="6"/>
        <v>208</v>
      </c>
      <c r="L217" s="73" t="s">
        <v>766</v>
      </c>
      <c r="M217" s="81" t="s">
        <v>775</v>
      </c>
      <c r="N217" s="74"/>
      <c r="O217" s="74"/>
      <c r="P217" s="81" t="s">
        <v>81</v>
      </c>
      <c r="Q217" s="75">
        <v>15</v>
      </c>
      <c r="R217" s="75" t="s">
        <v>594</v>
      </c>
      <c r="S217" s="76"/>
      <c r="T217" s="82" t="s">
        <v>349</v>
      </c>
      <c r="U217" s="70" t="s">
        <v>268</v>
      </c>
      <c r="V217" s="74"/>
      <c r="W217" s="79" t="s">
        <v>269</v>
      </c>
      <c r="Y217" s="47" t="s">
        <v>532</v>
      </c>
    </row>
    <row r="218" spans="3:25" x14ac:dyDescent="0.2">
      <c r="C218" s="126"/>
      <c r="D218" s="117"/>
      <c r="E218" s="78"/>
      <c r="F218" s="78"/>
      <c r="G218" s="102">
        <f t="shared" si="7"/>
        <v>209</v>
      </c>
      <c r="H218" s="70" t="str">
        <f>"Check code of #0"&amp;G217</f>
        <v>Check code of #0208</v>
      </c>
      <c r="I218" s="70"/>
      <c r="J218" s="71" t="s">
        <v>590</v>
      </c>
      <c r="K218" s="72">
        <f t="shared" si="6"/>
        <v>209</v>
      </c>
      <c r="L218" s="73" t="s">
        <v>591</v>
      </c>
      <c r="M218" s="81" t="str">
        <f>"#0"&amp;K217&amp;"のチェックコード"</f>
        <v>#0208のチェックコード</v>
      </c>
      <c r="N218" s="74"/>
      <c r="O218" s="74"/>
      <c r="P218" s="81" t="s">
        <v>69</v>
      </c>
      <c r="Q218" s="75">
        <v>2</v>
      </c>
      <c r="R218" s="75" t="s">
        <v>594</v>
      </c>
      <c r="S218" s="76"/>
      <c r="T218" s="82" t="s">
        <v>349</v>
      </c>
      <c r="U218" s="70"/>
      <c r="V218" s="74"/>
      <c r="W218" s="79" t="s">
        <v>269</v>
      </c>
    </row>
    <row r="219" spans="3:25" x14ac:dyDescent="0.2">
      <c r="C219" s="127"/>
      <c r="D219" s="123"/>
      <c r="E219" s="115" t="s">
        <v>121</v>
      </c>
      <c r="F219" s="115" t="s">
        <v>474</v>
      </c>
      <c r="G219" s="102">
        <f t="shared" si="7"/>
        <v>210</v>
      </c>
      <c r="H219" s="102" t="s">
        <v>239</v>
      </c>
      <c r="I219" s="102"/>
      <c r="J219" s="97"/>
      <c r="K219" s="72">
        <f t="shared" si="6"/>
        <v>210</v>
      </c>
      <c r="L219" s="73" t="s">
        <v>766</v>
      </c>
      <c r="M219" s="81" t="s">
        <v>776</v>
      </c>
      <c r="N219" s="74"/>
      <c r="O219" s="94" t="s">
        <v>279</v>
      </c>
      <c r="P219" s="81" t="s">
        <v>81</v>
      </c>
      <c r="Q219" s="75">
        <v>15</v>
      </c>
      <c r="R219" s="75" t="s">
        <v>594</v>
      </c>
      <c r="S219" s="76"/>
      <c r="T219" s="82" t="s">
        <v>349</v>
      </c>
      <c r="U219" s="70" t="s">
        <v>268</v>
      </c>
      <c r="V219" s="94" t="s">
        <v>350</v>
      </c>
      <c r="W219" s="79" t="s">
        <v>269</v>
      </c>
      <c r="Y219" s="48" t="s">
        <v>535</v>
      </c>
    </row>
    <row r="220" spans="3:25" x14ac:dyDescent="0.2">
      <c r="C220" s="126"/>
      <c r="D220" s="117"/>
      <c r="E220" s="78"/>
      <c r="F220" s="78"/>
      <c r="G220" s="102">
        <f t="shared" si="7"/>
        <v>211</v>
      </c>
      <c r="H220" s="70" t="str">
        <f>"Check code of #0"&amp;G219</f>
        <v>Check code of #0210</v>
      </c>
      <c r="I220" s="70"/>
      <c r="J220" s="71" t="s">
        <v>590</v>
      </c>
      <c r="K220" s="72">
        <f t="shared" si="6"/>
        <v>211</v>
      </c>
      <c r="L220" s="73" t="s">
        <v>591</v>
      </c>
      <c r="M220" s="81" t="str">
        <f>"#0"&amp;K219&amp;"のチェックコード"</f>
        <v>#0210のチェックコード</v>
      </c>
      <c r="N220" s="74"/>
      <c r="O220" s="74"/>
      <c r="P220" s="81" t="s">
        <v>69</v>
      </c>
      <c r="Q220" s="75">
        <v>2</v>
      </c>
      <c r="R220" s="75" t="s">
        <v>594</v>
      </c>
      <c r="S220" s="76"/>
      <c r="T220" s="82" t="s">
        <v>349</v>
      </c>
      <c r="U220" s="70"/>
      <c r="V220" s="74"/>
      <c r="W220" s="79" t="s">
        <v>269</v>
      </c>
    </row>
    <row r="221" spans="3:25" x14ac:dyDescent="0.2">
      <c r="C221" s="127"/>
      <c r="D221" s="123"/>
      <c r="E221" s="115" t="s">
        <v>118</v>
      </c>
      <c r="F221" s="115" t="s">
        <v>474</v>
      </c>
      <c r="G221" s="102">
        <f t="shared" si="7"/>
        <v>212</v>
      </c>
      <c r="H221" s="102" t="s">
        <v>239</v>
      </c>
      <c r="I221" s="102"/>
      <c r="J221" s="97"/>
      <c r="K221" s="72">
        <f t="shared" si="6"/>
        <v>212</v>
      </c>
      <c r="L221" s="73" t="s">
        <v>766</v>
      </c>
      <c r="M221" s="81" t="s">
        <v>777</v>
      </c>
      <c r="N221" s="74"/>
      <c r="O221" s="94" t="s">
        <v>279</v>
      </c>
      <c r="P221" s="81" t="s">
        <v>81</v>
      </c>
      <c r="Q221" s="75">
        <v>15</v>
      </c>
      <c r="R221" s="75" t="s">
        <v>594</v>
      </c>
      <c r="S221" s="76"/>
      <c r="T221" s="82" t="s">
        <v>349</v>
      </c>
      <c r="U221" s="70" t="s">
        <v>268</v>
      </c>
      <c r="V221" s="94" t="s">
        <v>350</v>
      </c>
      <c r="W221" s="79" t="s">
        <v>269</v>
      </c>
      <c r="Y221" s="48" t="s">
        <v>536</v>
      </c>
    </row>
    <row r="222" spans="3:25" x14ac:dyDescent="0.2">
      <c r="C222" s="126"/>
      <c r="D222" s="117"/>
      <c r="E222" s="78"/>
      <c r="F222" s="78"/>
      <c r="G222" s="102">
        <f t="shared" si="7"/>
        <v>213</v>
      </c>
      <c r="H222" s="70" t="str">
        <f>"Check code of #0"&amp;G221</f>
        <v>Check code of #0212</v>
      </c>
      <c r="I222" s="70"/>
      <c r="J222" s="71" t="s">
        <v>590</v>
      </c>
      <c r="K222" s="72">
        <f t="shared" si="6"/>
        <v>213</v>
      </c>
      <c r="L222" s="73" t="s">
        <v>591</v>
      </c>
      <c r="M222" s="81" t="str">
        <f>"#0"&amp;K221&amp;"のチェックコード"</f>
        <v>#0212のチェックコード</v>
      </c>
      <c r="N222" s="74"/>
      <c r="O222" s="74"/>
      <c r="P222" s="81" t="s">
        <v>69</v>
      </c>
      <c r="Q222" s="75">
        <v>2</v>
      </c>
      <c r="R222" s="75" t="s">
        <v>594</v>
      </c>
      <c r="S222" s="76"/>
      <c r="T222" s="82" t="s">
        <v>349</v>
      </c>
      <c r="U222" s="70"/>
      <c r="V222" s="74"/>
      <c r="W222" s="79" t="s">
        <v>269</v>
      </c>
    </row>
    <row r="223" spans="3:25" x14ac:dyDescent="0.2">
      <c r="C223" s="127"/>
      <c r="D223" s="125" t="s">
        <v>47</v>
      </c>
      <c r="E223" s="115" t="s">
        <v>119</v>
      </c>
      <c r="F223" s="123" t="s">
        <v>473</v>
      </c>
      <c r="G223" s="102">
        <f t="shared" si="7"/>
        <v>214</v>
      </c>
      <c r="H223" s="102" t="s">
        <v>240</v>
      </c>
      <c r="I223" s="102"/>
      <c r="J223" s="97"/>
      <c r="K223" s="72">
        <f t="shared" si="6"/>
        <v>214</v>
      </c>
      <c r="L223" s="73" t="s">
        <v>591</v>
      </c>
      <c r="M223" s="81" t="s">
        <v>778</v>
      </c>
      <c r="N223" s="74"/>
      <c r="O223" s="74"/>
      <c r="P223" s="81" t="s">
        <v>114</v>
      </c>
      <c r="Q223" s="75">
        <v>8</v>
      </c>
      <c r="R223" s="75" t="s">
        <v>594</v>
      </c>
      <c r="S223" s="76"/>
      <c r="T223" s="82" t="s">
        <v>349</v>
      </c>
      <c r="U223" s="70" t="s">
        <v>268</v>
      </c>
      <c r="V223" s="74"/>
      <c r="W223" s="79" t="s">
        <v>269</v>
      </c>
      <c r="Y223" s="45" t="s">
        <v>537</v>
      </c>
    </row>
    <row r="224" spans="3:25" x14ac:dyDescent="0.2">
      <c r="C224" s="126"/>
      <c r="D224" s="117"/>
      <c r="E224" s="78"/>
      <c r="F224" s="78"/>
      <c r="G224" s="102">
        <f t="shared" si="7"/>
        <v>215</v>
      </c>
      <c r="H224" s="70" t="str">
        <f>"Check code of #0"&amp;G223</f>
        <v>Check code of #0214</v>
      </c>
      <c r="I224" s="70"/>
      <c r="J224" s="71" t="s">
        <v>590</v>
      </c>
      <c r="K224" s="72">
        <f t="shared" si="6"/>
        <v>215</v>
      </c>
      <c r="L224" s="73" t="s">
        <v>591</v>
      </c>
      <c r="M224" s="81" t="str">
        <f>"#0"&amp;K223&amp;"のチェックコード"</f>
        <v>#0214のチェックコード</v>
      </c>
      <c r="N224" s="74"/>
      <c r="O224" s="74"/>
      <c r="P224" s="81" t="s">
        <v>69</v>
      </c>
      <c r="Q224" s="75">
        <v>2</v>
      </c>
      <c r="R224" s="75" t="s">
        <v>594</v>
      </c>
      <c r="S224" s="76"/>
      <c r="T224" s="82" t="s">
        <v>349</v>
      </c>
      <c r="U224" s="70"/>
      <c r="V224" s="74"/>
      <c r="W224" s="79" t="s">
        <v>269</v>
      </c>
    </row>
    <row r="225" spans="3:25" x14ac:dyDescent="0.2">
      <c r="C225" s="127"/>
      <c r="D225" s="123"/>
      <c r="E225" s="115" t="s">
        <v>120</v>
      </c>
      <c r="F225" s="115" t="s">
        <v>472</v>
      </c>
      <c r="G225" s="102">
        <f t="shared" si="7"/>
        <v>216</v>
      </c>
      <c r="H225" s="102" t="s">
        <v>241</v>
      </c>
      <c r="I225" s="102"/>
      <c r="J225" s="97"/>
      <c r="K225" s="72">
        <f t="shared" si="6"/>
        <v>216</v>
      </c>
      <c r="L225" s="73" t="s">
        <v>766</v>
      </c>
      <c r="M225" s="81" t="s">
        <v>779</v>
      </c>
      <c r="N225" s="74"/>
      <c r="O225" s="94" t="s">
        <v>279</v>
      </c>
      <c r="P225" s="81" t="s">
        <v>81</v>
      </c>
      <c r="Q225" s="75">
        <v>15</v>
      </c>
      <c r="R225" s="75" t="s">
        <v>594</v>
      </c>
      <c r="S225" s="76"/>
      <c r="T225" s="82" t="s">
        <v>349</v>
      </c>
      <c r="U225" s="70" t="s">
        <v>268</v>
      </c>
      <c r="V225" s="94" t="s">
        <v>350</v>
      </c>
      <c r="W225" s="79" t="s">
        <v>269</v>
      </c>
      <c r="Y225" s="48" t="s">
        <v>539</v>
      </c>
    </row>
    <row r="226" spans="3:25" x14ac:dyDescent="0.2">
      <c r="C226" s="126"/>
      <c r="D226" s="117"/>
      <c r="E226" s="78"/>
      <c r="F226" s="78"/>
      <c r="G226" s="102">
        <f t="shared" si="7"/>
        <v>217</v>
      </c>
      <c r="H226" s="70" t="str">
        <f>"Check code of #0"&amp;G225</f>
        <v>Check code of #0216</v>
      </c>
      <c r="I226" s="70"/>
      <c r="J226" s="71" t="s">
        <v>590</v>
      </c>
      <c r="K226" s="72">
        <f t="shared" si="6"/>
        <v>217</v>
      </c>
      <c r="L226" s="73" t="s">
        <v>591</v>
      </c>
      <c r="M226" s="81" t="str">
        <f>"#0"&amp;K225&amp;"のチェックコード"</f>
        <v>#0216のチェックコード</v>
      </c>
      <c r="N226" s="74"/>
      <c r="O226" s="74"/>
      <c r="P226" s="81" t="s">
        <v>69</v>
      </c>
      <c r="Q226" s="75">
        <v>2</v>
      </c>
      <c r="R226" s="75" t="s">
        <v>594</v>
      </c>
      <c r="S226" s="76"/>
      <c r="T226" s="82" t="s">
        <v>349</v>
      </c>
      <c r="U226" s="70"/>
      <c r="V226" s="74"/>
      <c r="W226" s="79" t="s">
        <v>269</v>
      </c>
    </row>
    <row r="227" spans="3:25" x14ac:dyDescent="0.2">
      <c r="C227" s="127"/>
      <c r="D227" s="123"/>
      <c r="E227" s="115" t="s">
        <v>116</v>
      </c>
      <c r="F227" s="115" t="s">
        <v>471</v>
      </c>
      <c r="G227" s="102">
        <f t="shared" si="7"/>
        <v>218</v>
      </c>
      <c r="H227" s="102" t="s">
        <v>242</v>
      </c>
      <c r="I227" s="102"/>
      <c r="J227" s="97"/>
      <c r="K227" s="72">
        <f t="shared" si="6"/>
        <v>218</v>
      </c>
      <c r="L227" s="73" t="s">
        <v>766</v>
      </c>
      <c r="M227" s="81" t="s">
        <v>780</v>
      </c>
      <c r="N227" s="74"/>
      <c r="O227" s="94" t="s">
        <v>279</v>
      </c>
      <c r="P227" s="81" t="s">
        <v>81</v>
      </c>
      <c r="Q227" s="75">
        <v>15</v>
      </c>
      <c r="R227" s="75" t="s">
        <v>594</v>
      </c>
      <c r="S227" s="76"/>
      <c r="T227" s="82" t="s">
        <v>349</v>
      </c>
      <c r="U227" s="70" t="s">
        <v>268</v>
      </c>
      <c r="V227" s="94" t="s">
        <v>350</v>
      </c>
      <c r="W227" s="79" t="s">
        <v>269</v>
      </c>
      <c r="Y227" s="48" t="s">
        <v>540</v>
      </c>
    </row>
    <row r="228" spans="3:25" x14ac:dyDescent="0.2">
      <c r="C228" s="126"/>
      <c r="D228" s="117"/>
      <c r="E228" s="78"/>
      <c r="F228" s="78"/>
      <c r="G228" s="102">
        <f t="shared" si="7"/>
        <v>219</v>
      </c>
      <c r="H228" s="70" t="str">
        <f>"Check code of #0"&amp;G227</f>
        <v>Check code of #0218</v>
      </c>
      <c r="I228" s="70"/>
      <c r="J228" s="71" t="s">
        <v>590</v>
      </c>
      <c r="K228" s="72">
        <f t="shared" si="6"/>
        <v>219</v>
      </c>
      <c r="L228" s="73" t="s">
        <v>591</v>
      </c>
      <c r="M228" s="81" t="str">
        <f>"#0"&amp;K227&amp;"のチェックコード"</f>
        <v>#0218のチェックコード</v>
      </c>
      <c r="N228" s="74"/>
      <c r="O228" s="74"/>
      <c r="P228" s="81" t="s">
        <v>69</v>
      </c>
      <c r="Q228" s="75">
        <v>2</v>
      </c>
      <c r="R228" s="75" t="s">
        <v>594</v>
      </c>
      <c r="S228" s="76"/>
      <c r="T228" s="82" t="s">
        <v>349</v>
      </c>
      <c r="U228" s="70"/>
      <c r="V228" s="74"/>
      <c r="W228" s="79" t="s">
        <v>269</v>
      </c>
    </row>
    <row r="229" spans="3:25" x14ac:dyDescent="0.2">
      <c r="C229" s="127"/>
      <c r="D229" s="123"/>
      <c r="E229" s="115" t="s">
        <v>117</v>
      </c>
      <c r="F229" s="115" t="s">
        <v>473</v>
      </c>
      <c r="G229" s="102">
        <f t="shared" si="7"/>
        <v>220</v>
      </c>
      <c r="H229" s="102" t="s">
        <v>245</v>
      </c>
      <c r="I229" s="102"/>
      <c r="J229" s="97"/>
      <c r="K229" s="72">
        <f t="shared" si="6"/>
        <v>220</v>
      </c>
      <c r="L229" s="73" t="s">
        <v>766</v>
      </c>
      <c r="M229" s="81" t="s">
        <v>781</v>
      </c>
      <c r="N229" s="74"/>
      <c r="O229" s="74"/>
      <c r="P229" s="81" t="s">
        <v>81</v>
      </c>
      <c r="Q229" s="75">
        <v>15</v>
      </c>
      <c r="R229" s="75" t="s">
        <v>594</v>
      </c>
      <c r="S229" s="76"/>
      <c r="T229" s="82" t="s">
        <v>349</v>
      </c>
      <c r="U229" s="70" t="s">
        <v>268</v>
      </c>
      <c r="V229" s="74"/>
      <c r="W229" s="79" t="s">
        <v>269</v>
      </c>
      <c r="Y229" s="47" t="s">
        <v>538</v>
      </c>
    </row>
    <row r="230" spans="3:25" x14ac:dyDescent="0.2">
      <c r="C230" s="126"/>
      <c r="D230" s="117"/>
      <c r="E230" s="78"/>
      <c r="F230" s="78"/>
      <c r="G230" s="102">
        <f t="shared" si="7"/>
        <v>221</v>
      </c>
      <c r="H230" s="70" t="str">
        <f>"Check code of #0"&amp;G229</f>
        <v>Check code of #0220</v>
      </c>
      <c r="I230" s="70"/>
      <c r="J230" s="71" t="s">
        <v>590</v>
      </c>
      <c r="K230" s="72">
        <f t="shared" si="6"/>
        <v>221</v>
      </c>
      <c r="L230" s="73" t="s">
        <v>591</v>
      </c>
      <c r="M230" s="81" t="str">
        <f>"#0"&amp;K229&amp;"のチェックコード"</f>
        <v>#0220のチェックコード</v>
      </c>
      <c r="N230" s="74"/>
      <c r="O230" s="74"/>
      <c r="P230" s="81" t="s">
        <v>69</v>
      </c>
      <c r="Q230" s="75">
        <v>2</v>
      </c>
      <c r="R230" s="75" t="s">
        <v>594</v>
      </c>
      <c r="S230" s="76"/>
      <c r="T230" s="82" t="s">
        <v>349</v>
      </c>
      <c r="U230" s="70"/>
      <c r="V230" s="74"/>
      <c r="W230" s="79" t="s">
        <v>269</v>
      </c>
    </row>
    <row r="231" spans="3:25" x14ac:dyDescent="0.2">
      <c r="C231" s="127"/>
      <c r="D231" s="123"/>
      <c r="E231" s="115" t="s">
        <v>121</v>
      </c>
      <c r="F231" s="115" t="s">
        <v>471</v>
      </c>
      <c r="G231" s="102">
        <f t="shared" si="7"/>
        <v>222</v>
      </c>
      <c r="H231" s="102" t="s">
        <v>243</v>
      </c>
      <c r="I231" s="102"/>
      <c r="J231" s="97"/>
      <c r="K231" s="72">
        <f t="shared" si="6"/>
        <v>222</v>
      </c>
      <c r="L231" s="73" t="s">
        <v>766</v>
      </c>
      <c r="M231" s="81" t="s">
        <v>782</v>
      </c>
      <c r="N231" s="74"/>
      <c r="O231" s="94" t="s">
        <v>279</v>
      </c>
      <c r="P231" s="81" t="s">
        <v>81</v>
      </c>
      <c r="Q231" s="75">
        <v>15</v>
      </c>
      <c r="R231" s="75" t="s">
        <v>594</v>
      </c>
      <c r="S231" s="76"/>
      <c r="T231" s="82" t="s">
        <v>349</v>
      </c>
      <c r="U231" s="70" t="s">
        <v>268</v>
      </c>
      <c r="V231" s="94" t="s">
        <v>350</v>
      </c>
      <c r="W231" s="79" t="s">
        <v>269</v>
      </c>
      <c r="Y231" s="48" t="s">
        <v>541</v>
      </c>
    </row>
    <row r="232" spans="3:25" x14ac:dyDescent="0.2">
      <c r="C232" s="126"/>
      <c r="D232" s="117"/>
      <c r="E232" s="78"/>
      <c r="F232" s="78"/>
      <c r="G232" s="102">
        <f t="shared" si="7"/>
        <v>223</v>
      </c>
      <c r="H232" s="70" t="str">
        <f>"Check code of #0"&amp;G231</f>
        <v>Check code of #0222</v>
      </c>
      <c r="I232" s="70"/>
      <c r="J232" s="71" t="s">
        <v>590</v>
      </c>
      <c r="K232" s="72">
        <f t="shared" si="6"/>
        <v>223</v>
      </c>
      <c r="L232" s="73" t="s">
        <v>591</v>
      </c>
      <c r="M232" s="81" t="str">
        <f>"#0"&amp;K231&amp;"のチェックコード"</f>
        <v>#0222のチェックコード</v>
      </c>
      <c r="N232" s="74"/>
      <c r="O232" s="74"/>
      <c r="P232" s="81" t="s">
        <v>69</v>
      </c>
      <c r="Q232" s="75">
        <v>2</v>
      </c>
      <c r="R232" s="75" t="s">
        <v>594</v>
      </c>
      <c r="S232" s="76"/>
      <c r="T232" s="82" t="s">
        <v>349</v>
      </c>
      <c r="U232" s="70"/>
      <c r="V232" s="74"/>
      <c r="W232" s="79" t="s">
        <v>269</v>
      </c>
    </row>
    <row r="233" spans="3:25" x14ac:dyDescent="0.2">
      <c r="C233" s="127"/>
      <c r="D233" s="123"/>
      <c r="E233" s="115" t="s">
        <v>118</v>
      </c>
      <c r="F233" s="115" t="s">
        <v>471</v>
      </c>
      <c r="G233" s="102">
        <f t="shared" si="7"/>
        <v>224</v>
      </c>
      <c r="H233" s="102" t="s">
        <v>243</v>
      </c>
      <c r="I233" s="102"/>
      <c r="J233" s="97"/>
      <c r="K233" s="72">
        <f t="shared" si="6"/>
        <v>224</v>
      </c>
      <c r="L233" s="73" t="s">
        <v>766</v>
      </c>
      <c r="M233" s="81" t="s">
        <v>783</v>
      </c>
      <c r="N233" s="74"/>
      <c r="O233" s="94" t="s">
        <v>279</v>
      </c>
      <c r="P233" s="81" t="s">
        <v>81</v>
      </c>
      <c r="Q233" s="75">
        <v>15</v>
      </c>
      <c r="R233" s="75" t="s">
        <v>594</v>
      </c>
      <c r="S233" s="76"/>
      <c r="T233" s="82" t="s">
        <v>349</v>
      </c>
      <c r="U233" s="70" t="s">
        <v>268</v>
      </c>
      <c r="V233" s="94" t="s">
        <v>350</v>
      </c>
      <c r="W233" s="79" t="s">
        <v>269</v>
      </c>
      <c r="Y233" s="48" t="s">
        <v>542</v>
      </c>
    </row>
    <row r="234" spans="3:25" x14ac:dyDescent="0.2">
      <c r="C234" s="126"/>
      <c r="D234" s="117"/>
      <c r="E234" s="78"/>
      <c r="F234" s="78"/>
      <c r="G234" s="102">
        <f t="shared" si="7"/>
        <v>225</v>
      </c>
      <c r="H234" s="70" t="str">
        <f>"Check code of #0"&amp;G233</f>
        <v>Check code of #0224</v>
      </c>
      <c r="I234" s="70"/>
      <c r="J234" s="71" t="s">
        <v>590</v>
      </c>
      <c r="K234" s="72">
        <f t="shared" si="6"/>
        <v>225</v>
      </c>
      <c r="L234" s="73" t="s">
        <v>591</v>
      </c>
      <c r="M234" s="81" t="str">
        <f>"#0"&amp;K233&amp;"のチェックコード"</f>
        <v>#0224のチェックコード</v>
      </c>
      <c r="N234" s="74"/>
      <c r="O234" s="74"/>
      <c r="P234" s="81" t="s">
        <v>69</v>
      </c>
      <c r="Q234" s="75">
        <v>2</v>
      </c>
      <c r="R234" s="75" t="s">
        <v>594</v>
      </c>
      <c r="S234" s="76"/>
      <c r="T234" s="82" t="s">
        <v>349</v>
      </c>
      <c r="U234" s="70"/>
      <c r="V234" s="70"/>
      <c r="W234" s="79" t="s">
        <v>269</v>
      </c>
    </row>
    <row r="235" spans="3:25" x14ac:dyDescent="0.2">
      <c r="C235" s="127"/>
      <c r="D235" s="125" t="s">
        <v>219</v>
      </c>
      <c r="E235" s="115" t="s">
        <v>119</v>
      </c>
      <c r="F235" s="115" t="s">
        <v>51</v>
      </c>
      <c r="G235" s="102">
        <f t="shared" si="7"/>
        <v>226</v>
      </c>
      <c r="H235" s="102" t="s">
        <v>220</v>
      </c>
      <c r="I235" s="102"/>
      <c r="J235" s="97"/>
      <c r="K235" s="72">
        <f t="shared" si="6"/>
        <v>226</v>
      </c>
      <c r="L235" s="73" t="s">
        <v>591</v>
      </c>
      <c r="M235" s="81" t="s">
        <v>784</v>
      </c>
      <c r="N235" s="74"/>
      <c r="O235" s="74"/>
      <c r="P235" s="81" t="s">
        <v>114</v>
      </c>
      <c r="Q235" s="75">
        <v>8</v>
      </c>
      <c r="R235" s="75" t="s">
        <v>594</v>
      </c>
      <c r="S235" s="76"/>
      <c r="T235" s="82" t="s">
        <v>349</v>
      </c>
      <c r="U235" s="70" t="s">
        <v>268</v>
      </c>
      <c r="V235" s="70"/>
      <c r="W235" s="79" t="s">
        <v>269</v>
      </c>
      <c r="Y235" s="45" t="s">
        <v>543</v>
      </c>
    </row>
    <row r="236" spans="3:25" x14ac:dyDescent="0.2">
      <c r="C236" s="126"/>
      <c r="D236" s="117"/>
      <c r="E236" s="78"/>
      <c r="F236" s="78"/>
      <c r="G236" s="102">
        <f t="shared" si="7"/>
        <v>227</v>
      </c>
      <c r="H236" s="70" t="str">
        <f>"Check code of #0"&amp;G235</f>
        <v>Check code of #0226</v>
      </c>
      <c r="I236" s="70"/>
      <c r="J236" s="71" t="s">
        <v>590</v>
      </c>
      <c r="K236" s="72">
        <f t="shared" si="6"/>
        <v>227</v>
      </c>
      <c r="L236" s="73" t="s">
        <v>591</v>
      </c>
      <c r="M236" s="81" t="str">
        <f>"#0"&amp;K235&amp;"のチェックコード"</f>
        <v>#0226のチェックコード</v>
      </c>
      <c r="N236" s="74"/>
      <c r="O236" s="74"/>
      <c r="P236" s="81" t="s">
        <v>69</v>
      </c>
      <c r="Q236" s="75">
        <v>2</v>
      </c>
      <c r="R236" s="75" t="s">
        <v>594</v>
      </c>
      <c r="S236" s="76"/>
      <c r="T236" s="82" t="s">
        <v>349</v>
      </c>
      <c r="U236" s="70"/>
      <c r="V236" s="70"/>
      <c r="W236" s="79" t="s">
        <v>269</v>
      </c>
    </row>
    <row r="237" spans="3:25" x14ac:dyDescent="0.2">
      <c r="C237" s="127"/>
      <c r="D237" s="123"/>
      <c r="E237" s="115" t="s">
        <v>120</v>
      </c>
      <c r="F237" s="115" t="s">
        <v>51</v>
      </c>
      <c r="G237" s="102">
        <f t="shared" si="7"/>
        <v>228</v>
      </c>
      <c r="H237" s="102" t="s">
        <v>221</v>
      </c>
      <c r="I237" s="102"/>
      <c r="J237" s="97"/>
      <c r="K237" s="72">
        <f t="shared" si="6"/>
        <v>228</v>
      </c>
      <c r="L237" s="73" t="s">
        <v>766</v>
      </c>
      <c r="M237" s="81" t="s">
        <v>785</v>
      </c>
      <c r="N237" s="74"/>
      <c r="O237" s="74"/>
      <c r="P237" s="81" t="s">
        <v>81</v>
      </c>
      <c r="Q237" s="75" t="s">
        <v>51</v>
      </c>
      <c r="R237" s="75" t="s">
        <v>594</v>
      </c>
      <c r="S237" s="76"/>
      <c r="T237" s="82" t="s">
        <v>349</v>
      </c>
      <c r="U237" s="70" t="s">
        <v>268</v>
      </c>
      <c r="V237" s="70"/>
      <c r="W237" s="79" t="s">
        <v>269</v>
      </c>
      <c r="Y237" s="48" t="s">
        <v>545</v>
      </c>
    </row>
    <row r="238" spans="3:25" x14ac:dyDescent="0.2">
      <c r="C238" s="126"/>
      <c r="D238" s="117"/>
      <c r="E238" s="78"/>
      <c r="F238" s="78"/>
      <c r="G238" s="102">
        <f t="shared" si="7"/>
        <v>229</v>
      </c>
      <c r="H238" s="70" t="str">
        <f>"Check code of #0"&amp;G237</f>
        <v>Check code of #0228</v>
      </c>
      <c r="I238" s="70"/>
      <c r="J238" s="71" t="s">
        <v>590</v>
      </c>
      <c r="K238" s="72">
        <f t="shared" si="6"/>
        <v>229</v>
      </c>
      <c r="L238" s="73" t="s">
        <v>591</v>
      </c>
      <c r="M238" s="81" t="str">
        <f>"#0"&amp;K237&amp;"のチェックコード"</f>
        <v>#0228のチェックコード</v>
      </c>
      <c r="N238" s="74"/>
      <c r="O238" s="74"/>
      <c r="P238" s="81" t="s">
        <v>69</v>
      </c>
      <c r="Q238" s="75">
        <v>2</v>
      </c>
      <c r="R238" s="75" t="s">
        <v>594</v>
      </c>
      <c r="S238" s="76"/>
      <c r="T238" s="82" t="s">
        <v>349</v>
      </c>
      <c r="U238" s="70"/>
      <c r="V238" s="70"/>
      <c r="W238" s="79" t="s">
        <v>269</v>
      </c>
    </row>
    <row r="239" spans="3:25" x14ac:dyDescent="0.2">
      <c r="C239" s="127"/>
      <c r="D239" s="123"/>
      <c r="E239" s="115" t="s">
        <v>116</v>
      </c>
      <c r="F239" s="115" t="s">
        <v>51</v>
      </c>
      <c r="G239" s="102">
        <f t="shared" si="7"/>
        <v>230</v>
      </c>
      <c r="H239" s="102" t="s">
        <v>222</v>
      </c>
      <c r="I239" s="102"/>
      <c r="J239" s="97"/>
      <c r="K239" s="72">
        <f t="shared" si="6"/>
        <v>230</v>
      </c>
      <c r="L239" s="73" t="s">
        <v>766</v>
      </c>
      <c r="M239" s="81" t="s">
        <v>786</v>
      </c>
      <c r="N239" s="74"/>
      <c r="O239" s="74"/>
      <c r="P239" s="81" t="s">
        <v>81</v>
      </c>
      <c r="Q239" s="75" t="s">
        <v>51</v>
      </c>
      <c r="R239" s="75" t="s">
        <v>594</v>
      </c>
      <c r="S239" s="76"/>
      <c r="T239" s="82" t="s">
        <v>349</v>
      </c>
      <c r="U239" s="70" t="s">
        <v>268</v>
      </c>
      <c r="V239" s="70"/>
      <c r="W239" s="79" t="s">
        <v>269</v>
      </c>
      <c r="Y239" s="48" t="s">
        <v>546</v>
      </c>
    </row>
    <row r="240" spans="3:25" x14ac:dyDescent="0.2">
      <c r="C240" s="126"/>
      <c r="D240" s="117"/>
      <c r="E240" s="78"/>
      <c r="F240" s="78"/>
      <c r="G240" s="102">
        <f t="shared" si="7"/>
        <v>231</v>
      </c>
      <c r="H240" s="70" t="str">
        <f>"Check code of #0"&amp;G239</f>
        <v>Check code of #0230</v>
      </c>
      <c r="I240" s="70"/>
      <c r="J240" s="71" t="s">
        <v>590</v>
      </c>
      <c r="K240" s="72">
        <f t="shared" si="6"/>
        <v>231</v>
      </c>
      <c r="L240" s="73" t="s">
        <v>591</v>
      </c>
      <c r="M240" s="81" t="str">
        <f>"#0"&amp;K239&amp;"のチェックコード"</f>
        <v>#0230のチェックコード</v>
      </c>
      <c r="N240" s="74"/>
      <c r="O240" s="74"/>
      <c r="P240" s="81" t="s">
        <v>69</v>
      </c>
      <c r="Q240" s="75">
        <v>2</v>
      </c>
      <c r="R240" s="75" t="s">
        <v>594</v>
      </c>
      <c r="S240" s="76"/>
      <c r="T240" s="82" t="s">
        <v>349</v>
      </c>
      <c r="U240" s="70"/>
      <c r="V240" s="70"/>
      <c r="W240" s="79" t="s">
        <v>269</v>
      </c>
    </row>
    <row r="241" spans="3:25" x14ac:dyDescent="0.2">
      <c r="C241" s="127"/>
      <c r="D241" s="123"/>
      <c r="E241" s="115" t="s">
        <v>117</v>
      </c>
      <c r="F241" s="115" t="s">
        <v>51</v>
      </c>
      <c r="G241" s="102">
        <f t="shared" si="7"/>
        <v>232</v>
      </c>
      <c r="H241" s="102" t="s">
        <v>223</v>
      </c>
      <c r="I241" s="102"/>
      <c r="J241" s="97"/>
      <c r="K241" s="72">
        <f t="shared" si="6"/>
        <v>232</v>
      </c>
      <c r="L241" s="73" t="s">
        <v>766</v>
      </c>
      <c r="M241" s="81" t="s">
        <v>787</v>
      </c>
      <c r="N241" s="74"/>
      <c r="O241" s="74"/>
      <c r="P241" s="81" t="s">
        <v>81</v>
      </c>
      <c r="Q241" s="75" t="s">
        <v>51</v>
      </c>
      <c r="R241" s="75" t="s">
        <v>594</v>
      </c>
      <c r="S241" s="76"/>
      <c r="T241" s="82" t="s">
        <v>349</v>
      </c>
      <c r="U241" s="70" t="s">
        <v>268</v>
      </c>
      <c r="V241" s="70"/>
      <c r="W241" s="79" t="s">
        <v>269</v>
      </c>
      <c r="Y241" s="47" t="s">
        <v>544</v>
      </c>
    </row>
    <row r="242" spans="3:25" x14ac:dyDescent="0.2">
      <c r="C242" s="126"/>
      <c r="D242" s="117"/>
      <c r="E242" s="78"/>
      <c r="F242" s="78"/>
      <c r="G242" s="102">
        <f t="shared" si="7"/>
        <v>233</v>
      </c>
      <c r="H242" s="70" t="str">
        <f>"Check code of #0"&amp;G241</f>
        <v>Check code of #0232</v>
      </c>
      <c r="I242" s="70"/>
      <c r="J242" s="71" t="s">
        <v>590</v>
      </c>
      <c r="K242" s="72">
        <f t="shared" si="6"/>
        <v>233</v>
      </c>
      <c r="L242" s="73" t="s">
        <v>591</v>
      </c>
      <c r="M242" s="81" t="str">
        <f>"#0"&amp;K241&amp;"のチェックコード"</f>
        <v>#0232のチェックコード</v>
      </c>
      <c r="N242" s="74"/>
      <c r="O242" s="74"/>
      <c r="P242" s="81" t="s">
        <v>69</v>
      </c>
      <c r="Q242" s="75">
        <v>2</v>
      </c>
      <c r="R242" s="75" t="s">
        <v>594</v>
      </c>
      <c r="S242" s="76"/>
      <c r="T242" s="82" t="s">
        <v>349</v>
      </c>
      <c r="U242" s="70"/>
      <c r="V242" s="70"/>
      <c r="W242" s="79" t="s">
        <v>269</v>
      </c>
    </row>
    <row r="243" spans="3:25" x14ac:dyDescent="0.2">
      <c r="C243" s="127"/>
      <c r="D243" s="123"/>
      <c r="E243" s="115" t="s">
        <v>121</v>
      </c>
      <c r="F243" s="115" t="s">
        <v>51</v>
      </c>
      <c r="G243" s="102">
        <f t="shared" si="7"/>
        <v>234</v>
      </c>
      <c r="H243" s="102" t="s">
        <v>224</v>
      </c>
      <c r="I243" s="102"/>
      <c r="J243" s="97"/>
      <c r="K243" s="72">
        <f t="shared" si="6"/>
        <v>234</v>
      </c>
      <c r="L243" s="73" t="s">
        <v>766</v>
      </c>
      <c r="M243" s="81" t="s">
        <v>788</v>
      </c>
      <c r="N243" s="74"/>
      <c r="O243" s="74"/>
      <c r="P243" s="81" t="s">
        <v>81</v>
      </c>
      <c r="Q243" s="75" t="s">
        <v>51</v>
      </c>
      <c r="R243" s="75" t="s">
        <v>594</v>
      </c>
      <c r="S243" s="76"/>
      <c r="T243" s="82" t="s">
        <v>349</v>
      </c>
      <c r="U243" s="70" t="s">
        <v>268</v>
      </c>
      <c r="V243" s="70"/>
      <c r="W243" s="79" t="s">
        <v>269</v>
      </c>
      <c r="Y243" s="48" t="s">
        <v>547</v>
      </c>
    </row>
    <row r="244" spans="3:25" x14ac:dyDescent="0.2">
      <c r="C244" s="126"/>
      <c r="D244" s="117"/>
      <c r="E244" s="78"/>
      <c r="F244" s="78"/>
      <c r="G244" s="102">
        <f t="shared" si="7"/>
        <v>235</v>
      </c>
      <c r="H244" s="70" t="str">
        <f>"Check code of #0"&amp;G243</f>
        <v>Check code of #0234</v>
      </c>
      <c r="I244" s="70"/>
      <c r="J244" s="71" t="s">
        <v>590</v>
      </c>
      <c r="K244" s="72">
        <f t="shared" si="6"/>
        <v>235</v>
      </c>
      <c r="L244" s="73" t="s">
        <v>591</v>
      </c>
      <c r="M244" s="81" t="str">
        <f>"#0"&amp;K243&amp;"のチェックコード"</f>
        <v>#0234のチェックコード</v>
      </c>
      <c r="N244" s="74"/>
      <c r="O244" s="74"/>
      <c r="P244" s="81" t="s">
        <v>69</v>
      </c>
      <c r="Q244" s="75">
        <v>2</v>
      </c>
      <c r="R244" s="75" t="s">
        <v>594</v>
      </c>
      <c r="S244" s="76"/>
      <c r="T244" s="82" t="s">
        <v>349</v>
      </c>
      <c r="U244" s="70"/>
      <c r="V244" s="70"/>
      <c r="W244" s="79" t="s">
        <v>269</v>
      </c>
    </row>
    <row r="245" spans="3:25" x14ac:dyDescent="0.2">
      <c r="C245" s="127"/>
      <c r="D245" s="123"/>
      <c r="E245" s="115" t="s">
        <v>118</v>
      </c>
      <c r="F245" s="115" t="s">
        <v>51</v>
      </c>
      <c r="G245" s="102">
        <f t="shared" si="7"/>
        <v>236</v>
      </c>
      <c r="H245" s="102" t="s">
        <v>224</v>
      </c>
      <c r="I245" s="102"/>
      <c r="J245" s="97"/>
      <c r="K245" s="72">
        <f t="shared" si="6"/>
        <v>236</v>
      </c>
      <c r="L245" s="73" t="s">
        <v>766</v>
      </c>
      <c r="M245" s="81" t="s">
        <v>789</v>
      </c>
      <c r="N245" s="74"/>
      <c r="O245" s="74"/>
      <c r="P245" s="81" t="s">
        <v>81</v>
      </c>
      <c r="Q245" s="75" t="s">
        <v>51</v>
      </c>
      <c r="R245" s="75" t="s">
        <v>594</v>
      </c>
      <c r="S245" s="76"/>
      <c r="T245" s="82" t="s">
        <v>349</v>
      </c>
      <c r="U245" s="70" t="s">
        <v>268</v>
      </c>
      <c r="V245" s="70"/>
      <c r="W245" s="79" t="s">
        <v>269</v>
      </c>
      <c r="Y245" s="48" t="s">
        <v>548</v>
      </c>
    </row>
    <row r="246" spans="3:25" x14ac:dyDescent="0.2">
      <c r="C246" s="77"/>
      <c r="D246" s="78"/>
      <c r="E246" s="117"/>
      <c r="F246" s="117"/>
      <c r="G246" s="102">
        <f t="shared" si="7"/>
        <v>237</v>
      </c>
      <c r="H246" s="70" t="str">
        <f>"Check code of #0"&amp;G245</f>
        <v>Check code of #0236</v>
      </c>
      <c r="I246" s="70"/>
      <c r="J246" s="71" t="s">
        <v>590</v>
      </c>
      <c r="K246" s="72">
        <f t="shared" si="6"/>
        <v>237</v>
      </c>
      <c r="L246" s="73" t="s">
        <v>591</v>
      </c>
      <c r="M246" s="81" t="str">
        <f>"#0"&amp;K245&amp;"のチェックコード"</f>
        <v>#0236のチェックコード</v>
      </c>
      <c r="N246" s="74"/>
      <c r="O246" s="74"/>
      <c r="P246" s="81" t="s">
        <v>69</v>
      </c>
      <c r="Q246" s="75">
        <v>2</v>
      </c>
      <c r="R246" s="75" t="s">
        <v>594</v>
      </c>
      <c r="S246" s="76"/>
      <c r="T246" s="82" t="s">
        <v>349</v>
      </c>
      <c r="U246" s="70"/>
      <c r="V246" s="70"/>
      <c r="W246" s="79" t="s">
        <v>269</v>
      </c>
    </row>
    <row r="247" spans="3:25" x14ac:dyDescent="0.2">
      <c r="C247" s="128" t="s">
        <v>345</v>
      </c>
      <c r="D247" s="115" t="s">
        <v>65</v>
      </c>
      <c r="E247" s="125" t="s">
        <v>122</v>
      </c>
      <c r="F247" s="115" t="s">
        <v>45</v>
      </c>
      <c r="G247" s="102">
        <f t="shared" si="7"/>
        <v>238</v>
      </c>
      <c r="H247" s="102" t="s">
        <v>156</v>
      </c>
      <c r="I247" s="102"/>
      <c r="J247" s="97"/>
      <c r="K247" s="72">
        <f t="shared" si="6"/>
        <v>238</v>
      </c>
      <c r="L247" s="73" t="s">
        <v>598</v>
      </c>
      <c r="M247" s="81" t="s">
        <v>790</v>
      </c>
      <c r="N247" s="74"/>
      <c r="O247" s="74"/>
      <c r="P247" s="81" t="s">
        <v>72</v>
      </c>
      <c r="Q247" s="75">
        <v>255</v>
      </c>
      <c r="R247" s="75" t="s">
        <v>594</v>
      </c>
      <c r="S247" s="76"/>
      <c r="T247" s="82" t="s">
        <v>349</v>
      </c>
      <c r="U247" s="70" t="s">
        <v>268</v>
      </c>
      <c r="V247" s="70"/>
      <c r="W247" s="79" t="s">
        <v>269</v>
      </c>
      <c r="Y247" s="48" t="s">
        <v>549</v>
      </c>
    </row>
    <row r="248" spans="3:25" x14ac:dyDescent="0.2">
      <c r="C248" s="126"/>
      <c r="D248" s="117"/>
      <c r="E248" s="117"/>
      <c r="F248" s="117"/>
      <c r="G248" s="102">
        <f t="shared" si="7"/>
        <v>239</v>
      </c>
      <c r="H248" s="70" t="str">
        <f>"Check code of #0"&amp;G247</f>
        <v>Check code of #0238</v>
      </c>
      <c r="I248" s="70"/>
      <c r="J248" s="71" t="s">
        <v>590</v>
      </c>
      <c r="K248" s="72">
        <f t="shared" si="6"/>
        <v>239</v>
      </c>
      <c r="L248" s="73" t="s">
        <v>591</v>
      </c>
      <c r="M248" s="81" t="str">
        <f>"#0"&amp;K247&amp;"のチェックコード"</f>
        <v>#0238のチェックコード</v>
      </c>
      <c r="N248" s="74"/>
      <c r="O248" s="74"/>
      <c r="P248" s="81" t="s">
        <v>69</v>
      </c>
      <c r="Q248" s="75">
        <v>2</v>
      </c>
      <c r="R248" s="75" t="s">
        <v>594</v>
      </c>
      <c r="S248" s="76"/>
      <c r="T248" s="82" t="s">
        <v>349</v>
      </c>
      <c r="U248" s="70"/>
      <c r="V248" s="70"/>
      <c r="W248" s="79" t="s">
        <v>269</v>
      </c>
    </row>
    <row r="249" spans="3:25" x14ac:dyDescent="0.2">
      <c r="C249" s="127"/>
      <c r="D249" s="123"/>
      <c r="E249" s="123"/>
      <c r="F249" s="123"/>
      <c r="G249" s="102">
        <f t="shared" si="7"/>
        <v>240</v>
      </c>
      <c r="H249" s="102" t="s">
        <v>157</v>
      </c>
      <c r="I249" s="102"/>
      <c r="J249" s="97"/>
      <c r="K249" s="72">
        <f t="shared" si="6"/>
        <v>240</v>
      </c>
      <c r="L249" s="73" t="s">
        <v>715</v>
      </c>
      <c r="M249" s="81" t="str">
        <f>"#0"&amp;K247&amp;"の割合（%）"</f>
        <v>#0238の割合（%）</v>
      </c>
      <c r="N249" s="74"/>
      <c r="O249" s="74"/>
      <c r="P249" s="81" t="s">
        <v>77</v>
      </c>
      <c r="Q249" s="75">
        <v>5</v>
      </c>
      <c r="R249" s="75" t="s">
        <v>594</v>
      </c>
      <c r="S249" s="76" t="s">
        <v>791</v>
      </c>
      <c r="T249" s="82" t="s">
        <v>349</v>
      </c>
      <c r="U249" s="70" t="s">
        <v>268</v>
      </c>
      <c r="V249" s="70"/>
      <c r="W249" s="79" t="s">
        <v>269</v>
      </c>
      <c r="Y249" s="45" t="s">
        <v>550</v>
      </c>
    </row>
    <row r="250" spans="3:25" x14ac:dyDescent="0.2">
      <c r="C250" s="126"/>
      <c r="D250" s="117"/>
      <c r="E250" s="78"/>
      <c r="F250" s="117"/>
      <c r="G250" s="102">
        <f t="shared" si="7"/>
        <v>241</v>
      </c>
      <c r="H250" s="70" t="str">
        <f>"Check code of #0"&amp;G249</f>
        <v>Check code of #0240</v>
      </c>
      <c r="I250" s="70"/>
      <c r="J250" s="71" t="s">
        <v>590</v>
      </c>
      <c r="K250" s="72">
        <f t="shared" si="6"/>
        <v>241</v>
      </c>
      <c r="L250" s="73" t="s">
        <v>591</v>
      </c>
      <c r="M250" s="81" t="str">
        <f>"#0"&amp;K249&amp;"のチェックコード"</f>
        <v>#0240のチェックコード</v>
      </c>
      <c r="N250" s="74"/>
      <c r="O250" s="74"/>
      <c r="P250" s="81" t="s">
        <v>69</v>
      </c>
      <c r="Q250" s="75">
        <v>2</v>
      </c>
      <c r="R250" s="75" t="s">
        <v>594</v>
      </c>
      <c r="S250" s="76"/>
      <c r="T250" s="82" t="s">
        <v>349</v>
      </c>
      <c r="U250" s="70"/>
      <c r="V250" s="70"/>
      <c r="W250" s="79" t="s">
        <v>269</v>
      </c>
    </row>
    <row r="251" spans="3:25" x14ac:dyDescent="0.2">
      <c r="C251" s="127"/>
      <c r="D251" s="123"/>
      <c r="E251" s="125" t="s">
        <v>123</v>
      </c>
      <c r="F251" s="123"/>
      <c r="G251" s="102">
        <f t="shared" si="7"/>
        <v>242</v>
      </c>
      <c r="H251" s="102" t="s">
        <v>158</v>
      </c>
      <c r="I251" s="102"/>
      <c r="J251" s="97"/>
      <c r="K251" s="72">
        <f t="shared" si="6"/>
        <v>242</v>
      </c>
      <c r="L251" s="73" t="s">
        <v>598</v>
      </c>
      <c r="M251" s="81" t="s">
        <v>792</v>
      </c>
      <c r="N251" s="74"/>
      <c r="O251" s="74"/>
      <c r="P251" s="81" t="s">
        <v>72</v>
      </c>
      <c r="Q251" s="75">
        <v>255</v>
      </c>
      <c r="R251" s="75" t="s">
        <v>594</v>
      </c>
      <c r="S251" s="76"/>
      <c r="T251" s="82" t="s">
        <v>349</v>
      </c>
      <c r="U251" s="70" t="s">
        <v>268</v>
      </c>
      <c r="V251" s="70"/>
      <c r="W251" s="79" t="s">
        <v>269</v>
      </c>
    </row>
    <row r="252" spans="3:25" x14ac:dyDescent="0.2">
      <c r="C252" s="126"/>
      <c r="D252" s="117"/>
      <c r="E252" s="117"/>
      <c r="F252" s="117"/>
      <c r="G252" s="102">
        <f t="shared" si="7"/>
        <v>243</v>
      </c>
      <c r="H252" s="70" t="str">
        <f>"Check code of #0"&amp;G251</f>
        <v>Check code of #0242</v>
      </c>
      <c r="I252" s="70"/>
      <c r="J252" s="71" t="s">
        <v>590</v>
      </c>
      <c r="K252" s="72">
        <f t="shared" si="6"/>
        <v>243</v>
      </c>
      <c r="L252" s="73" t="s">
        <v>591</v>
      </c>
      <c r="M252" s="81" t="str">
        <f>"#0"&amp;K251&amp;"のチェックコード"</f>
        <v>#0242のチェックコード</v>
      </c>
      <c r="N252" s="74"/>
      <c r="O252" s="74"/>
      <c r="P252" s="81" t="s">
        <v>69</v>
      </c>
      <c r="Q252" s="75">
        <v>2</v>
      </c>
      <c r="R252" s="75" t="s">
        <v>594</v>
      </c>
      <c r="S252" s="76"/>
      <c r="T252" s="82" t="s">
        <v>349</v>
      </c>
      <c r="U252" s="70"/>
      <c r="V252" s="70"/>
      <c r="W252" s="79" t="s">
        <v>269</v>
      </c>
    </row>
    <row r="253" spans="3:25" x14ac:dyDescent="0.2">
      <c r="C253" s="127"/>
      <c r="D253" s="123"/>
      <c r="E253" s="123"/>
      <c r="F253" s="123"/>
      <c r="G253" s="102">
        <f t="shared" si="7"/>
        <v>244</v>
      </c>
      <c r="H253" s="102" t="s">
        <v>159</v>
      </c>
      <c r="I253" s="102"/>
      <c r="J253" s="97"/>
      <c r="K253" s="72">
        <f t="shared" si="6"/>
        <v>244</v>
      </c>
      <c r="L253" s="73" t="s">
        <v>715</v>
      </c>
      <c r="M253" s="81" t="str">
        <f>"#0"&amp;K251&amp;"の割合（%）"</f>
        <v>#0242の割合（%）</v>
      </c>
      <c r="N253" s="74"/>
      <c r="O253" s="74"/>
      <c r="P253" s="81" t="s">
        <v>77</v>
      </c>
      <c r="Q253" s="75">
        <v>5</v>
      </c>
      <c r="R253" s="75" t="s">
        <v>594</v>
      </c>
      <c r="S253" s="76" t="s">
        <v>791</v>
      </c>
      <c r="T253" s="82" t="s">
        <v>349</v>
      </c>
      <c r="U253" s="70" t="s">
        <v>268</v>
      </c>
      <c r="V253" s="70"/>
      <c r="W253" s="79" t="s">
        <v>269</v>
      </c>
    </row>
    <row r="254" spans="3:25" x14ac:dyDescent="0.2">
      <c r="C254" s="126"/>
      <c r="D254" s="117"/>
      <c r="E254" s="78"/>
      <c r="F254" s="117"/>
      <c r="G254" s="102">
        <f t="shared" si="7"/>
        <v>245</v>
      </c>
      <c r="H254" s="70" t="str">
        <f>"Check code of #0"&amp;G253</f>
        <v>Check code of #0244</v>
      </c>
      <c r="I254" s="70"/>
      <c r="J254" s="71" t="s">
        <v>590</v>
      </c>
      <c r="K254" s="72">
        <f t="shared" si="6"/>
        <v>245</v>
      </c>
      <c r="L254" s="73" t="s">
        <v>591</v>
      </c>
      <c r="M254" s="81" t="str">
        <f>"#0"&amp;K253&amp;"のチェックコード"</f>
        <v>#0244のチェックコード</v>
      </c>
      <c r="N254" s="74"/>
      <c r="O254" s="74"/>
      <c r="P254" s="81" t="s">
        <v>69</v>
      </c>
      <c r="Q254" s="75">
        <v>2</v>
      </c>
      <c r="R254" s="75" t="s">
        <v>594</v>
      </c>
      <c r="S254" s="76"/>
      <c r="T254" s="82" t="s">
        <v>349</v>
      </c>
      <c r="U254" s="70"/>
      <c r="V254" s="70"/>
      <c r="W254" s="79" t="s">
        <v>269</v>
      </c>
    </row>
    <row r="255" spans="3:25" x14ac:dyDescent="0.2">
      <c r="C255" s="127"/>
      <c r="D255" s="123"/>
      <c r="E255" s="125" t="s">
        <v>124</v>
      </c>
      <c r="F255" s="123"/>
      <c r="G255" s="102">
        <f t="shared" si="7"/>
        <v>246</v>
      </c>
      <c r="H255" s="102" t="s">
        <v>160</v>
      </c>
      <c r="I255" s="102"/>
      <c r="J255" s="97"/>
      <c r="K255" s="72">
        <f t="shared" si="6"/>
        <v>246</v>
      </c>
      <c r="L255" s="73" t="s">
        <v>598</v>
      </c>
      <c r="M255" s="81" t="s">
        <v>793</v>
      </c>
      <c r="N255" s="74"/>
      <c r="O255" s="74"/>
      <c r="P255" s="81" t="s">
        <v>72</v>
      </c>
      <c r="Q255" s="75">
        <v>255</v>
      </c>
      <c r="R255" s="75" t="s">
        <v>594</v>
      </c>
      <c r="S255" s="76"/>
      <c r="T255" s="82" t="s">
        <v>349</v>
      </c>
      <c r="U255" s="70" t="s">
        <v>268</v>
      </c>
      <c r="V255" s="70"/>
      <c r="W255" s="79" t="s">
        <v>269</v>
      </c>
    </row>
    <row r="256" spans="3:25" x14ac:dyDescent="0.2">
      <c r="C256" s="126"/>
      <c r="D256" s="117"/>
      <c r="E256" s="117"/>
      <c r="F256" s="117"/>
      <c r="G256" s="102">
        <f t="shared" si="7"/>
        <v>247</v>
      </c>
      <c r="H256" s="70" t="str">
        <f>"Check code of #0"&amp;G255</f>
        <v>Check code of #0246</v>
      </c>
      <c r="I256" s="70"/>
      <c r="J256" s="71" t="s">
        <v>590</v>
      </c>
      <c r="K256" s="72">
        <f t="shared" si="6"/>
        <v>247</v>
      </c>
      <c r="L256" s="73" t="s">
        <v>591</v>
      </c>
      <c r="M256" s="81" t="str">
        <f>"#0"&amp;K255&amp;"のチェックコード"</f>
        <v>#0246のチェックコード</v>
      </c>
      <c r="N256" s="74"/>
      <c r="O256" s="74"/>
      <c r="P256" s="81" t="s">
        <v>69</v>
      </c>
      <c r="Q256" s="75">
        <v>2</v>
      </c>
      <c r="R256" s="75" t="s">
        <v>594</v>
      </c>
      <c r="S256" s="76"/>
      <c r="T256" s="82" t="s">
        <v>349</v>
      </c>
      <c r="U256" s="70"/>
      <c r="V256" s="70"/>
      <c r="W256" s="79" t="s">
        <v>269</v>
      </c>
    </row>
    <row r="257" spans="3:25" x14ac:dyDescent="0.2">
      <c r="C257" s="127"/>
      <c r="D257" s="123"/>
      <c r="E257" s="123"/>
      <c r="F257" s="123"/>
      <c r="G257" s="102">
        <f t="shared" si="7"/>
        <v>248</v>
      </c>
      <c r="H257" s="102" t="s">
        <v>161</v>
      </c>
      <c r="I257" s="102"/>
      <c r="J257" s="97"/>
      <c r="K257" s="72">
        <f t="shared" si="6"/>
        <v>248</v>
      </c>
      <c r="L257" s="73" t="s">
        <v>715</v>
      </c>
      <c r="M257" s="81" t="str">
        <f>"#0"&amp;K255&amp;"の割合（%）"</f>
        <v>#0246の割合（%）</v>
      </c>
      <c r="N257" s="74"/>
      <c r="O257" s="74"/>
      <c r="P257" s="81" t="s">
        <v>77</v>
      </c>
      <c r="Q257" s="75">
        <v>5</v>
      </c>
      <c r="R257" s="75" t="s">
        <v>594</v>
      </c>
      <c r="S257" s="76" t="s">
        <v>791</v>
      </c>
      <c r="T257" s="82" t="s">
        <v>349</v>
      </c>
      <c r="U257" s="70" t="s">
        <v>268</v>
      </c>
      <c r="V257" s="70"/>
      <c r="W257" s="79" t="s">
        <v>269</v>
      </c>
    </row>
    <row r="258" spans="3:25" x14ac:dyDescent="0.2">
      <c r="C258" s="126"/>
      <c r="D258" s="117"/>
      <c r="E258" s="78"/>
      <c r="F258" s="117"/>
      <c r="G258" s="102">
        <f t="shared" si="7"/>
        <v>249</v>
      </c>
      <c r="H258" s="70" t="str">
        <f>"Check code of #0"&amp;G257</f>
        <v>Check code of #0248</v>
      </c>
      <c r="I258" s="70"/>
      <c r="J258" s="71" t="s">
        <v>590</v>
      </c>
      <c r="K258" s="72">
        <f t="shared" si="6"/>
        <v>249</v>
      </c>
      <c r="L258" s="73" t="s">
        <v>591</v>
      </c>
      <c r="M258" s="81" t="str">
        <f>"#0"&amp;K257&amp;"のチェックコード"</f>
        <v>#0248のチェックコード</v>
      </c>
      <c r="N258" s="74"/>
      <c r="O258" s="74"/>
      <c r="P258" s="81" t="s">
        <v>69</v>
      </c>
      <c r="Q258" s="75">
        <v>2</v>
      </c>
      <c r="R258" s="75" t="s">
        <v>594</v>
      </c>
      <c r="S258" s="76"/>
      <c r="T258" s="82" t="s">
        <v>349</v>
      </c>
      <c r="U258" s="70"/>
      <c r="V258" s="70"/>
      <c r="W258" s="79" t="s">
        <v>269</v>
      </c>
    </row>
    <row r="259" spans="3:25" x14ac:dyDescent="0.2">
      <c r="C259" s="127"/>
      <c r="D259" s="123"/>
      <c r="E259" s="125" t="s">
        <v>125</v>
      </c>
      <c r="F259" s="123"/>
      <c r="G259" s="102">
        <f t="shared" si="7"/>
        <v>250</v>
      </c>
      <c r="H259" s="102" t="s">
        <v>162</v>
      </c>
      <c r="I259" s="102"/>
      <c r="J259" s="97"/>
      <c r="K259" s="72">
        <f t="shared" si="6"/>
        <v>250</v>
      </c>
      <c r="L259" s="73" t="s">
        <v>598</v>
      </c>
      <c r="M259" s="81" t="s">
        <v>794</v>
      </c>
      <c r="N259" s="74"/>
      <c r="O259" s="74"/>
      <c r="P259" s="81" t="s">
        <v>72</v>
      </c>
      <c r="Q259" s="75">
        <v>255</v>
      </c>
      <c r="R259" s="75" t="s">
        <v>594</v>
      </c>
      <c r="S259" s="76"/>
      <c r="T259" s="82" t="s">
        <v>349</v>
      </c>
      <c r="U259" s="70" t="s">
        <v>268</v>
      </c>
      <c r="V259" s="70"/>
      <c r="W259" s="79" t="s">
        <v>269</v>
      </c>
    </row>
    <row r="260" spans="3:25" x14ac:dyDescent="0.2">
      <c r="C260" s="126"/>
      <c r="D260" s="117"/>
      <c r="E260" s="117"/>
      <c r="F260" s="117"/>
      <c r="G260" s="102">
        <f t="shared" si="7"/>
        <v>251</v>
      </c>
      <c r="H260" s="70" t="str">
        <f>"Check code of #0"&amp;G259</f>
        <v>Check code of #0250</v>
      </c>
      <c r="I260" s="70"/>
      <c r="J260" s="71" t="s">
        <v>590</v>
      </c>
      <c r="K260" s="72">
        <f t="shared" si="6"/>
        <v>251</v>
      </c>
      <c r="L260" s="73" t="s">
        <v>591</v>
      </c>
      <c r="M260" s="81" t="str">
        <f>"#0"&amp;K259&amp;"のチェックコード"</f>
        <v>#0250のチェックコード</v>
      </c>
      <c r="N260" s="74"/>
      <c r="O260" s="74"/>
      <c r="P260" s="81" t="s">
        <v>69</v>
      </c>
      <c r="Q260" s="75">
        <v>2</v>
      </c>
      <c r="R260" s="75" t="s">
        <v>594</v>
      </c>
      <c r="S260" s="76"/>
      <c r="T260" s="82" t="s">
        <v>349</v>
      </c>
      <c r="U260" s="70"/>
      <c r="V260" s="70"/>
      <c r="W260" s="79" t="s">
        <v>269</v>
      </c>
    </row>
    <row r="261" spans="3:25" x14ac:dyDescent="0.2">
      <c r="C261" s="127"/>
      <c r="D261" s="123"/>
      <c r="E261" s="123"/>
      <c r="F261" s="123"/>
      <c r="G261" s="102">
        <f t="shared" si="7"/>
        <v>252</v>
      </c>
      <c r="H261" s="102" t="s">
        <v>163</v>
      </c>
      <c r="I261" s="102"/>
      <c r="J261" s="97"/>
      <c r="K261" s="72">
        <f t="shared" si="6"/>
        <v>252</v>
      </c>
      <c r="L261" s="73" t="s">
        <v>715</v>
      </c>
      <c r="M261" s="81" t="str">
        <f>"#0"&amp;K259&amp;"の割合（%）"</f>
        <v>#0250の割合（%）</v>
      </c>
      <c r="N261" s="74"/>
      <c r="O261" s="74"/>
      <c r="P261" s="81" t="s">
        <v>77</v>
      </c>
      <c r="Q261" s="75">
        <v>5</v>
      </c>
      <c r="R261" s="75" t="s">
        <v>594</v>
      </c>
      <c r="S261" s="76" t="s">
        <v>791</v>
      </c>
      <c r="T261" s="82" t="s">
        <v>349</v>
      </c>
      <c r="U261" s="70" t="s">
        <v>268</v>
      </c>
      <c r="V261" s="70"/>
      <c r="W261" s="79" t="s">
        <v>269</v>
      </c>
    </row>
    <row r="262" spans="3:25" x14ac:dyDescent="0.2">
      <c r="C262" s="126"/>
      <c r="D262" s="117"/>
      <c r="E262" s="78"/>
      <c r="F262" s="117"/>
      <c r="G262" s="102">
        <f t="shared" si="7"/>
        <v>253</v>
      </c>
      <c r="H262" s="70" t="str">
        <f>"Check code of #0"&amp;G261</f>
        <v>Check code of #0252</v>
      </c>
      <c r="I262" s="70"/>
      <c r="J262" s="71" t="s">
        <v>590</v>
      </c>
      <c r="K262" s="72">
        <f t="shared" si="6"/>
        <v>253</v>
      </c>
      <c r="L262" s="73" t="s">
        <v>591</v>
      </c>
      <c r="M262" s="81" t="str">
        <f>"#0"&amp;K261&amp;"のチェックコード"</f>
        <v>#0252のチェックコード</v>
      </c>
      <c r="N262" s="74"/>
      <c r="O262" s="74"/>
      <c r="P262" s="81" t="s">
        <v>69</v>
      </c>
      <c r="Q262" s="75">
        <v>2</v>
      </c>
      <c r="R262" s="75" t="s">
        <v>594</v>
      </c>
      <c r="S262" s="76"/>
      <c r="T262" s="82" t="s">
        <v>349</v>
      </c>
      <c r="U262" s="70"/>
      <c r="V262" s="70"/>
      <c r="W262" s="79" t="s">
        <v>269</v>
      </c>
    </row>
    <row r="263" spans="3:25" x14ac:dyDescent="0.2">
      <c r="C263" s="127"/>
      <c r="D263" s="123"/>
      <c r="E263" s="125" t="s">
        <v>126</v>
      </c>
      <c r="F263" s="123"/>
      <c r="G263" s="102">
        <f t="shared" si="7"/>
        <v>254</v>
      </c>
      <c r="H263" s="102" t="s">
        <v>164</v>
      </c>
      <c r="I263" s="102"/>
      <c r="J263" s="97"/>
      <c r="K263" s="72">
        <f t="shared" si="6"/>
        <v>254</v>
      </c>
      <c r="L263" s="73" t="s">
        <v>598</v>
      </c>
      <c r="M263" s="81" t="s">
        <v>795</v>
      </c>
      <c r="N263" s="74"/>
      <c r="O263" s="74"/>
      <c r="P263" s="81" t="s">
        <v>72</v>
      </c>
      <c r="Q263" s="75">
        <v>255</v>
      </c>
      <c r="R263" s="75" t="s">
        <v>594</v>
      </c>
      <c r="S263" s="76"/>
      <c r="T263" s="82" t="s">
        <v>349</v>
      </c>
      <c r="U263" s="70" t="s">
        <v>268</v>
      </c>
      <c r="V263" s="70"/>
      <c r="W263" s="79" t="s">
        <v>269</v>
      </c>
    </row>
    <row r="264" spans="3:25" x14ac:dyDescent="0.2">
      <c r="C264" s="126"/>
      <c r="D264" s="117"/>
      <c r="E264" s="117"/>
      <c r="F264" s="117"/>
      <c r="G264" s="102">
        <f t="shared" si="7"/>
        <v>255</v>
      </c>
      <c r="H264" s="70" t="str">
        <f>"Check code of #0"&amp;G263</f>
        <v>Check code of #0254</v>
      </c>
      <c r="I264" s="70"/>
      <c r="J264" s="71" t="s">
        <v>590</v>
      </c>
      <c r="K264" s="72">
        <f t="shared" si="6"/>
        <v>255</v>
      </c>
      <c r="L264" s="73" t="s">
        <v>591</v>
      </c>
      <c r="M264" s="81" t="str">
        <f>"#0"&amp;K263&amp;"のチェックコード"</f>
        <v>#0254のチェックコード</v>
      </c>
      <c r="N264" s="74"/>
      <c r="O264" s="74"/>
      <c r="P264" s="81" t="s">
        <v>69</v>
      </c>
      <c r="Q264" s="75">
        <v>2</v>
      </c>
      <c r="R264" s="75" t="s">
        <v>594</v>
      </c>
      <c r="S264" s="76"/>
      <c r="T264" s="82" t="s">
        <v>349</v>
      </c>
      <c r="U264" s="70"/>
      <c r="V264" s="70"/>
      <c r="W264" s="79" t="s">
        <v>269</v>
      </c>
    </row>
    <row r="265" spans="3:25" x14ac:dyDescent="0.2">
      <c r="C265" s="127"/>
      <c r="D265" s="123"/>
      <c r="E265" s="123"/>
      <c r="F265" s="123"/>
      <c r="G265" s="102">
        <f t="shared" si="7"/>
        <v>256</v>
      </c>
      <c r="H265" s="102" t="s">
        <v>165</v>
      </c>
      <c r="I265" s="102"/>
      <c r="J265" s="97"/>
      <c r="K265" s="72">
        <f t="shared" si="6"/>
        <v>256</v>
      </c>
      <c r="L265" s="73" t="s">
        <v>715</v>
      </c>
      <c r="M265" s="81" t="str">
        <f>"#0"&amp;K263&amp;"の割合（%）"</f>
        <v>#0254の割合（%）</v>
      </c>
      <c r="N265" s="74"/>
      <c r="O265" s="74"/>
      <c r="P265" s="81" t="s">
        <v>77</v>
      </c>
      <c r="Q265" s="75">
        <v>5</v>
      </c>
      <c r="R265" s="75" t="s">
        <v>594</v>
      </c>
      <c r="S265" s="76" t="s">
        <v>791</v>
      </c>
      <c r="T265" s="82" t="s">
        <v>349</v>
      </c>
      <c r="U265" s="70" t="s">
        <v>268</v>
      </c>
      <c r="V265" s="70"/>
      <c r="W265" s="79" t="s">
        <v>269</v>
      </c>
    </row>
    <row r="266" spans="3:25" x14ac:dyDescent="0.2">
      <c r="C266" s="126"/>
      <c r="D266" s="117"/>
      <c r="E266" s="78"/>
      <c r="F266" s="78"/>
      <c r="G266" s="102">
        <f t="shared" si="7"/>
        <v>257</v>
      </c>
      <c r="H266" s="70" t="str">
        <f>"Check code of #0"&amp;G265</f>
        <v>Check code of #0256</v>
      </c>
      <c r="I266" s="70"/>
      <c r="J266" s="71" t="s">
        <v>590</v>
      </c>
      <c r="K266" s="72">
        <f t="shared" si="6"/>
        <v>257</v>
      </c>
      <c r="L266" s="73" t="s">
        <v>591</v>
      </c>
      <c r="M266" s="81" t="str">
        <f>"#0"&amp;K265&amp;"のチェックコード"</f>
        <v>#0256のチェックコード</v>
      </c>
      <c r="N266" s="74"/>
      <c r="O266" s="74"/>
      <c r="P266" s="81" t="s">
        <v>69</v>
      </c>
      <c r="Q266" s="75">
        <v>2</v>
      </c>
      <c r="R266" s="75" t="s">
        <v>594</v>
      </c>
      <c r="S266" s="76"/>
      <c r="T266" s="82" t="s">
        <v>349</v>
      </c>
      <c r="U266" s="70"/>
      <c r="V266" s="70"/>
      <c r="W266" s="79" t="s">
        <v>269</v>
      </c>
    </row>
    <row r="267" spans="3:25" x14ac:dyDescent="0.2">
      <c r="C267" s="127"/>
      <c r="D267" s="123"/>
      <c r="E267" s="125" t="s">
        <v>128</v>
      </c>
      <c r="F267" s="115" t="s">
        <v>45</v>
      </c>
      <c r="G267" s="102">
        <f t="shared" si="7"/>
        <v>258</v>
      </c>
      <c r="H267" s="102" t="s">
        <v>553</v>
      </c>
      <c r="I267" s="102"/>
      <c r="J267" s="97"/>
      <c r="K267" s="72">
        <f t="shared" si="6"/>
        <v>258</v>
      </c>
      <c r="L267" s="73" t="s">
        <v>598</v>
      </c>
      <c r="M267" s="81" t="s">
        <v>796</v>
      </c>
      <c r="N267" s="74"/>
      <c r="O267" s="74"/>
      <c r="P267" s="81" t="s">
        <v>72</v>
      </c>
      <c r="Q267" s="75">
        <v>255</v>
      </c>
      <c r="R267" s="75" t="s">
        <v>594</v>
      </c>
      <c r="S267" s="76"/>
      <c r="T267" s="82" t="s">
        <v>349</v>
      </c>
      <c r="U267" s="70" t="s">
        <v>268</v>
      </c>
      <c r="V267" s="70"/>
      <c r="W267" s="79" t="s">
        <v>269</v>
      </c>
      <c r="Y267" s="48" t="s">
        <v>551</v>
      </c>
    </row>
    <row r="268" spans="3:25" x14ac:dyDescent="0.2">
      <c r="C268" s="126"/>
      <c r="D268" s="117"/>
      <c r="E268" s="117"/>
      <c r="F268" s="117"/>
      <c r="G268" s="102">
        <f t="shared" si="7"/>
        <v>259</v>
      </c>
      <c r="H268" s="70" t="str">
        <f>"Check code of #0"&amp;G267</f>
        <v>Check code of #0258</v>
      </c>
      <c r="I268" s="70"/>
      <c r="J268" s="71" t="s">
        <v>590</v>
      </c>
      <c r="K268" s="72">
        <f t="shared" ref="K268:K331" si="8">K267+1</f>
        <v>259</v>
      </c>
      <c r="L268" s="73" t="s">
        <v>591</v>
      </c>
      <c r="M268" s="81" t="str">
        <f>"#0"&amp;K267&amp;"のチェックコード"</f>
        <v>#0258のチェックコード</v>
      </c>
      <c r="N268" s="74"/>
      <c r="O268" s="74"/>
      <c r="P268" s="81" t="s">
        <v>69</v>
      </c>
      <c r="Q268" s="75">
        <v>2</v>
      </c>
      <c r="R268" s="75" t="s">
        <v>594</v>
      </c>
      <c r="S268" s="76"/>
      <c r="T268" s="82" t="s">
        <v>349</v>
      </c>
      <c r="U268" s="70"/>
      <c r="V268" s="70"/>
      <c r="W268" s="79" t="s">
        <v>269</v>
      </c>
    </row>
    <row r="269" spans="3:25" x14ac:dyDescent="0.2">
      <c r="C269" s="127"/>
      <c r="D269" s="123"/>
      <c r="E269" s="123"/>
      <c r="F269" s="123"/>
      <c r="G269" s="102">
        <f t="shared" si="7"/>
        <v>260</v>
      </c>
      <c r="H269" s="102" t="s">
        <v>166</v>
      </c>
      <c r="I269" s="102"/>
      <c r="J269" s="97"/>
      <c r="K269" s="72">
        <f t="shared" si="8"/>
        <v>260</v>
      </c>
      <c r="L269" s="73" t="s">
        <v>715</v>
      </c>
      <c r="M269" s="81" t="str">
        <f>"#0"&amp;K267&amp;"の割合（%）"</f>
        <v>#0258の割合（%）</v>
      </c>
      <c r="N269" s="74"/>
      <c r="O269" s="74"/>
      <c r="P269" s="81" t="s">
        <v>77</v>
      </c>
      <c r="Q269" s="75">
        <v>5</v>
      </c>
      <c r="R269" s="75" t="s">
        <v>594</v>
      </c>
      <c r="S269" s="76" t="s">
        <v>791</v>
      </c>
      <c r="T269" s="82" t="s">
        <v>349</v>
      </c>
      <c r="U269" s="70" t="s">
        <v>268</v>
      </c>
      <c r="V269" s="70"/>
      <c r="W269" s="79" t="s">
        <v>269</v>
      </c>
      <c r="Y269" s="45" t="s">
        <v>554</v>
      </c>
    </row>
    <row r="270" spans="3:25" x14ac:dyDescent="0.2">
      <c r="C270" s="126"/>
      <c r="D270" s="117"/>
      <c r="E270" s="78"/>
      <c r="F270" s="117"/>
      <c r="G270" s="102">
        <f t="shared" si="7"/>
        <v>261</v>
      </c>
      <c r="H270" s="70" t="str">
        <f>"Check code of #0"&amp;G269</f>
        <v>Check code of #0260</v>
      </c>
      <c r="I270" s="70"/>
      <c r="J270" s="71" t="s">
        <v>590</v>
      </c>
      <c r="K270" s="72">
        <f t="shared" si="8"/>
        <v>261</v>
      </c>
      <c r="L270" s="73" t="s">
        <v>591</v>
      </c>
      <c r="M270" s="81" t="str">
        <f>"#0"&amp;K269&amp;"のチェックコード"</f>
        <v>#0260のチェックコード</v>
      </c>
      <c r="N270" s="74"/>
      <c r="O270" s="74"/>
      <c r="P270" s="81" t="s">
        <v>69</v>
      </c>
      <c r="Q270" s="75">
        <v>2</v>
      </c>
      <c r="R270" s="75" t="s">
        <v>594</v>
      </c>
      <c r="S270" s="76"/>
      <c r="T270" s="82" t="s">
        <v>349</v>
      </c>
      <c r="U270" s="70"/>
      <c r="V270" s="70"/>
      <c r="W270" s="79" t="s">
        <v>269</v>
      </c>
    </row>
    <row r="271" spans="3:25" x14ac:dyDescent="0.2">
      <c r="C271" s="127"/>
      <c r="D271" s="123"/>
      <c r="E271" s="125" t="s">
        <v>127</v>
      </c>
      <c r="F271" s="123"/>
      <c r="G271" s="102">
        <f t="shared" si="7"/>
        <v>262</v>
      </c>
      <c r="H271" s="102" t="s">
        <v>167</v>
      </c>
      <c r="I271" s="102"/>
      <c r="J271" s="97"/>
      <c r="K271" s="72">
        <f t="shared" si="8"/>
        <v>262</v>
      </c>
      <c r="L271" s="73" t="s">
        <v>598</v>
      </c>
      <c r="M271" s="81" t="s">
        <v>797</v>
      </c>
      <c r="N271" s="74"/>
      <c r="O271" s="74"/>
      <c r="P271" s="81" t="s">
        <v>72</v>
      </c>
      <c r="Q271" s="75">
        <v>255</v>
      </c>
      <c r="R271" s="75" t="s">
        <v>594</v>
      </c>
      <c r="S271" s="76"/>
      <c r="T271" s="82" t="s">
        <v>349</v>
      </c>
      <c r="U271" s="70" t="s">
        <v>268</v>
      </c>
      <c r="V271" s="70"/>
      <c r="W271" s="79" t="s">
        <v>269</v>
      </c>
    </row>
    <row r="272" spans="3:25" x14ac:dyDescent="0.2">
      <c r="C272" s="126"/>
      <c r="D272" s="117"/>
      <c r="E272" s="117"/>
      <c r="F272" s="117"/>
      <c r="G272" s="102">
        <f t="shared" si="7"/>
        <v>263</v>
      </c>
      <c r="H272" s="70" t="str">
        <f>"Check code of #0"&amp;G271</f>
        <v>Check code of #0262</v>
      </c>
      <c r="I272" s="70"/>
      <c r="J272" s="71" t="s">
        <v>590</v>
      </c>
      <c r="K272" s="72">
        <f t="shared" si="8"/>
        <v>263</v>
      </c>
      <c r="L272" s="73" t="s">
        <v>591</v>
      </c>
      <c r="M272" s="81" t="str">
        <f>"#0"&amp;K271&amp;"のチェックコード"</f>
        <v>#0262のチェックコード</v>
      </c>
      <c r="N272" s="74"/>
      <c r="O272" s="74"/>
      <c r="P272" s="81" t="s">
        <v>69</v>
      </c>
      <c r="Q272" s="75">
        <v>2</v>
      </c>
      <c r="R272" s="75" t="s">
        <v>594</v>
      </c>
      <c r="S272" s="76"/>
      <c r="T272" s="82" t="s">
        <v>349</v>
      </c>
      <c r="U272" s="70"/>
      <c r="V272" s="70"/>
      <c r="W272" s="79" t="s">
        <v>269</v>
      </c>
    </row>
    <row r="273" spans="3:25" x14ac:dyDescent="0.2">
      <c r="C273" s="127"/>
      <c r="D273" s="123"/>
      <c r="E273" s="123"/>
      <c r="F273" s="123"/>
      <c r="G273" s="102">
        <f t="shared" si="7"/>
        <v>264</v>
      </c>
      <c r="H273" s="102" t="s">
        <v>168</v>
      </c>
      <c r="I273" s="102"/>
      <c r="J273" s="97"/>
      <c r="K273" s="72">
        <f t="shared" si="8"/>
        <v>264</v>
      </c>
      <c r="L273" s="73" t="s">
        <v>715</v>
      </c>
      <c r="M273" s="81" t="str">
        <f>"#0"&amp;K271&amp;"の割合（%）"</f>
        <v>#0262の割合（%）</v>
      </c>
      <c r="N273" s="74"/>
      <c r="O273" s="74"/>
      <c r="P273" s="81" t="s">
        <v>77</v>
      </c>
      <c r="Q273" s="75">
        <v>5</v>
      </c>
      <c r="R273" s="75" t="s">
        <v>594</v>
      </c>
      <c r="S273" s="76" t="s">
        <v>791</v>
      </c>
      <c r="T273" s="82" t="s">
        <v>349</v>
      </c>
      <c r="U273" s="70" t="s">
        <v>268</v>
      </c>
      <c r="V273" s="70"/>
      <c r="W273" s="79" t="s">
        <v>269</v>
      </c>
    </row>
    <row r="274" spans="3:25" x14ac:dyDescent="0.2">
      <c r="C274" s="126"/>
      <c r="D274" s="117"/>
      <c r="E274" s="78"/>
      <c r="F274" s="117"/>
      <c r="G274" s="102">
        <f t="shared" si="7"/>
        <v>265</v>
      </c>
      <c r="H274" s="70" t="str">
        <f>"Check code of #0"&amp;G273</f>
        <v>Check code of #0264</v>
      </c>
      <c r="I274" s="70"/>
      <c r="J274" s="71" t="s">
        <v>590</v>
      </c>
      <c r="K274" s="72">
        <f t="shared" si="8"/>
        <v>265</v>
      </c>
      <c r="L274" s="73" t="s">
        <v>591</v>
      </c>
      <c r="M274" s="81" t="str">
        <f>"#0"&amp;K273&amp;"のチェックコード"</f>
        <v>#0264のチェックコード</v>
      </c>
      <c r="N274" s="74"/>
      <c r="O274" s="74"/>
      <c r="P274" s="81" t="s">
        <v>69</v>
      </c>
      <c r="Q274" s="75">
        <v>2</v>
      </c>
      <c r="R274" s="75" t="s">
        <v>594</v>
      </c>
      <c r="S274" s="76"/>
      <c r="T274" s="82" t="s">
        <v>349</v>
      </c>
      <c r="U274" s="70"/>
      <c r="V274" s="70"/>
      <c r="W274" s="79" t="s">
        <v>269</v>
      </c>
    </row>
    <row r="275" spans="3:25" x14ac:dyDescent="0.2">
      <c r="C275" s="127"/>
      <c r="D275" s="123"/>
      <c r="E275" s="125" t="s">
        <v>129</v>
      </c>
      <c r="F275" s="123"/>
      <c r="G275" s="102">
        <f t="shared" ref="G275:G338" si="9">G274+1</f>
        <v>266</v>
      </c>
      <c r="H275" s="102" t="s">
        <v>169</v>
      </c>
      <c r="I275" s="102"/>
      <c r="J275" s="97"/>
      <c r="K275" s="72">
        <f t="shared" si="8"/>
        <v>266</v>
      </c>
      <c r="L275" s="73" t="s">
        <v>598</v>
      </c>
      <c r="M275" s="81" t="s">
        <v>798</v>
      </c>
      <c r="N275" s="74"/>
      <c r="O275" s="74"/>
      <c r="P275" s="81" t="s">
        <v>72</v>
      </c>
      <c r="Q275" s="75">
        <v>255</v>
      </c>
      <c r="R275" s="75" t="s">
        <v>594</v>
      </c>
      <c r="S275" s="76"/>
      <c r="T275" s="82" t="s">
        <v>349</v>
      </c>
      <c r="U275" s="70" t="s">
        <v>268</v>
      </c>
      <c r="V275" s="70"/>
      <c r="W275" s="79" t="s">
        <v>269</v>
      </c>
    </row>
    <row r="276" spans="3:25" x14ac:dyDescent="0.2">
      <c r="C276" s="126"/>
      <c r="D276" s="117"/>
      <c r="E276" s="117"/>
      <c r="F276" s="117"/>
      <c r="G276" s="102">
        <f t="shared" si="9"/>
        <v>267</v>
      </c>
      <c r="H276" s="70" t="str">
        <f>"Check code of #0"&amp;G275</f>
        <v>Check code of #0266</v>
      </c>
      <c r="I276" s="70"/>
      <c r="J276" s="71" t="s">
        <v>590</v>
      </c>
      <c r="K276" s="72">
        <f t="shared" si="8"/>
        <v>267</v>
      </c>
      <c r="L276" s="73" t="s">
        <v>591</v>
      </c>
      <c r="M276" s="81" t="str">
        <f>"#0"&amp;K275&amp;"のチェックコード"</f>
        <v>#0266のチェックコード</v>
      </c>
      <c r="N276" s="74"/>
      <c r="O276" s="74"/>
      <c r="P276" s="81" t="s">
        <v>69</v>
      </c>
      <c r="Q276" s="75">
        <v>2</v>
      </c>
      <c r="R276" s="75" t="s">
        <v>594</v>
      </c>
      <c r="S276" s="76"/>
      <c r="T276" s="82" t="s">
        <v>349</v>
      </c>
      <c r="U276" s="70"/>
      <c r="V276" s="70"/>
      <c r="W276" s="79" t="s">
        <v>269</v>
      </c>
    </row>
    <row r="277" spans="3:25" x14ac:dyDescent="0.2">
      <c r="C277" s="127"/>
      <c r="D277" s="123"/>
      <c r="E277" s="123"/>
      <c r="F277" s="123"/>
      <c r="G277" s="102">
        <f t="shared" si="9"/>
        <v>268</v>
      </c>
      <c r="H277" s="102" t="s">
        <v>170</v>
      </c>
      <c r="I277" s="102"/>
      <c r="J277" s="97"/>
      <c r="K277" s="72">
        <f t="shared" si="8"/>
        <v>268</v>
      </c>
      <c r="L277" s="73" t="s">
        <v>715</v>
      </c>
      <c r="M277" s="81" t="str">
        <f>"#0"&amp;K275&amp;"の割合（%）"</f>
        <v>#0266の割合（%）</v>
      </c>
      <c r="N277" s="74"/>
      <c r="O277" s="74"/>
      <c r="P277" s="81" t="s">
        <v>77</v>
      </c>
      <c r="Q277" s="75">
        <v>5</v>
      </c>
      <c r="R277" s="75" t="s">
        <v>594</v>
      </c>
      <c r="S277" s="76" t="s">
        <v>791</v>
      </c>
      <c r="T277" s="82" t="s">
        <v>349</v>
      </c>
      <c r="U277" s="70" t="s">
        <v>268</v>
      </c>
      <c r="V277" s="70"/>
      <c r="W277" s="79" t="s">
        <v>269</v>
      </c>
    </row>
    <row r="278" spans="3:25" x14ac:dyDescent="0.2">
      <c r="C278" s="126"/>
      <c r="D278" s="117"/>
      <c r="E278" s="78"/>
      <c r="F278" s="117"/>
      <c r="G278" s="102">
        <f t="shared" si="9"/>
        <v>269</v>
      </c>
      <c r="H278" s="70" t="str">
        <f>"Check code of #0"&amp;G277</f>
        <v>Check code of #0268</v>
      </c>
      <c r="I278" s="70"/>
      <c r="J278" s="71" t="s">
        <v>590</v>
      </c>
      <c r="K278" s="72">
        <f t="shared" si="8"/>
        <v>269</v>
      </c>
      <c r="L278" s="73" t="s">
        <v>591</v>
      </c>
      <c r="M278" s="81" t="str">
        <f>"#0"&amp;K277&amp;"のチェックコード"</f>
        <v>#0268のチェックコード</v>
      </c>
      <c r="N278" s="74"/>
      <c r="O278" s="74"/>
      <c r="P278" s="81" t="s">
        <v>69</v>
      </c>
      <c r="Q278" s="75">
        <v>2</v>
      </c>
      <c r="R278" s="75" t="s">
        <v>594</v>
      </c>
      <c r="S278" s="76"/>
      <c r="T278" s="82" t="s">
        <v>349</v>
      </c>
      <c r="U278" s="70"/>
      <c r="V278" s="70"/>
      <c r="W278" s="79" t="s">
        <v>269</v>
      </c>
    </row>
    <row r="279" spans="3:25" x14ac:dyDescent="0.2">
      <c r="C279" s="127"/>
      <c r="D279" s="123"/>
      <c r="E279" s="125" t="s">
        <v>130</v>
      </c>
      <c r="F279" s="123"/>
      <c r="G279" s="102">
        <f t="shared" si="9"/>
        <v>270</v>
      </c>
      <c r="H279" s="102" t="s">
        <v>171</v>
      </c>
      <c r="I279" s="102"/>
      <c r="J279" s="97"/>
      <c r="K279" s="72">
        <f t="shared" si="8"/>
        <v>270</v>
      </c>
      <c r="L279" s="73" t="s">
        <v>598</v>
      </c>
      <c r="M279" s="81" t="s">
        <v>799</v>
      </c>
      <c r="N279" s="74"/>
      <c r="O279" s="74"/>
      <c r="P279" s="81" t="s">
        <v>72</v>
      </c>
      <c r="Q279" s="75">
        <v>255</v>
      </c>
      <c r="R279" s="75" t="s">
        <v>594</v>
      </c>
      <c r="S279" s="76"/>
      <c r="T279" s="82" t="s">
        <v>349</v>
      </c>
      <c r="U279" s="70" t="s">
        <v>268</v>
      </c>
      <c r="V279" s="70"/>
      <c r="W279" s="79" t="s">
        <v>269</v>
      </c>
    </row>
    <row r="280" spans="3:25" x14ac:dyDescent="0.2">
      <c r="C280" s="126"/>
      <c r="D280" s="117"/>
      <c r="E280" s="117"/>
      <c r="F280" s="117"/>
      <c r="G280" s="102">
        <f t="shared" si="9"/>
        <v>271</v>
      </c>
      <c r="H280" s="70" t="str">
        <f>"Check code of #0"&amp;G279</f>
        <v>Check code of #0270</v>
      </c>
      <c r="I280" s="70"/>
      <c r="J280" s="71" t="s">
        <v>590</v>
      </c>
      <c r="K280" s="72">
        <f t="shared" si="8"/>
        <v>271</v>
      </c>
      <c r="L280" s="73" t="s">
        <v>591</v>
      </c>
      <c r="M280" s="81" t="str">
        <f>"#0"&amp;K279&amp;"のチェックコード"</f>
        <v>#0270のチェックコード</v>
      </c>
      <c r="N280" s="74"/>
      <c r="O280" s="74"/>
      <c r="P280" s="81" t="s">
        <v>69</v>
      </c>
      <c r="Q280" s="75">
        <v>2</v>
      </c>
      <c r="R280" s="75" t="s">
        <v>594</v>
      </c>
      <c r="S280" s="76"/>
      <c r="T280" s="82" t="s">
        <v>349</v>
      </c>
      <c r="U280" s="70"/>
      <c r="V280" s="70"/>
      <c r="W280" s="79" t="s">
        <v>269</v>
      </c>
    </row>
    <row r="281" spans="3:25" x14ac:dyDescent="0.2">
      <c r="C281" s="127"/>
      <c r="D281" s="123"/>
      <c r="E281" s="123"/>
      <c r="F281" s="123"/>
      <c r="G281" s="102">
        <f t="shared" si="9"/>
        <v>272</v>
      </c>
      <c r="H281" s="102" t="s">
        <v>172</v>
      </c>
      <c r="I281" s="102"/>
      <c r="J281" s="97"/>
      <c r="K281" s="72">
        <f t="shared" si="8"/>
        <v>272</v>
      </c>
      <c r="L281" s="73" t="s">
        <v>715</v>
      </c>
      <c r="M281" s="81" t="str">
        <f>"#0"&amp;K279&amp;"の割合（%）"</f>
        <v>#0270の割合（%）</v>
      </c>
      <c r="N281" s="74"/>
      <c r="O281" s="74"/>
      <c r="P281" s="81" t="s">
        <v>77</v>
      </c>
      <c r="Q281" s="75">
        <v>5</v>
      </c>
      <c r="R281" s="75" t="s">
        <v>594</v>
      </c>
      <c r="S281" s="76" t="s">
        <v>791</v>
      </c>
      <c r="T281" s="82" t="s">
        <v>349</v>
      </c>
      <c r="U281" s="70" t="s">
        <v>268</v>
      </c>
      <c r="V281" s="70"/>
      <c r="W281" s="79" t="s">
        <v>269</v>
      </c>
    </row>
    <row r="282" spans="3:25" x14ac:dyDescent="0.2">
      <c r="C282" s="126"/>
      <c r="D282" s="117"/>
      <c r="E282" s="78"/>
      <c r="F282" s="117"/>
      <c r="G282" s="102">
        <f t="shared" si="9"/>
        <v>273</v>
      </c>
      <c r="H282" s="70" t="str">
        <f>"Check code of #0"&amp;G281</f>
        <v>Check code of #0272</v>
      </c>
      <c r="I282" s="70"/>
      <c r="J282" s="71" t="s">
        <v>590</v>
      </c>
      <c r="K282" s="72">
        <f t="shared" si="8"/>
        <v>273</v>
      </c>
      <c r="L282" s="73" t="s">
        <v>591</v>
      </c>
      <c r="M282" s="81" t="str">
        <f>"#0"&amp;K281&amp;"のチェックコード"</f>
        <v>#0272のチェックコード</v>
      </c>
      <c r="N282" s="74"/>
      <c r="O282" s="74"/>
      <c r="P282" s="81" t="s">
        <v>69</v>
      </c>
      <c r="Q282" s="75">
        <v>2</v>
      </c>
      <c r="R282" s="75" t="s">
        <v>594</v>
      </c>
      <c r="S282" s="76"/>
      <c r="T282" s="82" t="s">
        <v>349</v>
      </c>
      <c r="U282" s="70"/>
      <c r="V282" s="70"/>
      <c r="W282" s="79" t="s">
        <v>269</v>
      </c>
    </row>
    <row r="283" spans="3:25" x14ac:dyDescent="0.2">
      <c r="C283" s="127"/>
      <c r="D283" s="123"/>
      <c r="E283" s="125" t="s">
        <v>131</v>
      </c>
      <c r="F283" s="123"/>
      <c r="G283" s="102">
        <f t="shared" si="9"/>
        <v>274</v>
      </c>
      <c r="H283" s="102" t="s">
        <v>173</v>
      </c>
      <c r="I283" s="102"/>
      <c r="J283" s="97"/>
      <c r="K283" s="72">
        <f t="shared" si="8"/>
        <v>274</v>
      </c>
      <c r="L283" s="73" t="s">
        <v>598</v>
      </c>
      <c r="M283" s="81" t="s">
        <v>800</v>
      </c>
      <c r="N283" s="74"/>
      <c r="O283" s="74"/>
      <c r="P283" s="81" t="s">
        <v>72</v>
      </c>
      <c r="Q283" s="75">
        <v>255</v>
      </c>
      <c r="R283" s="75" t="s">
        <v>594</v>
      </c>
      <c r="S283" s="76"/>
      <c r="T283" s="82" t="s">
        <v>349</v>
      </c>
      <c r="U283" s="70" t="s">
        <v>268</v>
      </c>
      <c r="V283" s="70"/>
      <c r="W283" s="79" t="s">
        <v>269</v>
      </c>
    </row>
    <row r="284" spans="3:25" x14ac:dyDescent="0.2">
      <c r="C284" s="126"/>
      <c r="D284" s="117"/>
      <c r="E284" s="117"/>
      <c r="F284" s="117"/>
      <c r="G284" s="102">
        <f t="shared" si="9"/>
        <v>275</v>
      </c>
      <c r="H284" s="70" t="str">
        <f>"Check code of #0"&amp;G283</f>
        <v>Check code of #0274</v>
      </c>
      <c r="I284" s="70"/>
      <c r="J284" s="71" t="s">
        <v>590</v>
      </c>
      <c r="K284" s="72">
        <f t="shared" si="8"/>
        <v>275</v>
      </c>
      <c r="L284" s="73" t="s">
        <v>591</v>
      </c>
      <c r="M284" s="81" t="str">
        <f>"#0"&amp;K283&amp;"のチェックコード"</f>
        <v>#0274のチェックコード</v>
      </c>
      <c r="N284" s="74"/>
      <c r="O284" s="74"/>
      <c r="P284" s="81" t="s">
        <v>69</v>
      </c>
      <c r="Q284" s="75">
        <v>2</v>
      </c>
      <c r="R284" s="75" t="s">
        <v>594</v>
      </c>
      <c r="S284" s="76"/>
      <c r="T284" s="82" t="s">
        <v>349</v>
      </c>
      <c r="U284" s="70"/>
      <c r="V284" s="70"/>
      <c r="W284" s="79" t="s">
        <v>269</v>
      </c>
    </row>
    <row r="285" spans="3:25" x14ac:dyDescent="0.2">
      <c r="C285" s="127"/>
      <c r="D285" s="123"/>
      <c r="E285" s="123"/>
      <c r="F285" s="123"/>
      <c r="G285" s="102">
        <f t="shared" si="9"/>
        <v>276</v>
      </c>
      <c r="H285" s="102" t="s">
        <v>174</v>
      </c>
      <c r="I285" s="102"/>
      <c r="J285" s="97"/>
      <c r="K285" s="72">
        <f t="shared" si="8"/>
        <v>276</v>
      </c>
      <c r="L285" s="73" t="s">
        <v>715</v>
      </c>
      <c r="M285" s="81" t="str">
        <f>"#0"&amp;K283&amp;"の割合（%）"</f>
        <v>#0274の割合（%）</v>
      </c>
      <c r="N285" s="74"/>
      <c r="O285" s="74"/>
      <c r="P285" s="81" t="s">
        <v>77</v>
      </c>
      <c r="Q285" s="75">
        <v>5</v>
      </c>
      <c r="R285" s="75" t="s">
        <v>594</v>
      </c>
      <c r="S285" s="76" t="s">
        <v>791</v>
      </c>
      <c r="T285" s="82" t="s">
        <v>349</v>
      </c>
      <c r="U285" s="70" t="s">
        <v>268</v>
      </c>
      <c r="V285" s="70"/>
      <c r="W285" s="79" t="s">
        <v>269</v>
      </c>
    </row>
    <row r="286" spans="3:25" x14ac:dyDescent="0.2">
      <c r="C286" s="126"/>
      <c r="D286" s="117"/>
      <c r="E286" s="78"/>
      <c r="F286" s="78"/>
      <c r="G286" s="102">
        <f t="shared" si="9"/>
        <v>277</v>
      </c>
      <c r="H286" s="70" t="str">
        <f>"Check code of #0"&amp;G285</f>
        <v>Check code of #0276</v>
      </c>
      <c r="I286" s="70"/>
      <c r="J286" s="71" t="s">
        <v>590</v>
      </c>
      <c r="K286" s="72">
        <f t="shared" si="8"/>
        <v>277</v>
      </c>
      <c r="L286" s="73" t="s">
        <v>591</v>
      </c>
      <c r="M286" s="81" t="str">
        <f>"#0"&amp;K285&amp;"のチェックコード"</f>
        <v>#0276のチェックコード</v>
      </c>
      <c r="N286" s="74"/>
      <c r="O286" s="74"/>
      <c r="P286" s="81" t="s">
        <v>69</v>
      </c>
      <c r="Q286" s="75">
        <v>2</v>
      </c>
      <c r="R286" s="75" t="s">
        <v>594</v>
      </c>
      <c r="S286" s="76"/>
      <c r="T286" s="82" t="s">
        <v>349</v>
      </c>
      <c r="U286" s="70"/>
      <c r="V286" s="70"/>
      <c r="W286" s="79" t="s">
        <v>269</v>
      </c>
    </row>
    <row r="287" spans="3:25" x14ac:dyDescent="0.2">
      <c r="C287" s="127"/>
      <c r="D287" s="123"/>
      <c r="E287" s="125" t="s">
        <v>379</v>
      </c>
      <c r="F287" s="115" t="s">
        <v>45</v>
      </c>
      <c r="G287" s="102">
        <f t="shared" si="9"/>
        <v>278</v>
      </c>
      <c r="H287" s="102" t="s">
        <v>555</v>
      </c>
      <c r="I287" s="102"/>
      <c r="J287" s="97"/>
      <c r="K287" s="72">
        <f t="shared" si="8"/>
        <v>278</v>
      </c>
      <c r="L287" s="73" t="s">
        <v>598</v>
      </c>
      <c r="M287" s="81" t="s">
        <v>801</v>
      </c>
      <c r="N287" s="74"/>
      <c r="O287" s="74"/>
      <c r="P287" s="81" t="s">
        <v>72</v>
      </c>
      <c r="Q287" s="75">
        <v>255</v>
      </c>
      <c r="R287" s="75" t="s">
        <v>594</v>
      </c>
      <c r="S287" s="76"/>
      <c r="T287" s="82" t="s">
        <v>349</v>
      </c>
      <c r="U287" s="70" t="s">
        <v>268</v>
      </c>
      <c r="V287" s="70"/>
      <c r="W287" s="79" t="s">
        <v>269</v>
      </c>
      <c r="Y287" s="48" t="s">
        <v>552</v>
      </c>
    </row>
    <row r="288" spans="3:25" x14ac:dyDescent="0.2">
      <c r="C288" s="126"/>
      <c r="D288" s="117"/>
      <c r="E288" s="117"/>
      <c r="F288" s="117"/>
      <c r="G288" s="102">
        <f t="shared" si="9"/>
        <v>279</v>
      </c>
      <c r="H288" s="70" t="str">
        <f>"Check code of #0"&amp;G287</f>
        <v>Check code of #0278</v>
      </c>
      <c r="I288" s="70"/>
      <c r="J288" s="71" t="s">
        <v>590</v>
      </c>
      <c r="K288" s="72">
        <f t="shared" si="8"/>
        <v>279</v>
      </c>
      <c r="L288" s="73" t="s">
        <v>591</v>
      </c>
      <c r="M288" s="81" t="str">
        <f>"#0"&amp;K287&amp;"のチェックコード"</f>
        <v>#0278のチェックコード</v>
      </c>
      <c r="N288" s="74"/>
      <c r="O288" s="74"/>
      <c r="P288" s="81" t="s">
        <v>69</v>
      </c>
      <c r="Q288" s="75">
        <v>2</v>
      </c>
      <c r="R288" s="75" t="s">
        <v>594</v>
      </c>
      <c r="S288" s="76"/>
      <c r="T288" s="82" t="s">
        <v>349</v>
      </c>
      <c r="U288" s="70"/>
      <c r="V288" s="70"/>
      <c r="W288" s="79" t="s">
        <v>269</v>
      </c>
    </row>
    <row r="289" spans="3:25" x14ac:dyDescent="0.2">
      <c r="C289" s="127"/>
      <c r="D289" s="123"/>
      <c r="E289" s="123"/>
      <c r="F289" s="123"/>
      <c r="G289" s="102">
        <f t="shared" si="9"/>
        <v>280</v>
      </c>
      <c r="H289" s="102" t="s">
        <v>380</v>
      </c>
      <c r="I289" s="102"/>
      <c r="J289" s="97"/>
      <c r="K289" s="72">
        <f t="shared" si="8"/>
        <v>280</v>
      </c>
      <c r="L289" s="73" t="s">
        <v>715</v>
      </c>
      <c r="M289" s="81" t="str">
        <f>"#0"&amp;K287&amp;"の割合（%）"</f>
        <v>#0278の割合（%）</v>
      </c>
      <c r="N289" s="74"/>
      <c r="O289" s="74"/>
      <c r="P289" s="81" t="s">
        <v>77</v>
      </c>
      <c r="Q289" s="75">
        <v>5</v>
      </c>
      <c r="R289" s="75" t="s">
        <v>594</v>
      </c>
      <c r="S289" s="76" t="s">
        <v>791</v>
      </c>
      <c r="T289" s="82" t="s">
        <v>349</v>
      </c>
      <c r="U289" s="70" t="s">
        <v>268</v>
      </c>
      <c r="V289" s="70"/>
      <c r="W289" s="79" t="s">
        <v>269</v>
      </c>
      <c r="Y289" s="45" t="s">
        <v>556</v>
      </c>
    </row>
    <row r="290" spans="3:25" x14ac:dyDescent="0.2">
      <c r="C290" s="126"/>
      <c r="D290" s="117"/>
      <c r="E290" s="78"/>
      <c r="F290" s="117"/>
      <c r="G290" s="102">
        <f t="shared" si="9"/>
        <v>281</v>
      </c>
      <c r="H290" s="70" t="str">
        <f>"Check code of #0"&amp;G289</f>
        <v>Check code of #0280</v>
      </c>
      <c r="I290" s="70"/>
      <c r="J290" s="71" t="s">
        <v>590</v>
      </c>
      <c r="K290" s="72">
        <f t="shared" si="8"/>
        <v>281</v>
      </c>
      <c r="L290" s="73" t="s">
        <v>591</v>
      </c>
      <c r="M290" s="81" t="str">
        <f>"#0"&amp;K289&amp;"のチェックコード"</f>
        <v>#0280のチェックコード</v>
      </c>
      <c r="N290" s="74"/>
      <c r="O290" s="74"/>
      <c r="P290" s="81" t="s">
        <v>69</v>
      </c>
      <c r="Q290" s="75">
        <v>2</v>
      </c>
      <c r="R290" s="75" t="s">
        <v>594</v>
      </c>
      <c r="S290" s="76"/>
      <c r="T290" s="82" t="s">
        <v>349</v>
      </c>
      <c r="U290" s="70"/>
      <c r="V290" s="70"/>
      <c r="W290" s="79" t="s">
        <v>269</v>
      </c>
    </row>
    <row r="291" spans="3:25" x14ac:dyDescent="0.2">
      <c r="C291" s="127"/>
      <c r="D291" s="123"/>
      <c r="E291" s="125" t="s">
        <v>381</v>
      </c>
      <c r="F291" s="123"/>
      <c r="G291" s="102">
        <f t="shared" si="9"/>
        <v>282</v>
      </c>
      <c r="H291" s="102" t="s">
        <v>382</v>
      </c>
      <c r="I291" s="102"/>
      <c r="J291" s="97"/>
      <c r="K291" s="72">
        <f t="shared" si="8"/>
        <v>282</v>
      </c>
      <c r="L291" s="73" t="s">
        <v>598</v>
      </c>
      <c r="M291" s="81" t="s">
        <v>802</v>
      </c>
      <c r="N291" s="74"/>
      <c r="O291" s="74"/>
      <c r="P291" s="81" t="s">
        <v>72</v>
      </c>
      <c r="Q291" s="75">
        <v>255</v>
      </c>
      <c r="R291" s="75" t="s">
        <v>594</v>
      </c>
      <c r="S291" s="76"/>
      <c r="T291" s="82" t="s">
        <v>349</v>
      </c>
      <c r="U291" s="70" t="s">
        <v>268</v>
      </c>
      <c r="V291" s="70"/>
      <c r="W291" s="79" t="s">
        <v>269</v>
      </c>
    </row>
    <row r="292" spans="3:25" x14ac:dyDescent="0.2">
      <c r="C292" s="126"/>
      <c r="D292" s="117"/>
      <c r="E292" s="117"/>
      <c r="F292" s="117"/>
      <c r="G292" s="102">
        <f t="shared" si="9"/>
        <v>283</v>
      </c>
      <c r="H292" s="70" t="str">
        <f>"Check code of #0"&amp;G291</f>
        <v>Check code of #0282</v>
      </c>
      <c r="I292" s="70"/>
      <c r="J292" s="71" t="s">
        <v>590</v>
      </c>
      <c r="K292" s="72">
        <f t="shared" si="8"/>
        <v>283</v>
      </c>
      <c r="L292" s="73" t="s">
        <v>591</v>
      </c>
      <c r="M292" s="81" t="str">
        <f>"#0"&amp;K291&amp;"のチェックコード"</f>
        <v>#0282のチェックコード</v>
      </c>
      <c r="N292" s="74"/>
      <c r="O292" s="74"/>
      <c r="P292" s="81" t="s">
        <v>69</v>
      </c>
      <c r="Q292" s="75">
        <v>2</v>
      </c>
      <c r="R292" s="75" t="s">
        <v>594</v>
      </c>
      <c r="S292" s="76"/>
      <c r="T292" s="82" t="s">
        <v>349</v>
      </c>
      <c r="U292" s="70"/>
      <c r="V292" s="70"/>
      <c r="W292" s="79" t="s">
        <v>269</v>
      </c>
    </row>
    <row r="293" spans="3:25" x14ac:dyDescent="0.2">
      <c r="C293" s="127"/>
      <c r="D293" s="123"/>
      <c r="E293" s="123"/>
      <c r="F293" s="123"/>
      <c r="G293" s="102">
        <f t="shared" si="9"/>
        <v>284</v>
      </c>
      <c r="H293" s="102" t="s">
        <v>383</v>
      </c>
      <c r="I293" s="102"/>
      <c r="J293" s="97"/>
      <c r="K293" s="72">
        <f t="shared" si="8"/>
        <v>284</v>
      </c>
      <c r="L293" s="73" t="s">
        <v>715</v>
      </c>
      <c r="M293" s="81" t="str">
        <f>"#0"&amp;K291&amp;"の割合（%）"</f>
        <v>#0282の割合（%）</v>
      </c>
      <c r="N293" s="74"/>
      <c r="O293" s="74"/>
      <c r="P293" s="81" t="s">
        <v>77</v>
      </c>
      <c r="Q293" s="75">
        <v>5</v>
      </c>
      <c r="R293" s="75" t="s">
        <v>594</v>
      </c>
      <c r="S293" s="76" t="s">
        <v>791</v>
      </c>
      <c r="T293" s="82" t="s">
        <v>349</v>
      </c>
      <c r="U293" s="70" t="s">
        <v>268</v>
      </c>
      <c r="V293" s="70"/>
      <c r="W293" s="79" t="s">
        <v>269</v>
      </c>
    </row>
    <row r="294" spans="3:25" x14ac:dyDescent="0.2">
      <c r="C294" s="126"/>
      <c r="D294" s="117"/>
      <c r="E294" s="78"/>
      <c r="F294" s="117"/>
      <c r="G294" s="102">
        <f t="shared" si="9"/>
        <v>285</v>
      </c>
      <c r="H294" s="70" t="str">
        <f>"Check code of #0"&amp;G293</f>
        <v>Check code of #0284</v>
      </c>
      <c r="I294" s="70"/>
      <c r="J294" s="71" t="s">
        <v>590</v>
      </c>
      <c r="K294" s="72">
        <f t="shared" si="8"/>
        <v>285</v>
      </c>
      <c r="L294" s="73" t="s">
        <v>591</v>
      </c>
      <c r="M294" s="81" t="str">
        <f>"#0"&amp;K293&amp;"のチェックコード"</f>
        <v>#0284のチェックコード</v>
      </c>
      <c r="N294" s="74"/>
      <c r="O294" s="74"/>
      <c r="P294" s="81" t="s">
        <v>69</v>
      </c>
      <c r="Q294" s="75">
        <v>2</v>
      </c>
      <c r="R294" s="75" t="s">
        <v>594</v>
      </c>
      <c r="S294" s="76"/>
      <c r="T294" s="82" t="s">
        <v>349</v>
      </c>
      <c r="U294" s="70"/>
      <c r="V294" s="70"/>
      <c r="W294" s="79" t="s">
        <v>269</v>
      </c>
    </row>
    <row r="295" spans="3:25" x14ac:dyDescent="0.2">
      <c r="C295" s="127"/>
      <c r="D295" s="123"/>
      <c r="E295" s="125" t="s">
        <v>384</v>
      </c>
      <c r="F295" s="123"/>
      <c r="G295" s="102">
        <f t="shared" si="9"/>
        <v>286</v>
      </c>
      <c r="H295" s="102" t="s">
        <v>385</v>
      </c>
      <c r="I295" s="102"/>
      <c r="J295" s="97"/>
      <c r="K295" s="72">
        <f t="shared" si="8"/>
        <v>286</v>
      </c>
      <c r="L295" s="73" t="s">
        <v>598</v>
      </c>
      <c r="M295" s="81" t="s">
        <v>803</v>
      </c>
      <c r="N295" s="74"/>
      <c r="O295" s="74"/>
      <c r="P295" s="81" t="s">
        <v>72</v>
      </c>
      <c r="Q295" s="75">
        <v>255</v>
      </c>
      <c r="R295" s="75" t="s">
        <v>594</v>
      </c>
      <c r="S295" s="76"/>
      <c r="T295" s="82" t="s">
        <v>349</v>
      </c>
      <c r="U295" s="70" t="s">
        <v>268</v>
      </c>
      <c r="V295" s="70"/>
      <c r="W295" s="79" t="s">
        <v>269</v>
      </c>
    </row>
    <row r="296" spans="3:25" x14ac:dyDescent="0.2">
      <c r="C296" s="126"/>
      <c r="D296" s="117"/>
      <c r="E296" s="117"/>
      <c r="F296" s="117"/>
      <c r="G296" s="102">
        <f t="shared" si="9"/>
        <v>287</v>
      </c>
      <c r="H296" s="70" t="str">
        <f>"Check code of #0"&amp;G295</f>
        <v>Check code of #0286</v>
      </c>
      <c r="I296" s="70"/>
      <c r="J296" s="71" t="s">
        <v>590</v>
      </c>
      <c r="K296" s="72">
        <f t="shared" si="8"/>
        <v>287</v>
      </c>
      <c r="L296" s="73" t="s">
        <v>591</v>
      </c>
      <c r="M296" s="81" t="str">
        <f>"#0"&amp;K295&amp;"のチェックコード"</f>
        <v>#0286のチェックコード</v>
      </c>
      <c r="N296" s="74"/>
      <c r="O296" s="74"/>
      <c r="P296" s="81" t="s">
        <v>69</v>
      </c>
      <c r="Q296" s="75">
        <v>2</v>
      </c>
      <c r="R296" s="75" t="s">
        <v>594</v>
      </c>
      <c r="S296" s="76"/>
      <c r="T296" s="82" t="s">
        <v>349</v>
      </c>
      <c r="U296" s="70"/>
      <c r="V296" s="70"/>
      <c r="W296" s="79" t="s">
        <v>269</v>
      </c>
    </row>
    <row r="297" spans="3:25" x14ac:dyDescent="0.2">
      <c r="C297" s="127"/>
      <c r="D297" s="123"/>
      <c r="E297" s="123"/>
      <c r="F297" s="123"/>
      <c r="G297" s="102">
        <f t="shared" si="9"/>
        <v>288</v>
      </c>
      <c r="H297" s="102" t="s">
        <v>386</v>
      </c>
      <c r="I297" s="102"/>
      <c r="J297" s="97"/>
      <c r="K297" s="72">
        <f t="shared" si="8"/>
        <v>288</v>
      </c>
      <c r="L297" s="73" t="s">
        <v>715</v>
      </c>
      <c r="M297" s="81" t="str">
        <f>"#0"&amp;K295&amp;"の割合（%）"</f>
        <v>#0286の割合（%）</v>
      </c>
      <c r="N297" s="74"/>
      <c r="O297" s="74"/>
      <c r="P297" s="81" t="s">
        <v>77</v>
      </c>
      <c r="Q297" s="75">
        <v>5</v>
      </c>
      <c r="R297" s="75" t="s">
        <v>594</v>
      </c>
      <c r="S297" s="76" t="s">
        <v>791</v>
      </c>
      <c r="T297" s="82" t="s">
        <v>349</v>
      </c>
      <c r="U297" s="70" t="s">
        <v>268</v>
      </c>
      <c r="V297" s="70"/>
      <c r="W297" s="79" t="s">
        <v>269</v>
      </c>
    </row>
    <row r="298" spans="3:25" x14ac:dyDescent="0.2">
      <c r="C298" s="126"/>
      <c r="D298" s="117"/>
      <c r="E298" s="78"/>
      <c r="F298" s="117"/>
      <c r="G298" s="102">
        <f t="shared" si="9"/>
        <v>289</v>
      </c>
      <c r="H298" s="70" t="str">
        <f>"Check code of #0"&amp;G297</f>
        <v>Check code of #0288</v>
      </c>
      <c r="I298" s="70"/>
      <c r="J298" s="71" t="s">
        <v>590</v>
      </c>
      <c r="K298" s="72">
        <f t="shared" si="8"/>
        <v>289</v>
      </c>
      <c r="L298" s="73" t="s">
        <v>591</v>
      </c>
      <c r="M298" s="81" t="str">
        <f>"#0"&amp;K297&amp;"のチェックコード"</f>
        <v>#0288のチェックコード</v>
      </c>
      <c r="N298" s="74"/>
      <c r="O298" s="74"/>
      <c r="P298" s="81" t="s">
        <v>69</v>
      </c>
      <c r="Q298" s="75">
        <v>2</v>
      </c>
      <c r="R298" s="75" t="s">
        <v>594</v>
      </c>
      <c r="S298" s="76"/>
      <c r="T298" s="82" t="s">
        <v>349</v>
      </c>
      <c r="U298" s="70"/>
      <c r="V298" s="70"/>
      <c r="W298" s="79" t="s">
        <v>269</v>
      </c>
    </row>
    <row r="299" spans="3:25" x14ac:dyDescent="0.2">
      <c r="C299" s="127"/>
      <c r="D299" s="123"/>
      <c r="E299" s="125" t="s">
        <v>387</v>
      </c>
      <c r="F299" s="123"/>
      <c r="G299" s="102">
        <f t="shared" si="9"/>
        <v>290</v>
      </c>
      <c r="H299" s="102" t="s">
        <v>388</v>
      </c>
      <c r="I299" s="102"/>
      <c r="J299" s="97"/>
      <c r="K299" s="72">
        <f t="shared" si="8"/>
        <v>290</v>
      </c>
      <c r="L299" s="73" t="s">
        <v>598</v>
      </c>
      <c r="M299" s="81" t="s">
        <v>804</v>
      </c>
      <c r="N299" s="74"/>
      <c r="O299" s="74"/>
      <c r="P299" s="81" t="s">
        <v>72</v>
      </c>
      <c r="Q299" s="75">
        <v>255</v>
      </c>
      <c r="R299" s="75" t="s">
        <v>594</v>
      </c>
      <c r="S299" s="76"/>
      <c r="T299" s="82" t="s">
        <v>349</v>
      </c>
      <c r="U299" s="70" t="s">
        <v>268</v>
      </c>
      <c r="V299" s="70"/>
      <c r="W299" s="79" t="s">
        <v>269</v>
      </c>
    </row>
    <row r="300" spans="3:25" x14ac:dyDescent="0.2">
      <c r="C300" s="126"/>
      <c r="D300" s="117"/>
      <c r="E300" s="117"/>
      <c r="F300" s="117"/>
      <c r="G300" s="102">
        <f t="shared" si="9"/>
        <v>291</v>
      </c>
      <c r="H300" s="70" t="str">
        <f>"Check code of #0"&amp;G299</f>
        <v>Check code of #0290</v>
      </c>
      <c r="I300" s="70"/>
      <c r="J300" s="71" t="s">
        <v>590</v>
      </c>
      <c r="K300" s="72">
        <f t="shared" si="8"/>
        <v>291</v>
      </c>
      <c r="L300" s="73" t="s">
        <v>591</v>
      </c>
      <c r="M300" s="81" t="str">
        <f>"#0"&amp;K299&amp;"のチェックコード"</f>
        <v>#0290のチェックコード</v>
      </c>
      <c r="N300" s="74"/>
      <c r="O300" s="74"/>
      <c r="P300" s="81" t="s">
        <v>69</v>
      </c>
      <c r="Q300" s="75">
        <v>2</v>
      </c>
      <c r="R300" s="75" t="s">
        <v>594</v>
      </c>
      <c r="S300" s="76"/>
      <c r="T300" s="82" t="s">
        <v>349</v>
      </c>
      <c r="U300" s="70"/>
      <c r="V300" s="70"/>
      <c r="W300" s="79" t="s">
        <v>269</v>
      </c>
    </row>
    <row r="301" spans="3:25" x14ac:dyDescent="0.2">
      <c r="C301" s="127"/>
      <c r="D301" s="123"/>
      <c r="E301" s="123"/>
      <c r="F301" s="123"/>
      <c r="G301" s="102">
        <f t="shared" si="9"/>
        <v>292</v>
      </c>
      <c r="H301" s="102" t="s">
        <v>389</v>
      </c>
      <c r="I301" s="102"/>
      <c r="J301" s="97"/>
      <c r="K301" s="72">
        <f t="shared" si="8"/>
        <v>292</v>
      </c>
      <c r="L301" s="73" t="s">
        <v>715</v>
      </c>
      <c r="M301" s="81" t="str">
        <f>"#0"&amp;K299&amp;"の割合（%）"</f>
        <v>#0290の割合（%）</v>
      </c>
      <c r="N301" s="74"/>
      <c r="O301" s="74"/>
      <c r="P301" s="81" t="s">
        <v>77</v>
      </c>
      <c r="Q301" s="75">
        <v>5</v>
      </c>
      <c r="R301" s="75" t="s">
        <v>594</v>
      </c>
      <c r="S301" s="76" t="s">
        <v>791</v>
      </c>
      <c r="T301" s="82" t="s">
        <v>349</v>
      </c>
      <c r="U301" s="70" t="s">
        <v>268</v>
      </c>
      <c r="V301" s="70"/>
      <c r="W301" s="79" t="s">
        <v>269</v>
      </c>
    </row>
    <row r="302" spans="3:25" x14ac:dyDescent="0.2">
      <c r="C302" s="126"/>
      <c r="D302" s="117"/>
      <c r="E302" s="78"/>
      <c r="F302" s="117"/>
      <c r="G302" s="102">
        <f t="shared" si="9"/>
        <v>293</v>
      </c>
      <c r="H302" s="70" t="str">
        <f>"Check code of #0"&amp;G301</f>
        <v>Check code of #0292</v>
      </c>
      <c r="I302" s="70"/>
      <c r="J302" s="71" t="s">
        <v>590</v>
      </c>
      <c r="K302" s="72">
        <f t="shared" si="8"/>
        <v>293</v>
      </c>
      <c r="L302" s="73" t="s">
        <v>591</v>
      </c>
      <c r="M302" s="81" t="str">
        <f>"#0"&amp;K301&amp;"のチェックコード"</f>
        <v>#0292のチェックコード</v>
      </c>
      <c r="N302" s="74"/>
      <c r="O302" s="74"/>
      <c r="P302" s="81" t="s">
        <v>69</v>
      </c>
      <c r="Q302" s="75">
        <v>2</v>
      </c>
      <c r="R302" s="75" t="s">
        <v>594</v>
      </c>
      <c r="S302" s="76"/>
      <c r="T302" s="82" t="s">
        <v>349</v>
      </c>
      <c r="U302" s="70"/>
      <c r="V302" s="70"/>
      <c r="W302" s="79" t="s">
        <v>269</v>
      </c>
    </row>
    <row r="303" spans="3:25" x14ac:dyDescent="0.2">
      <c r="C303" s="127"/>
      <c r="D303" s="123"/>
      <c r="E303" s="125" t="s">
        <v>390</v>
      </c>
      <c r="F303" s="123"/>
      <c r="G303" s="102">
        <f t="shared" si="9"/>
        <v>294</v>
      </c>
      <c r="H303" s="102" t="s">
        <v>391</v>
      </c>
      <c r="I303" s="102"/>
      <c r="J303" s="97"/>
      <c r="K303" s="72">
        <f t="shared" si="8"/>
        <v>294</v>
      </c>
      <c r="L303" s="73" t="s">
        <v>598</v>
      </c>
      <c r="M303" s="81" t="s">
        <v>805</v>
      </c>
      <c r="N303" s="74"/>
      <c r="O303" s="74"/>
      <c r="P303" s="81" t="s">
        <v>72</v>
      </c>
      <c r="Q303" s="75">
        <v>255</v>
      </c>
      <c r="R303" s="75" t="s">
        <v>594</v>
      </c>
      <c r="S303" s="76"/>
      <c r="T303" s="82" t="s">
        <v>349</v>
      </c>
      <c r="U303" s="70" t="s">
        <v>268</v>
      </c>
      <c r="V303" s="70"/>
      <c r="W303" s="79" t="s">
        <v>269</v>
      </c>
    </row>
    <row r="304" spans="3:25" x14ac:dyDescent="0.2">
      <c r="C304" s="126"/>
      <c r="D304" s="117"/>
      <c r="E304" s="117"/>
      <c r="F304" s="117"/>
      <c r="G304" s="102">
        <f t="shared" si="9"/>
        <v>295</v>
      </c>
      <c r="H304" s="70" t="str">
        <f>"Check code of #0"&amp;G303</f>
        <v>Check code of #0294</v>
      </c>
      <c r="I304" s="70"/>
      <c r="J304" s="71" t="s">
        <v>590</v>
      </c>
      <c r="K304" s="72">
        <f t="shared" si="8"/>
        <v>295</v>
      </c>
      <c r="L304" s="73" t="s">
        <v>591</v>
      </c>
      <c r="M304" s="81" t="str">
        <f>"#0"&amp;K303&amp;"のチェックコード"</f>
        <v>#0294のチェックコード</v>
      </c>
      <c r="N304" s="74"/>
      <c r="O304" s="74"/>
      <c r="P304" s="81" t="s">
        <v>69</v>
      </c>
      <c r="Q304" s="75">
        <v>2</v>
      </c>
      <c r="R304" s="75" t="s">
        <v>594</v>
      </c>
      <c r="S304" s="76"/>
      <c r="T304" s="82" t="s">
        <v>349</v>
      </c>
      <c r="U304" s="70"/>
      <c r="V304" s="70"/>
      <c r="W304" s="79" t="s">
        <v>269</v>
      </c>
    </row>
    <row r="305" spans="3:23" x14ac:dyDescent="0.2">
      <c r="C305" s="127"/>
      <c r="D305" s="123"/>
      <c r="E305" s="123"/>
      <c r="F305" s="123"/>
      <c r="G305" s="102">
        <f t="shared" si="9"/>
        <v>296</v>
      </c>
      <c r="H305" s="102" t="s">
        <v>392</v>
      </c>
      <c r="I305" s="102"/>
      <c r="J305" s="97"/>
      <c r="K305" s="72">
        <f t="shared" si="8"/>
        <v>296</v>
      </c>
      <c r="L305" s="73" t="s">
        <v>715</v>
      </c>
      <c r="M305" s="81" t="str">
        <f>"#0"&amp;K303&amp;"の割合（%）"</f>
        <v>#0294の割合（%）</v>
      </c>
      <c r="N305" s="74"/>
      <c r="O305" s="74"/>
      <c r="P305" s="81" t="s">
        <v>77</v>
      </c>
      <c r="Q305" s="75">
        <v>5</v>
      </c>
      <c r="R305" s="75" t="s">
        <v>594</v>
      </c>
      <c r="S305" s="76" t="s">
        <v>791</v>
      </c>
      <c r="T305" s="82" t="s">
        <v>349</v>
      </c>
      <c r="U305" s="70" t="s">
        <v>268</v>
      </c>
      <c r="V305" s="70"/>
      <c r="W305" s="79" t="s">
        <v>269</v>
      </c>
    </row>
    <row r="306" spans="3:23" x14ac:dyDescent="0.2">
      <c r="C306" s="126"/>
      <c r="D306" s="117"/>
      <c r="E306" s="78"/>
      <c r="F306" s="78"/>
      <c r="G306" s="102">
        <f t="shared" si="9"/>
        <v>297</v>
      </c>
      <c r="H306" s="70" t="str">
        <f>"Check code of #0"&amp;G305</f>
        <v>Check code of #0296</v>
      </c>
      <c r="I306" s="70"/>
      <c r="J306" s="71" t="s">
        <v>590</v>
      </c>
      <c r="K306" s="72">
        <f t="shared" si="8"/>
        <v>297</v>
      </c>
      <c r="L306" s="73" t="s">
        <v>591</v>
      </c>
      <c r="M306" s="81" t="str">
        <f>"#0"&amp;K305&amp;"のチェックコード"</f>
        <v>#0296のチェックコード</v>
      </c>
      <c r="N306" s="74"/>
      <c r="O306" s="74"/>
      <c r="P306" s="81" t="s">
        <v>69</v>
      </c>
      <c r="Q306" s="75">
        <v>2</v>
      </c>
      <c r="R306" s="75" t="s">
        <v>594</v>
      </c>
      <c r="S306" s="76"/>
      <c r="T306" s="82" t="s">
        <v>349</v>
      </c>
      <c r="U306" s="70"/>
      <c r="V306" s="70"/>
      <c r="W306" s="79" t="s">
        <v>269</v>
      </c>
    </row>
    <row r="307" spans="3:23" x14ac:dyDescent="0.2">
      <c r="C307" s="127"/>
      <c r="D307" s="115" t="s">
        <v>806</v>
      </c>
      <c r="E307" s="125" t="s">
        <v>122</v>
      </c>
      <c r="F307" s="115" t="s">
        <v>319</v>
      </c>
      <c r="G307" s="102">
        <f t="shared" si="9"/>
        <v>298</v>
      </c>
      <c r="H307" s="102" t="s">
        <v>195</v>
      </c>
      <c r="I307" s="102"/>
      <c r="J307" s="97"/>
      <c r="K307" s="72">
        <f t="shared" si="8"/>
        <v>298</v>
      </c>
      <c r="L307" s="73" t="s">
        <v>598</v>
      </c>
      <c r="M307" s="81" t="s">
        <v>807</v>
      </c>
      <c r="N307" s="74"/>
      <c r="O307" s="74"/>
      <c r="P307" s="81" t="s">
        <v>72</v>
      </c>
      <c r="Q307" s="75">
        <v>255</v>
      </c>
      <c r="R307" s="75" t="s">
        <v>594</v>
      </c>
      <c r="S307" s="76"/>
      <c r="T307" s="82" t="s">
        <v>349</v>
      </c>
      <c r="U307" s="70" t="s">
        <v>268</v>
      </c>
      <c r="V307" s="70"/>
      <c r="W307" s="79" t="s">
        <v>269</v>
      </c>
    </row>
    <row r="308" spans="3:23" x14ac:dyDescent="0.2">
      <c r="C308" s="126"/>
      <c r="D308" s="117"/>
      <c r="E308" s="117"/>
      <c r="F308" s="117"/>
      <c r="G308" s="102">
        <f t="shared" si="9"/>
        <v>299</v>
      </c>
      <c r="H308" s="70" t="str">
        <f>"Check code of #0"&amp;G307</f>
        <v>Check code of #0298</v>
      </c>
      <c r="I308" s="70"/>
      <c r="J308" s="71" t="s">
        <v>590</v>
      </c>
      <c r="K308" s="72">
        <f t="shared" si="8"/>
        <v>299</v>
      </c>
      <c r="L308" s="73" t="s">
        <v>591</v>
      </c>
      <c r="M308" s="81" t="str">
        <f>"#0"&amp;K307&amp;"のチェックコード"</f>
        <v>#0298のチェックコード</v>
      </c>
      <c r="N308" s="74"/>
      <c r="O308" s="74"/>
      <c r="P308" s="81" t="s">
        <v>69</v>
      </c>
      <c r="Q308" s="75">
        <v>2</v>
      </c>
      <c r="R308" s="75" t="s">
        <v>594</v>
      </c>
      <c r="S308" s="76"/>
      <c r="T308" s="82" t="s">
        <v>349</v>
      </c>
      <c r="U308" s="70"/>
      <c r="V308" s="70"/>
      <c r="W308" s="79" t="s">
        <v>269</v>
      </c>
    </row>
    <row r="309" spans="3:23" x14ac:dyDescent="0.2">
      <c r="C309" s="127"/>
      <c r="D309" s="123"/>
      <c r="E309" s="123"/>
      <c r="F309" s="123"/>
      <c r="G309" s="102">
        <f t="shared" si="9"/>
        <v>300</v>
      </c>
      <c r="H309" s="102" t="s">
        <v>196</v>
      </c>
      <c r="I309" s="102"/>
      <c r="J309" s="97"/>
      <c r="K309" s="72">
        <f t="shared" si="8"/>
        <v>300</v>
      </c>
      <c r="L309" s="73" t="s">
        <v>715</v>
      </c>
      <c r="M309" s="81" t="str">
        <f>"#0"&amp;K307&amp;"の割合（%）"</f>
        <v>#0298の割合（%）</v>
      </c>
      <c r="N309" s="74"/>
      <c r="O309" s="74"/>
      <c r="P309" s="81" t="s">
        <v>77</v>
      </c>
      <c r="Q309" s="75">
        <v>5</v>
      </c>
      <c r="R309" s="75" t="s">
        <v>594</v>
      </c>
      <c r="S309" s="76" t="s">
        <v>791</v>
      </c>
      <c r="T309" s="82" t="s">
        <v>349</v>
      </c>
      <c r="U309" s="70" t="s">
        <v>268</v>
      </c>
      <c r="V309" s="70"/>
      <c r="W309" s="79" t="s">
        <v>269</v>
      </c>
    </row>
    <row r="310" spans="3:23" x14ac:dyDescent="0.2">
      <c r="C310" s="126"/>
      <c r="D310" s="117"/>
      <c r="E310" s="78"/>
      <c r="F310" s="117"/>
      <c r="G310" s="102">
        <f t="shared" si="9"/>
        <v>301</v>
      </c>
      <c r="H310" s="70" t="str">
        <f>"Check code of #0"&amp;G309</f>
        <v>Check code of #0300</v>
      </c>
      <c r="I310" s="70"/>
      <c r="J310" s="71" t="s">
        <v>590</v>
      </c>
      <c r="K310" s="72">
        <f t="shared" si="8"/>
        <v>301</v>
      </c>
      <c r="L310" s="73" t="s">
        <v>591</v>
      </c>
      <c r="M310" s="81" t="str">
        <f>"#0"&amp;K309&amp;"のチェックコード"</f>
        <v>#0300のチェックコード</v>
      </c>
      <c r="N310" s="74"/>
      <c r="O310" s="74"/>
      <c r="P310" s="81" t="s">
        <v>69</v>
      </c>
      <c r="Q310" s="75">
        <v>2</v>
      </c>
      <c r="R310" s="75" t="s">
        <v>594</v>
      </c>
      <c r="S310" s="76"/>
      <c r="T310" s="82" t="s">
        <v>349</v>
      </c>
      <c r="U310" s="70"/>
      <c r="V310" s="70"/>
      <c r="W310" s="79" t="s">
        <v>269</v>
      </c>
    </row>
    <row r="311" spans="3:23" x14ac:dyDescent="0.2">
      <c r="C311" s="127"/>
      <c r="D311" s="123"/>
      <c r="E311" s="125" t="s">
        <v>123</v>
      </c>
      <c r="F311" s="123"/>
      <c r="G311" s="102">
        <f t="shared" si="9"/>
        <v>302</v>
      </c>
      <c r="H311" s="102" t="s">
        <v>197</v>
      </c>
      <c r="I311" s="102"/>
      <c r="J311" s="97"/>
      <c r="K311" s="72">
        <f t="shared" si="8"/>
        <v>302</v>
      </c>
      <c r="L311" s="73" t="s">
        <v>598</v>
      </c>
      <c r="M311" s="81" t="s">
        <v>808</v>
      </c>
      <c r="N311" s="74"/>
      <c r="O311" s="74"/>
      <c r="P311" s="81" t="s">
        <v>72</v>
      </c>
      <c r="Q311" s="75">
        <v>255</v>
      </c>
      <c r="R311" s="75" t="s">
        <v>594</v>
      </c>
      <c r="S311" s="76"/>
      <c r="T311" s="82" t="s">
        <v>349</v>
      </c>
      <c r="U311" s="70" t="s">
        <v>268</v>
      </c>
      <c r="V311" s="70"/>
      <c r="W311" s="79" t="s">
        <v>269</v>
      </c>
    </row>
    <row r="312" spans="3:23" x14ac:dyDescent="0.2">
      <c r="C312" s="126"/>
      <c r="D312" s="117"/>
      <c r="E312" s="117"/>
      <c r="F312" s="117"/>
      <c r="G312" s="102">
        <f t="shared" si="9"/>
        <v>303</v>
      </c>
      <c r="H312" s="70" t="str">
        <f>"Check code of #0"&amp;G311</f>
        <v>Check code of #0302</v>
      </c>
      <c r="I312" s="70"/>
      <c r="J312" s="71" t="s">
        <v>590</v>
      </c>
      <c r="K312" s="72">
        <f t="shared" si="8"/>
        <v>303</v>
      </c>
      <c r="L312" s="73" t="s">
        <v>591</v>
      </c>
      <c r="M312" s="81" t="str">
        <f>"#0"&amp;K311&amp;"のチェックコード"</f>
        <v>#0302のチェックコード</v>
      </c>
      <c r="N312" s="74"/>
      <c r="O312" s="74"/>
      <c r="P312" s="81" t="s">
        <v>69</v>
      </c>
      <c r="Q312" s="75">
        <v>2</v>
      </c>
      <c r="R312" s="75" t="s">
        <v>594</v>
      </c>
      <c r="S312" s="76"/>
      <c r="T312" s="82" t="s">
        <v>349</v>
      </c>
      <c r="U312" s="70"/>
      <c r="V312" s="70"/>
      <c r="W312" s="79" t="s">
        <v>269</v>
      </c>
    </row>
    <row r="313" spans="3:23" x14ac:dyDescent="0.2">
      <c r="C313" s="127"/>
      <c r="D313" s="123"/>
      <c r="E313" s="123"/>
      <c r="F313" s="123"/>
      <c r="G313" s="102">
        <f t="shared" si="9"/>
        <v>304</v>
      </c>
      <c r="H313" s="102" t="s">
        <v>198</v>
      </c>
      <c r="I313" s="102"/>
      <c r="J313" s="97"/>
      <c r="K313" s="72">
        <f t="shared" si="8"/>
        <v>304</v>
      </c>
      <c r="L313" s="73" t="s">
        <v>715</v>
      </c>
      <c r="M313" s="81" t="str">
        <f>"#0"&amp;K311&amp;"の割合（%）"</f>
        <v>#0302の割合（%）</v>
      </c>
      <c r="N313" s="74"/>
      <c r="O313" s="74"/>
      <c r="P313" s="81" t="s">
        <v>77</v>
      </c>
      <c r="Q313" s="75">
        <v>5</v>
      </c>
      <c r="R313" s="75" t="s">
        <v>594</v>
      </c>
      <c r="S313" s="76" t="s">
        <v>791</v>
      </c>
      <c r="T313" s="82" t="s">
        <v>349</v>
      </c>
      <c r="U313" s="70" t="s">
        <v>268</v>
      </c>
      <c r="V313" s="70"/>
      <c r="W313" s="79" t="s">
        <v>269</v>
      </c>
    </row>
    <row r="314" spans="3:23" x14ac:dyDescent="0.2">
      <c r="C314" s="126"/>
      <c r="D314" s="117"/>
      <c r="E314" s="78"/>
      <c r="F314" s="117"/>
      <c r="G314" s="102">
        <f t="shared" si="9"/>
        <v>305</v>
      </c>
      <c r="H314" s="70" t="str">
        <f>"Check code of #0"&amp;G313</f>
        <v>Check code of #0304</v>
      </c>
      <c r="I314" s="70"/>
      <c r="J314" s="71" t="s">
        <v>590</v>
      </c>
      <c r="K314" s="72">
        <f t="shared" si="8"/>
        <v>305</v>
      </c>
      <c r="L314" s="73" t="s">
        <v>591</v>
      </c>
      <c r="M314" s="81" t="str">
        <f>"#0"&amp;K313&amp;"のチェックコード"</f>
        <v>#0304のチェックコード</v>
      </c>
      <c r="N314" s="74"/>
      <c r="O314" s="74"/>
      <c r="P314" s="81" t="s">
        <v>69</v>
      </c>
      <c r="Q314" s="75">
        <v>2</v>
      </c>
      <c r="R314" s="75" t="s">
        <v>594</v>
      </c>
      <c r="S314" s="76"/>
      <c r="T314" s="82" t="s">
        <v>349</v>
      </c>
      <c r="U314" s="70"/>
      <c r="V314" s="70"/>
      <c r="W314" s="79" t="s">
        <v>269</v>
      </c>
    </row>
    <row r="315" spans="3:23" x14ac:dyDescent="0.2">
      <c r="C315" s="127"/>
      <c r="D315" s="123"/>
      <c r="E315" s="125" t="s">
        <v>124</v>
      </c>
      <c r="F315" s="123"/>
      <c r="G315" s="102">
        <f t="shared" si="9"/>
        <v>306</v>
      </c>
      <c r="H315" s="102" t="s">
        <v>199</v>
      </c>
      <c r="I315" s="102"/>
      <c r="J315" s="97"/>
      <c r="K315" s="72">
        <f t="shared" si="8"/>
        <v>306</v>
      </c>
      <c r="L315" s="73" t="s">
        <v>598</v>
      </c>
      <c r="M315" s="81" t="s">
        <v>809</v>
      </c>
      <c r="N315" s="74"/>
      <c r="O315" s="74"/>
      <c r="P315" s="81" t="s">
        <v>72</v>
      </c>
      <c r="Q315" s="75">
        <v>255</v>
      </c>
      <c r="R315" s="75" t="s">
        <v>594</v>
      </c>
      <c r="S315" s="76"/>
      <c r="T315" s="82" t="s">
        <v>349</v>
      </c>
      <c r="U315" s="70" t="s">
        <v>268</v>
      </c>
      <c r="V315" s="70"/>
      <c r="W315" s="79" t="s">
        <v>269</v>
      </c>
    </row>
    <row r="316" spans="3:23" x14ac:dyDescent="0.2">
      <c r="C316" s="126"/>
      <c r="D316" s="117"/>
      <c r="E316" s="117"/>
      <c r="F316" s="117"/>
      <c r="G316" s="102">
        <f t="shared" si="9"/>
        <v>307</v>
      </c>
      <c r="H316" s="70" t="str">
        <f>"Check code of #0"&amp;G315</f>
        <v>Check code of #0306</v>
      </c>
      <c r="I316" s="70"/>
      <c r="J316" s="71" t="s">
        <v>590</v>
      </c>
      <c r="K316" s="72">
        <f t="shared" si="8"/>
        <v>307</v>
      </c>
      <c r="L316" s="73" t="s">
        <v>591</v>
      </c>
      <c r="M316" s="81" t="str">
        <f>"#0"&amp;K315&amp;"のチェックコード"</f>
        <v>#0306のチェックコード</v>
      </c>
      <c r="N316" s="74"/>
      <c r="O316" s="74"/>
      <c r="P316" s="81" t="s">
        <v>69</v>
      </c>
      <c r="Q316" s="75">
        <v>2</v>
      </c>
      <c r="R316" s="75" t="s">
        <v>594</v>
      </c>
      <c r="S316" s="76"/>
      <c r="T316" s="82" t="s">
        <v>349</v>
      </c>
      <c r="U316" s="70"/>
      <c r="V316" s="70"/>
      <c r="W316" s="79" t="s">
        <v>269</v>
      </c>
    </row>
    <row r="317" spans="3:23" x14ac:dyDescent="0.2">
      <c r="C317" s="127"/>
      <c r="D317" s="123"/>
      <c r="E317" s="123"/>
      <c r="F317" s="123"/>
      <c r="G317" s="102">
        <f t="shared" si="9"/>
        <v>308</v>
      </c>
      <c r="H317" s="102" t="s">
        <v>200</v>
      </c>
      <c r="I317" s="102"/>
      <c r="J317" s="97"/>
      <c r="K317" s="72">
        <f t="shared" si="8"/>
        <v>308</v>
      </c>
      <c r="L317" s="73" t="s">
        <v>715</v>
      </c>
      <c r="M317" s="81" t="str">
        <f>"#0"&amp;K315&amp;"の割合（%）"</f>
        <v>#0306の割合（%）</v>
      </c>
      <c r="N317" s="74"/>
      <c r="O317" s="74"/>
      <c r="P317" s="81" t="s">
        <v>77</v>
      </c>
      <c r="Q317" s="75">
        <v>5</v>
      </c>
      <c r="R317" s="75" t="s">
        <v>594</v>
      </c>
      <c r="S317" s="76" t="s">
        <v>791</v>
      </c>
      <c r="T317" s="82" t="s">
        <v>349</v>
      </c>
      <c r="U317" s="70" t="s">
        <v>268</v>
      </c>
      <c r="V317" s="70"/>
      <c r="W317" s="79" t="s">
        <v>269</v>
      </c>
    </row>
    <row r="318" spans="3:23" x14ac:dyDescent="0.2">
      <c r="C318" s="126"/>
      <c r="D318" s="117"/>
      <c r="E318" s="78"/>
      <c r="F318" s="117"/>
      <c r="G318" s="102">
        <f t="shared" si="9"/>
        <v>309</v>
      </c>
      <c r="H318" s="70" t="str">
        <f>"Check code of #0"&amp;G317</f>
        <v>Check code of #0308</v>
      </c>
      <c r="I318" s="70"/>
      <c r="J318" s="71" t="s">
        <v>590</v>
      </c>
      <c r="K318" s="72">
        <f t="shared" si="8"/>
        <v>309</v>
      </c>
      <c r="L318" s="73" t="s">
        <v>591</v>
      </c>
      <c r="M318" s="81" t="str">
        <f>"#0"&amp;K317&amp;"のチェックコード"</f>
        <v>#0308のチェックコード</v>
      </c>
      <c r="N318" s="74"/>
      <c r="O318" s="74"/>
      <c r="P318" s="81" t="s">
        <v>69</v>
      </c>
      <c r="Q318" s="75">
        <v>2</v>
      </c>
      <c r="R318" s="75" t="s">
        <v>594</v>
      </c>
      <c r="S318" s="76"/>
      <c r="T318" s="82" t="s">
        <v>349</v>
      </c>
      <c r="U318" s="70"/>
      <c r="V318" s="70"/>
      <c r="W318" s="79" t="s">
        <v>269</v>
      </c>
    </row>
    <row r="319" spans="3:23" x14ac:dyDescent="0.2">
      <c r="C319" s="127"/>
      <c r="D319" s="123"/>
      <c r="E319" s="125" t="s">
        <v>125</v>
      </c>
      <c r="F319" s="123"/>
      <c r="G319" s="102">
        <f t="shared" si="9"/>
        <v>310</v>
      </c>
      <c r="H319" s="102" t="s">
        <v>201</v>
      </c>
      <c r="I319" s="102"/>
      <c r="J319" s="97"/>
      <c r="K319" s="72">
        <f t="shared" si="8"/>
        <v>310</v>
      </c>
      <c r="L319" s="73" t="s">
        <v>598</v>
      </c>
      <c r="M319" s="81" t="s">
        <v>810</v>
      </c>
      <c r="N319" s="74"/>
      <c r="O319" s="74"/>
      <c r="P319" s="81" t="s">
        <v>72</v>
      </c>
      <c r="Q319" s="75">
        <v>255</v>
      </c>
      <c r="R319" s="75" t="s">
        <v>594</v>
      </c>
      <c r="S319" s="76"/>
      <c r="T319" s="82" t="s">
        <v>349</v>
      </c>
      <c r="U319" s="70" t="s">
        <v>268</v>
      </c>
      <c r="V319" s="70"/>
      <c r="W319" s="79" t="s">
        <v>269</v>
      </c>
    </row>
    <row r="320" spans="3:23" x14ac:dyDescent="0.2">
      <c r="C320" s="126"/>
      <c r="D320" s="117"/>
      <c r="E320" s="117"/>
      <c r="F320" s="117"/>
      <c r="G320" s="102">
        <f t="shared" si="9"/>
        <v>311</v>
      </c>
      <c r="H320" s="70" t="str">
        <f>"Check code of #0"&amp;G319</f>
        <v>Check code of #0310</v>
      </c>
      <c r="I320" s="70"/>
      <c r="J320" s="71" t="s">
        <v>590</v>
      </c>
      <c r="K320" s="72">
        <f t="shared" si="8"/>
        <v>311</v>
      </c>
      <c r="L320" s="73" t="s">
        <v>591</v>
      </c>
      <c r="M320" s="81" t="str">
        <f>"#0"&amp;K319&amp;"のチェックコード"</f>
        <v>#0310のチェックコード</v>
      </c>
      <c r="N320" s="74"/>
      <c r="O320" s="74"/>
      <c r="P320" s="81" t="s">
        <v>69</v>
      </c>
      <c r="Q320" s="75">
        <v>2</v>
      </c>
      <c r="R320" s="75" t="s">
        <v>594</v>
      </c>
      <c r="S320" s="76"/>
      <c r="T320" s="82" t="s">
        <v>349</v>
      </c>
      <c r="U320" s="70"/>
      <c r="V320" s="70"/>
      <c r="W320" s="79" t="s">
        <v>269</v>
      </c>
    </row>
    <row r="321" spans="3:23" x14ac:dyDescent="0.2">
      <c r="C321" s="127"/>
      <c r="D321" s="123"/>
      <c r="E321" s="123"/>
      <c r="F321" s="123"/>
      <c r="G321" s="102">
        <f t="shared" si="9"/>
        <v>312</v>
      </c>
      <c r="H321" s="102" t="s">
        <v>202</v>
      </c>
      <c r="I321" s="102"/>
      <c r="J321" s="97"/>
      <c r="K321" s="72">
        <f t="shared" si="8"/>
        <v>312</v>
      </c>
      <c r="L321" s="73" t="s">
        <v>715</v>
      </c>
      <c r="M321" s="81" t="str">
        <f>"#0"&amp;K319&amp;"の割合（%）"</f>
        <v>#0310の割合（%）</v>
      </c>
      <c r="N321" s="74"/>
      <c r="O321" s="74"/>
      <c r="P321" s="81" t="s">
        <v>77</v>
      </c>
      <c r="Q321" s="75">
        <v>5</v>
      </c>
      <c r="R321" s="75" t="s">
        <v>594</v>
      </c>
      <c r="S321" s="76" t="s">
        <v>791</v>
      </c>
      <c r="T321" s="82" t="s">
        <v>349</v>
      </c>
      <c r="U321" s="70" t="s">
        <v>268</v>
      </c>
      <c r="V321" s="70"/>
      <c r="W321" s="79" t="s">
        <v>269</v>
      </c>
    </row>
    <row r="322" spans="3:23" x14ac:dyDescent="0.2">
      <c r="C322" s="126"/>
      <c r="D322" s="117"/>
      <c r="E322" s="78"/>
      <c r="F322" s="117"/>
      <c r="G322" s="102">
        <f t="shared" si="9"/>
        <v>313</v>
      </c>
      <c r="H322" s="70" t="str">
        <f>"Check code of #0"&amp;G321</f>
        <v>Check code of #0312</v>
      </c>
      <c r="I322" s="70"/>
      <c r="J322" s="71" t="s">
        <v>590</v>
      </c>
      <c r="K322" s="72">
        <f t="shared" si="8"/>
        <v>313</v>
      </c>
      <c r="L322" s="73" t="s">
        <v>591</v>
      </c>
      <c r="M322" s="81" t="str">
        <f>"#0"&amp;K321&amp;"のチェックコード"</f>
        <v>#0312のチェックコード</v>
      </c>
      <c r="N322" s="74"/>
      <c r="O322" s="74"/>
      <c r="P322" s="81" t="s">
        <v>69</v>
      </c>
      <c r="Q322" s="75">
        <v>2</v>
      </c>
      <c r="R322" s="75" t="s">
        <v>594</v>
      </c>
      <c r="S322" s="76"/>
      <c r="T322" s="82" t="s">
        <v>349</v>
      </c>
      <c r="U322" s="70"/>
      <c r="V322" s="70"/>
      <c r="W322" s="79" t="s">
        <v>269</v>
      </c>
    </row>
    <row r="323" spans="3:23" x14ac:dyDescent="0.2">
      <c r="C323" s="127"/>
      <c r="D323" s="123"/>
      <c r="E323" s="125" t="s">
        <v>126</v>
      </c>
      <c r="F323" s="123"/>
      <c r="G323" s="102">
        <f t="shared" si="9"/>
        <v>314</v>
      </c>
      <c r="H323" s="102" t="s">
        <v>203</v>
      </c>
      <c r="I323" s="102"/>
      <c r="J323" s="97"/>
      <c r="K323" s="72">
        <f t="shared" si="8"/>
        <v>314</v>
      </c>
      <c r="L323" s="73" t="s">
        <v>598</v>
      </c>
      <c r="M323" s="81" t="s">
        <v>811</v>
      </c>
      <c r="N323" s="74"/>
      <c r="O323" s="74"/>
      <c r="P323" s="81" t="s">
        <v>72</v>
      </c>
      <c r="Q323" s="75">
        <v>255</v>
      </c>
      <c r="R323" s="75" t="s">
        <v>594</v>
      </c>
      <c r="S323" s="76"/>
      <c r="T323" s="82" t="s">
        <v>349</v>
      </c>
      <c r="U323" s="70" t="s">
        <v>268</v>
      </c>
      <c r="V323" s="70"/>
      <c r="W323" s="79" t="s">
        <v>269</v>
      </c>
    </row>
    <row r="324" spans="3:23" x14ac:dyDescent="0.2">
      <c r="C324" s="126"/>
      <c r="D324" s="117"/>
      <c r="E324" s="117"/>
      <c r="F324" s="117"/>
      <c r="G324" s="102">
        <f t="shared" si="9"/>
        <v>315</v>
      </c>
      <c r="H324" s="70" t="str">
        <f>"Check code of #0"&amp;G323</f>
        <v>Check code of #0314</v>
      </c>
      <c r="I324" s="70"/>
      <c r="J324" s="71" t="s">
        <v>590</v>
      </c>
      <c r="K324" s="72">
        <f t="shared" si="8"/>
        <v>315</v>
      </c>
      <c r="L324" s="73" t="s">
        <v>591</v>
      </c>
      <c r="M324" s="81" t="str">
        <f>"#0"&amp;K323&amp;"のチェックコード"</f>
        <v>#0314のチェックコード</v>
      </c>
      <c r="N324" s="74"/>
      <c r="O324" s="74"/>
      <c r="P324" s="81" t="s">
        <v>69</v>
      </c>
      <c r="Q324" s="75">
        <v>2</v>
      </c>
      <c r="R324" s="75" t="s">
        <v>594</v>
      </c>
      <c r="S324" s="76"/>
      <c r="T324" s="82" t="s">
        <v>349</v>
      </c>
      <c r="U324" s="70"/>
      <c r="V324" s="70"/>
      <c r="W324" s="79" t="s">
        <v>269</v>
      </c>
    </row>
    <row r="325" spans="3:23" x14ac:dyDescent="0.2">
      <c r="C325" s="127"/>
      <c r="D325" s="123"/>
      <c r="E325" s="123"/>
      <c r="F325" s="123"/>
      <c r="G325" s="102">
        <f t="shared" si="9"/>
        <v>316</v>
      </c>
      <c r="H325" s="102" t="s">
        <v>204</v>
      </c>
      <c r="I325" s="102"/>
      <c r="J325" s="97"/>
      <c r="K325" s="72">
        <f t="shared" si="8"/>
        <v>316</v>
      </c>
      <c r="L325" s="73" t="s">
        <v>715</v>
      </c>
      <c r="M325" s="81" t="str">
        <f>"#0"&amp;K323&amp;"の割合（%）"</f>
        <v>#0314の割合（%）</v>
      </c>
      <c r="N325" s="74"/>
      <c r="O325" s="74"/>
      <c r="P325" s="81" t="s">
        <v>77</v>
      </c>
      <c r="Q325" s="75">
        <v>5</v>
      </c>
      <c r="R325" s="75" t="s">
        <v>594</v>
      </c>
      <c r="S325" s="76" t="s">
        <v>791</v>
      </c>
      <c r="T325" s="82" t="s">
        <v>349</v>
      </c>
      <c r="U325" s="70" t="s">
        <v>268</v>
      </c>
      <c r="V325" s="70"/>
      <c r="W325" s="79" t="s">
        <v>269</v>
      </c>
    </row>
    <row r="326" spans="3:23" x14ac:dyDescent="0.2">
      <c r="C326" s="126"/>
      <c r="D326" s="117"/>
      <c r="E326" s="78"/>
      <c r="F326" s="78"/>
      <c r="G326" s="102">
        <f t="shared" si="9"/>
        <v>317</v>
      </c>
      <c r="H326" s="70" t="str">
        <f>"Check code of #0"&amp;G325</f>
        <v>Check code of #0316</v>
      </c>
      <c r="I326" s="70"/>
      <c r="J326" s="71" t="s">
        <v>590</v>
      </c>
      <c r="K326" s="72">
        <f t="shared" si="8"/>
        <v>317</v>
      </c>
      <c r="L326" s="73" t="s">
        <v>591</v>
      </c>
      <c r="M326" s="81" t="str">
        <f>"#0"&amp;K325&amp;"のチェックコード"</f>
        <v>#0316のチェックコード</v>
      </c>
      <c r="N326" s="74"/>
      <c r="O326" s="74"/>
      <c r="P326" s="81" t="s">
        <v>69</v>
      </c>
      <c r="Q326" s="75">
        <v>2</v>
      </c>
      <c r="R326" s="75" t="s">
        <v>594</v>
      </c>
      <c r="S326" s="76"/>
      <c r="T326" s="82" t="s">
        <v>349</v>
      </c>
      <c r="U326" s="70"/>
      <c r="V326" s="70"/>
      <c r="W326" s="79" t="s">
        <v>269</v>
      </c>
    </row>
    <row r="327" spans="3:23" x14ac:dyDescent="0.2">
      <c r="C327" s="80"/>
      <c r="D327" s="129"/>
      <c r="E327" s="125" t="s">
        <v>128</v>
      </c>
      <c r="F327" s="93" t="s">
        <v>45</v>
      </c>
      <c r="G327" s="69">
        <f t="shared" si="9"/>
        <v>318</v>
      </c>
      <c r="H327" s="102" t="s">
        <v>205</v>
      </c>
      <c r="I327" s="102"/>
      <c r="J327" s="97"/>
      <c r="K327" s="72">
        <f t="shared" si="8"/>
        <v>318</v>
      </c>
      <c r="L327" s="73" t="s">
        <v>598</v>
      </c>
      <c r="M327" s="81" t="s">
        <v>812</v>
      </c>
      <c r="N327" s="74"/>
      <c r="O327" s="74"/>
      <c r="P327" s="81" t="s">
        <v>72</v>
      </c>
      <c r="Q327" s="75">
        <v>255</v>
      </c>
      <c r="R327" s="75" t="s">
        <v>594</v>
      </c>
      <c r="S327" s="76"/>
      <c r="T327" s="82" t="s">
        <v>349</v>
      </c>
      <c r="U327" s="70" t="s">
        <v>268</v>
      </c>
      <c r="V327" s="70"/>
      <c r="W327" s="79" t="s">
        <v>269</v>
      </c>
    </row>
    <row r="328" spans="3:23" x14ac:dyDescent="0.2">
      <c r="C328" s="98"/>
      <c r="D328" s="130"/>
      <c r="E328" s="117"/>
      <c r="F328" s="104"/>
      <c r="G328" s="69">
        <f t="shared" si="9"/>
        <v>319</v>
      </c>
      <c r="H328" s="70" t="str">
        <f>"Check code of #0"&amp;G327</f>
        <v>Check code of #0318</v>
      </c>
      <c r="I328" s="70"/>
      <c r="J328" s="71" t="s">
        <v>590</v>
      </c>
      <c r="K328" s="72">
        <f t="shared" si="8"/>
        <v>319</v>
      </c>
      <c r="L328" s="73" t="s">
        <v>591</v>
      </c>
      <c r="M328" s="81" t="str">
        <f>"#0"&amp;K327&amp;"のチェックコード"</f>
        <v>#0318のチェックコード</v>
      </c>
      <c r="N328" s="74"/>
      <c r="O328" s="74"/>
      <c r="P328" s="81" t="s">
        <v>69</v>
      </c>
      <c r="Q328" s="75">
        <v>2</v>
      </c>
      <c r="R328" s="75" t="s">
        <v>594</v>
      </c>
      <c r="S328" s="76"/>
      <c r="T328" s="82" t="s">
        <v>349</v>
      </c>
      <c r="U328" s="70"/>
      <c r="V328" s="70"/>
      <c r="W328" s="79" t="s">
        <v>269</v>
      </c>
    </row>
    <row r="329" spans="3:23" x14ac:dyDescent="0.2">
      <c r="C329" s="80"/>
      <c r="D329" s="129"/>
      <c r="E329" s="123"/>
      <c r="F329" s="93"/>
      <c r="G329" s="69">
        <f t="shared" si="9"/>
        <v>320</v>
      </c>
      <c r="H329" s="102" t="s">
        <v>206</v>
      </c>
      <c r="I329" s="102"/>
      <c r="J329" s="97"/>
      <c r="K329" s="72">
        <f t="shared" si="8"/>
        <v>320</v>
      </c>
      <c r="L329" s="73" t="s">
        <v>715</v>
      </c>
      <c r="M329" s="81" t="str">
        <f>"#0"&amp;K327&amp;"の割合（%）"</f>
        <v>#0318の割合（%）</v>
      </c>
      <c r="N329" s="74"/>
      <c r="O329" s="74"/>
      <c r="P329" s="81" t="s">
        <v>77</v>
      </c>
      <c r="Q329" s="75">
        <v>5</v>
      </c>
      <c r="R329" s="75" t="s">
        <v>594</v>
      </c>
      <c r="S329" s="76" t="s">
        <v>791</v>
      </c>
      <c r="T329" s="82" t="s">
        <v>349</v>
      </c>
      <c r="U329" s="70" t="s">
        <v>268</v>
      </c>
      <c r="V329" s="70"/>
      <c r="W329" s="79" t="s">
        <v>269</v>
      </c>
    </row>
    <row r="330" spans="3:23" x14ac:dyDescent="0.2">
      <c r="C330" s="98"/>
      <c r="D330" s="130"/>
      <c r="E330" s="78"/>
      <c r="F330" s="104"/>
      <c r="G330" s="69">
        <f t="shared" si="9"/>
        <v>321</v>
      </c>
      <c r="H330" s="70" t="str">
        <f>"Check code of #0"&amp;G329</f>
        <v>Check code of #0320</v>
      </c>
      <c r="I330" s="70"/>
      <c r="J330" s="71" t="s">
        <v>590</v>
      </c>
      <c r="K330" s="72">
        <f t="shared" si="8"/>
        <v>321</v>
      </c>
      <c r="L330" s="73" t="s">
        <v>591</v>
      </c>
      <c r="M330" s="81" t="str">
        <f>"#0"&amp;K329&amp;"のチェックコード"</f>
        <v>#0320のチェックコード</v>
      </c>
      <c r="N330" s="74"/>
      <c r="O330" s="74"/>
      <c r="P330" s="81" t="s">
        <v>69</v>
      </c>
      <c r="Q330" s="75">
        <v>2</v>
      </c>
      <c r="R330" s="75" t="s">
        <v>594</v>
      </c>
      <c r="S330" s="76"/>
      <c r="T330" s="82" t="s">
        <v>349</v>
      </c>
      <c r="U330" s="70"/>
      <c r="V330" s="70"/>
      <c r="W330" s="79" t="s">
        <v>269</v>
      </c>
    </row>
    <row r="331" spans="3:23" x14ac:dyDescent="0.2">
      <c r="C331" s="80"/>
      <c r="D331" s="129"/>
      <c r="E331" s="125" t="s">
        <v>127</v>
      </c>
      <c r="F331" s="93"/>
      <c r="G331" s="69">
        <f t="shared" si="9"/>
        <v>322</v>
      </c>
      <c r="H331" s="102" t="s">
        <v>207</v>
      </c>
      <c r="I331" s="102"/>
      <c r="J331" s="97"/>
      <c r="K331" s="72">
        <f t="shared" si="8"/>
        <v>322</v>
      </c>
      <c r="L331" s="73" t="s">
        <v>598</v>
      </c>
      <c r="M331" s="81" t="s">
        <v>813</v>
      </c>
      <c r="N331" s="74"/>
      <c r="O331" s="74"/>
      <c r="P331" s="81" t="s">
        <v>72</v>
      </c>
      <c r="Q331" s="75">
        <v>255</v>
      </c>
      <c r="R331" s="75" t="s">
        <v>594</v>
      </c>
      <c r="S331" s="76"/>
      <c r="T331" s="82" t="s">
        <v>349</v>
      </c>
      <c r="U331" s="70" t="s">
        <v>268</v>
      </c>
      <c r="V331" s="70"/>
      <c r="W331" s="79" t="s">
        <v>269</v>
      </c>
    </row>
    <row r="332" spans="3:23" x14ac:dyDescent="0.2">
      <c r="C332" s="98"/>
      <c r="D332" s="130"/>
      <c r="E332" s="117"/>
      <c r="F332" s="104"/>
      <c r="G332" s="69">
        <f t="shared" si="9"/>
        <v>323</v>
      </c>
      <c r="H332" s="70" t="str">
        <f>"Check code of #0"&amp;G331</f>
        <v>Check code of #0322</v>
      </c>
      <c r="I332" s="70"/>
      <c r="J332" s="71" t="s">
        <v>590</v>
      </c>
      <c r="K332" s="72">
        <f t="shared" ref="K332:K395" si="10">K331+1</f>
        <v>323</v>
      </c>
      <c r="L332" s="73" t="s">
        <v>591</v>
      </c>
      <c r="M332" s="81" t="str">
        <f>"#0"&amp;K331&amp;"のチェックコード"</f>
        <v>#0322のチェックコード</v>
      </c>
      <c r="N332" s="74"/>
      <c r="O332" s="74"/>
      <c r="P332" s="81" t="s">
        <v>69</v>
      </c>
      <c r="Q332" s="75">
        <v>2</v>
      </c>
      <c r="R332" s="75" t="s">
        <v>594</v>
      </c>
      <c r="S332" s="76"/>
      <c r="T332" s="82" t="s">
        <v>349</v>
      </c>
      <c r="U332" s="70"/>
      <c r="V332" s="70"/>
      <c r="W332" s="79" t="s">
        <v>269</v>
      </c>
    </row>
    <row r="333" spans="3:23" x14ac:dyDescent="0.2">
      <c r="C333" s="80"/>
      <c r="D333" s="129"/>
      <c r="E333" s="123"/>
      <c r="F333" s="93"/>
      <c r="G333" s="69">
        <f t="shared" si="9"/>
        <v>324</v>
      </c>
      <c r="H333" s="102" t="s">
        <v>208</v>
      </c>
      <c r="I333" s="102"/>
      <c r="J333" s="97"/>
      <c r="K333" s="72">
        <f t="shared" si="10"/>
        <v>324</v>
      </c>
      <c r="L333" s="73" t="s">
        <v>715</v>
      </c>
      <c r="M333" s="81" t="str">
        <f>"#0"&amp;K331&amp;"の割合（%）"</f>
        <v>#0322の割合（%）</v>
      </c>
      <c r="N333" s="74"/>
      <c r="O333" s="74"/>
      <c r="P333" s="81" t="s">
        <v>77</v>
      </c>
      <c r="Q333" s="75">
        <v>5</v>
      </c>
      <c r="R333" s="75" t="s">
        <v>594</v>
      </c>
      <c r="S333" s="76" t="s">
        <v>791</v>
      </c>
      <c r="T333" s="82" t="s">
        <v>349</v>
      </c>
      <c r="U333" s="70" t="s">
        <v>268</v>
      </c>
      <c r="V333" s="70"/>
      <c r="W333" s="79" t="s">
        <v>269</v>
      </c>
    </row>
    <row r="334" spans="3:23" x14ac:dyDescent="0.2">
      <c r="C334" s="98"/>
      <c r="D334" s="130"/>
      <c r="E334" s="78"/>
      <c r="F334" s="104"/>
      <c r="G334" s="69">
        <f t="shared" si="9"/>
        <v>325</v>
      </c>
      <c r="H334" s="70" t="str">
        <f>"Check code of #0"&amp;G333</f>
        <v>Check code of #0324</v>
      </c>
      <c r="I334" s="70"/>
      <c r="J334" s="71" t="s">
        <v>590</v>
      </c>
      <c r="K334" s="72">
        <f t="shared" si="10"/>
        <v>325</v>
      </c>
      <c r="L334" s="73" t="s">
        <v>591</v>
      </c>
      <c r="M334" s="81" t="str">
        <f>"#0"&amp;K333&amp;"のチェックコード"</f>
        <v>#0324のチェックコード</v>
      </c>
      <c r="N334" s="74"/>
      <c r="O334" s="74"/>
      <c r="P334" s="81" t="s">
        <v>69</v>
      </c>
      <c r="Q334" s="75">
        <v>2</v>
      </c>
      <c r="R334" s="75" t="s">
        <v>594</v>
      </c>
      <c r="S334" s="76"/>
      <c r="T334" s="82" t="s">
        <v>349</v>
      </c>
      <c r="U334" s="70"/>
      <c r="V334" s="70"/>
      <c r="W334" s="79" t="s">
        <v>269</v>
      </c>
    </row>
    <row r="335" spans="3:23" x14ac:dyDescent="0.2">
      <c r="C335" s="80"/>
      <c r="D335" s="129"/>
      <c r="E335" s="125" t="s">
        <v>129</v>
      </c>
      <c r="F335" s="93"/>
      <c r="G335" s="69">
        <f t="shared" si="9"/>
        <v>326</v>
      </c>
      <c r="H335" s="102" t="s">
        <v>209</v>
      </c>
      <c r="I335" s="102"/>
      <c r="J335" s="97"/>
      <c r="K335" s="72">
        <f t="shared" si="10"/>
        <v>326</v>
      </c>
      <c r="L335" s="73" t="s">
        <v>598</v>
      </c>
      <c r="M335" s="81" t="s">
        <v>814</v>
      </c>
      <c r="N335" s="74"/>
      <c r="O335" s="74"/>
      <c r="P335" s="81" t="s">
        <v>72</v>
      </c>
      <c r="Q335" s="75">
        <v>255</v>
      </c>
      <c r="R335" s="75" t="s">
        <v>594</v>
      </c>
      <c r="S335" s="76"/>
      <c r="T335" s="82" t="s">
        <v>349</v>
      </c>
      <c r="U335" s="70" t="s">
        <v>268</v>
      </c>
      <c r="V335" s="70"/>
      <c r="W335" s="79" t="s">
        <v>269</v>
      </c>
    </row>
    <row r="336" spans="3:23" x14ac:dyDescent="0.2">
      <c r="C336" s="98"/>
      <c r="D336" s="130"/>
      <c r="E336" s="117"/>
      <c r="F336" s="104"/>
      <c r="G336" s="69">
        <f t="shared" si="9"/>
        <v>327</v>
      </c>
      <c r="H336" s="70" t="str">
        <f>"Check code of #0"&amp;G335</f>
        <v>Check code of #0326</v>
      </c>
      <c r="I336" s="70"/>
      <c r="J336" s="71" t="s">
        <v>590</v>
      </c>
      <c r="K336" s="72">
        <f t="shared" si="10"/>
        <v>327</v>
      </c>
      <c r="L336" s="73" t="s">
        <v>591</v>
      </c>
      <c r="M336" s="81" t="str">
        <f>"#0"&amp;K335&amp;"のチェックコード"</f>
        <v>#0326のチェックコード</v>
      </c>
      <c r="N336" s="74"/>
      <c r="O336" s="74"/>
      <c r="P336" s="81" t="s">
        <v>69</v>
      </c>
      <c r="Q336" s="75">
        <v>2</v>
      </c>
      <c r="R336" s="75" t="s">
        <v>594</v>
      </c>
      <c r="S336" s="76"/>
      <c r="T336" s="82" t="s">
        <v>349</v>
      </c>
      <c r="U336" s="70"/>
      <c r="V336" s="70"/>
      <c r="W336" s="79" t="s">
        <v>269</v>
      </c>
    </row>
    <row r="337" spans="3:23" x14ac:dyDescent="0.2">
      <c r="C337" s="80"/>
      <c r="D337" s="129"/>
      <c r="E337" s="123"/>
      <c r="F337" s="93"/>
      <c r="G337" s="69">
        <f t="shared" si="9"/>
        <v>328</v>
      </c>
      <c r="H337" s="102" t="s">
        <v>210</v>
      </c>
      <c r="I337" s="102"/>
      <c r="J337" s="97"/>
      <c r="K337" s="72">
        <f t="shared" si="10"/>
        <v>328</v>
      </c>
      <c r="L337" s="73" t="s">
        <v>715</v>
      </c>
      <c r="M337" s="81" t="str">
        <f>"#0"&amp;K335&amp;"の割合（%）"</f>
        <v>#0326の割合（%）</v>
      </c>
      <c r="N337" s="74"/>
      <c r="O337" s="74"/>
      <c r="P337" s="81" t="s">
        <v>77</v>
      </c>
      <c r="Q337" s="75">
        <v>5</v>
      </c>
      <c r="R337" s="75" t="s">
        <v>594</v>
      </c>
      <c r="S337" s="76" t="s">
        <v>791</v>
      </c>
      <c r="T337" s="82" t="s">
        <v>349</v>
      </c>
      <c r="U337" s="70" t="s">
        <v>268</v>
      </c>
      <c r="V337" s="70"/>
      <c r="W337" s="79" t="s">
        <v>269</v>
      </c>
    </row>
    <row r="338" spans="3:23" x14ac:dyDescent="0.2">
      <c r="C338" s="98"/>
      <c r="D338" s="130"/>
      <c r="E338" s="78"/>
      <c r="F338" s="104"/>
      <c r="G338" s="69">
        <f t="shared" si="9"/>
        <v>329</v>
      </c>
      <c r="H338" s="70" t="str">
        <f>"Check code of #0"&amp;G337</f>
        <v>Check code of #0328</v>
      </c>
      <c r="I338" s="70"/>
      <c r="J338" s="71" t="s">
        <v>590</v>
      </c>
      <c r="K338" s="72">
        <f t="shared" si="10"/>
        <v>329</v>
      </c>
      <c r="L338" s="73" t="s">
        <v>591</v>
      </c>
      <c r="M338" s="81" t="str">
        <f>"#0"&amp;K337&amp;"のチェックコード"</f>
        <v>#0328のチェックコード</v>
      </c>
      <c r="N338" s="74"/>
      <c r="O338" s="74"/>
      <c r="P338" s="81" t="s">
        <v>69</v>
      </c>
      <c r="Q338" s="75">
        <v>2</v>
      </c>
      <c r="R338" s="75" t="s">
        <v>594</v>
      </c>
      <c r="S338" s="76"/>
      <c r="T338" s="82" t="s">
        <v>349</v>
      </c>
      <c r="U338" s="70"/>
      <c r="V338" s="70"/>
      <c r="W338" s="79" t="s">
        <v>269</v>
      </c>
    </row>
    <row r="339" spans="3:23" x14ac:dyDescent="0.2">
      <c r="C339" s="80"/>
      <c r="D339" s="129"/>
      <c r="E339" s="125" t="s">
        <v>130</v>
      </c>
      <c r="F339" s="93"/>
      <c r="G339" s="69">
        <f t="shared" ref="G339:G402" si="11">G338+1</f>
        <v>330</v>
      </c>
      <c r="H339" s="102" t="s">
        <v>211</v>
      </c>
      <c r="I339" s="102"/>
      <c r="J339" s="97"/>
      <c r="K339" s="72">
        <f t="shared" si="10"/>
        <v>330</v>
      </c>
      <c r="L339" s="73" t="s">
        <v>598</v>
      </c>
      <c r="M339" s="81" t="s">
        <v>815</v>
      </c>
      <c r="N339" s="74"/>
      <c r="O339" s="74"/>
      <c r="P339" s="81" t="s">
        <v>72</v>
      </c>
      <c r="Q339" s="75">
        <v>255</v>
      </c>
      <c r="R339" s="75" t="s">
        <v>594</v>
      </c>
      <c r="S339" s="76"/>
      <c r="T339" s="82" t="s">
        <v>349</v>
      </c>
      <c r="U339" s="70" t="s">
        <v>268</v>
      </c>
      <c r="V339" s="70"/>
      <c r="W339" s="79" t="s">
        <v>269</v>
      </c>
    </row>
    <row r="340" spans="3:23" x14ac:dyDescent="0.2">
      <c r="C340" s="98"/>
      <c r="D340" s="130"/>
      <c r="E340" s="117"/>
      <c r="F340" s="104"/>
      <c r="G340" s="69">
        <f t="shared" si="11"/>
        <v>331</v>
      </c>
      <c r="H340" s="70" t="str">
        <f>"Check code of #0"&amp;G339</f>
        <v>Check code of #0330</v>
      </c>
      <c r="I340" s="70"/>
      <c r="J340" s="71" t="s">
        <v>590</v>
      </c>
      <c r="K340" s="72">
        <f t="shared" si="10"/>
        <v>331</v>
      </c>
      <c r="L340" s="73" t="s">
        <v>591</v>
      </c>
      <c r="M340" s="81" t="str">
        <f>"#0"&amp;K339&amp;"のチェックコード"</f>
        <v>#0330のチェックコード</v>
      </c>
      <c r="N340" s="74"/>
      <c r="O340" s="74"/>
      <c r="P340" s="81" t="s">
        <v>69</v>
      </c>
      <c r="Q340" s="75">
        <v>2</v>
      </c>
      <c r="R340" s="75" t="s">
        <v>594</v>
      </c>
      <c r="S340" s="76"/>
      <c r="T340" s="82" t="s">
        <v>349</v>
      </c>
      <c r="U340" s="70"/>
      <c r="V340" s="70"/>
      <c r="W340" s="79" t="s">
        <v>269</v>
      </c>
    </row>
    <row r="341" spans="3:23" x14ac:dyDescent="0.2">
      <c r="C341" s="80"/>
      <c r="D341" s="129"/>
      <c r="E341" s="123"/>
      <c r="F341" s="93"/>
      <c r="G341" s="69">
        <f t="shared" si="11"/>
        <v>332</v>
      </c>
      <c r="H341" s="102" t="s">
        <v>212</v>
      </c>
      <c r="I341" s="102"/>
      <c r="J341" s="97"/>
      <c r="K341" s="72">
        <f t="shared" si="10"/>
        <v>332</v>
      </c>
      <c r="L341" s="73" t="s">
        <v>715</v>
      </c>
      <c r="M341" s="81" t="str">
        <f>"#0"&amp;K339&amp;"の割合（%）"</f>
        <v>#0330の割合（%）</v>
      </c>
      <c r="N341" s="74"/>
      <c r="O341" s="74"/>
      <c r="P341" s="81" t="s">
        <v>77</v>
      </c>
      <c r="Q341" s="75">
        <v>5</v>
      </c>
      <c r="R341" s="75" t="s">
        <v>594</v>
      </c>
      <c r="S341" s="76" t="s">
        <v>791</v>
      </c>
      <c r="T341" s="82" t="s">
        <v>349</v>
      </c>
      <c r="U341" s="70" t="s">
        <v>268</v>
      </c>
      <c r="V341" s="70"/>
      <c r="W341" s="79" t="s">
        <v>269</v>
      </c>
    </row>
    <row r="342" spans="3:23" x14ac:dyDescent="0.2">
      <c r="C342" s="98"/>
      <c r="D342" s="130"/>
      <c r="E342" s="78"/>
      <c r="F342" s="104"/>
      <c r="G342" s="69">
        <f t="shared" si="11"/>
        <v>333</v>
      </c>
      <c r="H342" s="70" t="str">
        <f>"Check code of #0"&amp;G341</f>
        <v>Check code of #0332</v>
      </c>
      <c r="I342" s="70"/>
      <c r="J342" s="71" t="s">
        <v>590</v>
      </c>
      <c r="K342" s="72">
        <f t="shared" si="10"/>
        <v>333</v>
      </c>
      <c r="L342" s="73" t="s">
        <v>591</v>
      </c>
      <c r="M342" s="81" t="str">
        <f>"#0"&amp;K341&amp;"のチェックコード"</f>
        <v>#0332のチェックコード</v>
      </c>
      <c r="N342" s="74"/>
      <c r="O342" s="74"/>
      <c r="P342" s="81" t="s">
        <v>69</v>
      </c>
      <c r="Q342" s="75">
        <v>2</v>
      </c>
      <c r="R342" s="75" t="s">
        <v>594</v>
      </c>
      <c r="S342" s="76"/>
      <c r="T342" s="82" t="s">
        <v>349</v>
      </c>
      <c r="U342" s="70"/>
      <c r="V342" s="70"/>
      <c r="W342" s="79" t="s">
        <v>269</v>
      </c>
    </row>
    <row r="343" spans="3:23" x14ac:dyDescent="0.2">
      <c r="C343" s="80"/>
      <c r="D343" s="129"/>
      <c r="E343" s="125" t="s">
        <v>131</v>
      </c>
      <c r="F343" s="93"/>
      <c r="G343" s="69">
        <f t="shared" si="11"/>
        <v>334</v>
      </c>
      <c r="H343" s="102" t="s">
        <v>213</v>
      </c>
      <c r="I343" s="102"/>
      <c r="J343" s="97"/>
      <c r="K343" s="72">
        <f t="shared" si="10"/>
        <v>334</v>
      </c>
      <c r="L343" s="73" t="s">
        <v>598</v>
      </c>
      <c r="M343" s="81" t="s">
        <v>816</v>
      </c>
      <c r="N343" s="74"/>
      <c r="O343" s="74"/>
      <c r="P343" s="81" t="s">
        <v>72</v>
      </c>
      <c r="Q343" s="75">
        <v>255</v>
      </c>
      <c r="R343" s="75" t="s">
        <v>594</v>
      </c>
      <c r="S343" s="76"/>
      <c r="T343" s="82" t="s">
        <v>349</v>
      </c>
      <c r="U343" s="70" t="s">
        <v>268</v>
      </c>
      <c r="V343" s="70"/>
      <c r="W343" s="79" t="s">
        <v>269</v>
      </c>
    </row>
    <row r="344" spans="3:23" x14ac:dyDescent="0.2">
      <c r="C344" s="98"/>
      <c r="D344" s="130"/>
      <c r="E344" s="117"/>
      <c r="F344" s="104"/>
      <c r="G344" s="69">
        <f t="shared" si="11"/>
        <v>335</v>
      </c>
      <c r="H344" s="70" t="str">
        <f>"Check code of #0"&amp;G343</f>
        <v>Check code of #0334</v>
      </c>
      <c r="I344" s="70"/>
      <c r="J344" s="71" t="s">
        <v>590</v>
      </c>
      <c r="K344" s="72">
        <f t="shared" si="10"/>
        <v>335</v>
      </c>
      <c r="L344" s="73" t="s">
        <v>591</v>
      </c>
      <c r="M344" s="81" t="str">
        <f>"#0"&amp;K343&amp;"のチェックコード"</f>
        <v>#0334のチェックコード</v>
      </c>
      <c r="N344" s="74"/>
      <c r="O344" s="74"/>
      <c r="P344" s="81" t="s">
        <v>69</v>
      </c>
      <c r="Q344" s="75">
        <v>2</v>
      </c>
      <c r="R344" s="75" t="s">
        <v>594</v>
      </c>
      <c r="S344" s="76"/>
      <c r="T344" s="82" t="s">
        <v>349</v>
      </c>
      <c r="U344" s="70"/>
      <c r="V344" s="70"/>
      <c r="W344" s="79" t="s">
        <v>269</v>
      </c>
    </row>
    <row r="345" spans="3:23" x14ac:dyDescent="0.2">
      <c r="C345" s="80"/>
      <c r="D345" s="129"/>
      <c r="E345" s="123"/>
      <c r="F345" s="93"/>
      <c r="G345" s="69">
        <f t="shared" si="11"/>
        <v>336</v>
      </c>
      <c r="H345" s="102" t="s">
        <v>214</v>
      </c>
      <c r="I345" s="102"/>
      <c r="J345" s="97"/>
      <c r="K345" s="72">
        <f t="shared" si="10"/>
        <v>336</v>
      </c>
      <c r="L345" s="73" t="s">
        <v>715</v>
      </c>
      <c r="M345" s="81" t="str">
        <f>"#0"&amp;K343&amp;"の割合（%）"</f>
        <v>#0334の割合（%）</v>
      </c>
      <c r="N345" s="74"/>
      <c r="O345" s="74"/>
      <c r="P345" s="81" t="s">
        <v>77</v>
      </c>
      <c r="Q345" s="75">
        <v>5</v>
      </c>
      <c r="R345" s="75" t="s">
        <v>594</v>
      </c>
      <c r="S345" s="76" t="s">
        <v>791</v>
      </c>
      <c r="T345" s="82" t="s">
        <v>349</v>
      </c>
      <c r="U345" s="70" t="s">
        <v>268</v>
      </c>
      <c r="V345" s="70"/>
      <c r="W345" s="79" t="s">
        <v>269</v>
      </c>
    </row>
    <row r="346" spans="3:23" x14ac:dyDescent="0.2">
      <c r="C346" s="98"/>
      <c r="D346" s="130"/>
      <c r="E346" s="78"/>
      <c r="F346" s="101"/>
      <c r="G346" s="69">
        <f t="shared" si="11"/>
        <v>337</v>
      </c>
      <c r="H346" s="70" t="str">
        <f>"Check code of #0"&amp;G345</f>
        <v>Check code of #0336</v>
      </c>
      <c r="I346" s="70"/>
      <c r="J346" s="71" t="s">
        <v>590</v>
      </c>
      <c r="K346" s="72">
        <f t="shared" si="10"/>
        <v>337</v>
      </c>
      <c r="L346" s="73" t="s">
        <v>591</v>
      </c>
      <c r="M346" s="81" t="str">
        <f>"#0"&amp;K345&amp;"のチェックコード"</f>
        <v>#0336のチェックコード</v>
      </c>
      <c r="N346" s="74"/>
      <c r="O346" s="74"/>
      <c r="P346" s="81" t="s">
        <v>69</v>
      </c>
      <c r="Q346" s="75">
        <v>2</v>
      </c>
      <c r="R346" s="75" t="s">
        <v>594</v>
      </c>
      <c r="S346" s="76"/>
      <c r="T346" s="82" t="s">
        <v>349</v>
      </c>
      <c r="U346" s="70"/>
      <c r="V346" s="70"/>
      <c r="W346" s="79" t="s">
        <v>269</v>
      </c>
    </row>
    <row r="347" spans="3:23" x14ac:dyDescent="0.2">
      <c r="C347" s="80"/>
      <c r="D347" s="129"/>
      <c r="E347" s="125" t="s">
        <v>379</v>
      </c>
      <c r="F347" s="86" t="s">
        <v>45</v>
      </c>
      <c r="G347" s="69">
        <f t="shared" si="11"/>
        <v>338</v>
      </c>
      <c r="H347" s="102" t="s">
        <v>393</v>
      </c>
      <c r="I347" s="102"/>
      <c r="J347" s="97"/>
      <c r="K347" s="72">
        <f t="shared" si="10"/>
        <v>338</v>
      </c>
      <c r="L347" s="73" t="s">
        <v>598</v>
      </c>
      <c r="M347" s="81" t="s">
        <v>817</v>
      </c>
      <c r="N347" s="74"/>
      <c r="O347" s="74"/>
      <c r="P347" s="81" t="s">
        <v>72</v>
      </c>
      <c r="Q347" s="75">
        <v>255</v>
      </c>
      <c r="R347" s="75" t="s">
        <v>594</v>
      </c>
      <c r="S347" s="76"/>
      <c r="T347" s="82" t="s">
        <v>349</v>
      </c>
      <c r="U347" s="70" t="s">
        <v>268</v>
      </c>
      <c r="V347" s="70"/>
      <c r="W347" s="79" t="s">
        <v>269</v>
      </c>
    </row>
    <row r="348" spans="3:23" x14ac:dyDescent="0.2">
      <c r="C348" s="98"/>
      <c r="D348" s="130"/>
      <c r="E348" s="117"/>
      <c r="F348" s="104"/>
      <c r="G348" s="69">
        <f t="shared" si="11"/>
        <v>339</v>
      </c>
      <c r="H348" s="70" t="str">
        <f>"Check code of #0"&amp;G347</f>
        <v>Check code of #0338</v>
      </c>
      <c r="I348" s="70"/>
      <c r="J348" s="71" t="s">
        <v>590</v>
      </c>
      <c r="K348" s="72">
        <f t="shared" si="10"/>
        <v>339</v>
      </c>
      <c r="L348" s="73" t="s">
        <v>591</v>
      </c>
      <c r="M348" s="81" t="str">
        <f>"#0"&amp;K347&amp;"のチェックコード"</f>
        <v>#0338のチェックコード</v>
      </c>
      <c r="N348" s="74"/>
      <c r="O348" s="74"/>
      <c r="P348" s="81" t="s">
        <v>69</v>
      </c>
      <c r="Q348" s="75">
        <v>2</v>
      </c>
      <c r="R348" s="75" t="s">
        <v>594</v>
      </c>
      <c r="S348" s="76"/>
      <c r="T348" s="82" t="s">
        <v>349</v>
      </c>
      <c r="U348" s="70"/>
      <c r="V348" s="70"/>
      <c r="W348" s="79" t="s">
        <v>269</v>
      </c>
    </row>
    <row r="349" spans="3:23" x14ac:dyDescent="0.2">
      <c r="C349" s="80"/>
      <c r="D349" s="129"/>
      <c r="E349" s="123"/>
      <c r="F349" s="93"/>
      <c r="G349" s="69">
        <f t="shared" si="11"/>
        <v>340</v>
      </c>
      <c r="H349" s="102" t="s">
        <v>394</v>
      </c>
      <c r="I349" s="102"/>
      <c r="J349" s="97"/>
      <c r="K349" s="72">
        <f t="shared" si="10"/>
        <v>340</v>
      </c>
      <c r="L349" s="73" t="s">
        <v>715</v>
      </c>
      <c r="M349" s="81" t="str">
        <f>"#0"&amp;K347&amp;"の割合（%）"</f>
        <v>#0338の割合（%）</v>
      </c>
      <c r="N349" s="74"/>
      <c r="O349" s="74"/>
      <c r="P349" s="81" t="s">
        <v>77</v>
      </c>
      <c r="Q349" s="75">
        <v>5</v>
      </c>
      <c r="R349" s="75" t="s">
        <v>594</v>
      </c>
      <c r="S349" s="76" t="s">
        <v>791</v>
      </c>
      <c r="T349" s="82" t="s">
        <v>349</v>
      </c>
      <c r="U349" s="70" t="s">
        <v>268</v>
      </c>
      <c r="V349" s="70"/>
      <c r="W349" s="79" t="s">
        <v>269</v>
      </c>
    </row>
    <row r="350" spans="3:23" x14ac:dyDescent="0.2">
      <c r="C350" s="98"/>
      <c r="D350" s="130"/>
      <c r="E350" s="78"/>
      <c r="F350" s="104"/>
      <c r="G350" s="69">
        <f t="shared" si="11"/>
        <v>341</v>
      </c>
      <c r="H350" s="70" t="str">
        <f>"Check code of #0"&amp;G349</f>
        <v>Check code of #0340</v>
      </c>
      <c r="I350" s="70"/>
      <c r="J350" s="71" t="s">
        <v>590</v>
      </c>
      <c r="K350" s="72">
        <f t="shared" si="10"/>
        <v>341</v>
      </c>
      <c r="L350" s="73" t="s">
        <v>591</v>
      </c>
      <c r="M350" s="81" t="str">
        <f>"#0"&amp;K349&amp;"のチェックコード"</f>
        <v>#0340のチェックコード</v>
      </c>
      <c r="N350" s="74"/>
      <c r="O350" s="74"/>
      <c r="P350" s="81" t="s">
        <v>69</v>
      </c>
      <c r="Q350" s="75">
        <v>2</v>
      </c>
      <c r="R350" s="75" t="s">
        <v>594</v>
      </c>
      <c r="S350" s="76"/>
      <c r="T350" s="82" t="s">
        <v>349</v>
      </c>
      <c r="U350" s="70"/>
      <c r="V350" s="70"/>
      <c r="W350" s="79" t="s">
        <v>269</v>
      </c>
    </row>
    <row r="351" spans="3:23" x14ac:dyDescent="0.2">
      <c r="C351" s="80"/>
      <c r="D351" s="129"/>
      <c r="E351" s="125" t="s">
        <v>381</v>
      </c>
      <c r="F351" s="93"/>
      <c r="G351" s="69">
        <f t="shared" si="11"/>
        <v>342</v>
      </c>
      <c r="H351" s="102" t="s">
        <v>395</v>
      </c>
      <c r="I351" s="102"/>
      <c r="J351" s="97"/>
      <c r="K351" s="72">
        <f t="shared" si="10"/>
        <v>342</v>
      </c>
      <c r="L351" s="73" t="s">
        <v>598</v>
      </c>
      <c r="M351" s="81" t="s">
        <v>818</v>
      </c>
      <c r="N351" s="74"/>
      <c r="O351" s="74"/>
      <c r="P351" s="81" t="s">
        <v>72</v>
      </c>
      <c r="Q351" s="75">
        <v>255</v>
      </c>
      <c r="R351" s="75" t="s">
        <v>594</v>
      </c>
      <c r="S351" s="76"/>
      <c r="T351" s="82" t="s">
        <v>349</v>
      </c>
      <c r="U351" s="70" t="s">
        <v>268</v>
      </c>
      <c r="V351" s="70"/>
      <c r="W351" s="79" t="s">
        <v>269</v>
      </c>
    </row>
    <row r="352" spans="3:23" x14ac:dyDescent="0.2">
      <c r="C352" s="98"/>
      <c r="D352" s="130"/>
      <c r="E352" s="117"/>
      <c r="F352" s="104"/>
      <c r="G352" s="69">
        <f t="shared" si="11"/>
        <v>343</v>
      </c>
      <c r="H352" s="70" t="str">
        <f>"Check code of #0"&amp;G351</f>
        <v>Check code of #0342</v>
      </c>
      <c r="I352" s="70"/>
      <c r="J352" s="71" t="s">
        <v>590</v>
      </c>
      <c r="K352" s="72">
        <f t="shared" si="10"/>
        <v>343</v>
      </c>
      <c r="L352" s="73" t="s">
        <v>591</v>
      </c>
      <c r="M352" s="81" t="str">
        <f>"#0"&amp;K351&amp;"のチェックコード"</f>
        <v>#0342のチェックコード</v>
      </c>
      <c r="N352" s="74"/>
      <c r="O352" s="74"/>
      <c r="P352" s="81" t="s">
        <v>69</v>
      </c>
      <c r="Q352" s="75">
        <v>2</v>
      </c>
      <c r="R352" s="75" t="s">
        <v>594</v>
      </c>
      <c r="S352" s="76"/>
      <c r="T352" s="82" t="s">
        <v>349</v>
      </c>
      <c r="U352" s="70"/>
      <c r="V352" s="70"/>
      <c r="W352" s="79" t="s">
        <v>269</v>
      </c>
    </row>
    <row r="353" spans="3:23" x14ac:dyDescent="0.2">
      <c r="C353" s="80"/>
      <c r="D353" s="129"/>
      <c r="E353" s="123"/>
      <c r="F353" s="93"/>
      <c r="G353" s="69">
        <f t="shared" si="11"/>
        <v>344</v>
      </c>
      <c r="H353" s="102" t="s">
        <v>396</v>
      </c>
      <c r="I353" s="102"/>
      <c r="J353" s="97"/>
      <c r="K353" s="72">
        <f t="shared" si="10"/>
        <v>344</v>
      </c>
      <c r="L353" s="73" t="s">
        <v>715</v>
      </c>
      <c r="M353" s="81" t="str">
        <f>"#0"&amp;K351&amp;"の割合（%）"</f>
        <v>#0342の割合（%）</v>
      </c>
      <c r="N353" s="74"/>
      <c r="O353" s="74"/>
      <c r="P353" s="81" t="s">
        <v>77</v>
      </c>
      <c r="Q353" s="75">
        <v>5</v>
      </c>
      <c r="R353" s="75" t="s">
        <v>594</v>
      </c>
      <c r="S353" s="76" t="s">
        <v>791</v>
      </c>
      <c r="T353" s="82" t="s">
        <v>349</v>
      </c>
      <c r="U353" s="70" t="s">
        <v>268</v>
      </c>
      <c r="V353" s="70"/>
      <c r="W353" s="79" t="s">
        <v>269</v>
      </c>
    </row>
    <row r="354" spans="3:23" x14ac:dyDescent="0.2">
      <c r="C354" s="98"/>
      <c r="D354" s="130"/>
      <c r="E354" s="78"/>
      <c r="F354" s="104"/>
      <c r="G354" s="69">
        <f t="shared" si="11"/>
        <v>345</v>
      </c>
      <c r="H354" s="70" t="str">
        <f>"Check code of #0"&amp;G353</f>
        <v>Check code of #0344</v>
      </c>
      <c r="I354" s="70"/>
      <c r="J354" s="71" t="s">
        <v>590</v>
      </c>
      <c r="K354" s="72">
        <f t="shared" si="10"/>
        <v>345</v>
      </c>
      <c r="L354" s="73" t="s">
        <v>591</v>
      </c>
      <c r="M354" s="81" t="str">
        <f>"#0"&amp;K353&amp;"のチェックコード"</f>
        <v>#0344のチェックコード</v>
      </c>
      <c r="N354" s="74"/>
      <c r="O354" s="74"/>
      <c r="P354" s="81" t="s">
        <v>69</v>
      </c>
      <c r="Q354" s="75">
        <v>2</v>
      </c>
      <c r="R354" s="75" t="s">
        <v>594</v>
      </c>
      <c r="S354" s="76"/>
      <c r="T354" s="82" t="s">
        <v>349</v>
      </c>
      <c r="U354" s="70"/>
      <c r="V354" s="70"/>
      <c r="W354" s="79" t="s">
        <v>269</v>
      </c>
    </row>
    <row r="355" spans="3:23" x14ac:dyDescent="0.2">
      <c r="C355" s="80"/>
      <c r="D355" s="129"/>
      <c r="E355" s="125" t="s">
        <v>384</v>
      </c>
      <c r="F355" s="93"/>
      <c r="G355" s="69">
        <f t="shared" si="11"/>
        <v>346</v>
      </c>
      <c r="H355" s="102" t="s">
        <v>397</v>
      </c>
      <c r="I355" s="102"/>
      <c r="J355" s="97"/>
      <c r="K355" s="72">
        <f t="shared" si="10"/>
        <v>346</v>
      </c>
      <c r="L355" s="73" t="s">
        <v>598</v>
      </c>
      <c r="M355" s="81" t="s">
        <v>819</v>
      </c>
      <c r="N355" s="74"/>
      <c r="O355" s="74"/>
      <c r="P355" s="81" t="s">
        <v>72</v>
      </c>
      <c r="Q355" s="75">
        <v>255</v>
      </c>
      <c r="R355" s="75" t="s">
        <v>594</v>
      </c>
      <c r="S355" s="76"/>
      <c r="T355" s="82" t="s">
        <v>349</v>
      </c>
      <c r="U355" s="70" t="s">
        <v>268</v>
      </c>
      <c r="V355" s="70"/>
      <c r="W355" s="79" t="s">
        <v>269</v>
      </c>
    </row>
    <row r="356" spans="3:23" x14ac:dyDescent="0.2">
      <c r="C356" s="98"/>
      <c r="D356" s="130"/>
      <c r="E356" s="117"/>
      <c r="F356" s="104"/>
      <c r="G356" s="69">
        <f t="shared" si="11"/>
        <v>347</v>
      </c>
      <c r="H356" s="70" t="str">
        <f>"Check code of #0"&amp;G355</f>
        <v>Check code of #0346</v>
      </c>
      <c r="I356" s="70"/>
      <c r="J356" s="71" t="s">
        <v>590</v>
      </c>
      <c r="K356" s="72">
        <f t="shared" si="10"/>
        <v>347</v>
      </c>
      <c r="L356" s="73" t="s">
        <v>591</v>
      </c>
      <c r="M356" s="81" t="str">
        <f>"#0"&amp;K355&amp;"のチェックコード"</f>
        <v>#0346のチェックコード</v>
      </c>
      <c r="N356" s="74"/>
      <c r="O356" s="74"/>
      <c r="P356" s="81" t="s">
        <v>69</v>
      </c>
      <c r="Q356" s="75">
        <v>2</v>
      </c>
      <c r="R356" s="75" t="s">
        <v>594</v>
      </c>
      <c r="S356" s="76"/>
      <c r="T356" s="82" t="s">
        <v>349</v>
      </c>
      <c r="U356" s="70"/>
      <c r="V356" s="70"/>
      <c r="W356" s="79" t="s">
        <v>269</v>
      </c>
    </row>
    <row r="357" spans="3:23" x14ac:dyDescent="0.2">
      <c r="C357" s="80"/>
      <c r="D357" s="129"/>
      <c r="E357" s="123"/>
      <c r="F357" s="93"/>
      <c r="G357" s="69">
        <f t="shared" si="11"/>
        <v>348</v>
      </c>
      <c r="H357" s="102" t="s">
        <v>398</v>
      </c>
      <c r="I357" s="102"/>
      <c r="J357" s="97"/>
      <c r="K357" s="72">
        <f t="shared" si="10"/>
        <v>348</v>
      </c>
      <c r="L357" s="73" t="s">
        <v>715</v>
      </c>
      <c r="M357" s="81" t="str">
        <f>"#0"&amp;K355&amp;"の割合（%）"</f>
        <v>#0346の割合（%）</v>
      </c>
      <c r="N357" s="74"/>
      <c r="O357" s="74"/>
      <c r="P357" s="81" t="s">
        <v>77</v>
      </c>
      <c r="Q357" s="75">
        <v>5</v>
      </c>
      <c r="R357" s="75" t="s">
        <v>594</v>
      </c>
      <c r="S357" s="76" t="s">
        <v>791</v>
      </c>
      <c r="T357" s="82" t="s">
        <v>349</v>
      </c>
      <c r="U357" s="70" t="s">
        <v>268</v>
      </c>
      <c r="V357" s="70"/>
      <c r="W357" s="79" t="s">
        <v>269</v>
      </c>
    </row>
    <row r="358" spans="3:23" x14ac:dyDescent="0.2">
      <c r="C358" s="98"/>
      <c r="D358" s="130"/>
      <c r="E358" s="78"/>
      <c r="F358" s="104"/>
      <c r="G358" s="69">
        <f t="shared" si="11"/>
        <v>349</v>
      </c>
      <c r="H358" s="70" t="str">
        <f>"Check code of #0"&amp;G357</f>
        <v>Check code of #0348</v>
      </c>
      <c r="I358" s="70"/>
      <c r="J358" s="71" t="s">
        <v>590</v>
      </c>
      <c r="K358" s="72">
        <f t="shared" si="10"/>
        <v>349</v>
      </c>
      <c r="L358" s="73" t="s">
        <v>591</v>
      </c>
      <c r="M358" s="81" t="str">
        <f>"#0"&amp;K357&amp;"のチェックコード"</f>
        <v>#0348のチェックコード</v>
      </c>
      <c r="N358" s="74"/>
      <c r="O358" s="74"/>
      <c r="P358" s="81" t="s">
        <v>69</v>
      </c>
      <c r="Q358" s="75">
        <v>2</v>
      </c>
      <c r="R358" s="75" t="s">
        <v>594</v>
      </c>
      <c r="S358" s="76"/>
      <c r="T358" s="82" t="s">
        <v>349</v>
      </c>
      <c r="U358" s="70"/>
      <c r="V358" s="70"/>
      <c r="W358" s="79" t="s">
        <v>269</v>
      </c>
    </row>
    <row r="359" spans="3:23" x14ac:dyDescent="0.2">
      <c r="C359" s="80"/>
      <c r="D359" s="129"/>
      <c r="E359" s="125" t="s">
        <v>387</v>
      </c>
      <c r="F359" s="93"/>
      <c r="G359" s="69">
        <f t="shared" si="11"/>
        <v>350</v>
      </c>
      <c r="H359" s="102" t="s">
        <v>399</v>
      </c>
      <c r="I359" s="102"/>
      <c r="J359" s="97"/>
      <c r="K359" s="72">
        <f t="shared" si="10"/>
        <v>350</v>
      </c>
      <c r="L359" s="73" t="s">
        <v>598</v>
      </c>
      <c r="M359" s="81" t="s">
        <v>820</v>
      </c>
      <c r="N359" s="74"/>
      <c r="O359" s="74"/>
      <c r="P359" s="81" t="s">
        <v>72</v>
      </c>
      <c r="Q359" s="75">
        <v>255</v>
      </c>
      <c r="R359" s="75" t="s">
        <v>594</v>
      </c>
      <c r="S359" s="76"/>
      <c r="T359" s="82" t="s">
        <v>349</v>
      </c>
      <c r="U359" s="70" t="s">
        <v>268</v>
      </c>
      <c r="V359" s="70"/>
      <c r="W359" s="79" t="s">
        <v>269</v>
      </c>
    </row>
    <row r="360" spans="3:23" x14ac:dyDescent="0.2">
      <c r="C360" s="98"/>
      <c r="D360" s="130"/>
      <c r="E360" s="117"/>
      <c r="F360" s="104"/>
      <c r="G360" s="69">
        <f t="shared" si="11"/>
        <v>351</v>
      </c>
      <c r="H360" s="70" t="str">
        <f>"Check code of #0"&amp;G359</f>
        <v>Check code of #0350</v>
      </c>
      <c r="I360" s="70"/>
      <c r="J360" s="71" t="s">
        <v>590</v>
      </c>
      <c r="K360" s="72">
        <f t="shared" si="10"/>
        <v>351</v>
      </c>
      <c r="L360" s="73" t="s">
        <v>591</v>
      </c>
      <c r="M360" s="81" t="str">
        <f>"#0"&amp;K359&amp;"のチェックコード"</f>
        <v>#0350のチェックコード</v>
      </c>
      <c r="N360" s="74"/>
      <c r="O360" s="74"/>
      <c r="P360" s="81" t="s">
        <v>69</v>
      </c>
      <c r="Q360" s="75">
        <v>2</v>
      </c>
      <c r="R360" s="75" t="s">
        <v>594</v>
      </c>
      <c r="S360" s="76"/>
      <c r="T360" s="82" t="s">
        <v>349</v>
      </c>
      <c r="U360" s="70"/>
      <c r="V360" s="70"/>
      <c r="W360" s="79" t="s">
        <v>269</v>
      </c>
    </row>
    <row r="361" spans="3:23" x14ac:dyDescent="0.2">
      <c r="C361" s="80"/>
      <c r="D361" s="129"/>
      <c r="E361" s="123"/>
      <c r="F361" s="93"/>
      <c r="G361" s="69">
        <f t="shared" si="11"/>
        <v>352</v>
      </c>
      <c r="H361" s="102" t="s">
        <v>400</v>
      </c>
      <c r="I361" s="102"/>
      <c r="J361" s="97"/>
      <c r="K361" s="72">
        <f t="shared" si="10"/>
        <v>352</v>
      </c>
      <c r="L361" s="73" t="s">
        <v>715</v>
      </c>
      <c r="M361" s="81" t="str">
        <f>"#0"&amp;K359&amp;"の割合（%）"</f>
        <v>#0350の割合（%）</v>
      </c>
      <c r="N361" s="74"/>
      <c r="O361" s="74"/>
      <c r="P361" s="81" t="s">
        <v>77</v>
      </c>
      <c r="Q361" s="75">
        <v>5</v>
      </c>
      <c r="R361" s="75" t="s">
        <v>594</v>
      </c>
      <c r="S361" s="76" t="s">
        <v>791</v>
      </c>
      <c r="T361" s="82" t="s">
        <v>349</v>
      </c>
      <c r="U361" s="70" t="s">
        <v>268</v>
      </c>
      <c r="V361" s="70"/>
      <c r="W361" s="79" t="s">
        <v>269</v>
      </c>
    </row>
    <row r="362" spans="3:23" x14ac:dyDescent="0.2">
      <c r="C362" s="98"/>
      <c r="D362" s="130"/>
      <c r="E362" s="78"/>
      <c r="F362" s="104"/>
      <c r="G362" s="69">
        <f t="shared" si="11"/>
        <v>353</v>
      </c>
      <c r="H362" s="70" t="str">
        <f>"Check code of #0"&amp;G361</f>
        <v>Check code of #0352</v>
      </c>
      <c r="I362" s="70"/>
      <c r="J362" s="71" t="s">
        <v>590</v>
      </c>
      <c r="K362" s="72">
        <f t="shared" si="10"/>
        <v>353</v>
      </c>
      <c r="L362" s="73" t="s">
        <v>591</v>
      </c>
      <c r="M362" s="81" t="str">
        <f>"#0"&amp;K361&amp;"のチェックコード"</f>
        <v>#0352のチェックコード</v>
      </c>
      <c r="N362" s="74"/>
      <c r="O362" s="74"/>
      <c r="P362" s="81" t="s">
        <v>69</v>
      </c>
      <c r="Q362" s="75">
        <v>2</v>
      </c>
      <c r="R362" s="75" t="s">
        <v>594</v>
      </c>
      <c r="S362" s="76"/>
      <c r="T362" s="82" t="s">
        <v>349</v>
      </c>
      <c r="U362" s="70"/>
      <c r="V362" s="70"/>
      <c r="W362" s="79" t="s">
        <v>269</v>
      </c>
    </row>
    <row r="363" spans="3:23" x14ac:dyDescent="0.2">
      <c r="C363" s="80"/>
      <c r="D363" s="129"/>
      <c r="E363" s="125" t="s">
        <v>390</v>
      </c>
      <c r="F363" s="93"/>
      <c r="G363" s="69">
        <f t="shared" si="11"/>
        <v>354</v>
      </c>
      <c r="H363" s="102" t="s">
        <v>401</v>
      </c>
      <c r="I363" s="102"/>
      <c r="J363" s="97"/>
      <c r="K363" s="72">
        <f t="shared" si="10"/>
        <v>354</v>
      </c>
      <c r="L363" s="73" t="s">
        <v>598</v>
      </c>
      <c r="M363" s="81" t="s">
        <v>821</v>
      </c>
      <c r="N363" s="74"/>
      <c r="O363" s="74"/>
      <c r="P363" s="81" t="s">
        <v>72</v>
      </c>
      <c r="Q363" s="75">
        <v>255</v>
      </c>
      <c r="R363" s="75" t="s">
        <v>594</v>
      </c>
      <c r="S363" s="76"/>
      <c r="T363" s="82" t="s">
        <v>349</v>
      </c>
      <c r="U363" s="70" t="s">
        <v>268</v>
      </c>
      <c r="V363" s="70"/>
      <c r="W363" s="79" t="s">
        <v>269</v>
      </c>
    </row>
    <row r="364" spans="3:23" x14ac:dyDescent="0.2">
      <c r="C364" s="98"/>
      <c r="D364" s="130"/>
      <c r="E364" s="117"/>
      <c r="F364" s="104"/>
      <c r="G364" s="69">
        <f t="shared" si="11"/>
        <v>355</v>
      </c>
      <c r="H364" s="70" t="str">
        <f>"Check code of #0"&amp;G363</f>
        <v>Check code of #0354</v>
      </c>
      <c r="I364" s="70"/>
      <c r="J364" s="71" t="s">
        <v>590</v>
      </c>
      <c r="K364" s="72">
        <f t="shared" si="10"/>
        <v>355</v>
      </c>
      <c r="L364" s="73" t="s">
        <v>591</v>
      </c>
      <c r="M364" s="81" t="str">
        <f>"#0"&amp;K363&amp;"のチェックコード"</f>
        <v>#0354のチェックコード</v>
      </c>
      <c r="N364" s="74"/>
      <c r="O364" s="74"/>
      <c r="P364" s="81" t="s">
        <v>69</v>
      </c>
      <c r="Q364" s="75">
        <v>2</v>
      </c>
      <c r="R364" s="75" t="s">
        <v>594</v>
      </c>
      <c r="S364" s="76"/>
      <c r="T364" s="82" t="s">
        <v>349</v>
      </c>
      <c r="U364" s="70"/>
      <c r="V364" s="70"/>
      <c r="W364" s="79" t="s">
        <v>269</v>
      </c>
    </row>
    <row r="365" spans="3:23" x14ac:dyDescent="0.2">
      <c r="C365" s="80"/>
      <c r="D365" s="129"/>
      <c r="E365" s="123"/>
      <c r="F365" s="93"/>
      <c r="G365" s="69">
        <f t="shared" si="11"/>
        <v>356</v>
      </c>
      <c r="H365" s="102" t="s">
        <v>402</v>
      </c>
      <c r="I365" s="102"/>
      <c r="J365" s="97"/>
      <c r="K365" s="72">
        <f t="shared" si="10"/>
        <v>356</v>
      </c>
      <c r="L365" s="73" t="s">
        <v>715</v>
      </c>
      <c r="M365" s="81" t="str">
        <f>"#0"&amp;K363&amp;"の割合（%）"</f>
        <v>#0354の割合（%）</v>
      </c>
      <c r="N365" s="74"/>
      <c r="O365" s="74"/>
      <c r="P365" s="81" t="s">
        <v>77</v>
      </c>
      <c r="Q365" s="75">
        <v>5</v>
      </c>
      <c r="R365" s="75" t="s">
        <v>594</v>
      </c>
      <c r="S365" s="76" t="s">
        <v>791</v>
      </c>
      <c r="T365" s="82" t="s">
        <v>349</v>
      </c>
      <c r="U365" s="70" t="s">
        <v>268</v>
      </c>
      <c r="V365" s="70"/>
      <c r="W365" s="79" t="s">
        <v>269</v>
      </c>
    </row>
    <row r="366" spans="3:23" x14ac:dyDescent="0.2">
      <c r="C366" s="98"/>
      <c r="D366" s="130"/>
      <c r="E366" s="78"/>
      <c r="F366" s="101"/>
      <c r="G366" s="69">
        <f t="shared" si="11"/>
        <v>357</v>
      </c>
      <c r="H366" s="70" t="str">
        <f>"Check code of #0"&amp;G365</f>
        <v>Check code of #0356</v>
      </c>
      <c r="I366" s="70"/>
      <c r="J366" s="71" t="s">
        <v>590</v>
      </c>
      <c r="K366" s="72">
        <f t="shared" si="10"/>
        <v>357</v>
      </c>
      <c r="L366" s="73" t="s">
        <v>591</v>
      </c>
      <c r="M366" s="81" t="str">
        <f>"#0"&amp;K365&amp;"のチェックコード"</f>
        <v>#0356のチェックコード</v>
      </c>
      <c r="N366" s="74"/>
      <c r="O366" s="74"/>
      <c r="P366" s="81" t="s">
        <v>69</v>
      </c>
      <c r="Q366" s="75">
        <v>2</v>
      </c>
      <c r="R366" s="75" t="s">
        <v>594</v>
      </c>
      <c r="S366" s="76"/>
      <c r="T366" s="82" t="s">
        <v>349</v>
      </c>
      <c r="U366" s="70"/>
      <c r="V366" s="70"/>
      <c r="W366" s="79" t="s">
        <v>269</v>
      </c>
    </row>
    <row r="367" spans="3:23" x14ac:dyDescent="0.2">
      <c r="C367" s="80"/>
      <c r="D367" s="131" t="s">
        <v>346</v>
      </c>
      <c r="E367" s="125" t="s">
        <v>122</v>
      </c>
      <c r="F367" s="86" t="s">
        <v>45</v>
      </c>
      <c r="G367" s="69">
        <f t="shared" si="11"/>
        <v>358</v>
      </c>
      <c r="H367" s="102" t="s">
        <v>175</v>
      </c>
      <c r="I367" s="102"/>
      <c r="J367" s="97"/>
      <c r="K367" s="72">
        <f t="shared" si="10"/>
        <v>358</v>
      </c>
      <c r="L367" s="73" t="s">
        <v>598</v>
      </c>
      <c r="M367" s="81" t="s">
        <v>822</v>
      </c>
      <c r="N367" s="74"/>
      <c r="O367" s="74"/>
      <c r="P367" s="81" t="s">
        <v>72</v>
      </c>
      <c r="Q367" s="75">
        <v>255</v>
      </c>
      <c r="R367" s="75" t="s">
        <v>594</v>
      </c>
      <c r="S367" s="76"/>
      <c r="T367" s="82" t="s">
        <v>349</v>
      </c>
      <c r="U367" s="70" t="s">
        <v>268</v>
      </c>
      <c r="V367" s="70"/>
      <c r="W367" s="79" t="s">
        <v>269</v>
      </c>
    </row>
    <row r="368" spans="3:23" x14ac:dyDescent="0.2">
      <c r="C368" s="98"/>
      <c r="D368" s="130"/>
      <c r="E368" s="117"/>
      <c r="F368" s="104"/>
      <c r="G368" s="69">
        <f t="shared" si="11"/>
        <v>359</v>
      </c>
      <c r="H368" s="70" t="str">
        <f>"Check code of #0"&amp;G367</f>
        <v>Check code of #0358</v>
      </c>
      <c r="I368" s="70"/>
      <c r="J368" s="71" t="s">
        <v>590</v>
      </c>
      <c r="K368" s="72">
        <f t="shared" si="10"/>
        <v>359</v>
      </c>
      <c r="L368" s="73" t="s">
        <v>591</v>
      </c>
      <c r="M368" s="81" t="str">
        <f>"#0"&amp;K367&amp;"のチェックコード"</f>
        <v>#0358のチェックコード</v>
      </c>
      <c r="N368" s="74"/>
      <c r="O368" s="74"/>
      <c r="P368" s="81" t="s">
        <v>69</v>
      </c>
      <c r="Q368" s="75">
        <v>2</v>
      </c>
      <c r="R368" s="75" t="s">
        <v>594</v>
      </c>
      <c r="S368" s="76"/>
      <c r="T368" s="82" t="s">
        <v>349</v>
      </c>
      <c r="U368" s="70"/>
      <c r="V368" s="70"/>
      <c r="W368" s="79" t="s">
        <v>269</v>
      </c>
    </row>
    <row r="369" spans="3:23" x14ac:dyDescent="0.2">
      <c r="C369" s="80"/>
      <c r="D369" s="129"/>
      <c r="E369" s="123"/>
      <c r="F369" s="93"/>
      <c r="G369" s="69">
        <f t="shared" si="11"/>
        <v>360</v>
      </c>
      <c r="H369" s="102" t="s">
        <v>176</v>
      </c>
      <c r="I369" s="102"/>
      <c r="J369" s="97"/>
      <c r="K369" s="72">
        <f t="shared" si="10"/>
        <v>360</v>
      </c>
      <c r="L369" s="73" t="s">
        <v>715</v>
      </c>
      <c r="M369" s="81" t="str">
        <f>"#0"&amp;K367&amp;"の割合（%）"</f>
        <v>#0358の割合（%）</v>
      </c>
      <c r="N369" s="74"/>
      <c r="O369" s="74"/>
      <c r="P369" s="81" t="s">
        <v>77</v>
      </c>
      <c r="Q369" s="75">
        <v>5</v>
      </c>
      <c r="R369" s="75" t="s">
        <v>594</v>
      </c>
      <c r="S369" s="76" t="s">
        <v>791</v>
      </c>
      <c r="T369" s="82" t="s">
        <v>349</v>
      </c>
      <c r="U369" s="70" t="s">
        <v>268</v>
      </c>
      <c r="V369" s="70"/>
      <c r="W369" s="79" t="s">
        <v>269</v>
      </c>
    </row>
    <row r="370" spans="3:23" x14ac:dyDescent="0.2">
      <c r="C370" s="98"/>
      <c r="D370" s="130"/>
      <c r="E370" s="78"/>
      <c r="F370" s="104"/>
      <c r="G370" s="69">
        <f t="shared" si="11"/>
        <v>361</v>
      </c>
      <c r="H370" s="70" t="str">
        <f>"Check code of #0"&amp;G369</f>
        <v>Check code of #0360</v>
      </c>
      <c r="I370" s="70"/>
      <c r="J370" s="71" t="s">
        <v>590</v>
      </c>
      <c r="K370" s="72">
        <f t="shared" si="10"/>
        <v>361</v>
      </c>
      <c r="L370" s="73" t="s">
        <v>591</v>
      </c>
      <c r="M370" s="81" t="str">
        <f>"#0"&amp;K369&amp;"のチェックコード"</f>
        <v>#0360のチェックコード</v>
      </c>
      <c r="N370" s="74"/>
      <c r="O370" s="74"/>
      <c r="P370" s="81" t="s">
        <v>69</v>
      </c>
      <c r="Q370" s="75">
        <v>2</v>
      </c>
      <c r="R370" s="75" t="s">
        <v>594</v>
      </c>
      <c r="S370" s="76"/>
      <c r="T370" s="82" t="s">
        <v>349</v>
      </c>
      <c r="U370" s="70"/>
      <c r="V370" s="70"/>
      <c r="W370" s="79" t="s">
        <v>269</v>
      </c>
    </row>
    <row r="371" spans="3:23" x14ac:dyDescent="0.2">
      <c r="C371" s="80"/>
      <c r="D371" s="129"/>
      <c r="E371" s="125" t="s">
        <v>123</v>
      </c>
      <c r="F371" s="93"/>
      <c r="G371" s="69">
        <f t="shared" si="11"/>
        <v>362</v>
      </c>
      <c r="H371" s="102" t="s">
        <v>177</v>
      </c>
      <c r="I371" s="102"/>
      <c r="J371" s="97"/>
      <c r="K371" s="72">
        <f t="shared" si="10"/>
        <v>362</v>
      </c>
      <c r="L371" s="73" t="s">
        <v>598</v>
      </c>
      <c r="M371" s="81" t="s">
        <v>823</v>
      </c>
      <c r="N371" s="74"/>
      <c r="O371" s="74"/>
      <c r="P371" s="81" t="s">
        <v>72</v>
      </c>
      <c r="Q371" s="75">
        <v>255</v>
      </c>
      <c r="R371" s="75" t="s">
        <v>594</v>
      </c>
      <c r="S371" s="76"/>
      <c r="T371" s="82" t="s">
        <v>349</v>
      </c>
      <c r="U371" s="70" t="s">
        <v>268</v>
      </c>
      <c r="V371" s="70"/>
      <c r="W371" s="79" t="s">
        <v>269</v>
      </c>
    </row>
    <row r="372" spans="3:23" x14ac:dyDescent="0.2">
      <c r="C372" s="98"/>
      <c r="D372" s="130"/>
      <c r="E372" s="117"/>
      <c r="F372" s="104"/>
      <c r="G372" s="69">
        <f t="shared" si="11"/>
        <v>363</v>
      </c>
      <c r="H372" s="70" t="str">
        <f>"Check code of #0"&amp;G371</f>
        <v>Check code of #0362</v>
      </c>
      <c r="I372" s="70"/>
      <c r="J372" s="71" t="s">
        <v>590</v>
      </c>
      <c r="K372" s="72">
        <f t="shared" si="10"/>
        <v>363</v>
      </c>
      <c r="L372" s="73" t="s">
        <v>591</v>
      </c>
      <c r="M372" s="81" t="str">
        <f>"#0"&amp;K371&amp;"のチェックコード"</f>
        <v>#0362のチェックコード</v>
      </c>
      <c r="N372" s="74"/>
      <c r="O372" s="74"/>
      <c r="P372" s="81" t="s">
        <v>69</v>
      </c>
      <c r="Q372" s="75">
        <v>2</v>
      </c>
      <c r="R372" s="75" t="s">
        <v>594</v>
      </c>
      <c r="S372" s="76"/>
      <c r="T372" s="82" t="s">
        <v>349</v>
      </c>
      <c r="U372" s="70"/>
      <c r="V372" s="70"/>
      <c r="W372" s="79" t="s">
        <v>269</v>
      </c>
    </row>
    <row r="373" spans="3:23" x14ac:dyDescent="0.2">
      <c r="C373" s="80"/>
      <c r="D373" s="129"/>
      <c r="E373" s="123"/>
      <c r="F373" s="93"/>
      <c r="G373" s="69">
        <f t="shared" si="11"/>
        <v>364</v>
      </c>
      <c r="H373" s="102" t="s">
        <v>178</v>
      </c>
      <c r="I373" s="102"/>
      <c r="J373" s="97"/>
      <c r="K373" s="72">
        <f t="shared" si="10"/>
        <v>364</v>
      </c>
      <c r="L373" s="73" t="s">
        <v>715</v>
      </c>
      <c r="M373" s="81" t="str">
        <f>"#0"&amp;K371&amp;"の割合（%）"</f>
        <v>#0362の割合（%）</v>
      </c>
      <c r="N373" s="74"/>
      <c r="O373" s="74"/>
      <c r="P373" s="81" t="s">
        <v>77</v>
      </c>
      <c r="Q373" s="75">
        <v>5</v>
      </c>
      <c r="R373" s="75" t="s">
        <v>594</v>
      </c>
      <c r="S373" s="76" t="s">
        <v>791</v>
      </c>
      <c r="T373" s="82" t="s">
        <v>349</v>
      </c>
      <c r="U373" s="70" t="s">
        <v>268</v>
      </c>
      <c r="V373" s="70"/>
      <c r="W373" s="79" t="s">
        <v>269</v>
      </c>
    </row>
    <row r="374" spans="3:23" x14ac:dyDescent="0.2">
      <c r="C374" s="98"/>
      <c r="D374" s="130"/>
      <c r="E374" s="78"/>
      <c r="F374" s="104"/>
      <c r="G374" s="69">
        <f t="shared" si="11"/>
        <v>365</v>
      </c>
      <c r="H374" s="70" t="str">
        <f>"Check code of #0"&amp;G373</f>
        <v>Check code of #0364</v>
      </c>
      <c r="I374" s="70"/>
      <c r="J374" s="71" t="s">
        <v>590</v>
      </c>
      <c r="K374" s="72">
        <f t="shared" si="10"/>
        <v>365</v>
      </c>
      <c r="L374" s="73" t="s">
        <v>591</v>
      </c>
      <c r="M374" s="81" t="str">
        <f>"#0"&amp;K373&amp;"のチェックコード"</f>
        <v>#0364のチェックコード</v>
      </c>
      <c r="N374" s="74"/>
      <c r="O374" s="74"/>
      <c r="P374" s="81" t="s">
        <v>69</v>
      </c>
      <c r="Q374" s="75">
        <v>2</v>
      </c>
      <c r="R374" s="75" t="s">
        <v>594</v>
      </c>
      <c r="S374" s="76"/>
      <c r="T374" s="82" t="s">
        <v>349</v>
      </c>
      <c r="U374" s="70"/>
      <c r="V374" s="70"/>
      <c r="W374" s="79" t="s">
        <v>269</v>
      </c>
    </row>
    <row r="375" spans="3:23" x14ac:dyDescent="0.2">
      <c r="C375" s="80"/>
      <c r="D375" s="129"/>
      <c r="E375" s="125" t="s">
        <v>124</v>
      </c>
      <c r="F375" s="93"/>
      <c r="G375" s="69">
        <f t="shared" si="11"/>
        <v>366</v>
      </c>
      <c r="H375" s="102" t="s">
        <v>179</v>
      </c>
      <c r="I375" s="102"/>
      <c r="J375" s="97"/>
      <c r="K375" s="72">
        <f t="shared" si="10"/>
        <v>366</v>
      </c>
      <c r="L375" s="73" t="s">
        <v>598</v>
      </c>
      <c r="M375" s="81" t="s">
        <v>824</v>
      </c>
      <c r="N375" s="74"/>
      <c r="O375" s="74"/>
      <c r="P375" s="81" t="s">
        <v>72</v>
      </c>
      <c r="Q375" s="75">
        <v>255</v>
      </c>
      <c r="R375" s="75" t="s">
        <v>594</v>
      </c>
      <c r="S375" s="76"/>
      <c r="T375" s="82" t="s">
        <v>349</v>
      </c>
      <c r="U375" s="70" t="s">
        <v>268</v>
      </c>
      <c r="V375" s="70"/>
      <c r="W375" s="79" t="s">
        <v>269</v>
      </c>
    </row>
    <row r="376" spans="3:23" x14ac:dyDescent="0.2">
      <c r="C376" s="98"/>
      <c r="D376" s="130"/>
      <c r="E376" s="117"/>
      <c r="F376" s="104"/>
      <c r="G376" s="69">
        <f t="shared" si="11"/>
        <v>367</v>
      </c>
      <c r="H376" s="70" t="str">
        <f>"Check code of #0"&amp;G375</f>
        <v>Check code of #0366</v>
      </c>
      <c r="I376" s="70"/>
      <c r="J376" s="71" t="s">
        <v>590</v>
      </c>
      <c r="K376" s="72">
        <f t="shared" si="10"/>
        <v>367</v>
      </c>
      <c r="L376" s="73" t="s">
        <v>591</v>
      </c>
      <c r="M376" s="81" t="str">
        <f>"#0"&amp;K375&amp;"のチェックコード"</f>
        <v>#0366のチェックコード</v>
      </c>
      <c r="N376" s="74"/>
      <c r="O376" s="74"/>
      <c r="P376" s="81" t="s">
        <v>69</v>
      </c>
      <c r="Q376" s="75">
        <v>2</v>
      </c>
      <c r="R376" s="75" t="s">
        <v>594</v>
      </c>
      <c r="S376" s="76"/>
      <c r="T376" s="82" t="s">
        <v>349</v>
      </c>
      <c r="U376" s="70"/>
      <c r="V376" s="70"/>
      <c r="W376" s="79" t="s">
        <v>269</v>
      </c>
    </row>
    <row r="377" spans="3:23" x14ac:dyDescent="0.2">
      <c r="C377" s="80"/>
      <c r="D377" s="129"/>
      <c r="E377" s="123"/>
      <c r="F377" s="93"/>
      <c r="G377" s="69">
        <f t="shared" si="11"/>
        <v>368</v>
      </c>
      <c r="H377" s="102" t="s">
        <v>180</v>
      </c>
      <c r="I377" s="102"/>
      <c r="J377" s="97"/>
      <c r="K377" s="72">
        <f t="shared" si="10"/>
        <v>368</v>
      </c>
      <c r="L377" s="73" t="s">
        <v>715</v>
      </c>
      <c r="M377" s="81" t="str">
        <f>"#0"&amp;K375&amp;"の割合（%）"</f>
        <v>#0366の割合（%）</v>
      </c>
      <c r="N377" s="74"/>
      <c r="O377" s="74"/>
      <c r="P377" s="81" t="s">
        <v>77</v>
      </c>
      <c r="Q377" s="75">
        <v>5</v>
      </c>
      <c r="R377" s="75" t="s">
        <v>594</v>
      </c>
      <c r="S377" s="76" t="s">
        <v>791</v>
      </c>
      <c r="T377" s="82" t="s">
        <v>349</v>
      </c>
      <c r="U377" s="70" t="s">
        <v>268</v>
      </c>
      <c r="V377" s="70"/>
      <c r="W377" s="79" t="s">
        <v>269</v>
      </c>
    </row>
    <row r="378" spans="3:23" x14ac:dyDescent="0.2">
      <c r="C378" s="98"/>
      <c r="D378" s="130"/>
      <c r="E378" s="78"/>
      <c r="F378" s="104"/>
      <c r="G378" s="69">
        <f t="shared" si="11"/>
        <v>369</v>
      </c>
      <c r="H378" s="70" t="str">
        <f>"Check code of #0"&amp;G377</f>
        <v>Check code of #0368</v>
      </c>
      <c r="I378" s="70"/>
      <c r="J378" s="71" t="s">
        <v>590</v>
      </c>
      <c r="K378" s="72">
        <f t="shared" si="10"/>
        <v>369</v>
      </c>
      <c r="L378" s="73" t="s">
        <v>591</v>
      </c>
      <c r="M378" s="81" t="str">
        <f>"#0"&amp;K377&amp;"のチェックコード"</f>
        <v>#0368のチェックコード</v>
      </c>
      <c r="N378" s="74"/>
      <c r="O378" s="74"/>
      <c r="P378" s="81" t="s">
        <v>69</v>
      </c>
      <c r="Q378" s="75">
        <v>2</v>
      </c>
      <c r="R378" s="75" t="s">
        <v>594</v>
      </c>
      <c r="S378" s="76"/>
      <c r="T378" s="82" t="s">
        <v>349</v>
      </c>
      <c r="U378" s="70"/>
      <c r="V378" s="70"/>
      <c r="W378" s="79" t="s">
        <v>269</v>
      </c>
    </row>
    <row r="379" spans="3:23" x14ac:dyDescent="0.2">
      <c r="C379" s="80"/>
      <c r="D379" s="129"/>
      <c r="E379" s="125" t="s">
        <v>125</v>
      </c>
      <c r="F379" s="93"/>
      <c r="G379" s="69">
        <f t="shared" si="11"/>
        <v>370</v>
      </c>
      <c r="H379" s="102" t="s">
        <v>181</v>
      </c>
      <c r="I379" s="102"/>
      <c r="J379" s="97"/>
      <c r="K379" s="72">
        <f t="shared" si="10"/>
        <v>370</v>
      </c>
      <c r="L379" s="73" t="s">
        <v>598</v>
      </c>
      <c r="M379" s="81" t="s">
        <v>825</v>
      </c>
      <c r="N379" s="74"/>
      <c r="O379" s="74"/>
      <c r="P379" s="81" t="s">
        <v>72</v>
      </c>
      <c r="Q379" s="75">
        <v>255</v>
      </c>
      <c r="R379" s="75" t="s">
        <v>594</v>
      </c>
      <c r="S379" s="76"/>
      <c r="T379" s="82" t="s">
        <v>349</v>
      </c>
      <c r="U379" s="70" t="s">
        <v>268</v>
      </c>
      <c r="V379" s="70"/>
      <c r="W379" s="79" t="s">
        <v>269</v>
      </c>
    </row>
    <row r="380" spans="3:23" x14ac:dyDescent="0.2">
      <c r="C380" s="98"/>
      <c r="D380" s="130"/>
      <c r="E380" s="117"/>
      <c r="F380" s="104"/>
      <c r="G380" s="69">
        <f t="shared" si="11"/>
        <v>371</v>
      </c>
      <c r="H380" s="70" t="str">
        <f>"Check code of #0"&amp;G379</f>
        <v>Check code of #0370</v>
      </c>
      <c r="I380" s="70"/>
      <c r="J380" s="71" t="s">
        <v>590</v>
      </c>
      <c r="K380" s="72">
        <f t="shared" si="10"/>
        <v>371</v>
      </c>
      <c r="L380" s="73" t="s">
        <v>591</v>
      </c>
      <c r="M380" s="81" t="str">
        <f>"#0"&amp;K379&amp;"のチェックコード"</f>
        <v>#0370のチェックコード</v>
      </c>
      <c r="N380" s="74"/>
      <c r="O380" s="74"/>
      <c r="P380" s="81" t="s">
        <v>69</v>
      </c>
      <c r="Q380" s="75">
        <v>2</v>
      </c>
      <c r="R380" s="75" t="s">
        <v>594</v>
      </c>
      <c r="S380" s="76"/>
      <c r="T380" s="82" t="s">
        <v>349</v>
      </c>
      <c r="U380" s="70"/>
      <c r="V380" s="70"/>
      <c r="W380" s="79" t="s">
        <v>269</v>
      </c>
    </row>
    <row r="381" spans="3:23" x14ac:dyDescent="0.2">
      <c r="C381" s="80"/>
      <c r="D381" s="129"/>
      <c r="E381" s="123"/>
      <c r="F381" s="93"/>
      <c r="G381" s="69">
        <f t="shared" si="11"/>
        <v>372</v>
      </c>
      <c r="H381" s="102" t="s">
        <v>182</v>
      </c>
      <c r="I381" s="102"/>
      <c r="J381" s="97"/>
      <c r="K381" s="72">
        <f t="shared" si="10"/>
        <v>372</v>
      </c>
      <c r="L381" s="73" t="s">
        <v>715</v>
      </c>
      <c r="M381" s="81" t="str">
        <f>"#0"&amp;K379&amp;"の割合（%）"</f>
        <v>#0370の割合（%）</v>
      </c>
      <c r="N381" s="74"/>
      <c r="O381" s="74"/>
      <c r="P381" s="81" t="s">
        <v>77</v>
      </c>
      <c r="Q381" s="75">
        <v>5</v>
      </c>
      <c r="R381" s="75" t="s">
        <v>594</v>
      </c>
      <c r="S381" s="76" t="s">
        <v>791</v>
      </c>
      <c r="T381" s="82" t="s">
        <v>349</v>
      </c>
      <c r="U381" s="70" t="s">
        <v>268</v>
      </c>
      <c r="V381" s="70"/>
      <c r="W381" s="79" t="s">
        <v>269</v>
      </c>
    </row>
    <row r="382" spans="3:23" x14ac:dyDescent="0.2">
      <c r="C382" s="98"/>
      <c r="D382" s="130"/>
      <c r="E382" s="78"/>
      <c r="F382" s="104"/>
      <c r="G382" s="69">
        <f t="shared" si="11"/>
        <v>373</v>
      </c>
      <c r="H382" s="70" t="str">
        <f>"Check code of #0"&amp;G381</f>
        <v>Check code of #0372</v>
      </c>
      <c r="I382" s="70"/>
      <c r="J382" s="71" t="s">
        <v>590</v>
      </c>
      <c r="K382" s="72">
        <f t="shared" si="10"/>
        <v>373</v>
      </c>
      <c r="L382" s="73" t="s">
        <v>591</v>
      </c>
      <c r="M382" s="81" t="str">
        <f>"#0"&amp;K381&amp;"のチェックコード"</f>
        <v>#0372のチェックコード</v>
      </c>
      <c r="N382" s="74"/>
      <c r="O382" s="74"/>
      <c r="P382" s="81" t="s">
        <v>69</v>
      </c>
      <c r="Q382" s="75">
        <v>2</v>
      </c>
      <c r="R382" s="75" t="s">
        <v>594</v>
      </c>
      <c r="S382" s="76"/>
      <c r="T382" s="82" t="s">
        <v>349</v>
      </c>
      <c r="U382" s="70"/>
      <c r="V382" s="70"/>
      <c r="W382" s="79" t="s">
        <v>269</v>
      </c>
    </row>
    <row r="383" spans="3:23" x14ac:dyDescent="0.2">
      <c r="C383" s="80"/>
      <c r="D383" s="129"/>
      <c r="E383" s="125" t="s">
        <v>126</v>
      </c>
      <c r="F383" s="93"/>
      <c r="G383" s="69">
        <f t="shared" si="11"/>
        <v>374</v>
      </c>
      <c r="H383" s="102" t="s">
        <v>183</v>
      </c>
      <c r="I383" s="102"/>
      <c r="J383" s="97"/>
      <c r="K383" s="72">
        <f t="shared" si="10"/>
        <v>374</v>
      </c>
      <c r="L383" s="73" t="s">
        <v>598</v>
      </c>
      <c r="M383" s="81" t="s">
        <v>826</v>
      </c>
      <c r="N383" s="74"/>
      <c r="O383" s="74"/>
      <c r="P383" s="81" t="s">
        <v>72</v>
      </c>
      <c r="Q383" s="75">
        <v>255</v>
      </c>
      <c r="R383" s="75" t="s">
        <v>594</v>
      </c>
      <c r="S383" s="76"/>
      <c r="T383" s="82" t="s">
        <v>349</v>
      </c>
      <c r="U383" s="70" t="s">
        <v>268</v>
      </c>
      <c r="V383" s="70"/>
      <c r="W383" s="79" t="s">
        <v>269</v>
      </c>
    </row>
    <row r="384" spans="3:23" x14ac:dyDescent="0.2">
      <c r="C384" s="98"/>
      <c r="D384" s="130"/>
      <c r="E384" s="117"/>
      <c r="F384" s="104"/>
      <c r="G384" s="69">
        <f t="shared" si="11"/>
        <v>375</v>
      </c>
      <c r="H384" s="70" t="str">
        <f>"Check code of #0"&amp;G383</f>
        <v>Check code of #0374</v>
      </c>
      <c r="I384" s="70"/>
      <c r="J384" s="71" t="s">
        <v>590</v>
      </c>
      <c r="K384" s="72">
        <f t="shared" si="10"/>
        <v>375</v>
      </c>
      <c r="L384" s="73" t="s">
        <v>591</v>
      </c>
      <c r="M384" s="81" t="str">
        <f>"#0"&amp;K383&amp;"のチェックコード"</f>
        <v>#0374のチェックコード</v>
      </c>
      <c r="N384" s="74"/>
      <c r="O384" s="74"/>
      <c r="P384" s="81" t="s">
        <v>69</v>
      </c>
      <c r="Q384" s="75">
        <v>2</v>
      </c>
      <c r="R384" s="75" t="s">
        <v>594</v>
      </c>
      <c r="S384" s="76"/>
      <c r="T384" s="82" t="s">
        <v>349</v>
      </c>
      <c r="U384" s="70"/>
      <c r="V384" s="70"/>
      <c r="W384" s="79" t="s">
        <v>269</v>
      </c>
    </row>
    <row r="385" spans="3:23" x14ac:dyDescent="0.2">
      <c r="C385" s="80"/>
      <c r="D385" s="129"/>
      <c r="E385" s="123"/>
      <c r="F385" s="93"/>
      <c r="G385" s="69">
        <f t="shared" si="11"/>
        <v>376</v>
      </c>
      <c r="H385" s="102" t="s">
        <v>184</v>
      </c>
      <c r="I385" s="102"/>
      <c r="J385" s="97"/>
      <c r="K385" s="72">
        <f t="shared" si="10"/>
        <v>376</v>
      </c>
      <c r="L385" s="73" t="s">
        <v>715</v>
      </c>
      <c r="M385" s="81" t="str">
        <f>"#0"&amp;K383&amp;"の割合（%）"</f>
        <v>#0374の割合（%）</v>
      </c>
      <c r="N385" s="74"/>
      <c r="O385" s="74"/>
      <c r="P385" s="81" t="s">
        <v>77</v>
      </c>
      <c r="Q385" s="75">
        <v>5</v>
      </c>
      <c r="R385" s="75" t="s">
        <v>594</v>
      </c>
      <c r="S385" s="76" t="s">
        <v>791</v>
      </c>
      <c r="T385" s="82" t="s">
        <v>349</v>
      </c>
      <c r="U385" s="70" t="s">
        <v>268</v>
      </c>
      <c r="V385" s="70"/>
      <c r="W385" s="79" t="s">
        <v>269</v>
      </c>
    </row>
    <row r="386" spans="3:23" x14ac:dyDescent="0.2">
      <c r="C386" s="98"/>
      <c r="D386" s="130"/>
      <c r="E386" s="78"/>
      <c r="F386" s="101"/>
      <c r="G386" s="69">
        <f t="shared" si="11"/>
        <v>377</v>
      </c>
      <c r="H386" s="70" t="str">
        <f>"Check code of #0"&amp;G385</f>
        <v>Check code of #0376</v>
      </c>
      <c r="I386" s="70"/>
      <c r="J386" s="71" t="s">
        <v>590</v>
      </c>
      <c r="K386" s="72">
        <f t="shared" si="10"/>
        <v>377</v>
      </c>
      <c r="L386" s="73" t="s">
        <v>591</v>
      </c>
      <c r="M386" s="81" t="str">
        <f>"#0"&amp;K385&amp;"のチェックコード"</f>
        <v>#0376のチェックコード</v>
      </c>
      <c r="N386" s="74"/>
      <c r="O386" s="74"/>
      <c r="P386" s="81" t="s">
        <v>69</v>
      </c>
      <c r="Q386" s="75">
        <v>2</v>
      </c>
      <c r="R386" s="75" t="s">
        <v>594</v>
      </c>
      <c r="S386" s="76"/>
      <c r="T386" s="82" t="s">
        <v>349</v>
      </c>
      <c r="U386" s="70"/>
      <c r="V386" s="70"/>
      <c r="W386" s="79" t="s">
        <v>269</v>
      </c>
    </row>
    <row r="387" spans="3:23" x14ac:dyDescent="0.2">
      <c r="C387" s="80"/>
      <c r="D387" s="129"/>
      <c r="E387" s="125" t="s">
        <v>128</v>
      </c>
      <c r="F387" s="86" t="s">
        <v>45</v>
      </c>
      <c r="G387" s="69">
        <f t="shared" si="11"/>
        <v>378</v>
      </c>
      <c r="H387" s="102" t="s">
        <v>185</v>
      </c>
      <c r="I387" s="102"/>
      <c r="J387" s="97"/>
      <c r="K387" s="72">
        <f t="shared" si="10"/>
        <v>378</v>
      </c>
      <c r="L387" s="73" t="s">
        <v>598</v>
      </c>
      <c r="M387" s="81" t="s">
        <v>827</v>
      </c>
      <c r="N387" s="74"/>
      <c r="O387" s="74"/>
      <c r="P387" s="81" t="s">
        <v>72</v>
      </c>
      <c r="Q387" s="75">
        <v>255</v>
      </c>
      <c r="R387" s="75" t="s">
        <v>594</v>
      </c>
      <c r="S387" s="76"/>
      <c r="T387" s="82" t="s">
        <v>349</v>
      </c>
      <c r="U387" s="70" t="s">
        <v>268</v>
      </c>
      <c r="V387" s="70"/>
      <c r="W387" s="79" t="s">
        <v>269</v>
      </c>
    </row>
    <row r="388" spans="3:23" x14ac:dyDescent="0.2">
      <c r="C388" s="98"/>
      <c r="D388" s="130"/>
      <c r="E388" s="117"/>
      <c r="F388" s="104"/>
      <c r="G388" s="69">
        <f t="shared" si="11"/>
        <v>379</v>
      </c>
      <c r="H388" s="70" t="str">
        <f>"Check code of #0"&amp;G387</f>
        <v>Check code of #0378</v>
      </c>
      <c r="I388" s="70"/>
      <c r="J388" s="71" t="s">
        <v>590</v>
      </c>
      <c r="K388" s="72">
        <f t="shared" si="10"/>
        <v>379</v>
      </c>
      <c r="L388" s="73" t="s">
        <v>591</v>
      </c>
      <c r="M388" s="81" t="str">
        <f>"#0"&amp;K387&amp;"のチェックコード"</f>
        <v>#0378のチェックコード</v>
      </c>
      <c r="N388" s="74"/>
      <c r="O388" s="74"/>
      <c r="P388" s="81" t="s">
        <v>69</v>
      </c>
      <c r="Q388" s="75">
        <v>2</v>
      </c>
      <c r="R388" s="75" t="s">
        <v>594</v>
      </c>
      <c r="S388" s="76"/>
      <c r="T388" s="82" t="s">
        <v>349</v>
      </c>
      <c r="U388" s="70"/>
      <c r="V388" s="70"/>
      <c r="W388" s="79" t="s">
        <v>269</v>
      </c>
    </row>
    <row r="389" spans="3:23" x14ac:dyDescent="0.2">
      <c r="C389" s="80"/>
      <c r="D389" s="129"/>
      <c r="E389" s="123"/>
      <c r="F389" s="93"/>
      <c r="G389" s="69">
        <f t="shared" si="11"/>
        <v>380</v>
      </c>
      <c r="H389" s="102" t="s">
        <v>186</v>
      </c>
      <c r="I389" s="102"/>
      <c r="J389" s="97"/>
      <c r="K389" s="72">
        <f t="shared" si="10"/>
        <v>380</v>
      </c>
      <c r="L389" s="73" t="s">
        <v>715</v>
      </c>
      <c r="M389" s="81" t="str">
        <f>"#0"&amp;K387&amp;"の割合（%）"</f>
        <v>#0378の割合（%）</v>
      </c>
      <c r="N389" s="74"/>
      <c r="O389" s="74"/>
      <c r="P389" s="81" t="s">
        <v>77</v>
      </c>
      <c r="Q389" s="75">
        <v>5</v>
      </c>
      <c r="R389" s="75" t="s">
        <v>594</v>
      </c>
      <c r="S389" s="76" t="s">
        <v>791</v>
      </c>
      <c r="T389" s="82" t="s">
        <v>349</v>
      </c>
      <c r="U389" s="70" t="s">
        <v>268</v>
      </c>
      <c r="V389" s="70"/>
      <c r="W389" s="79" t="s">
        <v>269</v>
      </c>
    </row>
    <row r="390" spans="3:23" x14ac:dyDescent="0.2">
      <c r="C390" s="98"/>
      <c r="D390" s="130"/>
      <c r="E390" s="78"/>
      <c r="F390" s="104"/>
      <c r="G390" s="69">
        <f t="shared" si="11"/>
        <v>381</v>
      </c>
      <c r="H390" s="70" t="str">
        <f>"Check code of #0"&amp;G389</f>
        <v>Check code of #0380</v>
      </c>
      <c r="I390" s="70"/>
      <c r="J390" s="71" t="s">
        <v>590</v>
      </c>
      <c r="K390" s="72">
        <f t="shared" si="10"/>
        <v>381</v>
      </c>
      <c r="L390" s="73" t="s">
        <v>591</v>
      </c>
      <c r="M390" s="81" t="str">
        <f>"#0"&amp;K389&amp;"のチェックコード"</f>
        <v>#0380のチェックコード</v>
      </c>
      <c r="N390" s="74"/>
      <c r="O390" s="74"/>
      <c r="P390" s="81" t="s">
        <v>69</v>
      </c>
      <c r="Q390" s="75">
        <v>2</v>
      </c>
      <c r="R390" s="75" t="s">
        <v>594</v>
      </c>
      <c r="S390" s="76"/>
      <c r="T390" s="82" t="s">
        <v>349</v>
      </c>
      <c r="U390" s="70"/>
      <c r="V390" s="70"/>
      <c r="W390" s="79" t="s">
        <v>269</v>
      </c>
    </row>
    <row r="391" spans="3:23" x14ac:dyDescent="0.2">
      <c r="C391" s="80"/>
      <c r="D391" s="129"/>
      <c r="E391" s="125" t="s">
        <v>127</v>
      </c>
      <c r="F391" s="93"/>
      <c r="G391" s="69">
        <f t="shared" si="11"/>
        <v>382</v>
      </c>
      <c r="H391" s="102" t="s">
        <v>187</v>
      </c>
      <c r="I391" s="102"/>
      <c r="J391" s="97"/>
      <c r="K391" s="72">
        <f t="shared" si="10"/>
        <v>382</v>
      </c>
      <c r="L391" s="73" t="s">
        <v>598</v>
      </c>
      <c r="M391" s="81" t="s">
        <v>828</v>
      </c>
      <c r="N391" s="74"/>
      <c r="O391" s="74"/>
      <c r="P391" s="81" t="s">
        <v>72</v>
      </c>
      <c r="Q391" s="75">
        <v>255</v>
      </c>
      <c r="R391" s="75" t="s">
        <v>594</v>
      </c>
      <c r="S391" s="76"/>
      <c r="T391" s="82" t="s">
        <v>349</v>
      </c>
      <c r="U391" s="70" t="s">
        <v>268</v>
      </c>
      <c r="V391" s="70"/>
      <c r="W391" s="79" t="s">
        <v>269</v>
      </c>
    </row>
    <row r="392" spans="3:23" x14ac:dyDescent="0.2">
      <c r="C392" s="98"/>
      <c r="D392" s="130"/>
      <c r="E392" s="117"/>
      <c r="F392" s="104"/>
      <c r="G392" s="69">
        <f t="shared" si="11"/>
        <v>383</v>
      </c>
      <c r="H392" s="70" t="str">
        <f>"Check code of #0"&amp;G391</f>
        <v>Check code of #0382</v>
      </c>
      <c r="I392" s="70"/>
      <c r="J392" s="71" t="s">
        <v>590</v>
      </c>
      <c r="K392" s="72">
        <f t="shared" si="10"/>
        <v>383</v>
      </c>
      <c r="L392" s="73" t="s">
        <v>591</v>
      </c>
      <c r="M392" s="81" t="str">
        <f>"#0"&amp;K391&amp;"のチェックコード"</f>
        <v>#0382のチェックコード</v>
      </c>
      <c r="N392" s="74"/>
      <c r="O392" s="74"/>
      <c r="P392" s="81" t="s">
        <v>69</v>
      </c>
      <c r="Q392" s="75">
        <v>2</v>
      </c>
      <c r="R392" s="75" t="s">
        <v>594</v>
      </c>
      <c r="S392" s="76"/>
      <c r="T392" s="82" t="s">
        <v>349</v>
      </c>
      <c r="U392" s="70"/>
      <c r="V392" s="70"/>
      <c r="W392" s="79" t="s">
        <v>269</v>
      </c>
    </row>
    <row r="393" spans="3:23" x14ac:dyDescent="0.2">
      <c r="C393" s="80"/>
      <c r="D393" s="129"/>
      <c r="E393" s="123"/>
      <c r="F393" s="93"/>
      <c r="G393" s="69">
        <f t="shared" si="11"/>
        <v>384</v>
      </c>
      <c r="H393" s="102" t="s">
        <v>188</v>
      </c>
      <c r="I393" s="102"/>
      <c r="J393" s="97"/>
      <c r="K393" s="72">
        <f t="shared" si="10"/>
        <v>384</v>
      </c>
      <c r="L393" s="73" t="s">
        <v>715</v>
      </c>
      <c r="M393" s="81" t="str">
        <f>"#0"&amp;K391&amp;"の割合（%）"</f>
        <v>#0382の割合（%）</v>
      </c>
      <c r="N393" s="74"/>
      <c r="O393" s="74"/>
      <c r="P393" s="81" t="s">
        <v>77</v>
      </c>
      <c r="Q393" s="75">
        <v>5</v>
      </c>
      <c r="R393" s="75" t="s">
        <v>594</v>
      </c>
      <c r="S393" s="76" t="s">
        <v>791</v>
      </c>
      <c r="T393" s="82" t="s">
        <v>349</v>
      </c>
      <c r="U393" s="70" t="s">
        <v>268</v>
      </c>
      <c r="V393" s="70"/>
      <c r="W393" s="79" t="s">
        <v>269</v>
      </c>
    </row>
    <row r="394" spans="3:23" x14ac:dyDescent="0.2">
      <c r="C394" s="98"/>
      <c r="D394" s="130"/>
      <c r="E394" s="78"/>
      <c r="F394" s="104"/>
      <c r="G394" s="69">
        <f t="shared" si="11"/>
        <v>385</v>
      </c>
      <c r="H394" s="70" t="str">
        <f>"Check code of #0"&amp;G393</f>
        <v>Check code of #0384</v>
      </c>
      <c r="I394" s="70"/>
      <c r="J394" s="71" t="s">
        <v>590</v>
      </c>
      <c r="K394" s="72">
        <f t="shared" si="10"/>
        <v>385</v>
      </c>
      <c r="L394" s="73" t="s">
        <v>591</v>
      </c>
      <c r="M394" s="81" t="str">
        <f>"#0"&amp;K393&amp;"のチェックコード"</f>
        <v>#0384のチェックコード</v>
      </c>
      <c r="N394" s="74"/>
      <c r="O394" s="74"/>
      <c r="P394" s="81" t="s">
        <v>69</v>
      </c>
      <c r="Q394" s="75">
        <v>2</v>
      </c>
      <c r="R394" s="75" t="s">
        <v>594</v>
      </c>
      <c r="S394" s="76"/>
      <c r="T394" s="82" t="s">
        <v>349</v>
      </c>
      <c r="U394" s="70"/>
      <c r="V394" s="70"/>
      <c r="W394" s="79" t="s">
        <v>269</v>
      </c>
    </row>
    <row r="395" spans="3:23" x14ac:dyDescent="0.2">
      <c r="C395" s="80"/>
      <c r="D395" s="129"/>
      <c r="E395" s="125" t="s">
        <v>129</v>
      </c>
      <c r="F395" s="93"/>
      <c r="G395" s="69">
        <f t="shared" si="11"/>
        <v>386</v>
      </c>
      <c r="H395" s="102" t="s">
        <v>189</v>
      </c>
      <c r="I395" s="102"/>
      <c r="J395" s="97"/>
      <c r="K395" s="72">
        <f t="shared" si="10"/>
        <v>386</v>
      </c>
      <c r="L395" s="73" t="s">
        <v>598</v>
      </c>
      <c r="M395" s="81" t="s">
        <v>829</v>
      </c>
      <c r="N395" s="74"/>
      <c r="O395" s="74"/>
      <c r="P395" s="81" t="s">
        <v>72</v>
      </c>
      <c r="Q395" s="75">
        <v>255</v>
      </c>
      <c r="R395" s="75" t="s">
        <v>594</v>
      </c>
      <c r="S395" s="76"/>
      <c r="T395" s="82" t="s">
        <v>349</v>
      </c>
      <c r="U395" s="70" t="s">
        <v>268</v>
      </c>
      <c r="V395" s="70"/>
      <c r="W395" s="79" t="s">
        <v>269</v>
      </c>
    </row>
    <row r="396" spans="3:23" x14ac:dyDescent="0.2">
      <c r="C396" s="98"/>
      <c r="D396" s="130"/>
      <c r="E396" s="117"/>
      <c r="F396" s="104"/>
      <c r="G396" s="69">
        <f t="shared" si="11"/>
        <v>387</v>
      </c>
      <c r="H396" s="70" t="str">
        <f>"Check code of #0"&amp;G395</f>
        <v>Check code of #0386</v>
      </c>
      <c r="I396" s="70"/>
      <c r="J396" s="71" t="s">
        <v>590</v>
      </c>
      <c r="K396" s="72">
        <f t="shared" ref="K396:K427" si="12">K395+1</f>
        <v>387</v>
      </c>
      <c r="L396" s="73" t="s">
        <v>591</v>
      </c>
      <c r="M396" s="81" t="str">
        <f>"#0"&amp;K395&amp;"のチェックコード"</f>
        <v>#0386のチェックコード</v>
      </c>
      <c r="N396" s="74"/>
      <c r="O396" s="74"/>
      <c r="P396" s="81" t="s">
        <v>69</v>
      </c>
      <c r="Q396" s="75">
        <v>2</v>
      </c>
      <c r="R396" s="75" t="s">
        <v>594</v>
      </c>
      <c r="S396" s="76"/>
      <c r="T396" s="82" t="s">
        <v>349</v>
      </c>
      <c r="U396" s="70"/>
      <c r="V396" s="70"/>
      <c r="W396" s="79" t="s">
        <v>269</v>
      </c>
    </row>
    <row r="397" spans="3:23" x14ac:dyDescent="0.2">
      <c r="C397" s="80"/>
      <c r="D397" s="129"/>
      <c r="E397" s="123"/>
      <c r="F397" s="93"/>
      <c r="G397" s="69">
        <f t="shared" si="11"/>
        <v>388</v>
      </c>
      <c r="H397" s="102" t="s">
        <v>190</v>
      </c>
      <c r="I397" s="102"/>
      <c r="J397" s="97"/>
      <c r="K397" s="72">
        <f t="shared" si="12"/>
        <v>388</v>
      </c>
      <c r="L397" s="73" t="s">
        <v>715</v>
      </c>
      <c r="M397" s="81" t="str">
        <f>"#0"&amp;K395&amp;"の割合（%）"</f>
        <v>#0386の割合（%）</v>
      </c>
      <c r="N397" s="74"/>
      <c r="O397" s="74"/>
      <c r="P397" s="81" t="s">
        <v>77</v>
      </c>
      <c r="Q397" s="75">
        <v>5</v>
      </c>
      <c r="R397" s="75" t="s">
        <v>594</v>
      </c>
      <c r="S397" s="76" t="s">
        <v>791</v>
      </c>
      <c r="T397" s="82" t="s">
        <v>349</v>
      </c>
      <c r="U397" s="70" t="s">
        <v>268</v>
      </c>
      <c r="V397" s="70"/>
      <c r="W397" s="79" t="s">
        <v>269</v>
      </c>
    </row>
    <row r="398" spans="3:23" x14ac:dyDescent="0.2">
      <c r="C398" s="98"/>
      <c r="D398" s="130"/>
      <c r="E398" s="78"/>
      <c r="F398" s="104"/>
      <c r="G398" s="69">
        <f t="shared" si="11"/>
        <v>389</v>
      </c>
      <c r="H398" s="70" t="str">
        <f>"Check code of #0"&amp;G397</f>
        <v>Check code of #0388</v>
      </c>
      <c r="I398" s="70"/>
      <c r="J398" s="71" t="s">
        <v>590</v>
      </c>
      <c r="K398" s="72">
        <f t="shared" si="12"/>
        <v>389</v>
      </c>
      <c r="L398" s="73" t="s">
        <v>591</v>
      </c>
      <c r="M398" s="81" t="str">
        <f>"#0"&amp;K397&amp;"のチェックコード"</f>
        <v>#0388のチェックコード</v>
      </c>
      <c r="N398" s="74"/>
      <c r="O398" s="74"/>
      <c r="P398" s="81" t="s">
        <v>69</v>
      </c>
      <c r="Q398" s="75">
        <v>2</v>
      </c>
      <c r="R398" s="75" t="s">
        <v>594</v>
      </c>
      <c r="S398" s="76"/>
      <c r="T398" s="82" t="s">
        <v>349</v>
      </c>
      <c r="U398" s="70"/>
      <c r="V398" s="70"/>
      <c r="W398" s="79" t="s">
        <v>269</v>
      </c>
    </row>
    <row r="399" spans="3:23" x14ac:dyDescent="0.2">
      <c r="C399" s="80"/>
      <c r="D399" s="129"/>
      <c r="E399" s="125" t="s">
        <v>130</v>
      </c>
      <c r="F399" s="93"/>
      <c r="G399" s="69">
        <f t="shared" si="11"/>
        <v>390</v>
      </c>
      <c r="H399" s="102" t="s">
        <v>191</v>
      </c>
      <c r="I399" s="102"/>
      <c r="J399" s="97"/>
      <c r="K399" s="72">
        <f t="shared" si="12"/>
        <v>390</v>
      </c>
      <c r="L399" s="73" t="s">
        <v>598</v>
      </c>
      <c r="M399" s="81" t="s">
        <v>830</v>
      </c>
      <c r="N399" s="74"/>
      <c r="O399" s="74"/>
      <c r="P399" s="81" t="s">
        <v>72</v>
      </c>
      <c r="Q399" s="75">
        <v>255</v>
      </c>
      <c r="R399" s="75" t="s">
        <v>594</v>
      </c>
      <c r="S399" s="76"/>
      <c r="T399" s="82" t="s">
        <v>349</v>
      </c>
      <c r="U399" s="70" t="s">
        <v>268</v>
      </c>
      <c r="V399" s="70"/>
      <c r="W399" s="79" t="s">
        <v>269</v>
      </c>
    </row>
    <row r="400" spans="3:23" x14ac:dyDescent="0.2">
      <c r="C400" s="98"/>
      <c r="D400" s="130"/>
      <c r="E400" s="117"/>
      <c r="F400" s="104"/>
      <c r="G400" s="69">
        <f t="shared" si="11"/>
        <v>391</v>
      </c>
      <c r="H400" s="70" t="str">
        <f>"Check code of #0"&amp;G399</f>
        <v>Check code of #0390</v>
      </c>
      <c r="I400" s="70"/>
      <c r="J400" s="71" t="s">
        <v>590</v>
      </c>
      <c r="K400" s="72">
        <f t="shared" si="12"/>
        <v>391</v>
      </c>
      <c r="L400" s="73" t="s">
        <v>591</v>
      </c>
      <c r="M400" s="81" t="str">
        <f>"#0"&amp;K399&amp;"のチェックコード"</f>
        <v>#0390のチェックコード</v>
      </c>
      <c r="N400" s="74"/>
      <c r="O400" s="74"/>
      <c r="P400" s="81" t="s">
        <v>69</v>
      </c>
      <c r="Q400" s="75">
        <v>2</v>
      </c>
      <c r="R400" s="75" t="s">
        <v>594</v>
      </c>
      <c r="S400" s="76"/>
      <c r="T400" s="82" t="s">
        <v>349</v>
      </c>
      <c r="U400" s="70"/>
      <c r="V400" s="70"/>
      <c r="W400" s="79" t="s">
        <v>269</v>
      </c>
    </row>
    <row r="401" spans="3:23" x14ac:dyDescent="0.2">
      <c r="C401" s="80"/>
      <c r="D401" s="129"/>
      <c r="E401" s="123"/>
      <c r="F401" s="93"/>
      <c r="G401" s="69">
        <f t="shared" si="11"/>
        <v>392</v>
      </c>
      <c r="H401" s="102" t="s">
        <v>192</v>
      </c>
      <c r="I401" s="102"/>
      <c r="J401" s="97"/>
      <c r="K401" s="72">
        <f t="shared" si="12"/>
        <v>392</v>
      </c>
      <c r="L401" s="73" t="s">
        <v>715</v>
      </c>
      <c r="M401" s="81" t="str">
        <f>"#0"&amp;K399&amp;"の割合（%）"</f>
        <v>#0390の割合（%）</v>
      </c>
      <c r="N401" s="74"/>
      <c r="O401" s="74"/>
      <c r="P401" s="81" t="s">
        <v>77</v>
      </c>
      <c r="Q401" s="75">
        <v>5</v>
      </c>
      <c r="R401" s="75" t="s">
        <v>594</v>
      </c>
      <c r="S401" s="76" t="s">
        <v>791</v>
      </c>
      <c r="T401" s="82" t="s">
        <v>349</v>
      </c>
      <c r="U401" s="70" t="s">
        <v>268</v>
      </c>
      <c r="V401" s="70"/>
      <c r="W401" s="79" t="s">
        <v>269</v>
      </c>
    </row>
    <row r="402" spans="3:23" x14ac:dyDescent="0.2">
      <c r="C402" s="98"/>
      <c r="D402" s="130"/>
      <c r="E402" s="78"/>
      <c r="F402" s="104"/>
      <c r="G402" s="69">
        <f t="shared" si="11"/>
        <v>393</v>
      </c>
      <c r="H402" s="70" t="str">
        <f>"Check code of #0"&amp;G401</f>
        <v>Check code of #0392</v>
      </c>
      <c r="I402" s="70"/>
      <c r="J402" s="71" t="s">
        <v>590</v>
      </c>
      <c r="K402" s="72">
        <f t="shared" si="12"/>
        <v>393</v>
      </c>
      <c r="L402" s="73" t="s">
        <v>591</v>
      </c>
      <c r="M402" s="81" t="str">
        <f>"#0"&amp;K401&amp;"のチェックコード"</f>
        <v>#0392のチェックコード</v>
      </c>
      <c r="N402" s="74"/>
      <c r="O402" s="74"/>
      <c r="P402" s="81" t="s">
        <v>69</v>
      </c>
      <c r="Q402" s="75">
        <v>2</v>
      </c>
      <c r="R402" s="75" t="s">
        <v>594</v>
      </c>
      <c r="S402" s="76"/>
      <c r="T402" s="82" t="s">
        <v>349</v>
      </c>
      <c r="U402" s="70"/>
      <c r="V402" s="70"/>
      <c r="W402" s="79" t="s">
        <v>269</v>
      </c>
    </row>
    <row r="403" spans="3:23" x14ac:dyDescent="0.2">
      <c r="C403" s="80"/>
      <c r="D403" s="129"/>
      <c r="E403" s="125" t="s">
        <v>131</v>
      </c>
      <c r="F403" s="93"/>
      <c r="G403" s="69">
        <f t="shared" ref="G403:G427" si="13">G402+1</f>
        <v>394</v>
      </c>
      <c r="H403" s="102" t="s">
        <v>193</v>
      </c>
      <c r="I403" s="102"/>
      <c r="J403" s="97"/>
      <c r="K403" s="72">
        <f t="shared" si="12"/>
        <v>394</v>
      </c>
      <c r="L403" s="73" t="s">
        <v>598</v>
      </c>
      <c r="M403" s="81" t="s">
        <v>831</v>
      </c>
      <c r="N403" s="74"/>
      <c r="O403" s="74"/>
      <c r="P403" s="81" t="s">
        <v>72</v>
      </c>
      <c r="Q403" s="75">
        <v>255</v>
      </c>
      <c r="R403" s="75" t="s">
        <v>594</v>
      </c>
      <c r="S403" s="76"/>
      <c r="T403" s="82" t="s">
        <v>349</v>
      </c>
      <c r="U403" s="70" t="s">
        <v>268</v>
      </c>
      <c r="V403" s="70"/>
      <c r="W403" s="79" t="s">
        <v>269</v>
      </c>
    </row>
    <row r="404" spans="3:23" x14ac:dyDescent="0.2">
      <c r="C404" s="98"/>
      <c r="D404" s="130"/>
      <c r="E404" s="117"/>
      <c r="F404" s="104"/>
      <c r="G404" s="69">
        <f t="shared" si="13"/>
        <v>395</v>
      </c>
      <c r="H404" s="70" t="str">
        <f>"Check code of #0"&amp;G403</f>
        <v>Check code of #0394</v>
      </c>
      <c r="I404" s="70"/>
      <c r="J404" s="71" t="s">
        <v>590</v>
      </c>
      <c r="K404" s="72">
        <f t="shared" si="12"/>
        <v>395</v>
      </c>
      <c r="L404" s="73" t="s">
        <v>591</v>
      </c>
      <c r="M404" s="81" t="str">
        <f>"#0"&amp;K403&amp;"のチェックコード"</f>
        <v>#0394のチェックコード</v>
      </c>
      <c r="N404" s="74"/>
      <c r="O404" s="74"/>
      <c r="P404" s="81" t="s">
        <v>69</v>
      </c>
      <c r="Q404" s="75">
        <v>2</v>
      </c>
      <c r="R404" s="75" t="s">
        <v>594</v>
      </c>
      <c r="S404" s="76"/>
      <c r="T404" s="82" t="s">
        <v>349</v>
      </c>
      <c r="U404" s="70"/>
      <c r="V404" s="70"/>
      <c r="W404" s="79" t="s">
        <v>269</v>
      </c>
    </row>
    <row r="405" spans="3:23" x14ac:dyDescent="0.2">
      <c r="C405" s="80"/>
      <c r="D405" s="129"/>
      <c r="E405" s="123"/>
      <c r="F405" s="93"/>
      <c r="G405" s="69">
        <f t="shared" si="13"/>
        <v>396</v>
      </c>
      <c r="H405" s="102" t="s">
        <v>194</v>
      </c>
      <c r="I405" s="102"/>
      <c r="J405" s="97"/>
      <c r="K405" s="72">
        <f t="shared" si="12"/>
        <v>396</v>
      </c>
      <c r="L405" s="73" t="s">
        <v>715</v>
      </c>
      <c r="M405" s="81" t="str">
        <f>"#0"&amp;K403&amp;"の割合（%）"</f>
        <v>#0394の割合（%）</v>
      </c>
      <c r="N405" s="74"/>
      <c r="O405" s="74"/>
      <c r="P405" s="81" t="s">
        <v>77</v>
      </c>
      <c r="Q405" s="75">
        <v>5</v>
      </c>
      <c r="R405" s="75" t="s">
        <v>594</v>
      </c>
      <c r="S405" s="76" t="s">
        <v>791</v>
      </c>
      <c r="T405" s="82" t="s">
        <v>349</v>
      </c>
      <c r="U405" s="70" t="s">
        <v>268</v>
      </c>
      <c r="V405" s="70"/>
      <c r="W405" s="79" t="s">
        <v>269</v>
      </c>
    </row>
    <row r="406" spans="3:23" x14ac:dyDescent="0.2">
      <c r="C406" s="98"/>
      <c r="D406" s="130"/>
      <c r="E406" s="78"/>
      <c r="F406" s="101"/>
      <c r="G406" s="69">
        <f t="shared" si="13"/>
        <v>397</v>
      </c>
      <c r="H406" s="70" t="str">
        <f>"Check code of #0"&amp;G405</f>
        <v>Check code of #0396</v>
      </c>
      <c r="I406" s="70"/>
      <c r="J406" s="71" t="s">
        <v>590</v>
      </c>
      <c r="K406" s="72">
        <f t="shared" si="12"/>
        <v>397</v>
      </c>
      <c r="L406" s="73" t="s">
        <v>591</v>
      </c>
      <c r="M406" s="81" t="str">
        <f>"#0"&amp;K405&amp;"のチェックコード"</f>
        <v>#0396のチェックコード</v>
      </c>
      <c r="N406" s="74"/>
      <c r="O406" s="74"/>
      <c r="P406" s="81" t="s">
        <v>69</v>
      </c>
      <c r="Q406" s="75">
        <v>2</v>
      </c>
      <c r="R406" s="75" t="s">
        <v>594</v>
      </c>
      <c r="S406" s="76"/>
      <c r="T406" s="82" t="s">
        <v>349</v>
      </c>
      <c r="U406" s="70"/>
      <c r="V406" s="70"/>
      <c r="W406" s="79" t="s">
        <v>269</v>
      </c>
    </row>
    <row r="407" spans="3:23" x14ac:dyDescent="0.2">
      <c r="C407" s="80"/>
      <c r="D407" s="129"/>
      <c r="E407" s="125" t="s">
        <v>379</v>
      </c>
      <c r="F407" s="86" t="s">
        <v>45</v>
      </c>
      <c r="G407" s="69">
        <f t="shared" si="13"/>
        <v>398</v>
      </c>
      <c r="H407" s="102" t="s">
        <v>403</v>
      </c>
      <c r="I407" s="102"/>
      <c r="J407" s="97"/>
      <c r="K407" s="72">
        <f t="shared" si="12"/>
        <v>398</v>
      </c>
      <c r="L407" s="73" t="s">
        <v>598</v>
      </c>
      <c r="M407" s="81" t="s">
        <v>832</v>
      </c>
      <c r="N407" s="74"/>
      <c r="O407" s="74"/>
      <c r="P407" s="81" t="s">
        <v>72</v>
      </c>
      <c r="Q407" s="75">
        <v>255</v>
      </c>
      <c r="R407" s="75" t="s">
        <v>594</v>
      </c>
      <c r="S407" s="76"/>
      <c r="T407" s="82" t="s">
        <v>349</v>
      </c>
      <c r="U407" s="70" t="s">
        <v>268</v>
      </c>
      <c r="V407" s="70"/>
      <c r="W407" s="79" t="s">
        <v>269</v>
      </c>
    </row>
    <row r="408" spans="3:23" x14ac:dyDescent="0.2">
      <c r="C408" s="98"/>
      <c r="D408" s="130"/>
      <c r="E408" s="117"/>
      <c r="F408" s="104"/>
      <c r="G408" s="69">
        <f t="shared" si="13"/>
        <v>399</v>
      </c>
      <c r="H408" s="70" t="str">
        <f>"Check code of #0"&amp;G407</f>
        <v>Check code of #0398</v>
      </c>
      <c r="I408" s="70"/>
      <c r="J408" s="71" t="s">
        <v>590</v>
      </c>
      <c r="K408" s="72">
        <f t="shared" si="12"/>
        <v>399</v>
      </c>
      <c r="L408" s="73" t="s">
        <v>591</v>
      </c>
      <c r="M408" s="81" t="str">
        <f>"#0"&amp;K407&amp;"のチェックコード"</f>
        <v>#0398のチェックコード</v>
      </c>
      <c r="N408" s="74"/>
      <c r="O408" s="74"/>
      <c r="P408" s="81" t="s">
        <v>69</v>
      </c>
      <c r="Q408" s="75">
        <v>2</v>
      </c>
      <c r="R408" s="75" t="s">
        <v>594</v>
      </c>
      <c r="S408" s="76"/>
      <c r="T408" s="82" t="s">
        <v>349</v>
      </c>
      <c r="U408" s="70"/>
      <c r="V408" s="70"/>
      <c r="W408" s="79" t="s">
        <v>269</v>
      </c>
    </row>
    <row r="409" spans="3:23" x14ac:dyDescent="0.2">
      <c r="C409" s="80"/>
      <c r="D409" s="129"/>
      <c r="E409" s="123"/>
      <c r="F409" s="93"/>
      <c r="G409" s="69">
        <f t="shared" si="13"/>
        <v>400</v>
      </c>
      <c r="H409" s="102" t="s">
        <v>404</v>
      </c>
      <c r="I409" s="102"/>
      <c r="J409" s="97"/>
      <c r="K409" s="72">
        <f t="shared" si="12"/>
        <v>400</v>
      </c>
      <c r="L409" s="73" t="s">
        <v>715</v>
      </c>
      <c r="M409" s="81" t="str">
        <f>"#0"&amp;K407&amp;"の割合（%）"</f>
        <v>#0398の割合（%）</v>
      </c>
      <c r="N409" s="74"/>
      <c r="O409" s="74"/>
      <c r="P409" s="81" t="s">
        <v>77</v>
      </c>
      <c r="Q409" s="75">
        <v>5</v>
      </c>
      <c r="R409" s="75" t="s">
        <v>594</v>
      </c>
      <c r="S409" s="76" t="s">
        <v>791</v>
      </c>
      <c r="T409" s="82" t="s">
        <v>349</v>
      </c>
      <c r="U409" s="70" t="s">
        <v>268</v>
      </c>
      <c r="V409" s="70"/>
      <c r="W409" s="79" t="s">
        <v>269</v>
      </c>
    </row>
    <row r="410" spans="3:23" x14ac:dyDescent="0.2">
      <c r="C410" s="98"/>
      <c r="D410" s="130"/>
      <c r="E410" s="78"/>
      <c r="F410" s="104"/>
      <c r="G410" s="69">
        <f t="shared" si="13"/>
        <v>401</v>
      </c>
      <c r="H410" s="70" t="str">
        <f>"Check code of #0"&amp;G409</f>
        <v>Check code of #0400</v>
      </c>
      <c r="I410" s="70"/>
      <c r="J410" s="71" t="s">
        <v>590</v>
      </c>
      <c r="K410" s="72">
        <f t="shared" si="12"/>
        <v>401</v>
      </c>
      <c r="L410" s="73" t="s">
        <v>591</v>
      </c>
      <c r="M410" s="81" t="str">
        <f>"#0"&amp;K409&amp;"のチェックコード"</f>
        <v>#0400のチェックコード</v>
      </c>
      <c r="N410" s="74"/>
      <c r="O410" s="74"/>
      <c r="P410" s="81" t="s">
        <v>69</v>
      </c>
      <c r="Q410" s="75">
        <v>2</v>
      </c>
      <c r="R410" s="75" t="s">
        <v>594</v>
      </c>
      <c r="S410" s="76"/>
      <c r="T410" s="82" t="s">
        <v>349</v>
      </c>
      <c r="U410" s="70"/>
      <c r="V410" s="70"/>
      <c r="W410" s="79" t="s">
        <v>269</v>
      </c>
    </row>
    <row r="411" spans="3:23" x14ac:dyDescent="0.2">
      <c r="C411" s="80"/>
      <c r="D411" s="129"/>
      <c r="E411" s="125" t="s">
        <v>381</v>
      </c>
      <c r="F411" s="93"/>
      <c r="G411" s="69">
        <f t="shared" si="13"/>
        <v>402</v>
      </c>
      <c r="H411" s="102" t="s">
        <v>405</v>
      </c>
      <c r="I411" s="102"/>
      <c r="J411" s="97"/>
      <c r="K411" s="72">
        <f t="shared" si="12"/>
        <v>402</v>
      </c>
      <c r="L411" s="73" t="s">
        <v>598</v>
      </c>
      <c r="M411" s="81" t="s">
        <v>833</v>
      </c>
      <c r="N411" s="74"/>
      <c r="O411" s="74"/>
      <c r="P411" s="81" t="s">
        <v>72</v>
      </c>
      <c r="Q411" s="75">
        <v>255</v>
      </c>
      <c r="R411" s="75" t="s">
        <v>594</v>
      </c>
      <c r="S411" s="76"/>
      <c r="T411" s="82" t="s">
        <v>349</v>
      </c>
      <c r="U411" s="70" t="s">
        <v>268</v>
      </c>
      <c r="V411" s="70"/>
      <c r="W411" s="79" t="s">
        <v>269</v>
      </c>
    </row>
    <row r="412" spans="3:23" x14ac:dyDescent="0.2">
      <c r="C412" s="98"/>
      <c r="D412" s="130"/>
      <c r="E412" s="117"/>
      <c r="F412" s="104"/>
      <c r="G412" s="69">
        <f t="shared" si="13"/>
        <v>403</v>
      </c>
      <c r="H412" s="70" t="str">
        <f>"Check code of #0"&amp;G411</f>
        <v>Check code of #0402</v>
      </c>
      <c r="I412" s="70"/>
      <c r="J412" s="71" t="s">
        <v>590</v>
      </c>
      <c r="K412" s="72">
        <f t="shared" si="12"/>
        <v>403</v>
      </c>
      <c r="L412" s="73" t="s">
        <v>591</v>
      </c>
      <c r="M412" s="81" t="str">
        <f>"#0"&amp;K411&amp;"のチェックコード"</f>
        <v>#0402のチェックコード</v>
      </c>
      <c r="N412" s="74"/>
      <c r="O412" s="74"/>
      <c r="P412" s="81" t="s">
        <v>69</v>
      </c>
      <c r="Q412" s="75">
        <v>2</v>
      </c>
      <c r="R412" s="75" t="s">
        <v>594</v>
      </c>
      <c r="S412" s="76"/>
      <c r="T412" s="82" t="s">
        <v>349</v>
      </c>
      <c r="U412" s="70"/>
      <c r="V412" s="70"/>
      <c r="W412" s="79" t="s">
        <v>269</v>
      </c>
    </row>
    <row r="413" spans="3:23" x14ac:dyDescent="0.2">
      <c r="C413" s="80"/>
      <c r="D413" s="129"/>
      <c r="E413" s="123"/>
      <c r="F413" s="93"/>
      <c r="G413" s="69">
        <f t="shared" si="13"/>
        <v>404</v>
      </c>
      <c r="H413" s="102" t="s">
        <v>406</v>
      </c>
      <c r="I413" s="102"/>
      <c r="J413" s="97"/>
      <c r="K413" s="72">
        <f t="shared" si="12"/>
        <v>404</v>
      </c>
      <c r="L413" s="73" t="s">
        <v>715</v>
      </c>
      <c r="M413" s="81" t="str">
        <f>"#0"&amp;K411&amp;"の割合（%）"</f>
        <v>#0402の割合（%）</v>
      </c>
      <c r="N413" s="74"/>
      <c r="O413" s="74"/>
      <c r="P413" s="81" t="s">
        <v>77</v>
      </c>
      <c r="Q413" s="75">
        <v>5</v>
      </c>
      <c r="R413" s="75" t="s">
        <v>594</v>
      </c>
      <c r="S413" s="76" t="s">
        <v>791</v>
      </c>
      <c r="T413" s="82" t="s">
        <v>349</v>
      </c>
      <c r="U413" s="70" t="s">
        <v>268</v>
      </c>
      <c r="V413" s="70"/>
      <c r="W413" s="79" t="s">
        <v>269</v>
      </c>
    </row>
    <row r="414" spans="3:23" x14ac:dyDescent="0.2">
      <c r="C414" s="98"/>
      <c r="D414" s="130"/>
      <c r="E414" s="78"/>
      <c r="F414" s="104"/>
      <c r="G414" s="69">
        <f t="shared" si="13"/>
        <v>405</v>
      </c>
      <c r="H414" s="70" t="str">
        <f>"Check code of #0"&amp;G413</f>
        <v>Check code of #0404</v>
      </c>
      <c r="I414" s="70"/>
      <c r="J414" s="71" t="s">
        <v>590</v>
      </c>
      <c r="K414" s="72">
        <f t="shared" si="12"/>
        <v>405</v>
      </c>
      <c r="L414" s="73" t="s">
        <v>591</v>
      </c>
      <c r="M414" s="81" t="str">
        <f>"#0"&amp;K413&amp;"のチェックコード"</f>
        <v>#0404のチェックコード</v>
      </c>
      <c r="N414" s="74"/>
      <c r="O414" s="74"/>
      <c r="P414" s="81" t="s">
        <v>69</v>
      </c>
      <c r="Q414" s="75">
        <v>2</v>
      </c>
      <c r="R414" s="75" t="s">
        <v>594</v>
      </c>
      <c r="S414" s="76"/>
      <c r="T414" s="82" t="s">
        <v>349</v>
      </c>
      <c r="U414" s="70"/>
      <c r="V414" s="70"/>
      <c r="W414" s="79" t="s">
        <v>269</v>
      </c>
    </row>
    <row r="415" spans="3:23" x14ac:dyDescent="0.2">
      <c r="C415" s="80"/>
      <c r="D415" s="129"/>
      <c r="E415" s="125" t="s">
        <v>384</v>
      </c>
      <c r="F415" s="93"/>
      <c r="G415" s="69">
        <f t="shared" si="13"/>
        <v>406</v>
      </c>
      <c r="H415" s="102" t="s">
        <v>407</v>
      </c>
      <c r="I415" s="102"/>
      <c r="J415" s="97"/>
      <c r="K415" s="72">
        <f t="shared" si="12"/>
        <v>406</v>
      </c>
      <c r="L415" s="73" t="s">
        <v>598</v>
      </c>
      <c r="M415" s="81" t="s">
        <v>834</v>
      </c>
      <c r="N415" s="74"/>
      <c r="O415" s="74"/>
      <c r="P415" s="81" t="s">
        <v>72</v>
      </c>
      <c r="Q415" s="75">
        <v>255</v>
      </c>
      <c r="R415" s="75" t="s">
        <v>594</v>
      </c>
      <c r="S415" s="76"/>
      <c r="T415" s="82" t="s">
        <v>349</v>
      </c>
      <c r="U415" s="70" t="s">
        <v>268</v>
      </c>
      <c r="V415" s="70"/>
      <c r="W415" s="79" t="s">
        <v>269</v>
      </c>
    </row>
    <row r="416" spans="3:23" x14ac:dyDescent="0.2">
      <c r="C416" s="98"/>
      <c r="D416" s="130"/>
      <c r="E416" s="117"/>
      <c r="F416" s="104"/>
      <c r="G416" s="69">
        <f t="shared" si="13"/>
        <v>407</v>
      </c>
      <c r="H416" s="70" t="str">
        <f>"Check code of #0"&amp;G415</f>
        <v>Check code of #0406</v>
      </c>
      <c r="I416" s="70"/>
      <c r="J416" s="71" t="s">
        <v>590</v>
      </c>
      <c r="K416" s="72">
        <f t="shared" si="12"/>
        <v>407</v>
      </c>
      <c r="L416" s="73" t="s">
        <v>591</v>
      </c>
      <c r="M416" s="81" t="str">
        <f>"#0"&amp;K415&amp;"のチェックコード"</f>
        <v>#0406のチェックコード</v>
      </c>
      <c r="N416" s="74"/>
      <c r="O416" s="74"/>
      <c r="P416" s="81" t="s">
        <v>69</v>
      </c>
      <c r="Q416" s="75">
        <v>2</v>
      </c>
      <c r="R416" s="75" t="s">
        <v>594</v>
      </c>
      <c r="S416" s="76"/>
      <c r="T416" s="82" t="s">
        <v>349</v>
      </c>
      <c r="U416" s="70"/>
      <c r="V416" s="70"/>
      <c r="W416" s="79" t="s">
        <v>269</v>
      </c>
    </row>
    <row r="417" spans="3:23" x14ac:dyDescent="0.2">
      <c r="C417" s="80"/>
      <c r="D417" s="129"/>
      <c r="E417" s="123"/>
      <c r="F417" s="93"/>
      <c r="G417" s="69">
        <f t="shared" si="13"/>
        <v>408</v>
      </c>
      <c r="H417" s="102" t="s">
        <v>408</v>
      </c>
      <c r="I417" s="102"/>
      <c r="J417" s="97"/>
      <c r="K417" s="72">
        <f t="shared" si="12"/>
        <v>408</v>
      </c>
      <c r="L417" s="73" t="s">
        <v>715</v>
      </c>
      <c r="M417" s="81" t="str">
        <f>"#0"&amp;K415&amp;"の割合（%）"</f>
        <v>#0406の割合（%）</v>
      </c>
      <c r="N417" s="74"/>
      <c r="O417" s="74"/>
      <c r="P417" s="81" t="s">
        <v>77</v>
      </c>
      <c r="Q417" s="75">
        <v>5</v>
      </c>
      <c r="R417" s="75" t="s">
        <v>594</v>
      </c>
      <c r="S417" s="76" t="s">
        <v>791</v>
      </c>
      <c r="T417" s="82" t="s">
        <v>349</v>
      </c>
      <c r="U417" s="70" t="s">
        <v>268</v>
      </c>
      <c r="V417" s="70"/>
      <c r="W417" s="79" t="s">
        <v>269</v>
      </c>
    </row>
    <row r="418" spans="3:23" x14ac:dyDescent="0.2">
      <c r="C418" s="98"/>
      <c r="D418" s="130"/>
      <c r="E418" s="78"/>
      <c r="F418" s="104"/>
      <c r="G418" s="69">
        <f t="shared" si="13"/>
        <v>409</v>
      </c>
      <c r="H418" s="70" t="str">
        <f>"Check code of #0"&amp;G417</f>
        <v>Check code of #0408</v>
      </c>
      <c r="I418" s="70"/>
      <c r="J418" s="71" t="s">
        <v>590</v>
      </c>
      <c r="K418" s="72">
        <f t="shared" si="12"/>
        <v>409</v>
      </c>
      <c r="L418" s="73" t="s">
        <v>591</v>
      </c>
      <c r="M418" s="81" t="str">
        <f>"#0"&amp;K417&amp;"のチェックコード"</f>
        <v>#0408のチェックコード</v>
      </c>
      <c r="N418" s="74"/>
      <c r="O418" s="74"/>
      <c r="P418" s="81" t="s">
        <v>69</v>
      </c>
      <c r="Q418" s="75">
        <v>2</v>
      </c>
      <c r="R418" s="75" t="s">
        <v>594</v>
      </c>
      <c r="S418" s="76"/>
      <c r="T418" s="82" t="s">
        <v>349</v>
      </c>
      <c r="U418" s="70"/>
      <c r="V418" s="70"/>
      <c r="W418" s="79" t="s">
        <v>269</v>
      </c>
    </row>
    <row r="419" spans="3:23" x14ac:dyDescent="0.2">
      <c r="C419" s="80"/>
      <c r="D419" s="129"/>
      <c r="E419" s="125" t="s">
        <v>387</v>
      </c>
      <c r="F419" s="93"/>
      <c r="G419" s="69">
        <f t="shared" si="13"/>
        <v>410</v>
      </c>
      <c r="H419" s="102" t="s">
        <v>409</v>
      </c>
      <c r="I419" s="102"/>
      <c r="J419" s="97"/>
      <c r="K419" s="72">
        <f t="shared" si="12"/>
        <v>410</v>
      </c>
      <c r="L419" s="73" t="s">
        <v>598</v>
      </c>
      <c r="M419" s="81" t="s">
        <v>835</v>
      </c>
      <c r="N419" s="74"/>
      <c r="O419" s="74"/>
      <c r="P419" s="81" t="s">
        <v>72</v>
      </c>
      <c r="Q419" s="75">
        <v>255</v>
      </c>
      <c r="R419" s="75" t="s">
        <v>594</v>
      </c>
      <c r="S419" s="76"/>
      <c r="T419" s="82" t="s">
        <v>349</v>
      </c>
      <c r="U419" s="70" t="s">
        <v>268</v>
      </c>
      <c r="V419" s="70"/>
      <c r="W419" s="79" t="s">
        <v>269</v>
      </c>
    </row>
    <row r="420" spans="3:23" x14ac:dyDescent="0.2">
      <c r="C420" s="98"/>
      <c r="D420" s="130"/>
      <c r="E420" s="117"/>
      <c r="F420" s="104"/>
      <c r="G420" s="69">
        <f t="shared" si="13"/>
        <v>411</v>
      </c>
      <c r="H420" s="70" t="str">
        <f>"Check code of #0"&amp;G419</f>
        <v>Check code of #0410</v>
      </c>
      <c r="I420" s="70"/>
      <c r="J420" s="71" t="s">
        <v>590</v>
      </c>
      <c r="K420" s="72">
        <f t="shared" si="12"/>
        <v>411</v>
      </c>
      <c r="L420" s="73" t="s">
        <v>591</v>
      </c>
      <c r="M420" s="81" t="str">
        <f>"#0"&amp;K419&amp;"のチェックコード"</f>
        <v>#0410のチェックコード</v>
      </c>
      <c r="N420" s="74"/>
      <c r="O420" s="74"/>
      <c r="P420" s="81" t="s">
        <v>69</v>
      </c>
      <c r="Q420" s="75">
        <v>2</v>
      </c>
      <c r="R420" s="75" t="s">
        <v>594</v>
      </c>
      <c r="S420" s="76"/>
      <c r="T420" s="82" t="s">
        <v>349</v>
      </c>
      <c r="U420" s="70"/>
      <c r="V420" s="70"/>
      <c r="W420" s="79" t="s">
        <v>269</v>
      </c>
    </row>
    <row r="421" spans="3:23" x14ac:dyDescent="0.2">
      <c r="C421" s="80"/>
      <c r="D421" s="129"/>
      <c r="E421" s="123"/>
      <c r="F421" s="93"/>
      <c r="G421" s="69">
        <f t="shared" si="13"/>
        <v>412</v>
      </c>
      <c r="H421" s="102" t="s">
        <v>410</v>
      </c>
      <c r="I421" s="102"/>
      <c r="J421" s="97"/>
      <c r="K421" s="72">
        <f t="shared" si="12"/>
        <v>412</v>
      </c>
      <c r="L421" s="73" t="s">
        <v>715</v>
      </c>
      <c r="M421" s="81" t="str">
        <f>"#0"&amp;K419&amp;"の割合（%）"</f>
        <v>#0410の割合（%）</v>
      </c>
      <c r="N421" s="74"/>
      <c r="O421" s="74"/>
      <c r="P421" s="81" t="s">
        <v>77</v>
      </c>
      <c r="Q421" s="75">
        <v>5</v>
      </c>
      <c r="R421" s="75" t="s">
        <v>594</v>
      </c>
      <c r="S421" s="76" t="s">
        <v>791</v>
      </c>
      <c r="T421" s="82" t="s">
        <v>349</v>
      </c>
      <c r="U421" s="70" t="s">
        <v>268</v>
      </c>
      <c r="V421" s="70"/>
      <c r="W421" s="79" t="s">
        <v>269</v>
      </c>
    </row>
    <row r="422" spans="3:23" x14ac:dyDescent="0.2">
      <c r="C422" s="98"/>
      <c r="D422" s="130"/>
      <c r="E422" s="78"/>
      <c r="F422" s="104"/>
      <c r="G422" s="69">
        <f t="shared" si="13"/>
        <v>413</v>
      </c>
      <c r="H422" s="70" t="str">
        <f>"Check code of #0"&amp;G421</f>
        <v>Check code of #0412</v>
      </c>
      <c r="I422" s="70"/>
      <c r="J422" s="71" t="s">
        <v>590</v>
      </c>
      <c r="K422" s="72">
        <f t="shared" si="12"/>
        <v>413</v>
      </c>
      <c r="L422" s="73" t="s">
        <v>591</v>
      </c>
      <c r="M422" s="81" t="str">
        <f>"#0"&amp;K421&amp;"のチェックコード"</f>
        <v>#0412のチェックコード</v>
      </c>
      <c r="N422" s="74"/>
      <c r="O422" s="74"/>
      <c r="P422" s="81" t="s">
        <v>69</v>
      </c>
      <c r="Q422" s="75">
        <v>2</v>
      </c>
      <c r="R422" s="75" t="s">
        <v>594</v>
      </c>
      <c r="S422" s="76"/>
      <c r="T422" s="82" t="s">
        <v>349</v>
      </c>
      <c r="U422" s="70"/>
      <c r="V422" s="70"/>
      <c r="W422" s="79" t="s">
        <v>269</v>
      </c>
    </row>
    <row r="423" spans="3:23" x14ac:dyDescent="0.2">
      <c r="C423" s="80"/>
      <c r="D423" s="129"/>
      <c r="E423" s="125" t="s">
        <v>390</v>
      </c>
      <c r="F423" s="93"/>
      <c r="G423" s="69">
        <f t="shared" si="13"/>
        <v>414</v>
      </c>
      <c r="H423" s="102" t="s">
        <v>411</v>
      </c>
      <c r="I423" s="102"/>
      <c r="J423" s="97"/>
      <c r="K423" s="72">
        <f t="shared" si="12"/>
        <v>414</v>
      </c>
      <c r="L423" s="73" t="s">
        <v>598</v>
      </c>
      <c r="M423" s="81" t="s">
        <v>836</v>
      </c>
      <c r="N423" s="74"/>
      <c r="O423" s="74"/>
      <c r="P423" s="81" t="s">
        <v>73</v>
      </c>
      <c r="Q423" s="75">
        <v>255</v>
      </c>
      <c r="R423" s="75" t="s">
        <v>594</v>
      </c>
      <c r="S423" s="76"/>
      <c r="T423" s="82" t="s">
        <v>349</v>
      </c>
      <c r="U423" s="70" t="s">
        <v>268</v>
      </c>
      <c r="V423" s="70"/>
      <c r="W423" s="79" t="s">
        <v>269</v>
      </c>
    </row>
    <row r="424" spans="3:23" x14ac:dyDescent="0.2">
      <c r="C424" s="98"/>
      <c r="D424" s="130"/>
      <c r="E424" s="117"/>
      <c r="F424" s="104"/>
      <c r="G424" s="69">
        <f t="shared" si="13"/>
        <v>415</v>
      </c>
      <c r="H424" s="70" t="str">
        <f>"Check code of #0"&amp;G423</f>
        <v>Check code of #0414</v>
      </c>
      <c r="I424" s="70"/>
      <c r="J424" s="71" t="s">
        <v>590</v>
      </c>
      <c r="K424" s="72">
        <f t="shared" si="12"/>
        <v>415</v>
      </c>
      <c r="L424" s="73" t="s">
        <v>591</v>
      </c>
      <c r="M424" s="81" t="str">
        <f>"#0"&amp;K423&amp;"のチェックコード"</f>
        <v>#0414のチェックコード</v>
      </c>
      <c r="N424" s="74"/>
      <c r="O424" s="74"/>
      <c r="P424" s="81" t="s">
        <v>69</v>
      </c>
      <c r="Q424" s="75">
        <v>2</v>
      </c>
      <c r="R424" s="75" t="s">
        <v>594</v>
      </c>
      <c r="S424" s="76"/>
      <c r="T424" s="82" t="s">
        <v>349</v>
      </c>
      <c r="U424" s="70"/>
      <c r="V424" s="70"/>
      <c r="W424" s="79" t="s">
        <v>269</v>
      </c>
    </row>
    <row r="425" spans="3:23" x14ac:dyDescent="0.2">
      <c r="C425" s="80"/>
      <c r="D425" s="129"/>
      <c r="E425" s="123"/>
      <c r="F425" s="93"/>
      <c r="G425" s="69">
        <f t="shared" si="13"/>
        <v>416</v>
      </c>
      <c r="H425" s="102" t="s">
        <v>412</v>
      </c>
      <c r="I425" s="102"/>
      <c r="J425" s="97"/>
      <c r="K425" s="72">
        <f t="shared" si="12"/>
        <v>416</v>
      </c>
      <c r="L425" s="73" t="s">
        <v>715</v>
      </c>
      <c r="M425" s="81" t="str">
        <f>"#0"&amp;K423&amp;"の割合（%）"</f>
        <v>#0414の割合（%）</v>
      </c>
      <c r="N425" s="74"/>
      <c r="O425" s="74"/>
      <c r="P425" s="81" t="s">
        <v>77</v>
      </c>
      <c r="Q425" s="75">
        <v>5</v>
      </c>
      <c r="R425" s="75" t="s">
        <v>594</v>
      </c>
      <c r="S425" s="76" t="s">
        <v>791</v>
      </c>
      <c r="T425" s="82" t="s">
        <v>349</v>
      </c>
      <c r="U425" s="70" t="s">
        <v>268</v>
      </c>
      <c r="V425" s="70"/>
      <c r="W425" s="79" t="s">
        <v>269</v>
      </c>
    </row>
    <row r="426" spans="3:23" x14ac:dyDescent="0.2">
      <c r="C426" s="105"/>
      <c r="D426" s="132"/>
      <c r="E426" s="78"/>
      <c r="F426" s="101"/>
      <c r="G426" s="69">
        <f t="shared" si="13"/>
        <v>417</v>
      </c>
      <c r="H426" s="70" t="str">
        <f>"Check code of #0"&amp;G425</f>
        <v>Check code of #0416</v>
      </c>
      <c r="I426" s="70"/>
      <c r="J426" s="71" t="s">
        <v>590</v>
      </c>
      <c r="K426" s="72">
        <f t="shared" si="12"/>
        <v>417</v>
      </c>
      <c r="L426" s="73" t="s">
        <v>591</v>
      </c>
      <c r="M426" s="81" t="str">
        <f>"#0"&amp;K425&amp;"のチェックコード"</f>
        <v>#0416のチェックコード</v>
      </c>
      <c r="N426" s="74"/>
      <c r="O426" s="74"/>
      <c r="P426" s="81" t="s">
        <v>69</v>
      </c>
      <c r="Q426" s="75">
        <v>2</v>
      </c>
      <c r="R426" s="75" t="s">
        <v>594</v>
      </c>
      <c r="S426" s="76"/>
      <c r="T426" s="82" t="s">
        <v>349</v>
      </c>
      <c r="U426" s="70"/>
      <c r="V426" s="70"/>
      <c r="W426" s="79" t="s">
        <v>269</v>
      </c>
    </row>
    <row r="427" spans="3:23" ht="13.5" thickBot="1" x14ac:dyDescent="0.25">
      <c r="C427" s="133" t="s">
        <v>68</v>
      </c>
      <c r="D427" s="134"/>
      <c r="E427" s="135"/>
      <c r="F427" s="136" t="s">
        <v>51</v>
      </c>
      <c r="G427" s="137">
        <f t="shared" si="13"/>
        <v>418</v>
      </c>
      <c r="H427" s="138" t="s">
        <v>68</v>
      </c>
      <c r="I427" s="138"/>
      <c r="J427" s="139"/>
      <c r="K427" s="140">
        <f t="shared" si="12"/>
        <v>418</v>
      </c>
      <c r="L427" s="141" t="s">
        <v>598</v>
      </c>
      <c r="M427" s="142" t="s">
        <v>837</v>
      </c>
      <c r="N427" s="142"/>
      <c r="O427" s="142"/>
      <c r="P427" s="143" t="s">
        <v>75</v>
      </c>
      <c r="Q427" s="144">
        <v>65535</v>
      </c>
      <c r="R427" s="144" t="s">
        <v>594</v>
      </c>
      <c r="S427" s="145"/>
      <c r="T427" s="146" t="s">
        <v>349</v>
      </c>
      <c r="U427" s="138" t="s">
        <v>269</v>
      </c>
      <c r="V427" s="138"/>
      <c r="W427" s="139" t="s">
        <v>269</v>
      </c>
    </row>
    <row r="428" spans="3:23" x14ac:dyDescent="0.2">
      <c r="C428" s="3"/>
    </row>
    <row r="429" spans="3:23" x14ac:dyDescent="0.2">
      <c r="C429" s="3" t="s">
        <v>347</v>
      </c>
    </row>
    <row r="430" spans="3:23" x14ac:dyDescent="0.2">
      <c r="C430" s="3"/>
    </row>
    <row r="431" spans="3:23" x14ac:dyDescent="0.2">
      <c r="C431" s="3"/>
    </row>
    <row r="432" spans="3:2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sheetData>
  <sortState xmlns:xlrd2="http://schemas.microsoft.com/office/spreadsheetml/2017/richdata2" ref="C10:J553">
    <sortCondition ref="C10:C553"/>
  </sortState>
  <mergeCells count="28">
    <mergeCell ref="D107:D108"/>
    <mergeCell ref="C8:C9"/>
    <mergeCell ref="K8:L8"/>
    <mergeCell ref="N8:O8"/>
    <mergeCell ref="H8:H9"/>
    <mergeCell ref="C3:J7"/>
    <mergeCell ref="K3:S3"/>
    <mergeCell ref="J8:J9"/>
    <mergeCell ref="D8:D9"/>
    <mergeCell ref="E8:E9"/>
    <mergeCell ref="F8:F9"/>
    <mergeCell ref="G8:G9"/>
    <mergeCell ref="I8:I9"/>
    <mergeCell ref="T3:W4"/>
    <mergeCell ref="K4:L4"/>
    <mergeCell ref="N4:O4"/>
    <mergeCell ref="K5:L5"/>
    <mergeCell ref="P5:S5"/>
    <mergeCell ref="T5:T9"/>
    <mergeCell ref="U5:U9"/>
    <mergeCell ref="K6:L6"/>
    <mergeCell ref="M6:S6"/>
    <mergeCell ref="K7:L7"/>
    <mergeCell ref="M7:S7"/>
    <mergeCell ref="V5:V9"/>
    <mergeCell ref="W5:W9"/>
    <mergeCell ref="P4:Q4"/>
    <mergeCell ref="N5:O5"/>
  </mergeCells>
  <phoneticPr fontId="1"/>
  <pageMargins left="0.7" right="0.7" top="0.75" bottom="0.75" header="0.3" footer="0.3"/>
  <pageSetup paperSize="9" scale="1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0"/>
  <sheetViews>
    <sheetView topLeftCell="D1" zoomScale="70" zoomScaleNormal="70" workbookViewId="0">
      <selection activeCell="B1" sqref="B1"/>
    </sheetView>
  </sheetViews>
  <sheetFormatPr defaultRowHeight="13" x14ac:dyDescent="0.2"/>
  <cols>
    <col min="1" max="1" width="8.7265625" style="148"/>
    <col min="2" max="2" width="10.90625" style="52" customWidth="1"/>
    <col min="3" max="3" width="18.36328125" style="52" customWidth="1"/>
    <col min="4" max="4" width="57" style="52" bestFit="1" customWidth="1"/>
    <col min="5" max="5" width="7.453125" style="52" bestFit="1" customWidth="1"/>
    <col min="6" max="6" width="32.08984375" style="52" bestFit="1" customWidth="1"/>
    <col min="7" max="7" width="15.26953125" style="52" customWidth="1"/>
    <col min="8" max="9" width="5.453125" style="52" customWidth="1"/>
    <col min="10" max="10" width="8.90625" style="52"/>
    <col min="11" max="11" width="34.6328125" style="52" bestFit="1" customWidth="1"/>
    <col min="12" max="13" width="6.26953125" style="52" customWidth="1"/>
    <col min="14" max="14" width="10.08984375" style="52" customWidth="1"/>
    <col min="15" max="15" width="5.36328125" style="52" customWidth="1"/>
    <col min="16" max="16" width="9.08984375" style="52" customWidth="1"/>
    <col min="17" max="17" width="34.6328125" style="52" bestFit="1" customWidth="1"/>
    <col min="18" max="18" width="8.90625" style="147"/>
    <col min="19" max="16384" width="8.7265625" style="148"/>
  </cols>
  <sheetData>
    <row r="1" spans="2:24" customFormat="1" ht="15" x14ac:dyDescent="0.2">
      <c r="B1" s="175" t="s">
        <v>869</v>
      </c>
      <c r="C1" s="52"/>
      <c r="D1" s="2"/>
      <c r="E1" s="2"/>
      <c r="F1" s="2"/>
      <c r="G1" s="2"/>
      <c r="H1" s="2"/>
      <c r="I1" s="2"/>
      <c r="J1" s="2"/>
      <c r="K1" s="2"/>
      <c r="L1" s="2"/>
      <c r="M1" s="2"/>
      <c r="N1" s="2"/>
      <c r="O1" s="2"/>
      <c r="P1" s="2"/>
      <c r="Q1" s="2"/>
      <c r="R1" s="2"/>
      <c r="S1" s="2"/>
      <c r="T1" s="2"/>
      <c r="U1" s="2"/>
      <c r="V1" s="2"/>
      <c r="W1" s="2"/>
      <c r="X1" s="4"/>
    </row>
    <row r="2" spans="2:24" ht="13.5" thickBot="1" x14ac:dyDescent="0.25">
      <c r="B2" s="51" t="s">
        <v>364</v>
      </c>
    </row>
    <row r="3" spans="2:24" ht="13.5" thickBot="1" x14ac:dyDescent="0.25">
      <c r="B3" s="225" t="s">
        <v>561</v>
      </c>
      <c r="C3" s="226"/>
      <c r="D3" s="226"/>
      <c r="E3" s="226"/>
      <c r="F3" s="226"/>
      <c r="G3" s="226"/>
      <c r="H3" s="227"/>
      <c r="I3" s="208" t="s">
        <v>284</v>
      </c>
      <c r="J3" s="209"/>
      <c r="K3" s="209"/>
      <c r="L3" s="209"/>
      <c r="M3" s="209"/>
      <c r="N3" s="210"/>
      <c r="O3" s="210"/>
      <c r="P3" s="210"/>
      <c r="Q3" s="211"/>
      <c r="R3" s="176" t="s">
        <v>562</v>
      </c>
      <c r="S3" s="177"/>
      <c r="T3" s="178"/>
      <c r="U3" s="147"/>
    </row>
    <row r="4" spans="2:24" ht="22.5" thickBot="1" x14ac:dyDescent="0.25">
      <c r="B4" s="228"/>
      <c r="C4" s="229"/>
      <c r="D4" s="229"/>
      <c r="E4" s="229"/>
      <c r="F4" s="229"/>
      <c r="G4" s="229"/>
      <c r="H4" s="204"/>
      <c r="I4" s="182" t="s">
        <v>563</v>
      </c>
      <c r="J4" s="183"/>
      <c r="K4" s="53" t="s">
        <v>361</v>
      </c>
      <c r="L4" s="184" t="s">
        <v>564</v>
      </c>
      <c r="M4" s="183"/>
      <c r="N4" s="183" t="s">
        <v>362</v>
      </c>
      <c r="O4" s="183"/>
      <c r="P4" s="54" t="s">
        <v>566</v>
      </c>
      <c r="Q4" s="55" t="s">
        <v>269</v>
      </c>
      <c r="R4" s="179"/>
      <c r="S4" s="224"/>
      <c r="T4" s="181"/>
      <c r="U4" s="147"/>
    </row>
    <row r="5" spans="2:24" x14ac:dyDescent="0.2">
      <c r="B5" s="228"/>
      <c r="C5" s="229"/>
      <c r="D5" s="229"/>
      <c r="E5" s="229"/>
      <c r="F5" s="229"/>
      <c r="G5" s="229"/>
      <c r="H5" s="204"/>
      <c r="I5" s="185" t="s">
        <v>567</v>
      </c>
      <c r="J5" s="186"/>
      <c r="K5" s="56" t="s">
        <v>568</v>
      </c>
      <c r="L5" s="187" t="s">
        <v>569</v>
      </c>
      <c r="M5" s="187"/>
      <c r="N5" s="187" t="s">
        <v>838</v>
      </c>
      <c r="O5" s="187"/>
      <c r="P5" s="187"/>
      <c r="Q5" s="188"/>
      <c r="R5" s="189" t="s">
        <v>839</v>
      </c>
      <c r="S5" s="192" t="s">
        <v>840</v>
      </c>
      <c r="T5" s="196" t="s">
        <v>574</v>
      </c>
      <c r="U5" s="147"/>
    </row>
    <row r="6" spans="2:24" x14ac:dyDescent="0.2">
      <c r="B6" s="228"/>
      <c r="C6" s="229"/>
      <c r="D6" s="229"/>
      <c r="E6" s="229"/>
      <c r="F6" s="229"/>
      <c r="G6" s="229"/>
      <c r="H6" s="204"/>
      <c r="I6" s="185" t="s">
        <v>575</v>
      </c>
      <c r="J6" s="186"/>
      <c r="K6" s="187" t="s">
        <v>841</v>
      </c>
      <c r="L6" s="187"/>
      <c r="M6" s="187"/>
      <c r="N6" s="187"/>
      <c r="O6" s="187"/>
      <c r="P6" s="187"/>
      <c r="Q6" s="188"/>
      <c r="R6" s="190"/>
      <c r="S6" s="193"/>
      <c r="T6" s="197"/>
      <c r="U6" s="147"/>
    </row>
    <row r="7" spans="2:24" ht="13.9" customHeight="1" thickBot="1" x14ac:dyDescent="0.25">
      <c r="B7" s="230"/>
      <c r="C7" s="206"/>
      <c r="D7" s="206"/>
      <c r="E7" s="206"/>
      <c r="F7" s="206"/>
      <c r="G7" s="206"/>
      <c r="H7" s="207"/>
      <c r="I7" s="185" t="s">
        <v>577</v>
      </c>
      <c r="J7" s="186"/>
      <c r="K7" s="195" t="s">
        <v>559</v>
      </c>
      <c r="L7" s="187"/>
      <c r="M7" s="187"/>
      <c r="N7" s="187"/>
      <c r="O7" s="187"/>
      <c r="P7" s="187"/>
      <c r="Q7" s="188"/>
      <c r="R7" s="190"/>
      <c r="S7" s="193"/>
      <c r="T7" s="197"/>
      <c r="U7" s="147"/>
    </row>
    <row r="8" spans="2:24" ht="13.5" thickBot="1" x14ac:dyDescent="0.25">
      <c r="B8" s="219" t="s">
        <v>313</v>
      </c>
      <c r="C8" s="214" t="s">
        <v>314</v>
      </c>
      <c r="D8" s="214" t="s">
        <v>315</v>
      </c>
      <c r="E8" s="214" t="s">
        <v>312</v>
      </c>
      <c r="F8" s="214" t="s">
        <v>316</v>
      </c>
      <c r="G8" s="214" t="s">
        <v>318</v>
      </c>
      <c r="H8" s="212" t="s">
        <v>317</v>
      </c>
      <c r="I8" s="221" t="s">
        <v>578</v>
      </c>
      <c r="J8" s="222"/>
      <c r="K8" s="57" t="s">
        <v>579</v>
      </c>
      <c r="L8" s="223" t="s">
        <v>580</v>
      </c>
      <c r="M8" s="223"/>
      <c r="N8" s="58" t="s">
        <v>581</v>
      </c>
      <c r="O8" s="59"/>
      <c r="P8" s="59"/>
      <c r="Q8" s="60"/>
      <c r="R8" s="190"/>
      <c r="S8" s="193"/>
      <c r="T8" s="197"/>
      <c r="U8" s="147"/>
    </row>
    <row r="9" spans="2:24" ht="34" thickBot="1" x14ac:dyDescent="0.25">
      <c r="B9" s="220"/>
      <c r="C9" s="215"/>
      <c r="D9" s="215"/>
      <c r="E9" s="216"/>
      <c r="F9" s="216"/>
      <c r="G9" s="216"/>
      <c r="H9" s="213"/>
      <c r="I9" s="61" t="s">
        <v>582</v>
      </c>
      <c r="J9" s="62" t="s">
        <v>566</v>
      </c>
      <c r="K9" s="63" t="s">
        <v>583</v>
      </c>
      <c r="L9" s="63" t="s">
        <v>584</v>
      </c>
      <c r="M9" s="63" t="s">
        <v>585</v>
      </c>
      <c r="N9" s="63" t="s">
        <v>586</v>
      </c>
      <c r="O9" s="63" t="s">
        <v>587</v>
      </c>
      <c r="P9" s="63" t="s">
        <v>588</v>
      </c>
      <c r="Q9" s="64" t="s">
        <v>589</v>
      </c>
      <c r="R9" s="191"/>
      <c r="S9" s="194"/>
      <c r="T9" s="198"/>
      <c r="U9" s="147"/>
    </row>
    <row r="10" spans="2:24" ht="13.9" customHeight="1" x14ac:dyDescent="0.2">
      <c r="B10" s="165" t="s">
        <v>61</v>
      </c>
      <c r="C10" s="66" t="s">
        <v>227</v>
      </c>
      <c r="D10" s="67"/>
      <c r="E10" s="149">
        <v>1</v>
      </c>
      <c r="F10" s="81" t="s">
        <v>52</v>
      </c>
      <c r="G10" s="81"/>
      <c r="H10" s="150" t="s">
        <v>590</v>
      </c>
      <c r="I10" s="151">
        <v>1001</v>
      </c>
      <c r="J10" s="152" t="s">
        <v>842</v>
      </c>
      <c r="K10" s="152" t="s">
        <v>271</v>
      </c>
      <c r="L10" s="153" t="s">
        <v>279</v>
      </c>
      <c r="M10" s="152"/>
      <c r="N10" s="152" t="s">
        <v>70</v>
      </c>
      <c r="O10" s="154">
        <v>8</v>
      </c>
      <c r="P10" s="154" t="s">
        <v>594</v>
      </c>
      <c r="Q10" s="155"/>
      <c r="R10" s="77" t="s">
        <v>349</v>
      </c>
      <c r="S10" s="70" t="s">
        <v>269</v>
      </c>
      <c r="T10" s="79" t="s">
        <v>269</v>
      </c>
    </row>
    <row r="11" spans="2:24" x14ac:dyDescent="0.2">
      <c r="B11" s="98"/>
      <c r="C11" s="66" t="s">
        <v>62</v>
      </c>
      <c r="D11" s="67"/>
      <c r="E11" s="149">
        <f>E10+1</f>
        <v>2</v>
      </c>
      <c r="F11" s="81" t="s">
        <v>62</v>
      </c>
      <c r="G11" s="81"/>
      <c r="H11" s="150" t="s">
        <v>590</v>
      </c>
      <c r="I11" s="156">
        <f>I10+1</f>
        <v>1002</v>
      </c>
      <c r="J11" s="73" t="s">
        <v>842</v>
      </c>
      <c r="K11" s="73" t="s">
        <v>281</v>
      </c>
      <c r="L11" s="73"/>
      <c r="M11" s="73"/>
      <c r="N11" s="81" t="s">
        <v>69</v>
      </c>
      <c r="O11" s="75">
        <v>2</v>
      </c>
      <c r="P11" s="75" t="s">
        <v>594</v>
      </c>
      <c r="Q11" s="157"/>
      <c r="R11" s="77" t="s">
        <v>349</v>
      </c>
      <c r="S11" s="70"/>
      <c r="T11" s="79" t="s">
        <v>269</v>
      </c>
      <c r="U11" s="147"/>
    </row>
    <row r="12" spans="2:24" x14ac:dyDescent="0.2">
      <c r="B12" s="105"/>
      <c r="C12" s="68" t="s">
        <v>150</v>
      </c>
      <c r="D12" s="68"/>
      <c r="E12" s="149">
        <f t="shared" ref="E12:E19" si="0">E11+1</f>
        <v>3</v>
      </c>
      <c r="F12" s="81" t="s">
        <v>63</v>
      </c>
      <c r="G12" s="81"/>
      <c r="H12" s="150" t="s">
        <v>590</v>
      </c>
      <c r="I12" s="156">
        <f t="shared" ref="I12:I68" si="1">I11+1</f>
        <v>1003</v>
      </c>
      <c r="J12" s="158" t="s">
        <v>353</v>
      </c>
      <c r="K12" s="73" t="s">
        <v>597</v>
      </c>
      <c r="L12" s="73"/>
      <c r="M12" s="73"/>
      <c r="N12" s="73" t="s">
        <v>71</v>
      </c>
      <c r="O12" s="75">
        <v>26</v>
      </c>
      <c r="P12" s="75" t="s">
        <v>594</v>
      </c>
      <c r="Q12" s="157"/>
      <c r="R12" s="77" t="s">
        <v>349</v>
      </c>
      <c r="S12" s="70"/>
      <c r="T12" s="79" t="s">
        <v>269</v>
      </c>
      <c r="U12" s="147"/>
    </row>
    <row r="13" spans="2:24" x14ac:dyDescent="0.2">
      <c r="B13" s="165" t="s">
        <v>53</v>
      </c>
      <c r="C13" s="84" t="s">
        <v>54</v>
      </c>
      <c r="D13" s="85"/>
      <c r="E13" s="149">
        <f t="shared" si="0"/>
        <v>4</v>
      </c>
      <c r="F13" s="81" t="s">
        <v>54</v>
      </c>
      <c r="G13" s="81"/>
      <c r="H13" s="157"/>
      <c r="I13" s="156">
        <f t="shared" si="1"/>
        <v>1004</v>
      </c>
      <c r="J13" s="73" t="s">
        <v>843</v>
      </c>
      <c r="K13" s="73" t="s">
        <v>599</v>
      </c>
      <c r="L13" s="73"/>
      <c r="M13" s="73"/>
      <c r="N13" s="73" t="s">
        <v>73</v>
      </c>
      <c r="O13" s="75">
        <v>255</v>
      </c>
      <c r="P13" s="75" t="s">
        <v>594</v>
      </c>
      <c r="Q13" s="157"/>
      <c r="R13" s="77" t="s">
        <v>349</v>
      </c>
      <c r="S13" s="70"/>
      <c r="T13" s="79" t="s">
        <v>269</v>
      </c>
      <c r="U13" s="147"/>
    </row>
    <row r="14" spans="2:24" x14ac:dyDescent="0.2">
      <c r="B14" s="98"/>
      <c r="C14" s="88"/>
      <c r="D14" s="89"/>
      <c r="E14" s="149">
        <f t="shared" si="0"/>
        <v>5</v>
      </c>
      <c r="F14" s="81" t="s">
        <v>418</v>
      </c>
      <c r="G14" s="81"/>
      <c r="H14" s="150" t="s">
        <v>590</v>
      </c>
      <c r="I14" s="156">
        <f t="shared" si="1"/>
        <v>1005</v>
      </c>
      <c r="J14" s="73" t="s">
        <v>842</v>
      </c>
      <c r="K14" s="73" t="s">
        <v>844</v>
      </c>
      <c r="L14" s="73"/>
      <c r="M14" s="73"/>
      <c r="N14" s="81" t="s">
        <v>69</v>
      </c>
      <c r="O14" s="75">
        <v>2</v>
      </c>
      <c r="P14" s="75" t="s">
        <v>594</v>
      </c>
      <c r="Q14" s="157"/>
      <c r="R14" s="77" t="s">
        <v>349</v>
      </c>
      <c r="S14" s="70"/>
      <c r="T14" s="79" t="s">
        <v>269</v>
      </c>
      <c r="U14" s="147"/>
    </row>
    <row r="15" spans="2:24" x14ac:dyDescent="0.2">
      <c r="B15" s="98"/>
      <c r="C15" s="84" t="s">
        <v>55</v>
      </c>
      <c r="D15" s="85"/>
      <c r="E15" s="149">
        <f>E14+1</f>
        <v>6</v>
      </c>
      <c r="F15" s="81" t="s">
        <v>55</v>
      </c>
      <c r="G15" s="81"/>
      <c r="H15" s="157"/>
      <c r="I15" s="156">
        <f t="shared" si="1"/>
        <v>1006</v>
      </c>
      <c r="J15" s="73" t="s">
        <v>843</v>
      </c>
      <c r="K15" s="73" t="s">
        <v>600</v>
      </c>
      <c r="L15" s="73"/>
      <c r="M15" s="73"/>
      <c r="N15" s="73" t="s">
        <v>73</v>
      </c>
      <c r="O15" s="75">
        <v>255</v>
      </c>
      <c r="P15" s="75" t="s">
        <v>594</v>
      </c>
      <c r="Q15" s="157"/>
      <c r="R15" s="77" t="s">
        <v>349</v>
      </c>
      <c r="S15" s="70"/>
      <c r="T15" s="79" t="s">
        <v>269</v>
      </c>
      <c r="U15" s="147"/>
    </row>
    <row r="16" spans="2:24" x14ac:dyDescent="0.2">
      <c r="B16" s="98"/>
      <c r="C16" s="91"/>
      <c r="D16" s="92"/>
      <c r="E16" s="149">
        <f t="shared" si="0"/>
        <v>7</v>
      </c>
      <c r="F16" s="81" t="str">
        <f>"Check code of #000"&amp;E15</f>
        <v>Check code of #0006</v>
      </c>
      <c r="G16" s="81"/>
      <c r="H16" s="150" t="s">
        <v>590</v>
      </c>
      <c r="I16" s="156">
        <f t="shared" si="1"/>
        <v>1007</v>
      </c>
      <c r="J16" s="73" t="s">
        <v>842</v>
      </c>
      <c r="K16" s="73" t="s">
        <v>845</v>
      </c>
      <c r="L16" s="73"/>
      <c r="M16" s="73"/>
      <c r="N16" s="81" t="s">
        <v>69</v>
      </c>
      <c r="O16" s="75">
        <v>2</v>
      </c>
      <c r="P16" s="75" t="s">
        <v>594</v>
      </c>
      <c r="Q16" s="157"/>
      <c r="R16" s="77" t="s">
        <v>349</v>
      </c>
      <c r="S16" s="70"/>
      <c r="T16" s="79" t="s">
        <v>269</v>
      </c>
      <c r="U16" s="147"/>
    </row>
    <row r="17" spans="1:21" x14ac:dyDescent="0.2">
      <c r="B17" s="98"/>
      <c r="C17" s="88"/>
      <c r="D17" s="89"/>
      <c r="E17" s="149">
        <f>E16+1</f>
        <v>8</v>
      </c>
      <c r="F17" s="81" t="s">
        <v>56</v>
      </c>
      <c r="G17" s="81"/>
      <c r="H17" s="150" t="s">
        <v>590</v>
      </c>
      <c r="I17" s="156">
        <f t="shared" si="1"/>
        <v>1008</v>
      </c>
      <c r="J17" s="73" t="s">
        <v>842</v>
      </c>
      <c r="K17" s="73" t="s">
        <v>846</v>
      </c>
      <c r="L17" s="73"/>
      <c r="M17" s="73"/>
      <c r="N17" s="81" t="s">
        <v>69</v>
      </c>
      <c r="O17" s="75">
        <v>3</v>
      </c>
      <c r="P17" s="159" t="s">
        <v>282</v>
      </c>
      <c r="Q17" s="157"/>
      <c r="R17" s="77" t="s">
        <v>349</v>
      </c>
      <c r="S17" s="70"/>
      <c r="T17" s="79" t="s">
        <v>269</v>
      </c>
      <c r="U17" s="147"/>
    </row>
    <row r="18" spans="1:21" x14ac:dyDescent="0.2">
      <c r="B18" s="98"/>
      <c r="C18" s="84" t="s">
        <v>18</v>
      </c>
      <c r="D18" s="85"/>
      <c r="E18" s="149">
        <f t="shared" si="0"/>
        <v>9</v>
      </c>
      <c r="F18" s="81" t="s">
        <v>18</v>
      </c>
      <c r="G18" s="81"/>
      <c r="H18" s="157"/>
      <c r="I18" s="156">
        <f t="shared" si="1"/>
        <v>1009</v>
      </c>
      <c r="J18" s="73" t="s">
        <v>843</v>
      </c>
      <c r="K18" s="73" t="s">
        <v>603</v>
      </c>
      <c r="L18" s="73"/>
      <c r="M18" s="73"/>
      <c r="N18" s="73" t="s">
        <v>73</v>
      </c>
      <c r="O18" s="75">
        <v>255</v>
      </c>
      <c r="P18" s="75" t="s">
        <v>594</v>
      </c>
      <c r="Q18" s="157"/>
      <c r="R18" s="77" t="s">
        <v>349</v>
      </c>
      <c r="S18" s="70"/>
      <c r="T18" s="79" t="s">
        <v>269</v>
      </c>
      <c r="U18" s="147"/>
    </row>
    <row r="19" spans="1:21" x14ac:dyDescent="0.2">
      <c r="B19" s="98"/>
      <c r="C19" s="91"/>
      <c r="D19" s="92"/>
      <c r="E19" s="149">
        <f t="shared" si="0"/>
        <v>10</v>
      </c>
      <c r="F19" s="81" t="str">
        <f>"Check code of #000"&amp;E18</f>
        <v>Check code of #0009</v>
      </c>
      <c r="G19" s="81"/>
      <c r="H19" s="150" t="s">
        <v>590</v>
      </c>
      <c r="I19" s="156">
        <f t="shared" si="1"/>
        <v>1010</v>
      </c>
      <c r="J19" s="73" t="s">
        <v>842</v>
      </c>
      <c r="K19" s="73" t="s">
        <v>847</v>
      </c>
      <c r="L19" s="73"/>
      <c r="M19" s="73"/>
      <c r="N19" s="81" t="s">
        <v>69</v>
      </c>
      <c r="O19" s="75">
        <v>2</v>
      </c>
      <c r="P19" s="75" t="s">
        <v>594</v>
      </c>
      <c r="Q19" s="157"/>
      <c r="R19" s="77" t="s">
        <v>349</v>
      </c>
      <c r="S19" s="70"/>
      <c r="T19" s="79" t="s">
        <v>269</v>
      </c>
      <c r="U19" s="147"/>
    </row>
    <row r="20" spans="1:21" x14ac:dyDescent="0.2">
      <c r="B20" s="98"/>
      <c r="C20" s="88"/>
      <c r="D20" s="89"/>
      <c r="E20" s="149">
        <f>E19+1</f>
        <v>11</v>
      </c>
      <c r="F20" s="81" t="s">
        <v>57</v>
      </c>
      <c r="G20" s="81"/>
      <c r="H20" s="150" t="s">
        <v>590</v>
      </c>
      <c r="I20" s="156">
        <f t="shared" si="1"/>
        <v>1011</v>
      </c>
      <c r="J20" s="73" t="s">
        <v>842</v>
      </c>
      <c r="K20" s="73" t="s">
        <v>848</v>
      </c>
      <c r="L20" s="73"/>
      <c r="M20" s="73"/>
      <c r="N20" s="73" t="s">
        <v>70</v>
      </c>
      <c r="O20" s="75">
        <v>5</v>
      </c>
      <c r="P20" s="75" t="s">
        <v>594</v>
      </c>
      <c r="Q20" s="157"/>
      <c r="R20" s="77" t="s">
        <v>349</v>
      </c>
      <c r="S20" s="70"/>
      <c r="T20" s="79" t="s">
        <v>269</v>
      </c>
      <c r="U20" s="147"/>
    </row>
    <row r="21" spans="1:21" x14ac:dyDescent="0.2">
      <c r="B21" s="98"/>
      <c r="C21" s="86" t="s">
        <v>19</v>
      </c>
      <c r="D21" s="86" t="s">
        <v>19</v>
      </c>
      <c r="E21" s="149">
        <f t="shared" ref="E21:E68" si="2">E20+1</f>
        <v>12</v>
      </c>
      <c r="F21" s="81" t="s">
        <v>19</v>
      </c>
      <c r="G21" s="81"/>
      <c r="H21" s="157"/>
      <c r="I21" s="156">
        <f t="shared" si="1"/>
        <v>1012</v>
      </c>
      <c r="J21" s="73" t="s">
        <v>843</v>
      </c>
      <c r="K21" s="74" t="s">
        <v>607</v>
      </c>
      <c r="L21" s="73"/>
      <c r="M21" s="73"/>
      <c r="N21" s="81" t="s">
        <v>75</v>
      </c>
      <c r="O21" s="75">
        <v>65535</v>
      </c>
      <c r="P21" s="75" t="s">
        <v>594</v>
      </c>
      <c r="Q21" s="157"/>
      <c r="R21" s="77" t="s">
        <v>349</v>
      </c>
      <c r="S21" s="70"/>
      <c r="T21" s="79" t="s">
        <v>269</v>
      </c>
      <c r="U21" s="147"/>
    </row>
    <row r="22" spans="1:21" x14ac:dyDescent="0.2">
      <c r="B22" s="98"/>
      <c r="C22" s="93"/>
      <c r="D22" s="90"/>
      <c r="E22" s="149">
        <f t="shared" si="2"/>
        <v>13</v>
      </c>
      <c r="F22" s="81" t="str">
        <f>"Check code of #00"&amp;E21</f>
        <v>Check code of #0012</v>
      </c>
      <c r="G22" s="81"/>
      <c r="H22" s="150" t="s">
        <v>590</v>
      </c>
      <c r="I22" s="156">
        <f t="shared" si="1"/>
        <v>1013</v>
      </c>
      <c r="J22" s="73" t="s">
        <v>842</v>
      </c>
      <c r="K22" s="81" t="str">
        <f>"#"&amp;I21&amp;"のチェックコード"</f>
        <v>#1012のチェックコード</v>
      </c>
      <c r="L22" s="73"/>
      <c r="M22" s="73"/>
      <c r="N22" s="81" t="s">
        <v>69</v>
      </c>
      <c r="O22" s="75">
        <v>2</v>
      </c>
      <c r="P22" s="75" t="s">
        <v>594</v>
      </c>
      <c r="Q22" s="157"/>
      <c r="R22" s="77" t="s">
        <v>349</v>
      </c>
      <c r="S22" s="70"/>
      <c r="T22" s="79" t="s">
        <v>269</v>
      </c>
      <c r="U22" s="147"/>
    </row>
    <row r="23" spans="1:21" x14ac:dyDescent="0.2">
      <c r="B23" s="98"/>
      <c r="C23" s="93"/>
      <c r="D23" s="86" t="s">
        <v>58</v>
      </c>
      <c r="E23" s="149">
        <f t="shared" si="2"/>
        <v>14</v>
      </c>
      <c r="F23" s="81" t="s">
        <v>58</v>
      </c>
      <c r="G23" s="81"/>
      <c r="H23" s="157"/>
      <c r="I23" s="156">
        <f t="shared" si="1"/>
        <v>1014</v>
      </c>
      <c r="J23" s="73" t="s">
        <v>843</v>
      </c>
      <c r="K23" s="74" t="s">
        <v>608</v>
      </c>
      <c r="L23" s="73"/>
      <c r="M23" s="73"/>
      <c r="N23" s="81" t="s">
        <v>72</v>
      </c>
      <c r="O23" s="75">
        <v>255</v>
      </c>
      <c r="P23" s="75" t="s">
        <v>594</v>
      </c>
      <c r="Q23" s="157"/>
      <c r="R23" s="77" t="s">
        <v>349</v>
      </c>
      <c r="S23" s="70"/>
      <c r="T23" s="79" t="s">
        <v>269</v>
      </c>
      <c r="U23" s="147"/>
    </row>
    <row r="24" spans="1:21" x14ac:dyDescent="0.2">
      <c r="B24" s="98"/>
      <c r="C24" s="90"/>
      <c r="D24" s="90"/>
      <c r="E24" s="149">
        <f t="shared" si="2"/>
        <v>15</v>
      </c>
      <c r="F24" s="81" t="str">
        <f>"Check code of #00"&amp;E23</f>
        <v>Check code of #0014</v>
      </c>
      <c r="G24" s="81"/>
      <c r="H24" s="150" t="s">
        <v>590</v>
      </c>
      <c r="I24" s="156">
        <f t="shared" si="1"/>
        <v>1015</v>
      </c>
      <c r="J24" s="73" t="s">
        <v>842</v>
      </c>
      <c r="K24" s="81" t="str">
        <f>"#"&amp;I23&amp;"のチェックコード"</f>
        <v>#1014のチェックコード</v>
      </c>
      <c r="L24" s="73"/>
      <c r="M24" s="73"/>
      <c r="N24" s="81" t="s">
        <v>69</v>
      </c>
      <c r="O24" s="75">
        <v>2</v>
      </c>
      <c r="P24" s="75" t="s">
        <v>594</v>
      </c>
      <c r="Q24" s="157"/>
      <c r="R24" s="77" t="s">
        <v>349</v>
      </c>
      <c r="S24" s="70"/>
      <c r="T24" s="79" t="s">
        <v>269</v>
      </c>
      <c r="U24" s="147"/>
    </row>
    <row r="25" spans="1:21" ht="13.9" customHeight="1" x14ac:dyDescent="0.2">
      <c r="B25" s="98"/>
      <c r="C25" s="84" t="s">
        <v>67</v>
      </c>
      <c r="D25" s="85"/>
      <c r="E25" s="149">
        <f t="shared" si="2"/>
        <v>16</v>
      </c>
      <c r="F25" s="81" t="s">
        <v>375</v>
      </c>
      <c r="G25" s="81"/>
      <c r="H25" s="157"/>
      <c r="I25" s="156">
        <f t="shared" si="1"/>
        <v>1016</v>
      </c>
      <c r="J25" s="73" t="s">
        <v>843</v>
      </c>
      <c r="K25" s="74" t="s">
        <v>273</v>
      </c>
      <c r="L25" s="73"/>
      <c r="M25" s="73"/>
      <c r="N25" s="81" t="s">
        <v>72</v>
      </c>
      <c r="O25" s="75">
        <v>255</v>
      </c>
      <c r="P25" s="75" t="s">
        <v>594</v>
      </c>
      <c r="Q25" s="157"/>
      <c r="R25" s="77" t="s">
        <v>349</v>
      </c>
      <c r="S25" s="70"/>
      <c r="T25" s="79" t="s">
        <v>269</v>
      </c>
      <c r="U25" s="147"/>
    </row>
    <row r="26" spans="1:21" ht="13.9" customHeight="1" x14ac:dyDescent="0.2">
      <c r="B26" s="98"/>
      <c r="C26" s="88"/>
      <c r="D26" s="89"/>
      <c r="E26" s="149">
        <f t="shared" si="2"/>
        <v>17</v>
      </c>
      <c r="F26" s="81" t="str">
        <f>"Check code of #00"&amp;E25</f>
        <v>Check code of #0016</v>
      </c>
      <c r="G26" s="81"/>
      <c r="H26" s="150" t="s">
        <v>590</v>
      </c>
      <c r="I26" s="156">
        <f t="shared" si="1"/>
        <v>1017</v>
      </c>
      <c r="J26" s="73" t="s">
        <v>842</v>
      </c>
      <c r="K26" s="81" t="str">
        <f>"#"&amp;I25&amp;"のチェックコード"</f>
        <v>#1016のチェックコード</v>
      </c>
      <c r="L26" s="73"/>
      <c r="M26" s="73"/>
      <c r="N26" s="81" t="s">
        <v>69</v>
      </c>
      <c r="O26" s="75">
        <v>2</v>
      </c>
      <c r="P26" s="75" t="s">
        <v>594</v>
      </c>
      <c r="Q26" s="157"/>
      <c r="R26" s="77" t="s">
        <v>349</v>
      </c>
      <c r="S26" s="70"/>
      <c r="T26" s="79" t="s">
        <v>269</v>
      </c>
      <c r="U26" s="147"/>
    </row>
    <row r="27" spans="1:21" ht="13.9" customHeight="1" x14ac:dyDescent="0.2">
      <c r="B27" s="105"/>
      <c r="C27" s="66" t="s">
        <v>60</v>
      </c>
      <c r="D27" s="67"/>
      <c r="E27" s="149">
        <f t="shared" si="2"/>
        <v>18</v>
      </c>
      <c r="F27" s="81" t="s">
        <v>372</v>
      </c>
      <c r="G27" s="81"/>
      <c r="H27" s="150" t="s">
        <v>590</v>
      </c>
      <c r="I27" s="156">
        <f t="shared" si="1"/>
        <v>1018</v>
      </c>
      <c r="J27" s="73" t="s">
        <v>842</v>
      </c>
      <c r="K27" s="74" t="s">
        <v>609</v>
      </c>
      <c r="L27" s="73"/>
      <c r="M27" s="73"/>
      <c r="N27" s="81" t="s">
        <v>69</v>
      </c>
      <c r="O27" s="75">
        <v>2</v>
      </c>
      <c r="P27" s="75" t="s">
        <v>594</v>
      </c>
      <c r="Q27" s="157" t="s">
        <v>849</v>
      </c>
      <c r="R27" s="77" t="s">
        <v>349</v>
      </c>
      <c r="S27" s="70"/>
      <c r="T27" s="79" t="s">
        <v>269</v>
      </c>
      <c r="U27" s="147"/>
    </row>
    <row r="28" spans="1:21" ht="14" x14ac:dyDescent="0.2">
      <c r="A28" s="160"/>
      <c r="B28" s="166" t="s">
        <v>216</v>
      </c>
      <c r="C28" s="66" t="s">
        <v>59</v>
      </c>
      <c r="D28" s="67"/>
      <c r="E28" s="149">
        <f t="shared" si="2"/>
        <v>19</v>
      </c>
      <c r="F28" s="81" t="s">
        <v>304</v>
      </c>
      <c r="G28" s="81"/>
      <c r="H28" s="150" t="s">
        <v>590</v>
      </c>
      <c r="I28" s="156">
        <f t="shared" si="1"/>
        <v>1019</v>
      </c>
      <c r="J28" s="73" t="s">
        <v>842</v>
      </c>
      <c r="K28" s="74" t="s">
        <v>304</v>
      </c>
      <c r="L28" s="73"/>
      <c r="M28" s="73"/>
      <c r="N28" s="81" t="s">
        <v>69</v>
      </c>
      <c r="O28" s="75">
        <v>1</v>
      </c>
      <c r="P28" s="75" t="s">
        <v>594</v>
      </c>
      <c r="Q28" s="157" t="s">
        <v>850</v>
      </c>
      <c r="R28" s="77" t="s">
        <v>349</v>
      </c>
      <c r="S28" s="70"/>
      <c r="T28" s="79" t="s">
        <v>269</v>
      </c>
      <c r="U28" s="147"/>
    </row>
    <row r="29" spans="1:21" ht="14" x14ac:dyDescent="0.2">
      <c r="A29" s="160"/>
      <c r="B29" s="165" t="s">
        <v>217</v>
      </c>
      <c r="C29" s="66" t="s">
        <v>306</v>
      </c>
      <c r="D29" s="67"/>
      <c r="E29" s="149">
        <f t="shared" si="2"/>
        <v>20</v>
      </c>
      <c r="F29" s="81" t="s">
        <v>305</v>
      </c>
      <c r="G29" s="81"/>
      <c r="H29" s="150" t="s">
        <v>590</v>
      </c>
      <c r="I29" s="156">
        <f t="shared" si="1"/>
        <v>1020</v>
      </c>
      <c r="J29" s="73" t="s">
        <v>842</v>
      </c>
      <c r="K29" s="74" t="s">
        <v>612</v>
      </c>
      <c r="L29" s="161" t="s">
        <v>279</v>
      </c>
      <c r="M29" s="73"/>
      <c r="N29" s="81" t="s">
        <v>69</v>
      </c>
      <c r="O29" s="75">
        <v>1</v>
      </c>
      <c r="P29" s="75" t="s">
        <v>594</v>
      </c>
      <c r="Q29" s="157" t="s">
        <v>851</v>
      </c>
      <c r="R29" s="77" t="s">
        <v>349</v>
      </c>
      <c r="S29" s="70"/>
      <c r="T29" s="79" t="s">
        <v>269</v>
      </c>
      <c r="U29" s="147"/>
    </row>
    <row r="30" spans="1:21" ht="14" x14ac:dyDescent="0.2">
      <c r="A30" s="160"/>
      <c r="B30" s="98"/>
      <c r="C30" s="66" t="s">
        <v>308</v>
      </c>
      <c r="D30" s="67"/>
      <c r="E30" s="149">
        <f t="shared" si="2"/>
        <v>21</v>
      </c>
      <c r="F30" s="81" t="s">
        <v>307</v>
      </c>
      <c r="G30" s="81"/>
      <c r="H30" s="150"/>
      <c r="I30" s="156">
        <f t="shared" si="1"/>
        <v>1021</v>
      </c>
      <c r="J30" s="73" t="s">
        <v>843</v>
      </c>
      <c r="K30" s="74" t="s">
        <v>614</v>
      </c>
      <c r="L30" s="73"/>
      <c r="M30" s="73"/>
      <c r="N30" s="81" t="s">
        <v>75</v>
      </c>
      <c r="O30" s="75">
        <v>65535</v>
      </c>
      <c r="P30" s="75" t="s">
        <v>594</v>
      </c>
      <c r="Q30" s="157"/>
      <c r="R30" s="77" t="s">
        <v>349</v>
      </c>
      <c r="S30" s="70"/>
      <c r="T30" s="79" t="s">
        <v>269</v>
      </c>
      <c r="U30" s="147"/>
    </row>
    <row r="31" spans="1:21" x14ac:dyDescent="0.2">
      <c r="B31" s="98"/>
      <c r="C31" s="86" t="s">
        <v>226</v>
      </c>
      <c r="D31" s="86" t="s">
        <v>376</v>
      </c>
      <c r="E31" s="149">
        <f t="shared" si="2"/>
        <v>22</v>
      </c>
      <c r="F31" s="81" t="s">
        <v>378</v>
      </c>
      <c r="G31" s="81"/>
      <c r="H31" s="157"/>
      <c r="I31" s="156">
        <f t="shared" si="1"/>
        <v>1022</v>
      </c>
      <c r="J31" s="73" t="s">
        <v>843</v>
      </c>
      <c r="K31" s="74" t="s">
        <v>615</v>
      </c>
      <c r="L31" s="73"/>
      <c r="M31" s="73"/>
      <c r="N31" s="81" t="s">
        <v>75</v>
      </c>
      <c r="O31" s="75">
        <v>65535</v>
      </c>
      <c r="P31" s="75" t="s">
        <v>594</v>
      </c>
      <c r="Q31" s="157"/>
      <c r="R31" s="77" t="s">
        <v>349</v>
      </c>
      <c r="S31" s="70"/>
      <c r="T31" s="79" t="s">
        <v>269</v>
      </c>
      <c r="U31" s="147"/>
    </row>
    <row r="32" spans="1:21" x14ac:dyDescent="0.2">
      <c r="B32" s="98"/>
      <c r="C32" s="93"/>
      <c r="D32" s="90"/>
      <c r="E32" s="149">
        <f t="shared" si="2"/>
        <v>23</v>
      </c>
      <c r="F32" s="81" t="str">
        <f>"Check code of #00"&amp;E31</f>
        <v>Check code of #0022</v>
      </c>
      <c r="G32" s="81"/>
      <c r="H32" s="150" t="s">
        <v>590</v>
      </c>
      <c r="I32" s="156">
        <f t="shared" si="1"/>
        <v>1023</v>
      </c>
      <c r="J32" s="73" t="s">
        <v>842</v>
      </c>
      <c r="K32" s="81" t="str">
        <f>"#"&amp;I31&amp;"のチェックコード"</f>
        <v>#1022のチェックコード</v>
      </c>
      <c r="L32" s="73"/>
      <c r="M32" s="73"/>
      <c r="N32" s="81" t="s">
        <v>69</v>
      </c>
      <c r="O32" s="75">
        <v>2</v>
      </c>
      <c r="P32" s="75" t="s">
        <v>594</v>
      </c>
      <c r="Q32" s="157"/>
      <c r="R32" s="77" t="s">
        <v>349</v>
      </c>
      <c r="S32" s="70"/>
      <c r="T32" s="79" t="s">
        <v>269</v>
      </c>
      <c r="U32" s="147"/>
    </row>
    <row r="33" spans="1:21" x14ac:dyDescent="0.2">
      <c r="B33" s="98"/>
      <c r="C33" s="93"/>
      <c r="D33" s="86" t="s">
        <v>58</v>
      </c>
      <c r="E33" s="149">
        <f t="shared" si="2"/>
        <v>24</v>
      </c>
      <c r="F33" s="81" t="s">
        <v>230</v>
      </c>
      <c r="G33" s="81"/>
      <c r="H33" s="157"/>
      <c r="I33" s="156">
        <f t="shared" si="1"/>
        <v>1024</v>
      </c>
      <c r="J33" s="73" t="s">
        <v>843</v>
      </c>
      <c r="K33" s="74" t="s">
        <v>616</v>
      </c>
      <c r="L33" s="73"/>
      <c r="M33" s="73"/>
      <c r="N33" s="81" t="s">
        <v>72</v>
      </c>
      <c r="O33" s="75">
        <v>255</v>
      </c>
      <c r="P33" s="75" t="s">
        <v>594</v>
      </c>
      <c r="Q33" s="157"/>
      <c r="R33" s="77" t="s">
        <v>349</v>
      </c>
      <c r="S33" s="70"/>
      <c r="T33" s="79" t="s">
        <v>269</v>
      </c>
      <c r="U33" s="147"/>
    </row>
    <row r="34" spans="1:21" x14ac:dyDescent="0.2">
      <c r="B34" s="98"/>
      <c r="C34" s="93"/>
      <c r="D34" s="90"/>
      <c r="E34" s="149">
        <f t="shared" si="2"/>
        <v>25</v>
      </c>
      <c r="F34" s="81" t="str">
        <f>"Check code of #00"&amp;E33</f>
        <v>Check code of #0024</v>
      </c>
      <c r="G34" s="81"/>
      <c r="H34" s="150" t="s">
        <v>590</v>
      </c>
      <c r="I34" s="156">
        <f t="shared" si="1"/>
        <v>1025</v>
      </c>
      <c r="J34" s="73" t="s">
        <v>842</v>
      </c>
      <c r="K34" s="81" t="str">
        <f>"#"&amp;I33&amp;"のチェックコード"</f>
        <v>#1024のチェックコード</v>
      </c>
      <c r="L34" s="73"/>
      <c r="M34" s="73"/>
      <c r="N34" s="81" t="s">
        <v>69</v>
      </c>
      <c r="O34" s="75">
        <v>2</v>
      </c>
      <c r="P34" s="75" t="s">
        <v>594</v>
      </c>
      <c r="Q34" s="157"/>
      <c r="R34" s="77" t="s">
        <v>349</v>
      </c>
      <c r="S34" s="70"/>
      <c r="T34" s="79" t="s">
        <v>269</v>
      </c>
      <c r="U34" s="147"/>
    </row>
    <row r="35" spans="1:21" ht="14" x14ac:dyDescent="0.2">
      <c r="A35" s="160"/>
      <c r="B35" s="65" t="s">
        <v>231</v>
      </c>
      <c r="C35" s="66" t="s">
        <v>229</v>
      </c>
      <c r="D35" s="67"/>
      <c r="E35" s="149">
        <f t="shared" si="2"/>
        <v>26</v>
      </c>
      <c r="F35" s="68" t="s">
        <v>1</v>
      </c>
      <c r="G35" s="68"/>
      <c r="H35" s="162"/>
      <c r="I35" s="156">
        <f t="shared" si="1"/>
        <v>1026</v>
      </c>
      <c r="J35" s="73" t="s">
        <v>843</v>
      </c>
      <c r="K35" s="94" t="s">
        <v>358</v>
      </c>
      <c r="L35" s="73"/>
      <c r="M35" s="73"/>
      <c r="N35" s="81" t="s">
        <v>72</v>
      </c>
      <c r="O35" s="75">
        <v>255</v>
      </c>
      <c r="P35" s="75" t="s">
        <v>594</v>
      </c>
      <c r="Q35" s="157"/>
      <c r="R35" s="77" t="s">
        <v>349</v>
      </c>
      <c r="S35" s="70"/>
      <c r="T35" s="79" t="s">
        <v>269</v>
      </c>
      <c r="U35" s="147"/>
    </row>
    <row r="36" spans="1:21" ht="14" x14ac:dyDescent="0.2">
      <c r="A36" s="160"/>
      <c r="B36" s="80"/>
      <c r="C36" s="86" t="s">
        <v>228</v>
      </c>
      <c r="D36" s="68" t="s">
        <v>133</v>
      </c>
      <c r="E36" s="149">
        <f t="shared" si="2"/>
        <v>27</v>
      </c>
      <c r="F36" s="149" t="s">
        <v>20</v>
      </c>
      <c r="G36" s="149"/>
      <c r="H36" s="162"/>
      <c r="I36" s="156">
        <f t="shared" si="1"/>
        <v>1027</v>
      </c>
      <c r="J36" s="161" t="s">
        <v>357</v>
      </c>
      <c r="K36" s="163" t="s">
        <v>359</v>
      </c>
      <c r="L36" s="73"/>
      <c r="M36" s="73"/>
      <c r="N36" s="81" t="s">
        <v>83</v>
      </c>
      <c r="O36" s="75">
        <v>10</v>
      </c>
      <c r="P36" s="75" t="s">
        <v>594</v>
      </c>
      <c r="Q36" s="157"/>
      <c r="R36" s="77" t="s">
        <v>349</v>
      </c>
      <c r="S36" s="70"/>
      <c r="T36" s="79" t="s">
        <v>269</v>
      </c>
      <c r="U36" s="147"/>
    </row>
    <row r="37" spans="1:21" ht="14" x14ac:dyDescent="0.2">
      <c r="A37" s="160"/>
      <c r="B37" s="80"/>
      <c r="C37" s="90"/>
      <c r="D37" s="68" t="s">
        <v>134</v>
      </c>
      <c r="E37" s="149">
        <f t="shared" si="2"/>
        <v>28</v>
      </c>
      <c r="F37" s="149" t="s">
        <v>82</v>
      </c>
      <c r="G37" s="149"/>
      <c r="H37" s="162"/>
      <c r="I37" s="156">
        <f t="shared" si="1"/>
        <v>1028</v>
      </c>
      <c r="J37" s="161" t="s">
        <v>357</v>
      </c>
      <c r="K37" s="163" t="s">
        <v>360</v>
      </c>
      <c r="L37" s="73"/>
      <c r="M37" s="73"/>
      <c r="N37" s="81" t="s">
        <v>83</v>
      </c>
      <c r="O37" s="75">
        <v>10</v>
      </c>
      <c r="P37" s="75" t="s">
        <v>594</v>
      </c>
      <c r="Q37" s="157"/>
      <c r="R37" s="77" t="s">
        <v>349</v>
      </c>
      <c r="S37" s="70"/>
      <c r="T37" s="79" t="s">
        <v>269</v>
      </c>
      <c r="U37" s="147"/>
    </row>
    <row r="38" spans="1:21" ht="14" x14ac:dyDescent="0.2">
      <c r="A38" s="160"/>
      <c r="B38" s="80"/>
      <c r="C38" s="86" t="s">
        <v>232</v>
      </c>
      <c r="D38" s="68" t="s">
        <v>233</v>
      </c>
      <c r="E38" s="149">
        <f t="shared" si="2"/>
        <v>29</v>
      </c>
      <c r="F38" s="149" t="s">
        <v>85</v>
      </c>
      <c r="G38" s="149"/>
      <c r="H38" s="162"/>
      <c r="I38" s="156">
        <f t="shared" si="1"/>
        <v>1029</v>
      </c>
      <c r="J38" s="73" t="s">
        <v>852</v>
      </c>
      <c r="K38" s="161" t="s">
        <v>853</v>
      </c>
      <c r="L38" s="73"/>
      <c r="M38" s="161" t="s">
        <v>279</v>
      </c>
      <c r="N38" s="81" t="s">
        <v>81</v>
      </c>
      <c r="O38" s="75">
        <v>8</v>
      </c>
      <c r="P38" s="75" t="s">
        <v>594</v>
      </c>
      <c r="Q38" s="164" t="s">
        <v>854</v>
      </c>
      <c r="R38" s="77" t="s">
        <v>349</v>
      </c>
      <c r="S38" s="70" t="s">
        <v>269</v>
      </c>
      <c r="T38" s="79" t="s">
        <v>269</v>
      </c>
      <c r="U38" s="147"/>
    </row>
    <row r="39" spans="1:21" ht="14" x14ac:dyDescent="0.2">
      <c r="A39" s="160"/>
      <c r="B39" s="83"/>
      <c r="C39" s="90"/>
      <c r="D39" s="68" t="s">
        <v>138</v>
      </c>
      <c r="E39" s="149">
        <f t="shared" si="2"/>
        <v>30</v>
      </c>
      <c r="F39" s="149" t="s">
        <v>22</v>
      </c>
      <c r="G39" s="149"/>
      <c r="H39" s="162"/>
      <c r="I39" s="156">
        <f t="shared" si="1"/>
        <v>1030</v>
      </c>
      <c r="J39" s="73" t="s">
        <v>852</v>
      </c>
      <c r="K39" s="161" t="s">
        <v>855</v>
      </c>
      <c r="L39" s="73"/>
      <c r="M39" s="161" t="s">
        <v>279</v>
      </c>
      <c r="N39" s="81" t="s">
        <v>81</v>
      </c>
      <c r="O39" s="75">
        <v>9</v>
      </c>
      <c r="P39" s="75" t="s">
        <v>594</v>
      </c>
      <c r="Q39" s="164" t="s">
        <v>856</v>
      </c>
      <c r="R39" s="77" t="s">
        <v>349</v>
      </c>
      <c r="S39" s="70" t="s">
        <v>269</v>
      </c>
      <c r="T39" s="79" t="s">
        <v>269</v>
      </c>
      <c r="U39" s="147"/>
    </row>
    <row r="40" spans="1:21" ht="14" x14ac:dyDescent="0.2">
      <c r="A40" s="160"/>
      <c r="B40" s="65" t="s">
        <v>235</v>
      </c>
      <c r="C40" s="86" t="s">
        <v>234</v>
      </c>
      <c r="D40" s="68" t="s">
        <v>233</v>
      </c>
      <c r="E40" s="149">
        <f t="shared" si="2"/>
        <v>31</v>
      </c>
      <c r="F40" s="149" t="s">
        <v>247</v>
      </c>
      <c r="G40" s="149"/>
      <c r="H40" s="162"/>
      <c r="I40" s="156">
        <f t="shared" si="1"/>
        <v>1031</v>
      </c>
      <c r="J40" s="73" t="s">
        <v>852</v>
      </c>
      <c r="K40" s="161" t="s">
        <v>857</v>
      </c>
      <c r="L40" s="73"/>
      <c r="M40" s="161" t="s">
        <v>279</v>
      </c>
      <c r="N40" s="81" t="s">
        <v>81</v>
      </c>
      <c r="O40" s="75">
        <v>8</v>
      </c>
      <c r="P40" s="75" t="s">
        <v>594</v>
      </c>
      <c r="Q40" s="164" t="s">
        <v>854</v>
      </c>
      <c r="R40" s="77" t="s">
        <v>349</v>
      </c>
      <c r="S40" s="70" t="s">
        <v>269</v>
      </c>
      <c r="T40" s="79" t="s">
        <v>269</v>
      </c>
      <c r="U40" s="147"/>
    </row>
    <row r="41" spans="1:21" ht="14" x14ac:dyDescent="0.2">
      <c r="A41" s="160"/>
      <c r="B41" s="80"/>
      <c r="C41" s="90"/>
      <c r="D41" s="68" t="s">
        <v>138</v>
      </c>
      <c r="E41" s="149">
        <f t="shared" si="2"/>
        <v>32</v>
      </c>
      <c r="F41" s="149" t="s">
        <v>248</v>
      </c>
      <c r="G41" s="149"/>
      <c r="H41" s="162"/>
      <c r="I41" s="156">
        <f t="shared" si="1"/>
        <v>1032</v>
      </c>
      <c r="J41" s="73" t="s">
        <v>852</v>
      </c>
      <c r="K41" s="161" t="s">
        <v>858</v>
      </c>
      <c r="L41" s="73"/>
      <c r="M41" s="161" t="s">
        <v>279</v>
      </c>
      <c r="N41" s="81" t="s">
        <v>81</v>
      </c>
      <c r="O41" s="75">
        <v>9</v>
      </c>
      <c r="P41" s="75" t="s">
        <v>594</v>
      </c>
      <c r="Q41" s="164" t="s">
        <v>856</v>
      </c>
      <c r="R41" s="77" t="s">
        <v>349</v>
      </c>
      <c r="S41" s="70" t="s">
        <v>269</v>
      </c>
      <c r="T41" s="79" t="s">
        <v>269</v>
      </c>
      <c r="U41" s="147"/>
    </row>
    <row r="42" spans="1:21" x14ac:dyDescent="0.2">
      <c r="B42" s="80"/>
      <c r="C42" s="86" t="s">
        <v>48</v>
      </c>
      <c r="D42" s="68" t="s">
        <v>120</v>
      </c>
      <c r="E42" s="149">
        <f t="shared" si="2"/>
        <v>33</v>
      </c>
      <c r="F42" s="149" t="s">
        <v>249</v>
      </c>
      <c r="G42" s="149"/>
      <c r="H42" s="162"/>
      <c r="I42" s="156">
        <f t="shared" si="1"/>
        <v>1033</v>
      </c>
      <c r="J42" s="161" t="s">
        <v>115</v>
      </c>
      <c r="K42" s="81" t="s">
        <v>767</v>
      </c>
      <c r="L42" s="161"/>
      <c r="M42" s="161" t="s">
        <v>279</v>
      </c>
      <c r="N42" s="81" t="s">
        <v>81</v>
      </c>
      <c r="O42" s="75">
        <v>15</v>
      </c>
      <c r="P42" s="75" t="s">
        <v>594</v>
      </c>
      <c r="Q42" s="157"/>
      <c r="R42" s="77" t="s">
        <v>349</v>
      </c>
      <c r="S42" s="70" t="s">
        <v>269</v>
      </c>
      <c r="T42" s="79" t="s">
        <v>269</v>
      </c>
      <c r="U42" s="147"/>
    </row>
    <row r="43" spans="1:21" x14ac:dyDescent="0.2">
      <c r="B43" s="98"/>
      <c r="C43" s="104"/>
      <c r="D43" s="68" t="str">
        <f>"Number of data aggregated for "&amp;E42</f>
        <v>Number of data aggregated for 33</v>
      </c>
      <c r="E43" s="149">
        <f t="shared" si="2"/>
        <v>34</v>
      </c>
      <c r="F43" s="149" t="s">
        <v>250</v>
      </c>
      <c r="G43" s="149"/>
      <c r="H43" s="162"/>
      <c r="I43" s="156">
        <f t="shared" si="1"/>
        <v>1034</v>
      </c>
      <c r="J43" s="73" t="s">
        <v>842</v>
      </c>
      <c r="K43" s="81" t="str">
        <f>"#"&amp;I42&amp;"を集計したデータ調査数"</f>
        <v>#1033を集計したデータ調査数</v>
      </c>
      <c r="L43" s="73"/>
      <c r="M43" s="161"/>
      <c r="N43" s="81" t="s">
        <v>114</v>
      </c>
      <c r="O43" s="75">
        <v>8</v>
      </c>
      <c r="P43" s="75" t="s">
        <v>594</v>
      </c>
      <c r="Q43" s="157"/>
      <c r="R43" s="77" t="s">
        <v>349</v>
      </c>
      <c r="S43" s="70"/>
      <c r="T43" s="79" t="s">
        <v>269</v>
      </c>
      <c r="U43" s="147"/>
    </row>
    <row r="44" spans="1:21" x14ac:dyDescent="0.2">
      <c r="B44" s="80"/>
      <c r="C44" s="93"/>
      <c r="D44" s="68" t="s">
        <v>116</v>
      </c>
      <c r="E44" s="149">
        <f t="shared" si="2"/>
        <v>35</v>
      </c>
      <c r="F44" s="149" t="s">
        <v>251</v>
      </c>
      <c r="G44" s="149"/>
      <c r="H44" s="162"/>
      <c r="I44" s="156">
        <f t="shared" si="1"/>
        <v>1035</v>
      </c>
      <c r="J44" s="161" t="s">
        <v>115</v>
      </c>
      <c r="K44" s="81" t="s">
        <v>768</v>
      </c>
      <c r="L44" s="161"/>
      <c r="M44" s="161" t="s">
        <v>279</v>
      </c>
      <c r="N44" s="81" t="s">
        <v>81</v>
      </c>
      <c r="O44" s="75">
        <v>15</v>
      </c>
      <c r="P44" s="75" t="s">
        <v>594</v>
      </c>
      <c r="Q44" s="157"/>
      <c r="R44" s="77" t="s">
        <v>349</v>
      </c>
      <c r="S44" s="70" t="s">
        <v>269</v>
      </c>
      <c r="T44" s="79" t="s">
        <v>269</v>
      </c>
      <c r="U44" s="147"/>
    </row>
    <row r="45" spans="1:21" x14ac:dyDescent="0.2">
      <c r="B45" s="98"/>
      <c r="C45" s="104"/>
      <c r="D45" s="68" t="str">
        <f>"Number of data aggregated for "&amp;E44</f>
        <v>Number of data aggregated for 35</v>
      </c>
      <c r="E45" s="149">
        <f t="shared" si="2"/>
        <v>36</v>
      </c>
      <c r="F45" s="149" t="s">
        <v>250</v>
      </c>
      <c r="G45" s="149"/>
      <c r="H45" s="162"/>
      <c r="I45" s="156">
        <f t="shared" si="1"/>
        <v>1036</v>
      </c>
      <c r="J45" s="73" t="s">
        <v>842</v>
      </c>
      <c r="K45" s="81" t="str">
        <f>"#"&amp;I44&amp;"を集計したデータ調査数"</f>
        <v>#1035を集計したデータ調査数</v>
      </c>
      <c r="L45" s="73"/>
      <c r="M45" s="161"/>
      <c r="N45" s="81" t="s">
        <v>114</v>
      </c>
      <c r="O45" s="75">
        <v>8</v>
      </c>
      <c r="P45" s="75" t="s">
        <v>594</v>
      </c>
      <c r="Q45" s="157"/>
      <c r="R45" s="77" t="s">
        <v>349</v>
      </c>
      <c r="S45" s="70"/>
      <c r="T45" s="79" t="s">
        <v>269</v>
      </c>
      <c r="U45" s="147"/>
    </row>
    <row r="46" spans="1:21" x14ac:dyDescent="0.2">
      <c r="B46" s="80"/>
      <c r="C46" s="93"/>
      <c r="D46" s="68" t="s">
        <v>121</v>
      </c>
      <c r="E46" s="149">
        <f t="shared" si="2"/>
        <v>37</v>
      </c>
      <c r="F46" s="149" t="s">
        <v>252</v>
      </c>
      <c r="G46" s="149"/>
      <c r="H46" s="162"/>
      <c r="I46" s="156">
        <f t="shared" si="1"/>
        <v>1037</v>
      </c>
      <c r="J46" s="161" t="s">
        <v>115</v>
      </c>
      <c r="K46" s="81" t="s">
        <v>859</v>
      </c>
      <c r="L46" s="161"/>
      <c r="M46" s="161" t="s">
        <v>279</v>
      </c>
      <c r="N46" s="81" t="s">
        <v>81</v>
      </c>
      <c r="O46" s="75">
        <v>15</v>
      </c>
      <c r="P46" s="75" t="s">
        <v>594</v>
      </c>
      <c r="Q46" s="157"/>
      <c r="R46" s="77" t="s">
        <v>349</v>
      </c>
      <c r="S46" s="70" t="s">
        <v>269</v>
      </c>
      <c r="T46" s="79" t="s">
        <v>269</v>
      </c>
      <c r="U46" s="147"/>
    </row>
    <row r="47" spans="1:21" x14ac:dyDescent="0.2">
      <c r="B47" s="98"/>
      <c r="C47" s="104"/>
      <c r="D47" s="68" t="str">
        <f>"Number of data aggregated for "&amp;E46</f>
        <v>Number of data aggregated for 37</v>
      </c>
      <c r="E47" s="149">
        <f t="shared" si="2"/>
        <v>38</v>
      </c>
      <c r="F47" s="149" t="s">
        <v>250</v>
      </c>
      <c r="G47" s="149"/>
      <c r="H47" s="162"/>
      <c r="I47" s="156">
        <f t="shared" si="1"/>
        <v>1038</v>
      </c>
      <c r="J47" s="73" t="s">
        <v>842</v>
      </c>
      <c r="K47" s="81" t="str">
        <f>"#"&amp;I46&amp;"を集計したデータ調査数"</f>
        <v>#1037を集計したデータ調査数</v>
      </c>
      <c r="L47" s="73"/>
      <c r="M47" s="161"/>
      <c r="N47" s="81" t="s">
        <v>114</v>
      </c>
      <c r="O47" s="75">
        <v>8</v>
      </c>
      <c r="P47" s="75" t="s">
        <v>594</v>
      </c>
      <c r="Q47" s="157"/>
      <c r="R47" s="77" t="s">
        <v>349</v>
      </c>
      <c r="S47" s="70"/>
      <c r="T47" s="79" t="s">
        <v>269</v>
      </c>
      <c r="U47" s="147"/>
    </row>
    <row r="48" spans="1:21" x14ac:dyDescent="0.2">
      <c r="B48" s="98"/>
      <c r="C48" s="104"/>
      <c r="D48" s="68" t="s">
        <v>118</v>
      </c>
      <c r="E48" s="149">
        <f t="shared" si="2"/>
        <v>39</v>
      </c>
      <c r="F48" s="149" t="s">
        <v>252</v>
      </c>
      <c r="G48" s="149"/>
      <c r="H48" s="162"/>
      <c r="I48" s="156">
        <f t="shared" si="1"/>
        <v>1039</v>
      </c>
      <c r="J48" s="161" t="s">
        <v>115</v>
      </c>
      <c r="K48" s="81" t="s">
        <v>860</v>
      </c>
      <c r="L48" s="161"/>
      <c r="M48" s="161" t="s">
        <v>279</v>
      </c>
      <c r="N48" s="81" t="s">
        <v>81</v>
      </c>
      <c r="O48" s="75">
        <v>15</v>
      </c>
      <c r="P48" s="75" t="s">
        <v>594</v>
      </c>
      <c r="Q48" s="157"/>
      <c r="R48" s="77" t="s">
        <v>349</v>
      </c>
      <c r="S48" s="70" t="s">
        <v>269</v>
      </c>
      <c r="T48" s="79" t="s">
        <v>269</v>
      </c>
      <c r="U48" s="147"/>
    </row>
    <row r="49" spans="2:21" x14ac:dyDescent="0.2">
      <c r="B49" s="98"/>
      <c r="C49" s="101"/>
      <c r="D49" s="68" t="str">
        <f>"Number of data aggregated for "&amp;E48</f>
        <v>Number of data aggregated for 39</v>
      </c>
      <c r="E49" s="149">
        <f t="shared" si="2"/>
        <v>40</v>
      </c>
      <c r="F49" s="149" t="s">
        <v>250</v>
      </c>
      <c r="G49" s="149"/>
      <c r="H49" s="162"/>
      <c r="I49" s="156">
        <f t="shared" si="1"/>
        <v>1040</v>
      </c>
      <c r="J49" s="73" t="s">
        <v>842</v>
      </c>
      <c r="K49" s="81" t="str">
        <f>"#"&amp;I48&amp;"を集計したデータ調査数"</f>
        <v>#1039を集計したデータ調査数</v>
      </c>
      <c r="L49" s="73"/>
      <c r="M49" s="161"/>
      <c r="N49" s="81" t="s">
        <v>114</v>
      </c>
      <c r="O49" s="75">
        <v>8</v>
      </c>
      <c r="P49" s="75" t="s">
        <v>594</v>
      </c>
      <c r="Q49" s="157"/>
      <c r="R49" s="77" t="s">
        <v>349</v>
      </c>
      <c r="S49" s="70"/>
      <c r="T49" s="79" t="s">
        <v>269</v>
      </c>
      <c r="U49" s="147"/>
    </row>
    <row r="50" spans="2:21" x14ac:dyDescent="0.2">
      <c r="B50" s="80"/>
      <c r="C50" s="86" t="s">
        <v>218</v>
      </c>
      <c r="D50" s="68" t="s">
        <v>120</v>
      </c>
      <c r="E50" s="149">
        <f t="shared" si="2"/>
        <v>41</v>
      </c>
      <c r="F50" s="149" t="s">
        <v>253</v>
      </c>
      <c r="G50" s="149"/>
      <c r="H50" s="162"/>
      <c r="I50" s="156">
        <f t="shared" si="1"/>
        <v>1041</v>
      </c>
      <c r="J50" s="161" t="s">
        <v>115</v>
      </c>
      <c r="K50" s="81" t="s">
        <v>861</v>
      </c>
      <c r="L50" s="161"/>
      <c r="M50" s="161" t="s">
        <v>279</v>
      </c>
      <c r="N50" s="81" t="s">
        <v>81</v>
      </c>
      <c r="O50" s="75">
        <v>15</v>
      </c>
      <c r="P50" s="75" t="s">
        <v>594</v>
      </c>
      <c r="Q50" s="157"/>
      <c r="R50" s="77" t="s">
        <v>349</v>
      </c>
      <c r="S50" s="70" t="s">
        <v>269</v>
      </c>
      <c r="T50" s="79" t="s">
        <v>269</v>
      </c>
      <c r="U50" s="147"/>
    </row>
    <row r="51" spans="2:21" x14ac:dyDescent="0.2">
      <c r="B51" s="98"/>
      <c r="C51" s="104"/>
      <c r="D51" s="68" t="str">
        <f>"Number of data aggregated for "&amp;E50</f>
        <v>Number of data aggregated for 41</v>
      </c>
      <c r="E51" s="149">
        <f t="shared" si="2"/>
        <v>42</v>
      </c>
      <c r="F51" s="149" t="s">
        <v>254</v>
      </c>
      <c r="G51" s="149"/>
      <c r="H51" s="162"/>
      <c r="I51" s="156">
        <f t="shared" si="1"/>
        <v>1042</v>
      </c>
      <c r="J51" s="73" t="s">
        <v>842</v>
      </c>
      <c r="K51" s="81" t="str">
        <f>"#"&amp;I50&amp;"を集計したデータ調査数"</f>
        <v>#1041を集計したデータ調査数</v>
      </c>
      <c r="L51" s="73"/>
      <c r="M51" s="161"/>
      <c r="N51" s="81" t="s">
        <v>114</v>
      </c>
      <c r="O51" s="75">
        <v>8</v>
      </c>
      <c r="P51" s="75" t="s">
        <v>594</v>
      </c>
      <c r="Q51" s="157"/>
      <c r="R51" s="77" t="s">
        <v>349</v>
      </c>
      <c r="S51" s="70"/>
      <c r="T51" s="79" t="s">
        <v>269</v>
      </c>
      <c r="U51" s="147"/>
    </row>
    <row r="52" spans="2:21" x14ac:dyDescent="0.2">
      <c r="B52" s="80"/>
      <c r="C52" s="93"/>
      <c r="D52" s="68" t="s">
        <v>116</v>
      </c>
      <c r="E52" s="149">
        <f t="shared" si="2"/>
        <v>43</v>
      </c>
      <c r="F52" s="149" t="s">
        <v>255</v>
      </c>
      <c r="G52" s="149"/>
      <c r="H52" s="162"/>
      <c r="I52" s="156">
        <f t="shared" si="1"/>
        <v>1043</v>
      </c>
      <c r="J52" s="161" t="s">
        <v>115</v>
      </c>
      <c r="K52" s="81" t="s">
        <v>862</v>
      </c>
      <c r="L52" s="161"/>
      <c r="M52" s="161" t="s">
        <v>279</v>
      </c>
      <c r="N52" s="81" t="s">
        <v>81</v>
      </c>
      <c r="O52" s="75">
        <v>15</v>
      </c>
      <c r="P52" s="75" t="s">
        <v>594</v>
      </c>
      <c r="Q52" s="157"/>
      <c r="R52" s="77" t="s">
        <v>349</v>
      </c>
      <c r="S52" s="70" t="s">
        <v>269</v>
      </c>
      <c r="T52" s="79" t="s">
        <v>269</v>
      </c>
      <c r="U52" s="147"/>
    </row>
    <row r="53" spans="2:21" x14ac:dyDescent="0.2">
      <c r="B53" s="98"/>
      <c r="C53" s="104"/>
      <c r="D53" s="68" t="str">
        <f>"Number of data aggregated for "&amp;E52</f>
        <v>Number of data aggregated for 43</v>
      </c>
      <c r="E53" s="149">
        <f t="shared" si="2"/>
        <v>44</v>
      </c>
      <c r="F53" s="149" t="s">
        <v>254</v>
      </c>
      <c r="G53" s="149"/>
      <c r="H53" s="162"/>
      <c r="I53" s="156">
        <f t="shared" si="1"/>
        <v>1044</v>
      </c>
      <c r="J53" s="73" t="s">
        <v>842</v>
      </c>
      <c r="K53" s="81" t="str">
        <f>"#"&amp;I52&amp;"を集計したデータ調査数"</f>
        <v>#1043を集計したデータ調査数</v>
      </c>
      <c r="L53" s="73"/>
      <c r="M53" s="161"/>
      <c r="N53" s="81" t="s">
        <v>114</v>
      </c>
      <c r="O53" s="75">
        <v>8</v>
      </c>
      <c r="P53" s="75" t="s">
        <v>594</v>
      </c>
      <c r="Q53" s="157"/>
      <c r="R53" s="77" t="s">
        <v>349</v>
      </c>
      <c r="S53" s="70"/>
      <c r="T53" s="79" t="s">
        <v>269</v>
      </c>
      <c r="U53" s="147"/>
    </row>
    <row r="54" spans="2:21" x14ac:dyDescent="0.2">
      <c r="B54" s="80"/>
      <c r="C54" s="93"/>
      <c r="D54" s="68" t="s">
        <v>121</v>
      </c>
      <c r="E54" s="149">
        <f t="shared" si="2"/>
        <v>45</v>
      </c>
      <c r="F54" s="149" t="s">
        <v>256</v>
      </c>
      <c r="G54" s="149"/>
      <c r="H54" s="162"/>
      <c r="I54" s="156">
        <f t="shared" si="1"/>
        <v>1045</v>
      </c>
      <c r="J54" s="161" t="s">
        <v>115</v>
      </c>
      <c r="K54" s="81" t="s">
        <v>863</v>
      </c>
      <c r="L54" s="161"/>
      <c r="M54" s="161" t="s">
        <v>279</v>
      </c>
      <c r="N54" s="81" t="s">
        <v>81</v>
      </c>
      <c r="O54" s="75">
        <v>15</v>
      </c>
      <c r="P54" s="75" t="s">
        <v>594</v>
      </c>
      <c r="Q54" s="157"/>
      <c r="R54" s="77" t="s">
        <v>349</v>
      </c>
      <c r="S54" s="70" t="s">
        <v>269</v>
      </c>
      <c r="T54" s="79" t="s">
        <v>269</v>
      </c>
      <c r="U54" s="147"/>
    </row>
    <row r="55" spans="2:21" x14ac:dyDescent="0.2">
      <c r="B55" s="98"/>
      <c r="C55" s="104"/>
      <c r="D55" s="68" t="str">
        <f>"Number of data aggregated for "&amp;E54</f>
        <v>Number of data aggregated for 45</v>
      </c>
      <c r="E55" s="149">
        <f t="shared" si="2"/>
        <v>46</v>
      </c>
      <c r="F55" s="149" t="s">
        <v>254</v>
      </c>
      <c r="G55" s="149"/>
      <c r="H55" s="162"/>
      <c r="I55" s="156">
        <f t="shared" si="1"/>
        <v>1046</v>
      </c>
      <c r="J55" s="73" t="s">
        <v>842</v>
      </c>
      <c r="K55" s="81" t="str">
        <f>"#"&amp;I54&amp;"を集計したデータ調査数"</f>
        <v>#1045を集計したデータ調査数</v>
      </c>
      <c r="L55" s="73"/>
      <c r="M55" s="161"/>
      <c r="N55" s="81" t="s">
        <v>114</v>
      </c>
      <c r="O55" s="75">
        <v>8</v>
      </c>
      <c r="P55" s="75" t="s">
        <v>594</v>
      </c>
      <c r="Q55" s="157"/>
      <c r="R55" s="77" t="s">
        <v>349</v>
      </c>
      <c r="S55" s="70"/>
      <c r="T55" s="79" t="s">
        <v>269</v>
      </c>
      <c r="U55" s="147"/>
    </row>
    <row r="56" spans="2:21" x14ac:dyDescent="0.2">
      <c r="B56" s="98"/>
      <c r="C56" s="104"/>
      <c r="D56" s="68" t="s">
        <v>118</v>
      </c>
      <c r="E56" s="149">
        <f t="shared" si="2"/>
        <v>47</v>
      </c>
      <c r="F56" s="149" t="s">
        <v>256</v>
      </c>
      <c r="G56" s="149"/>
      <c r="H56" s="162"/>
      <c r="I56" s="156">
        <f t="shared" si="1"/>
        <v>1047</v>
      </c>
      <c r="J56" s="161" t="s">
        <v>115</v>
      </c>
      <c r="K56" s="81" t="s">
        <v>864</v>
      </c>
      <c r="L56" s="161"/>
      <c r="M56" s="161" t="s">
        <v>279</v>
      </c>
      <c r="N56" s="81" t="s">
        <v>81</v>
      </c>
      <c r="O56" s="75">
        <v>15</v>
      </c>
      <c r="P56" s="75" t="s">
        <v>594</v>
      </c>
      <c r="Q56" s="157"/>
      <c r="R56" s="77" t="s">
        <v>349</v>
      </c>
      <c r="S56" s="70" t="s">
        <v>269</v>
      </c>
      <c r="T56" s="79" t="s">
        <v>269</v>
      </c>
      <c r="U56" s="147"/>
    </row>
    <row r="57" spans="2:21" x14ac:dyDescent="0.2">
      <c r="B57" s="98"/>
      <c r="C57" s="101"/>
      <c r="D57" s="68" t="str">
        <f>"Number of data aggregated for "&amp;E56</f>
        <v>Number of data aggregated for 47</v>
      </c>
      <c r="E57" s="149">
        <f t="shared" si="2"/>
        <v>48</v>
      </c>
      <c r="F57" s="149" t="s">
        <v>254</v>
      </c>
      <c r="G57" s="149"/>
      <c r="H57" s="162"/>
      <c r="I57" s="156">
        <f t="shared" si="1"/>
        <v>1048</v>
      </c>
      <c r="J57" s="73" t="s">
        <v>842</v>
      </c>
      <c r="K57" s="81" t="str">
        <f>"#"&amp;I56&amp;"を集計したデータ調査数"</f>
        <v>#1047を集計したデータ調査数</v>
      </c>
      <c r="L57" s="73"/>
      <c r="M57" s="161"/>
      <c r="N57" s="81" t="s">
        <v>114</v>
      </c>
      <c r="O57" s="75">
        <v>8</v>
      </c>
      <c r="P57" s="75" t="s">
        <v>594</v>
      </c>
      <c r="Q57" s="157"/>
      <c r="R57" s="77" t="s">
        <v>349</v>
      </c>
      <c r="S57" s="70"/>
      <c r="T57" s="79" t="s">
        <v>269</v>
      </c>
      <c r="U57" s="147"/>
    </row>
    <row r="58" spans="2:21" x14ac:dyDescent="0.2">
      <c r="B58" s="80"/>
      <c r="C58" s="86" t="s">
        <v>47</v>
      </c>
      <c r="D58" s="68" t="s">
        <v>120</v>
      </c>
      <c r="E58" s="149">
        <f t="shared" si="2"/>
        <v>49</v>
      </c>
      <c r="F58" s="149" t="s">
        <v>257</v>
      </c>
      <c r="G58" s="149"/>
      <c r="H58" s="162"/>
      <c r="I58" s="156">
        <f t="shared" si="1"/>
        <v>1049</v>
      </c>
      <c r="J58" s="161" t="s">
        <v>115</v>
      </c>
      <c r="K58" s="81" t="s">
        <v>779</v>
      </c>
      <c r="L58" s="161"/>
      <c r="M58" s="161" t="s">
        <v>279</v>
      </c>
      <c r="N58" s="81" t="s">
        <v>81</v>
      </c>
      <c r="O58" s="75">
        <v>15</v>
      </c>
      <c r="P58" s="75" t="s">
        <v>594</v>
      </c>
      <c r="Q58" s="157"/>
      <c r="R58" s="77" t="s">
        <v>349</v>
      </c>
      <c r="S58" s="70" t="s">
        <v>269</v>
      </c>
      <c r="T58" s="79" t="s">
        <v>269</v>
      </c>
      <c r="U58" s="147"/>
    </row>
    <row r="59" spans="2:21" x14ac:dyDescent="0.2">
      <c r="B59" s="98"/>
      <c r="C59" s="104"/>
      <c r="D59" s="68" t="str">
        <f>"Number of data aggregated for "&amp;E58</f>
        <v>Number of data aggregated for 49</v>
      </c>
      <c r="E59" s="149">
        <f t="shared" si="2"/>
        <v>50</v>
      </c>
      <c r="F59" s="149" t="s">
        <v>258</v>
      </c>
      <c r="G59" s="149"/>
      <c r="H59" s="162"/>
      <c r="I59" s="156">
        <f t="shared" si="1"/>
        <v>1050</v>
      </c>
      <c r="J59" s="73" t="s">
        <v>842</v>
      </c>
      <c r="K59" s="81" t="str">
        <f>"#"&amp;I58&amp;"を集計したデータ調査数"</f>
        <v>#1049を集計したデータ調査数</v>
      </c>
      <c r="L59" s="73"/>
      <c r="M59" s="161"/>
      <c r="N59" s="81" t="s">
        <v>114</v>
      </c>
      <c r="O59" s="75">
        <v>8</v>
      </c>
      <c r="P59" s="75" t="s">
        <v>594</v>
      </c>
      <c r="Q59" s="157"/>
      <c r="R59" s="77" t="s">
        <v>349</v>
      </c>
      <c r="S59" s="70"/>
      <c r="T59" s="79" t="s">
        <v>269</v>
      </c>
      <c r="U59" s="147"/>
    </row>
    <row r="60" spans="2:21" x14ac:dyDescent="0.2">
      <c r="B60" s="80"/>
      <c r="C60" s="93"/>
      <c r="D60" s="68" t="s">
        <v>116</v>
      </c>
      <c r="E60" s="149">
        <f t="shared" si="2"/>
        <v>51</v>
      </c>
      <c r="F60" s="149" t="s">
        <v>259</v>
      </c>
      <c r="G60" s="149"/>
      <c r="H60" s="162"/>
      <c r="I60" s="156">
        <f t="shared" si="1"/>
        <v>1051</v>
      </c>
      <c r="J60" s="161" t="s">
        <v>115</v>
      </c>
      <c r="K60" s="81" t="s">
        <v>780</v>
      </c>
      <c r="L60" s="161"/>
      <c r="M60" s="161" t="s">
        <v>279</v>
      </c>
      <c r="N60" s="81" t="s">
        <v>81</v>
      </c>
      <c r="O60" s="75">
        <v>15</v>
      </c>
      <c r="P60" s="75" t="s">
        <v>594</v>
      </c>
      <c r="Q60" s="157"/>
      <c r="R60" s="77" t="s">
        <v>349</v>
      </c>
      <c r="S60" s="70" t="s">
        <v>269</v>
      </c>
      <c r="T60" s="79" t="s">
        <v>269</v>
      </c>
      <c r="U60" s="147"/>
    </row>
    <row r="61" spans="2:21" x14ac:dyDescent="0.2">
      <c r="B61" s="98"/>
      <c r="C61" s="104"/>
      <c r="D61" s="68" t="str">
        <f>"Number of data aggregated for "&amp;E60</f>
        <v>Number of data aggregated for 51</v>
      </c>
      <c r="E61" s="149">
        <f t="shared" si="2"/>
        <v>52</v>
      </c>
      <c r="F61" s="149" t="s">
        <v>258</v>
      </c>
      <c r="G61" s="149"/>
      <c r="H61" s="162"/>
      <c r="I61" s="156">
        <f t="shared" si="1"/>
        <v>1052</v>
      </c>
      <c r="J61" s="73" t="s">
        <v>842</v>
      </c>
      <c r="K61" s="81" t="str">
        <f>"#"&amp;I60&amp;"を集計したデータ調査数"</f>
        <v>#1051を集計したデータ調査数</v>
      </c>
      <c r="L61" s="73"/>
      <c r="M61" s="161"/>
      <c r="N61" s="81" t="s">
        <v>114</v>
      </c>
      <c r="O61" s="75">
        <v>8</v>
      </c>
      <c r="P61" s="75" t="s">
        <v>594</v>
      </c>
      <c r="Q61" s="157"/>
      <c r="R61" s="77" t="s">
        <v>349</v>
      </c>
      <c r="S61" s="70"/>
      <c r="T61" s="79" t="s">
        <v>269</v>
      </c>
      <c r="U61" s="147"/>
    </row>
    <row r="62" spans="2:21" x14ac:dyDescent="0.2">
      <c r="B62" s="80"/>
      <c r="C62" s="93"/>
      <c r="D62" s="68" t="s">
        <v>121</v>
      </c>
      <c r="E62" s="149">
        <f t="shared" si="2"/>
        <v>53</v>
      </c>
      <c r="F62" s="149" t="s">
        <v>260</v>
      </c>
      <c r="G62" s="149"/>
      <c r="H62" s="162"/>
      <c r="I62" s="156">
        <f t="shared" si="1"/>
        <v>1053</v>
      </c>
      <c r="J62" s="161" t="s">
        <v>115</v>
      </c>
      <c r="K62" s="81" t="s">
        <v>865</v>
      </c>
      <c r="L62" s="161"/>
      <c r="M62" s="161" t="s">
        <v>279</v>
      </c>
      <c r="N62" s="81" t="s">
        <v>81</v>
      </c>
      <c r="O62" s="75">
        <v>15</v>
      </c>
      <c r="P62" s="75" t="s">
        <v>594</v>
      </c>
      <c r="Q62" s="157"/>
      <c r="R62" s="77" t="s">
        <v>349</v>
      </c>
      <c r="S62" s="70" t="s">
        <v>269</v>
      </c>
      <c r="T62" s="79" t="s">
        <v>269</v>
      </c>
      <c r="U62" s="147"/>
    </row>
    <row r="63" spans="2:21" x14ac:dyDescent="0.2">
      <c r="B63" s="98"/>
      <c r="C63" s="104"/>
      <c r="D63" s="68" t="str">
        <f>"Number of data aggregated for "&amp;E62</f>
        <v>Number of data aggregated for 53</v>
      </c>
      <c r="E63" s="149">
        <f t="shared" si="2"/>
        <v>54</v>
      </c>
      <c r="F63" s="149" t="s">
        <v>258</v>
      </c>
      <c r="G63" s="149"/>
      <c r="H63" s="162"/>
      <c r="I63" s="156">
        <f t="shared" si="1"/>
        <v>1054</v>
      </c>
      <c r="J63" s="73" t="s">
        <v>842</v>
      </c>
      <c r="K63" s="81" t="str">
        <f>"#"&amp;I62&amp;"を集計したデータ調査数"</f>
        <v>#1053を集計したデータ調査数</v>
      </c>
      <c r="L63" s="73"/>
      <c r="M63" s="161"/>
      <c r="N63" s="81" t="s">
        <v>114</v>
      </c>
      <c r="O63" s="75">
        <v>8</v>
      </c>
      <c r="P63" s="75" t="s">
        <v>594</v>
      </c>
      <c r="Q63" s="157"/>
      <c r="R63" s="77" t="s">
        <v>349</v>
      </c>
      <c r="S63" s="70"/>
      <c r="T63" s="79" t="s">
        <v>269</v>
      </c>
      <c r="U63" s="147"/>
    </row>
    <row r="64" spans="2:21" x14ac:dyDescent="0.2">
      <c r="B64" s="98"/>
      <c r="C64" s="104"/>
      <c r="D64" s="68" t="s">
        <v>118</v>
      </c>
      <c r="E64" s="149">
        <f t="shared" si="2"/>
        <v>55</v>
      </c>
      <c r="F64" s="149" t="s">
        <v>260</v>
      </c>
      <c r="G64" s="149"/>
      <c r="H64" s="162"/>
      <c r="I64" s="156">
        <f t="shared" si="1"/>
        <v>1055</v>
      </c>
      <c r="J64" s="161" t="s">
        <v>115</v>
      </c>
      <c r="K64" s="81" t="s">
        <v>866</v>
      </c>
      <c r="L64" s="161"/>
      <c r="M64" s="161" t="s">
        <v>279</v>
      </c>
      <c r="N64" s="81" t="s">
        <v>81</v>
      </c>
      <c r="O64" s="75">
        <v>15</v>
      </c>
      <c r="P64" s="75" t="s">
        <v>594</v>
      </c>
      <c r="Q64" s="157"/>
      <c r="R64" s="77" t="s">
        <v>349</v>
      </c>
      <c r="S64" s="70" t="s">
        <v>269</v>
      </c>
      <c r="T64" s="79" t="s">
        <v>269</v>
      </c>
      <c r="U64" s="147"/>
    </row>
    <row r="65" spans="2:21" x14ac:dyDescent="0.2">
      <c r="B65" s="105"/>
      <c r="C65" s="101"/>
      <c r="D65" s="68" t="str">
        <f>"Number of data aggregated for "&amp;E64</f>
        <v>Number of data aggregated for 55</v>
      </c>
      <c r="E65" s="149">
        <f t="shared" si="2"/>
        <v>56</v>
      </c>
      <c r="F65" s="149" t="s">
        <v>258</v>
      </c>
      <c r="G65" s="149"/>
      <c r="H65" s="162"/>
      <c r="I65" s="156">
        <f t="shared" si="1"/>
        <v>1056</v>
      </c>
      <c r="J65" s="73" t="s">
        <v>842</v>
      </c>
      <c r="K65" s="81" t="str">
        <f>"#"&amp;I64&amp;"を集計したデータ調査数"</f>
        <v>#1055を集計したデータ調査数</v>
      </c>
      <c r="L65" s="73"/>
      <c r="M65" s="161"/>
      <c r="N65" s="81" t="s">
        <v>114</v>
      </c>
      <c r="O65" s="75">
        <v>8</v>
      </c>
      <c r="P65" s="75" t="s">
        <v>594</v>
      </c>
      <c r="Q65" s="157"/>
      <c r="R65" s="77" t="s">
        <v>349</v>
      </c>
      <c r="S65" s="70"/>
      <c r="T65" s="79" t="s">
        <v>269</v>
      </c>
      <c r="U65" s="147"/>
    </row>
    <row r="66" spans="2:21" x14ac:dyDescent="0.2">
      <c r="B66" s="65" t="s">
        <v>246</v>
      </c>
      <c r="C66" s="86" t="s">
        <v>234</v>
      </c>
      <c r="D66" s="68" t="s">
        <v>233</v>
      </c>
      <c r="E66" s="149">
        <f t="shared" si="2"/>
        <v>57</v>
      </c>
      <c r="F66" s="149" t="s">
        <v>261</v>
      </c>
      <c r="G66" s="149"/>
      <c r="H66" s="162"/>
      <c r="I66" s="156">
        <f t="shared" si="1"/>
        <v>1057</v>
      </c>
      <c r="J66" s="73" t="s">
        <v>852</v>
      </c>
      <c r="K66" s="161" t="s">
        <v>867</v>
      </c>
      <c r="L66" s="73"/>
      <c r="M66" s="161" t="s">
        <v>279</v>
      </c>
      <c r="N66" s="81" t="s">
        <v>81</v>
      </c>
      <c r="O66" s="75">
        <v>8</v>
      </c>
      <c r="P66" s="75" t="s">
        <v>594</v>
      </c>
      <c r="Q66" s="164" t="s">
        <v>854</v>
      </c>
      <c r="R66" s="77" t="s">
        <v>349</v>
      </c>
      <c r="S66" s="70" t="s">
        <v>269</v>
      </c>
      <c r="T66" s="79" t="s">
        <v>269</v>
      </c>
      <c r="U66" s="147"/>
    </row>
    <row r="67" spans="2:21" x14ac:dyDescent="0.2">
      <c r="B67" s="80"/>
      <c r="C67" s="90"/>
      <c r="D67" s="68" t="s">
        <v>138</v>
      </c>
      <c r="E67" s="149">
        <f t="shared" si="2"/>
        <v>58</v>
      </c>
      <c r="F67" s="149" t="s">
        <v>262</v>
      </c>
      <c r="G67" s="149"/>
      <c r="H67" s="162"/>
      <c r="I67" s="156">
        <f t="shared" si="1"/>
        <v>1058</v>
      </c>
      <c r="J67" s="73" t="s">
        <v>852</v>
      </c>
      <c r="K67" s="161" t="s">
        <v>868</v>
      </c>
      <c r="L67" s="73"/>
      <c r="M67" s="161" t="s">
        <v>279</v>
      </c>
      <c r="N67" s="81" t="s">
        <v>81</v>
      </c>
      <c r="O67" s="75">
        <v>9</v>
      </c>
      <c r="P67" s="75" t="s">
        <v>594</v>
      </c>
      <c r="Q67" s="164" t="s">
        <v>856</v>
      </c>
      <c r="R67" s="77" t="s">
        <v>349</v>
      </c>
      <c r="S67" s="70"/>
      <c r="T67" s="79" t="s">
        <v>269</v>
      </c>
      <c r="U67" s="147"/>
    </row>
    <row r="68" spans="2:21" ht="13.5" thickBot="1" x14ac:dyDescent="0.25">
      <c r="B68" s="167"/>
      <c r="C68" s="168" t="s">
        <v>48</v>
      </c>
      <c r="D68" s="168" t="s">
        <v>120</v>
      </c>
      <c r="E68" s="169">
        <f t="shared" si="2"/>
        <v>59</v>
      </c>
      <c r="F68" s="169" t="s">
        <v>263</v>
      </c>
      <c r="G68" s="169"/>
      <c r="H68" s="170"/>
      <c r="I68" s="171">
        <f t="shared" si="1"/>
        <v>1059</v>
      </c>
      <c r="J68" s="172" t="s">
        <v>115</v>
      </c>
      <c r="K68" s="143" t="s">
        <v>767</v>
      </c>
      <c r="L68" s="172"/>
      <c r="M68" s="172" t="s">
        <v>279</v>
      </c>
      <c r="N68" s="143" t="s">
        <v>81</v>
      </c>
      <c r="O68" s="144">
        <v>15</v>
      </c>
      <c r="P68" s="144" t="s">
        <v>594</v>
      </c>
      <c r="Q68" s="173"/>
      <c r="R68" s="174" t="s">
        <v>349</v>
      </c>
      <c r="S68" s="138"/>
      <c r="T68" s="139" t="s">
        <v>269</v>
      </c>
      <c r="U68" s="147"/>
    </row>
    <row r="69" spans="2:21" x14ac:dyDescent="0.2">
      <c r="R69" s="52"/>
      <c r="S69" s="52"/>
      <c r="T69" s="52"/>
      <c r="U69" s="147"/>
    </row>
    <row r="70" spans="2:21" x14ac:dyDescent="0.2">
      <c r="B70" s="52" t="s">
        <v>354</v>
      </c>
      <c r="R70" s="52"/>
      <c r="S70" s="52"/>
      <c r="T70" s="52"/>
      <c r="U70" s="147"/>
    </row>
  </sheetData>
  <mergeCells count="25">
    <mergeCell ref="D8:D9"/>
    <mergeCell ref="E8:E9"/>
    <mergeCell ref="N4:O4"/>
    <mergeCell ref="K6:Q6"/>
    <mergeCell ref="K7:Q7"/>
    <mergeCell ref="I7:J7"/>
    <mergeCell ref="I5:J5"/>
    <mergeCell ref="L5:M5"/>
    <mergeCell ref="N5:Q5"/>
    <mergeCell ref="R3:T4"/>
    <mergeCell ref="R5:R9"/>
    <mergeCell ref="S5:S9"/>
    <mergeCell ref="T5:T9"/>
    <mergeCell ref="F8:F9"/>
    <mergeCell ref="G8:G9"/>
    <mergeCell ref="H8:H9"/>
    <mergeCell ref="I8:J8"/>
    <mergeCell ref="L8:M8"/>
    <mergeCell ref="I6:J6"/>
    <mergeCell ref="B3:H7"/>
    <mergeCell ref="I3:Q3"/>
    <mergeCell ref="I4:J4"/>
    <mergeCell ref="L4:M4"/>
    <mergeCell ref="B8:B9"/>
    <mergeCell ref="C8:C9"/>
  </mergeCells>
  <phoneticPr fontId="1"/>
  <pageMargins left="0.7" right="0.7" top="0.75" bottom="0.75" header="0.3" footer="0.3"/>
  <pageSetup paperSize="9" scale="2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15"/>
  <sheetViews>
    <sheetView topLeftCell="B1" zoomScale="55" zoomScaleNormal="55" workbookViewId="0">
      <selection activeCell="C27" sqref="C27"/>
    </sheetView>
  </sheetViews>
  <sheetFormatPr defaultRowHeight="13" x14ac:dyDescent="0.2"/>
  <cols>
    <col min="2" max="2" width="10.90625" style="2" customWidth="1"/>
    <col min="3" max="3" width="39.08984375" style="2" bestFit="1" customWidth="1"/>
    <col min="4" max="4" width="7.453125" style="2" bestFit="1" customWidth="1"/>
    <col min="5" max="5" width="32.08984375" style="2" bestFit="1" customWidth="1"/>
    <col min="6" max="6" width="8.453125" style="2" customWidth="1"/>
    <col min="7" max="8" width="8.90625" style="2"/>
    <col min="9" max="9" width="21.6328125" style="2" bestFit="1" customWidth="1"/>
    <col min="10" max="10" width="8.90625" style="2"/>
    <col min="11" max="11" width="39.6328125" style="2" bestFit="1" customWidth="1"/>
    <col min="12" max="13" width="38.26953125" style="2" customWidth="1"/>
    <col min="14" max="14" width="12.26953125" customWidth="1"/>
    <col min="16" max="17" width="8.08984375" customWidth="1"/>
  </cols>
  <sheetData>
    <row r="1" spans="2:18" ht="15" x14ac:dyDescent="0.2">
      <c r="B1" s="175" t="s">
        <v>869</v>
      </c>
    </row>
    <row r="2" spans="2:18" ht="13.5" thickBot="1" x14ac:dyDescent="0.25">
      <c r="B2" s="7" t="s">
        <v>560</v>
      </c>
    </row>
    <row r="3" spans="2:18" ht="13.5" thickBot="1" x14ac:dyDescent="0.25">
      <c r="B3" s="245" t="s">
        <v>348</v>
      </c>
      <c r="C3" s="246"/>
      <c r="D3" s="246"/>
      <c r="E3" s="246"/>
      <c r="F3" s="247"/>
      <c r="G3" s="254" t="s">
        <v>284</v>
      </c>
      <c r="H3" s="255"/>
      <c r="I3" s="255"/>
      <c r="J3" s="255"/>
      <c r="K3" s="255"/>
      <c r="L3" s="256"/>
      <c r="M3" s="256"/>
      <c r="N3" s="256"/>
      <c r="O3" s="257"/>
      <c r="P3" s="237" t="s">
        <v>356</v>
      </c>
      <c r="Q3" s="238"/>
      <c r="R3" s="4"/>
    </row>
    <row r="4" spans="2:18" x14ac:dyDescent="0.2">
      <c r="B4" s="248"/>
      <c r="C4" s="249"/>
      <c r="D4" s="249"/>
      <c r="E4" s="249"/>
      <c r="F4" s="250"/>
      <c r="G4" s="258" t="s">
        <v>285</v>
      </c>
      <c r="H4" s="259"/>
      <c r="I4" s="9" t="s">
        <v>366</v>
      </c>
      <c r="J4" s="260" t="s">
        <v>286</v>
      </c>
      <c r="K4" s="259"/>
      <c r="L4" s="261" t="s">
        <v>371</v>
      </c>
      <c r="M4" s="259"/>
      <c r="N4" s="10" t="s">
        <v>287</v>
      </c>
      <c r="O4" s="11" t="s">
        <v>269</v>
      </c>
      <c r="P4" s="239"/>
      <c r="Q4" s="240"/>
      <c r="R4" s="4"/>
    </row>
    <row r="5" spans="2:18" x14ac:dyDescent="0.2">
      <c r="B5" s="248"/>
      <c r="C5" s="249"/>
      <c r="D5" s="249"/>
      <c r="E5" s="249"/>
      <c r="F5" s="250"/>
      <c r="G5" s="262" t="s">
        <v>288</v>
      </c>
      <c r="H5" s="263"/>
      <c r="I5" s="8" t="s">
        <v>289</v>
      </c>
      <c r="J5" s="264" t="s">
        <v>290</v>
      </c>
      <c r="K5" s="264"/>
      <c r="L5" s="265" t="s">
        <v>367</v>
      </c>
      <c r="M5" s="263"/>
      <c r="N5" s="263"/>
      <c r="O5" s="266"/>
      <c r="P5" s="241"/>
      <c r="Q5" s="242"/>
      <c r="R5" s="4"/>
    </row>
    <row r="6" spans="2:18" x14ac:dyDescent="0.2">
      <c r="B6" s="248"/>
      <c r="C6" s="249"/>
      <c r="D6" s="249"/>
      <c r="E6" s="249"/>
      <c r="F6" s="250"/>
      <c r="G6" s="262" t="s">
        <v>291</v>
      </c>
      <c r="H6" s="263"/>
      <c r="I6" s="267" t="s">
        <v>558</v>
      </c>
      <c r="J6" s="267"/>
      <c r="K6" s="267"/>
      <c r="L6" s="267"/>
      <c r="M6" s="267"/>
      <c r="N6" s="267"/>
      <c r="O6" s="268"/>
      <c r="P6" s="241"/>
      <c r="Q6" s="242"/>
      <c r="R6" s="4"/>
    </row>
    <row r="7" spans="2:18" ht="13.9" customHeight="1" thickBot="1" x14ac:dyDescent="0.25">
      <c r="B7" s="251"/>
      <c r="C7" s="252"/>
      <c r="D7" s="252"/>
      <c r="E7" s="252"/>
      <c r="F7" s="253"/>
      <c r="G7" s="262" t="s">
        <v>292</v>
      </c>
      <c r="H7" s="263"/>
      <c r="I7" s="269" t="s">
        <v>283</v>
      </c>
      <c r="J7" s="263"/>
      <c r="K7" s="263"/>
      <c r="L7" s="263"/>
      <c r="M7" s="263"/>
      <c r="N7" s="263"/>
      <c r="O7" s="270"/>
      <c r="P7" s="241"/>
      <c r="Q7" s="242"/>
      <c r="R7" s="4"/>
    </row>
    <row r="8" spans="2:18" ht="13.5" thickBot="1" x14ac:dyDescent="0.25">
      <c r="B8" s="271" t="s">
        <v>313</v>
      </c>
      <c r="C8" s="231" t="s">
        <v>314</v>
      </c>
      <c r="D8" s="231" t="s">
        <v>312</v>
      </c>
      <c r="E8" s="231" t="s">
        <v>316</v>
      </c>
      <c r="F8" s="233" t="s">
        <v>318</v>
      </c>
      <c r="G8" s="235" t="s">
        <v>293</v>
      </c>
      <c r="H8" s="236"/>
      <c r="I8" s="17" t="s">
        <v>352</v>
      </c>
      <c r="J8" s="273" t="s">
        <v>294</v>
      </c>
      <c r="K8" s="236"/>
      <c r="L8" s="21" t="s">
        <v>280</v>
      </c>
      <c r="M8" s="18"/>
      <c r="N8" s="19"/>
      <c r="O8" s="20"/>
      <c r="P8" s="243"/>
      <c r="Q8" s="244"/>
      <c r="R8" s="4"/>
    </row>
    <row r="9" spans="2:18" ht="34.5" x14ac:dyDescent="0.2">
      <c r="B9" s="272"/>
      <c r="C9" s="232"/>
      <c r="D9" s="232"/>
      <c r="E9" s="232"/>
      <c r="F9" s="234"/>
      <c r="G9" s="40" t="s">
        <v>295</v>
      </c>
      <c r="H9" s="41" t="s">
        <v>287</v>
      </c>
      <c r="I9" s="41" t="s">
        <v>296</v>
      </c>
      <c r="J9" s="41" t="s">
        <v>297</v>
      </c>
      <c r="K9" s="41" t="s">
        <v>298</v>
      </c>
      <c r="L9" s="41" t="s">
        <v>299</v>
      </c>
      <c r="M9" s="41" t="s">
        <v>300</v>
      </c>
      <c r="N9" s="41" t="s">
        <v>301</v>
      </c>
      <c r="O9" s="42" t="s">
        <v>302</v>
      </c>
      <c r="P9" s="49" t="s">
        <v>365</v>
      </c>
      <c r="Q9" s="50" t="s">
        <v>557</v>
      </c>
      <c r="R9" s="4"/>
    </row>
    <row r="10" spans="2:18" ht="13.9" customHeight="1" x14ac:dyDescent="0.2">
      <c r="B10" s="43" t="s">
        <v>61</v>
      </c>
      <c r="C10" s="15" t="s">
        <v>227</v>
      </c>
      <c r="D10" s="12">
        <v>1</v>
      </c>
      <c r="E10" s="13" t="s">
        <v>52</v>
      </c>
      <c r="F10" s="16"/>
      <c r="G10" s="25">
        <v>4001</v>
      </c>
      <c r="H10" s="14" t="s">
        <v>80</v>
      </c>
      <c r="I10" s="23" t="s">
        <v>272</v>
      </c>
      <c r="J10" s="44" t="s">
        <v>279</v>
      </c>
      <c r="K10" s="13"/>
      <c r="L10" s="14" t="s">
        <v>70</v>
      </c>
      <c r="M10" s="24">
        <v>8</v>
      </c>
      <c r="N10" s="24" t="s">
        <v>303</v>
      </c>
      <c r="O10" s="33"/>
      <c r="P10" s="25" t="s">
        <v>349</v>
      </c>
      <c r="Q10" s="30"/>
    </row>
    <row r="11" spans="2:18" x14ac:dyDescent="0.2">
      <c r="B11" s="6"/>
      <c r="C11" s="15" t="s">
        <v>264</v>
      </c>
      <c r="D11" s="12">
        <f>D10+1</f>
        <v>2</v>
      </c>
      <c r="E11" s="13" t="s">
        <v>265</v>
      </c>
      <c r="F11" s="16"/>
      <c r="G11" s="25">
        <f>G10+1</f>
        <v>4002</v>
      </c>
      <c r="H11" s="22" t="s">
        <v>353</v>
      </c>
      <c r="I11" s="23" t="s">
        <v>368</v>
      </c>
      <c r="J11" s="24"/>
      <c r="K11" s="38" t="s">
        <v>279</v>
      </c>
      <c r="L11" s="14" t="s">
        <v>71</v>
      </c>
      <c r="M11" s="24">
        <v>26</v>
      </c>
      <c r="N11" s="24" t="s">
        <v>303</v>
      </c>
      <c r="O11" s="33"/>
      <c r="P11" s="25" t="s">
        <v>349</v>
      </c>
      <c r="Q11" s="31" t="s">
        <v>269</v>
      </c>
    </row>
    <row r="12" spans="2:18" x14ac:dyDescent="0.2">
      <c r="B12" s="6"/>
      <c r="C12" s="15" t="s">
        <v>267</v>
      </c>
      <c r="D12" s="12">
        <f t="shared" ref="D12:D13" si="0">D11+1</f>
        <v>3</v>
      </c>
      <c r="E12" s="15" t="s">
        <v>267</v>
      </c>
      <c r="F12" s="16"/>
      <c r="G12" s="25">
        <f t="shared" ref="G12:G13" si="1">G11+1</f>
        <v>4003</v>
      </c>
      <c r="H12" s="14" t="s">
        <v>80</v>
      </c>
      <c r="I12" s="23" t="s">
        <v>369</v>
      </c>
      <c r="J12" s="24"/>
      <c r="K12" s="38" t="s">
        <v>279</v>
      </c>
      <c r="L12" s="13" t="s">
        <v>69</v>
      </c>
      <c r="M12" s="24">
        <v>2</v>
      </c>
      <c r="N12" s="24" t="s">
        <v>303</v>
      </c>
      <c r="O12" s="33"/>
      <c r="P12" s="25" t="s">
        <v>349</v>
      </c>
      <c r="Q12" s="31" t="s">
        <v>269</v>
      </c>
    </row>
    <row r="13" spans="2:18" ht="13.5" thickBot="1" x14ac:dyDescent="0.25">
      <c r="B13" s="5"/>
      <c r="C13" s="34" t="s">
        <v>266</v>
      </c>
      <c r="D13" s="35">
        <f t="shared" si="0"/>
        <v>4</v>
      </c>
      <c r="E13" s="34" t="s">
        <v>266</v>
      </c>
      <c r="F13" s="32"/>
      <c r="G13" s="26">
        <f t="shared" si="1"/>
        <v>4004</v>
      </c>
      <c r="H13" s="27" t="s">
        <v>93</v>
      </c>
      <c r="I13" s="28" t="s">
        <v>370</v>
      </c>
      <c r="J13" s="36"/>
      <c r="K13" s="39" t="s">
        <v>279</v>
      </c>
      <c r="L13" s="35" t="s">
        <v>75</v>
      </c>
      <c r="M13" s="36">
        <v>65535</v>
      </c>
      <c r="N13" s="29" t="s">
        <v>303</v>
      </c>
      <c r="O13" s="37"/>
      <c r="P13" s="26" t="s">
        <v>349</v>
      </c>
      <c r="Q13" s="32" t="s">
        <v>269</v>
      </c>
    </row>
    <row r="14" spans="2:18" ht="13.15" customHeight="1" x14ac:dyDescent="0.2">
      <c r="B14" s="3"/>
    </row>
    <row r="15" spans="2:18" ht="13.15" customHeight="1" x14ac:dyDescent="0.2">
      <c r="B15" s="3"/>
    </row>
  </sheetData>
  <mergeCells count="20">
    <mergeCell ref="I7:O7"/>
    <mergeCell ref="B8:B9"/>
    <mergeCell ref="J8:K8"/>
    <mergeCell ref="C8:C9"/>
    <mergeCell ref="D8:D9"/>
    <mergeCell ref="E8:E9"/>
    <mergeCell ref="F8:F9"/>
    <mergeCell ref="G8:H8"/>
    <mergeCell ref="P3:Q8"/>
    <mergeCell ref="B3:F7"/>
    <mergeCell ref="G3:O3"/>
    <mergeCell ref="G4:H4"/>
    <mergeCell ref="J4:K4"/>
    <mergeCell ref="L4:M4"/>
    <mergeCell ref="G5:H5"/>
    <mergeCell ref="J5:K5"/>
    <mergeCell ref="L5:O5"/>
    <mergeCell ref="G6:H6"/>
    <mergeCell ref="I6:O6"/>
    <mergeCell ref="G7:H7"/>
  </mergeCells>
  <phoneticPr fontId="1"/>
  <pageMargins left="0.7" right="0.7" top="0.75" bottom="0.75" header="0.3" footer="0.3"/>
  <pageSetup paperSize="9" scale="28"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別表１</vt:lpstr>
      <vt:lpstr>別表２</vt:lpstr>
      <vt:lpstr>別表３</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