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2長崎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水洗化人口等!$A$6:$AD$27</definedName>
    <definedName name="_xlnm.Print_Area" localSheetId="2">し尿集計結果!$A$1:$M$37</definedName>
    <definedName name="_xlnm.Print_Area" localSheetId="1">し尿処理状況!$2:$28</definedName>
    <definedName name="_xlnm.Print_Area" localSheetId="0">水洗化人口等!$2:$28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C8" i="2"/>
  <c r="AC9" i="2"/>
  <c r="AC10" i="2"/>
  <c r="AC11" i="2"/>
  <c r="N11" i="2" s="1"/>
  <c r="AC12" i="2"/>
  <c r="N12" i="2" s="1"/>
  <c r="AC13" i="2"/>
  <c r="AC14" i="2"/>
  <c r="AC15" i="2"/>
  <c r="AC16" i="2"/>
  <c r="AC17" i="2"/>
  <c r="AC18" i="2"/>
  <c r="AC19" i="2"/>
  <c r="N19" i="2" s="1"/>
  <c r="AC20" i="2"/>
  <c r="N20" i="2" s="1"/>
  <c r="AC21" i="2"/>
  <c r="AC22" i="2"/>
  <c r="AC23" i="2"/>
  <c r="AC24" i="2"/>
  <c r="AC25" i="2"/>
  <c r="AC26" i="2"/>
  <c r="AC27" i="2"/>
  <c r="N27" i="2" s="1"/>
  <c r="AC28" i="2"/>
  <c r="N28" i="2" s="1"/>
  <c r="V8" i="2"/>
  <c r="V9" i="2"/>
  <c r="N9" i="2" s="1"/>
  <c r="V10" i="2"/>
  <c r="N10" i="2" s="1"/>
  <c r="V11" i="2"/>
  <c r="V12" i="2"/>
  <c r="V13" i="2"/>
  <c r="V14" i="2"/>
  <c r="N14" i="2" s="1"/>
  <c r="V15" i="2"/>
  <c r="N15" i="2" s="1"/>
  <c r="V16" i="2"/>
  <c r="V17" i="2"/>
  <c r="N17" i="2" s="1"/>
  <c r="V18" i="2"/>
  <c r="N18" i="2" s="1"/>
  <c r="V19" i="2"/>
  <c r="V20" i="2"/>
  <c r="V21" i="2"/>
  <c r="V22" i="2"/>
  <c r="N22" i="2" s="1"/>
  <c r="V23" i="2"/>
  <c r="N23" i="2" s="1"/>
  <c r="V24" i="2"/>
  <c r="V25" i="2"/>
  <c r="N25" i="2" s="1"/>
  <c r="V26" i="2"/>
  <c r="N26" i="2" s="1"/>
  <c r="V27" i="2"/>
  <c r="V28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N8" i="2"/>
  <c r="N13" i="2"/>
  <c r="N16" i="2"/>
  <c r="N21" i="2"/>
  <c r="N24" i="2"/>
  <c r="K8" i="2"/>
  <c r="D8" i="2" s="1"/>
  <c r="K9" i="2"/>
  <c r="K10" i="2"/>
  <c r="K11" i="2"/>
  <c r="K12" i="2"/>
  <c r="K13" i="2"/>
  <c r="K14" i="2"/>
  <c r="K15" i="2"/>
  <c r="D15" i="2" s="1"/>
  <c r="K16" i="2"/>
  <c r="D16" i="2" s="1"/>
  <c r="K17" i="2"/>
  <c r="K18" i="2"/>
  <c r="K19" i="2"/>
  <c r="K20" i="2"/>
  <c r="K21" i="2"/>
  <c r="K22" i="2"/>
  <c r="K23" i="2"/>
  <c r="D23" i="2" s="1"/>
  <c r="K24" i="2"/>
  <c r="D24" i="2" s="1"/>
  <c r="K25" i="2"/>
  <c r="K26" i="2"/>
  <c r="K27" i="2"/>
  <c r="K28" i="2"/>
  <c r="H8" i="2"/>
  <c r="H9" i="2"/>
  <c r="H10" i="2"/>
  <c r="D10" i="2" s="1"/>
  <c r="H11" i="2"/>
  <c r="D11" i="2" s="1"/>
  <c r="H12" i="2"/>
  <c r="H13" i="2"/>
  <c r="D13" i="2" s="1"/>
  <c r="H14" i="2"/>
  <c r="D14" i="2" s="1"/>
  <c r="H15" i="2"/>
  <c r="H16" i="2"/>
  <c r="H17" i="2"/>
  <c r="H18" i="2"/>
  <c r="D18" i="2" s="1"/>
  <c r="H19" i="2"/>
  <c r="D19" i="2" s="1"/>
  <c r="H20" i="2"/>
  <c r="H21" i="2"/>
  <c r="D21" i="2" s="1"/>
  <c r="H22" i="2"/>
  <c r="D22" i="2" s="1"/>
  <c r="H23" i="2"/>
  <c r="H24" i="2"/>
  <c r="H25" i="2"/>
  <c r="H26" i="2"/>
  <c r="D26" i="2" s="1"/>
  <c r="H27" i="2"/>
  <c r="D27" i="2" s="1"/>
  <c r="H28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D9" i="2"/>
  <c r="D12" i="2"/>
  <c r="D17" i="2"/>
  <c r="D20" i="2"/>
  <c r="D25" i="2"/>
  <c r="D28" i="2"/>
  <c r="P8" i="1"/>
  <c r="P9" i="1"/>
  <c r="I9" i="1" s="1"/>
  <c r="D9" i="1" s="1"/>
  <c r="P10" i="1"/>
  <c r="I10" i="1" s="1"/>
  <c r="D10" i="1" s="1"/>
  <c r="P11" i="1"/>
  <c r="P12" i="1"/>
  <c r="P13" i="1"/>
  <c r="P14" i="1"/>
  <c r="P15" i="1"/>
  <c r="I15" i="1" s="1"/>
  <c r="D15" i="1" s="1"/>
  <c r="P16" i="1"/>
  <c r="P17" i="1"/>
  <c r="I17" i="1" s="1"/>
  <c r="D17" i="1" s="1"/>
  <c r="P18" i="1"/>
  <c r="I18" i="1" s="1"/>
  <c r="D18" i="1" s="1"/>
  <c r="P19" i="1"/>
  <c r="P20" i="1"/>
  <c r="P21" i="1"/>
  <c r="P22" i="1"/>
  <c r="P23" i="1"/>
  <c r="I23" i="1" s="1"/>
  <c r="D23" i="1" s="1"/>
  <c r="P24" i="1"/>
  <c r="P25" i="1"/>
  <c r="I25" i="1" s="1"/>
  <c r="D25" i="1" s="1"/>
  <c r="P26" i="1"/>
  <c r="I26" i="1" s="1"/>
  <c r="D26" i="1" s="1"/>
  <c r="P27" i="1"/>
  <c r="P28" i="1"/>
  <c r="J16" i="1"/>
  <c r="J24" i="1"/>
  <c r="I8" i="1"/>
  <c r="I11" i="1"/>
  <c r="D11" i="1" s="1"/>
  <c r="I12" i="1"/>
  <c r="I13" i="1"/>
  <c r="D13" i="1" s="1"/>
  <c r="I14" i="1"/>
  <c r="D14" i="1" s="1"/>
  <c r="I16" i="1"/>
  <c r="I19" i="1"/>
  <c r="D19" i="1" s="1"/>
  <c r="I20" i="1"/>
  <c r="I21" i="1"/>
  <c r="D21" i="1" s="1"/>
  <c r="I22" i="1"/>
  <c r="D22" i="1" s="1"/>
  <c r="I24" i="1"/>
  <c r="I27" i="1"/>
  <c r="D27" i="1" s="1"/>
  <c r="I28" i="1"/>
  <c r="E8" i="1"/>
  <c r="D8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D12" i="1"/>
  <c r="T12" i="1" s="1"/>
  <c r="D16" i="1"/>
  <c r="F16" i="1" s="1"/>
  <c r="D20" i="1"/>
  <c r="N20" i="1" s="1"/>
  <c r="D24" i="1"/>
  <c r="F24" i="1" s="1"/>
  <c r="D28" i="1"/>
  <c r="N28" i="1" s="1"/>
  <c r="N27" i="1" l="1"/>
  <c r="J27" i="1"/>
  <c r="F27" i="1"/>
  <c r="L27" i="1"/>
  <c r="T27" i="1"/>
  <c r="J18" i="1"/>
  <c r="F18" i="1"/>
  <c r="L18" i="1"/>
  <c r="T18" i="1"/>
  <c r="N18" i="1"/>
  <c r="J25" i="1"/>
  <c r="F25" i="1"/>
  <c r="L25" i="1"/>
  <c r="T25" i="1"/>
  <c r="N25" i="1"/>
  <c r="F8" i="1"/>
  <c r="L8" i="1"/>
  <c r="T8" i="1"/>
  <c r="N8" i="1"/>
  <c r="J8" i="1"/>
  <c r="T13" i="1"/>
  <c r="L13" i="1"/>
  <c r="N13" i="1"/>
  <c r="J13" i="1"/>
  <c r="F13" i="1"/>
  <c r="J10" i="1"/>
  <c r="F10" i="1"/>
  <c r="L10" i="1"/>
  <c r="T10" i="1"/>
  <c r="N10" i="1"/>
  <c r="J17" i="1"/>
  <c r="F17" i="1"/>
  <c r="L17" i="1"/>
  <c r="T17" i="1"/>
  <c r="N17" i="1"/>
  <c r="L22" i="1"/>
  <c r="T22" i="1"/>
  <c r="N22" i="1"/>
  <c r="J22" i="1"/>
  <c r="F22" i="1"/>
  <c r="F23" i="1"/>
  <c r="L23" i="1"/>
  <c r="T23" i="1"/>
  <c r="N23" i="1"/>
  <c r="J23" i="1"/>
  <c r="F15" i="1"/>
  <c r="L15" i="1"/>
  <c r="T15" i="1"/>
  <c r="N15" i="1"/>
  <c r="J15" i="1"/>
  <c r="L14" i="1"/>
  <c r="T14" i="1"/>
  <c r="N14" i="1"/>
  <c r="F14" i="1"/>
  <c r="J14" i="1"/>
  <c r="N26" i="1"/>
  <c r="J26" i="1"/>
  <c r="F26" i="1"/>
  <c r="L26" i="1"/>
  <c r="T26" i="1"/>
  <c r="J9" i="1"/>
  <c r="F9" i="1"/>
  <c r="L9" i="1"/>
  <c r="T9" i="1"/>
  <c r="N9" i="1"/>
  <c r="N11" i="1"/>
  <c r="J11" i="1"/>
  <c r="F11" i="1"/>
  <c r="L11" i="1"/>
  <c r="T11" i="1"/>
  <c r="T21" i="1"/>
  <c r="N21" i="1"/>
  <c r="J21" i="1"/>
  <c r="F21" i="1"/>
  <c r="L21" i="1"/>
  <c r="N19" i="1"/>
  <c r="J19" i="1"/>
  <c r="F19" i="1"/>
  <c r="L19" i="1"/>
  <c r="T19" i="1"/>
  <c r="T28" i="1"/>
  <c r="L20" i="1"/>
  <c r="F12" i="1"/>
  <c r="T20" i="1"/>
  <c r="L28" i="1"/>
  <c r="L12" i="1"/>
  <c r="F28" i="1"/>
  <c r="F20" i="1"/>
  <c r="N24" i="1"/>
  <c r="N16" i="1"/>
  <c r="J28" i="1"/>
  <c r="J20" i="1"/>
  <c r="J12" i="1"/>
  <c r="T24" i="1"/>
  <c r="T16" i="1"/>
  <c r="L24" i="1"/>
  <c r="L16" i="1"/>
  <c r="N12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<sst xmlns="http://schemas.openxmlformats.org/spreadsheetml/2006/main" count="683" uniqueCount="304">
  <si>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</si>
  <si>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</si>
  <si>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</si>
  <si>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</si>
  <si>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</si>
  <si>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</si>
  <si>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</si>
  <si>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</si>
  <si>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</si>
  <si>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</si>
  <si>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</si>
  <si>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</si>
  <si>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</si>
  <si>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</si>
  <si>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</si>
  <si>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</si>
  <si>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</si>
  <si>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</si>
  <si>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</si>
  <si>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</si>
  <si>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</si>
  <si>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</si>
  <si>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</si>
  <si>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</si>
  <si>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</si>
  <si>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</si>
  <si>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</si>
  <si>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</si>
  <si>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</si>
  <si>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</si>
  <si>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</si>
  <si>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</si>
  <si>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</si>
  <si>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</si>
  <si>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</si>
  <si>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</si>
  <si>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</si>
  <si>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</si>
  <si>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</si>
  <si>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</si>
  <si>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</si>
  <si>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</si>
  <si>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</si>
  <si>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</si>
  <si>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</si>
  <si>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</si>
  <si>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</si>
  <si>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</si>
  <si>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</si>
  <si>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</si>
  <si>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</si>
  <si>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</si>
  <si>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</si>
  <si>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</si>
  <si>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</si>
  <si>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</si>
  <si>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</si>
  <si>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</si>
  <si>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</si>
  <si>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</si>
  <si>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</si>
  <si>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</si>
  <si>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</si>
  <si>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</si>
  <si>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</si>
  <si>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</si>
  <si>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</si>
  <si>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</si>
  <si>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</si>
  <si>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</si>
  <si>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</si>
  <si>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</si>
  <si>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</si>
  <si>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</si>
  <si>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</si>
  <si>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</si>
  <si>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</si>
  <si>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</si>
  <si>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</si>
  <si>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</si>
  <si>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</si>
  <si>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</si>
  <si>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</si>
  <si>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</si>
  <si>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</si>
  <si>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</si>
  <si>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</si>
  <si>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</si>
  <si>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</si>
  <si>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</si>
  <si>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</si>
  <si>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</si>
  <si>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</si>
  <si>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</si>
  <si>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</si>
  <si>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</si>
  <si>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</si>
  <si>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</si>
  <si>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</si>
  <si>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</si>
  <si>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</si>
  <si>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</si>
  <si>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</si>
  <si>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</si>
  <si>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</si>
  <si>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</si>
  <si>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</si>
  <si>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</si>
  <si>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</si>
  <si>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</si>
  <si>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</si>
  <si>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</si>
  <si>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</si>
  <si>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</si>
  <si>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</si>
  <si>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</si>
  <si>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</si>
  <si>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</si>
  <si>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</si>
  <si>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</si>
  <si>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</si>
  <si>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</si>
  <si>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</si>
  <si>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</si>
  <si>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</si>
  <si>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</si>
  <si>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</si>
  <si>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</si>
  <si>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</si>
  <si>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</si>
  <si>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</si>
  <si>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</si>
  <si>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</si>
  <si>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</si>
  <si>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</si>
  <si>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</si>
  <si>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</si>
  <si>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</si>
  <si>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</si>
  <si>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</si>
  <si>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</si>
  <si>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</si>
  <si>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</si>
  <si>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</si>
  <si>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</si>
  <si>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</si>
  <si>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</si>
  <si>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</si>
  <si>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</si>
  <si>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</si>
  <si>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</si>
  <si>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</si>
  <si>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</si>
  <si>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</si>
  <si>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</si>
  <si>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</si>
  <si>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</si>
  <si>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</si>
  <si>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</si>
  <si>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</si>
  <si>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</si>
  <si>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</si>
  <si>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</si>
  <si>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</si>
  <si>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</si>
  <si>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</si>
  <si>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</si>
  <si>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</si>
  <si>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</si>
  <si>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</si>
  <si>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</si>
  <si>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</si>
  <si>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</si>
  <si>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</si>
  <si>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</si>
  <si>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</si>
  <si>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</si>
  <si>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</si>
  <si>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</si>
  <si>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</si>
  <si>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</si>
  <si>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</si>
  <si>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</si>
  <si>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</si>
  <si>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</si>
  <si>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</si>
  <si>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</si>
  <si>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</si>
  <si>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</si>
  <si>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</si>
  <si>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</si>
  <si>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</si>
  <si>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</si>
  <si>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</si>
  <si>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</si>
  <si>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</si>
  <si>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</si>
  <si>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</si>
  <si>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</si>
  <si>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</si>
  <si>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</si>
  <si>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</si>
  <si>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</si>
  <si>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</si>
  <si>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</si>
  <si>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</si>
  <si>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</si>
  <si>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</si>
  <si>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</si>
  <si>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</si>
  <si>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</si>
  <si>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</si>
  <si>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</si>
  <si>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</si>
  <si>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</si>
  <si>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</si>
  <si>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</si>
  <si>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</si>
  <si>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</si>
  <si>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</si>
  <si>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</si>
  <si>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</si>
  <si>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</si>
  <si>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</si>
  <si>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</si>
  <si>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</si>
  <si>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</si>
  <si>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</si>
  <si>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</si>
  <si>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</si>
  <si>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</si>
  <si>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</si>
  <si>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</si>
  <si>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</si>
  <si>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</si>
  <si>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</si>
  <si>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</si>
  <si>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</si>
  <si>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</si>
  <si>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</si>
  <si>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</si>
  <si>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</si>
  <si>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</si>
  <si>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</si>
  <si>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</si>
  <si>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</si>
  <si>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</si>
  <si>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</si>
  <si>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</si>
  <si>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</si>
  <si>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</si>
  <si>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</si>
  <si>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</si>
  <si>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</si>
  <si>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</si>
  <si>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</si>
  <si>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</si>
  <si>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42000</t>
  </si>
  <si>
    <t>水洗化人口等（令和4年度実績）</t>
    <phoneticPr fontId="3"/>
  </si>
  <si>
    <t>し尿処理の状況（令和4年度実績）</t>
    <phoneticPr fontId="3"/>
  </si>
  <si>
    <t>42201</t>
  </si>
  <si>
    <t>長崎市</t>
  </si>
  <si>
    <t/>
  </si>
  <si>
    <t>○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</si>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</sst>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12</v>
      </c>
      <c r="B7" s="108" t="s">
        <v>257</v>
      </c>
      <c r="C7" s="92" t="s">
        <v>199</v>
      </c>
      <c r="D7" s="93">
        <f>+SUM(E7,+I7)</f>
        <v>1304929</v>
      </c>
      <c r="E7" s="93">
        <f>+SUM(G7+H7)</f>
        <v>238901</v>
      </c>
      <c r="F7" s="94">
        <f>IF(D7&gt;0,E7/D7*100,"-")</f>
        <v>18.307586083227516</v>
      </c>
      <c r="G7" s="93">
        <f>SUM(G$8:G$207)</f>
        <v>238566</v>
      </c>
      <c r="H7" s="93">
        <f>SUM(H$8:H$207)</f>
        <v>335</v>
      </c>
      <c r="I7" s="93">
        <f>+SUM(K7,+M7,O7+P7)</f>
        <v>1066028</v>
      </c>
      <c r="J7" s="94">
        <f>IF(D7&gt;0,I7/D7*100,"-")</f>
        <v>81.692413916772495</v>
      </c>
      <c r="K7" s="93">
        <f>SUM(K$8:K$207)</f>
        <v>786451</v>
      </c>
      <c r="L7" s="94">
        <f>IF(D7&gt;0,K7/D7*100,"-")</f>
        <v>60.267723378053518</v>
      </c>
      <c r="M7" s="93">
        <f>SUM(M$8:M$207)</f>
        <v>4777</v>
      </c>
      <c r="N7" s="94">
        <f>IF(D7&gt;0,M7/D7*100,"-")</f>
        <v>0.36607355649234558</v>
      </c>
      <c r="O7" s="91">
        <f>SUM(O$8:O$207)</f>
        <v>28399</v>
      </c>
      <c r="P7" s="93">
        <f>SUM(Q7:S7)</f>
        <v>246401</v>
      </c>
      <c r="Q7" s="93">
        <f>SUM(Q$8:Q$207)</f>
        <v>26006</v>
      </c>
      <c r="R7" s="93">
        <f>SUM(R$8:R$207)</f>
        <v>217322</v>
      </c>
      <c r="S7" s="93">
        <f>SUM(S$8:S$207)</f>
        <v>3073</v>
      </c>
      <c r="T7" s="94">
        <f>IF(D7&gt;0,P7/D7*100,"-")</f>
        <v>18.882329996497894</v>
      </c>
      <c r="U7" s="93">
        <f>SUM(U$8:U$207)</f>
        <v>10772</v>
      </c>
      <c r="V7" s="95">
        <f t="shared" ref="V7:AC7" si="0">COUNTIF(V$8:V$207,"○")</f>
        <v>17</v>
      </c>
      <c r="W7" s="95">
        <f t="shared" si="0"/>
        <v>1</v>
      </c>
      <c r="X7" s="95">
        <f t="shared" si="0"/>
        <v>0</v>
      </c>
      <c r="Y7" s="95">
        <f t="shared" si="0"/>
        <v>3</v>
      </c>
      <c r="Z7" s="95">
        <f t="shared" si="0"/>
        <v>13</v>
      </c>
      <c r="AA7" s="95">
        <f t="shared" si="0"/>
        <v>0</v>
      </c>
      <c r="AB7" s="95">
        <f t="shared" si="0"/>
        <v>0</v>
      </c>
      <c r="AC7" s="95">
        <f t="shared" si="0"/>
        <v>8</v>
      </c>
    </row>
    <row r="8" spans="1:31" ht="13.5" customHeight="1">
      <c r="A8" s="85" t="s">
        <v>12</v>
      </c>
      <c r="B8" s="86" t="s">
        <v>260</v>
      </c>
      <c r="C8" s="85" t="s">
        <v>261</v>
      </c>
      <c r="D8" s="87">
        <f>+SUM(E8,+I8)</f>
        <v>398747</v>
      </c>
      <c r="E8" s="87">
        <f>+SUM(G8+H8)</f>
        <v>18034</v>
      </c>
      <c r="F8" s="106">
        <f>IF(D8&gt;0,E8/D8*100,"-")</f>
        <v>4.5226672551768408</v>
      </c>
      <c r="G8" s="87">
        <v>18034</v>
      </c>
      <c r="H8" s="87">
        <v>0</v>
      </c>
      <c r="I8" s="87">
        <f>+SUM(K8,+M8,O8+P8)</f>
        <v>380713</v>
      </c>
      <c r="J8" s="88">
        <f>IF(D8&gt;0,I8/D8*100,"-")</f>
        <v>95.477332744823158</v>
      </c>
      <c r="K8" s="87">
        <v>366521</v>
      </c>
      <c r="L8" s="88">
        <f>IF(D8&gt;0,K8/D8*100,"-")</f>
        <v>91.918183710473059</v>
      </c>
      <c r="M8" s="87">
        <v>0</v>
      </c>
      <c r="N8" s="88">
        <f>IF(D8&gt;0,M8/D8*100,"-")</f>
        <v>0</v>
      </c>
      <c r="O8" s="87">
        <v>5836</v>
      </c>
      <c r="P8" s="87">
        <f>SUM(Q8:S8)</f>
        <v>8356</v>
      </c>
      <c r="Q8" s="87">
        <v>1061</v>
      </c>
      <c r="R8" s="87">
        <v>7295</v>
      </c>
      <c r="S8" s="87">
        <v>0</v>
      </c>
      <c r="T8" s="88">
        <f>IF(D8&gt;0,P8/D8*100,"-")</f>
        <v>2.0955643553431123</v>
      </c>
      <c r="U8" s="87">
        <v>3540</v>
      </c>
      <c r="V8" s="85" t="s">
        <v>263</v>
      </c>
      <c r="W8" s="85"/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12</v>
      </c>
      <c r="B9" s="86" t="s">
        <v>264</v>
      </c>
      <c r="C9" s="85" t="s">
        <v>265</v>
      </c>
      <c r="D9" s="87">
        <f>+SUM(E9,+I9)</f>
        <v>240848</v>
      </c>
      <c r="E9" s="87">
        <f>+SUM(G9+H9)</f>
        <v>48952</v>
      </c>
      <c r="F9" s="106">
        <f>IF(D9&gt;0,E9/D9*100,"-")</f>
        <v>20.324852188932439</v>
      </c>
      <c r="G9" s="87">
        <v>48952</v>
      </c>
      <c r="H9" s="87">
        <v>0</v>
      </c>
      <c r="I9" s="87">
        <f>+SUM(K9,+M9,O9+P9)</f>
        <v>191896</v>
      </c>
      <c r="J9" s="88">
        <f>IF(D9&gt;0,I9/D9*100,"-")</f>
        <v>79.675147811067561</v>
      </c>
      <c r="K9" s="87">
        <v>135381</v>
      </c>
      <c r="L9" s="88">
        <f>IF(D9&gt;0,K9/D9*100,"-")</f>
        <v>56.210140835713808</v>
      </c>
      <c r="M9" s="87">
        <v>0</v>
      </c>
      <c r="N9" s="88">
        <f>IF(D9&gt;0,M9/D9*100,"-")</f>
        <v>0</v>
      </c>
      <c r="O9" s="87">
        <v>89</v>
      </c>
      <c r="P9" s="87">
        <f>SUM(Q9:S9)</f>
        <v>56426</v>
      </c>
      <c r="Q9" s="87">
        <v>10516</v>
      </c>
      <c r="R9" s="87">
        <v>45910</v>
      </c>
      <c r="S9" s="87">
        <v>0</v>
      </c>
      <c r="T9" s="88">
        <f>IF(D9&gt;0,P9/D9*100,"-")</f>
        <v>23.428054208463429</v>
      </c>
      <c r="U9" s="87">
        <v>1885</v>
      </c>
      <c r="V9" s="85"/>
      <c r="W9" s="85"/>
      <c r="X9" s="85"/>
      <c r="Y9" s="85" t="s">
        <v>263</v>
      </c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12</v>
      </c>
      <c r="B10" s="86" t="s">
        <v>266</v>
      </c>
      <c r="C10" s="85" t="s">
        <v>267</v>
      </c>
      <c r="D10" s="87">
        <f>+SUM(E10,+I10)</f>
        <v>43242</v>
      </c>
      <c r="E10" s="87">
        <f>+SUM(G10+H10)</f>
        <v>17437</v>
      </c>
      <c r="F10" s="106">
        <f>IF(D10&gt;0,E10/D10*100,"-")</f>
        <v>40.324221821377364</v>
      </c>
      <c r="G10" s="87">
        <v>17437</v>
      </c>
      <c r="H10" s="87">
        <v>0</v>
      </c>
      <c r="I10" s="87">
        <f>+SUM(K10,+M10,O10+P10)</f>
        <v>25805</v>
      </c>
      <c r="J10" s="88">
        <f>IF(D10&gt;0,I10/D10*100,"-")</f>
        <v>59.675778178622643</v>
      </c>
      <c r="K10" s="87">
        <v>0</v>
      </c>
      <c r="L10" s="88">
        <f>IF(D10&gt;0,K10/D10*100,"-")</f>
        <v>0</v>
      </c>
      <c r="M10" s="87">
        <v>480</v>
      </c>
      <c r="N10" s="88">
        <f>IF(D10&gt;0,M10/D10*100,"-")</f>
        <v>1.1100319134175107</v>
      </c>
      <c r="O10" s="87">
        <v>0</v>
      </c>
      <c r="P10" s="87">
        <f>SUM(Q10:S10)</f>
        <v>25325</v>
      </c>
      <c r="Q10" s="87">
        <v>0</v>
      </c>
      <c r="R10" s="87">
        <v>22323</v>
      </c>
      <c r="S10" s="87">
        <v>3002</v>
      </c>
      <c r="T10" s="88">
        <f>IF(D10&gt;0,P10/D10*100,"-")</f>
        <v>58.565746265205121</v>
      </c>
      <c r="U10" s="87">
        <v>465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84" t="s">
        <v>262</v>
      </c>
    </row>
    <row r="11" spans="1:31" ht="13.5" customHeight="1">
      <c r="A11" s="85" t="s">
        <v>12</v>
      </c>
      <c r="B11" s="86" t="s">
        <v>268</v>
      </c>
      <c r="C11" s="85" t="s">
        <v>269</v>
      </c>
      <c r="D11" s="87">
        <f>+SUM(E11,+I11)</f>
        <v>134848</v>
      </c>
      <c r="E11" s="87">
        <f>+SUM(G11+H11)</f>
        <v>20407</v>
      </c>
      <c r="F11" s="106">
        <f>IF(D11&gt;0,E11/D11*100,"-")</f>
        <v>15.133335310868535</v>
      </c>
      <c r="G11" s="87">
        <v>20403</v>
      </c>
      <c r="H11" s="87">
        <v>4</v>
      </c>
      <c r="I11" s="87">
        <f>+SUM(K11,+M11,O11+P11)</f>
        <v>114441</v>
      </c>
      <c r="J11" s="88">
        <f>IF(D11&gt;0,I11/D11*100,"-")</f>
        <v>84.866664689131468</v>
      </c>
      <c r="K11" s="87">
        <v>77811</v>
      </c>
      <c r="L11" s="88">
        <f>IF(D11&gt;0,K11/D11*100,"-")</f>
        <v>57.702746796392979</v>
      </c>
      <c r="M11" s="87">
        <v>0</v>
      </c>
      <c r="N11" s="88">
        <f>IF(D11&gt;0,M11/D11*100,"-")</f>
        <v>0</v>
      </c>
      <c r="O11" s="87">
        <v>12915</v>
      </c>
      <c r="P11" s="87">
        <f>SUM(Q11:S11)</f>
        <v>23715</v>
      </c>
      <c r="Q11" s="87">
        <v>1882</v>
      </c>
      <c r="R11" s="87">
        <v>21833</v>
      </c>
      <c r="S11" s="87">
        <v>0</v>
      </c>
      <c r="T11" s="88">
        <f>IF(D11&gt;0,P11/D11*100,"-")</f>
        <v>17.586467726625536</v>
      </c>
      <c r="U11" s="87">
        <v>1179</v>
      </c>
      <c r="V11" s="85"/>
      <c r="W11" s="85"/>
      <c r="X11" s="85"/>
      <c r="Y11" s="85" t="s">
        <v>263</v>
      </c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12</v>
      </c>
      <c r="B12" s="86" t="s">
        <v>270</v>
      </c>
      <c r="C12" s="85" t="s">
        <v>271</v>
      </c>
      <c r="D12" s="87">
        <f>+SUM(E12,+I12)</f>
        <v>98237</v>
      </c>
      <c r="E12" s="87">
        <f>+SUM(G12+H12)</f>
        <v>1683</v>
      </c>
      <c r="F12" s="106">
        <f>IF(D12&gt;0,E12/D12*100,"-")</f>
        <v>1.7132037826888036</v>
      </c>
      <c r="G12" s="87">
        <v>1683</v>
      </c>
      <c r="H12" s="87">
        <v>0</v>
      </c>
      <c r="I12" s="87">
        <f>+SUM(K12,+M12,O12+P12)</f>
        <v>96554</v>
      </c>
      <c r="J12" s="88">
        <f>IF(D12&gt;0,I12/D12*100,"-")</f>
        <v>98.286796217311206</v>
      </c>
      <c r="K12" s="87">
        <v>87127</v>
      </c>
      <c r="L12" s="88">
        <f>IF(D12&gt;0,K12/D12*100,"-")</f>
        <v>88.690615552185022</v>
      </c>
      <c r="M12" s="87">
        <v>0</v>
      </c>
      <c r="N12" s="88">
        <f>IF(D12&gt;0,M12/D12*100,"-")</f>
        <v>0</v>
      </c>
      <c r="O12" s="87">
        <v>6406</v>
      </c>
      <c r="P12" s="87">
        <f>SUM(Q12:S12)</f>
        <v>3021</v>
      </c>
      <c r="Q12" s="87">
        <v>47</v>
      </c>
      <c r="R12" s="87">
        <v>2974</v>
      </c>
      <c r="S12" s="87">
        <v>0</v>
      </c>
      <c r="T12" s="88">
        <f>IF(D12&gt;0,P12/D12*100,"-")</f>
        <v>3.0752160591223268</v>
      </c>
      <c r="U12" s="87">
        <v>556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12</v>
      </c>
      <c r="B13" s="86" t="s">
        <v>272</v>
      </c>
      <c r="C13" s="85" t="s">
        <v>273</v>
      </c>
      <c r="D13" s="87">
        <f>+SUM(E13,+I13)</f>
        <v>29347</v>
      </c>
      <c r="E13" s="87">
        <f>+SUM(G13+H13)</f>
        <v>15733</v>
      </c>
      <c r="F13" s="106">
        <f>IF(D13&gt;0,E13/D13*100,"-")</f>
        <v>53.610249769993523</v>
      </c>
      <c r="G13" s="87">
        <v>15733</v>
      </c>
      <c r="H13" s="87">
        <v>0</v>
      </c>
      <c r="I13" s="87">
        <f>+SUM(K13,+M13,O13+P13)</f>
        <v>13614</v>
      </c>
      <c r="J13" s="88">
        <f>IF(D13&gt;0,I13/D13*100,"-")</f>
        <v>46.389750230006477</v>
      </c>
      <c r="K13" s="87">
        <v>0</v>
      </c>
      <c r="L13" s="88">
        <f>IF(D13&gt;0,K13/D13*100,"-")</f>
        <v>0</v>
      </c>
      <c r="M13" s="87">
        <v>267</v>
      </c>
      <c r="N13" s="88">
        <f>IF(D13&gt;0,M13/D13*100,"-")</f>
        <v>0.90980338705830244</v>
      </c>
      <c r="O13" s="87">
        <v>140</v>
      </c>
      <c r="P13" s="87">
        <f>SUM(Q13:S13)</f>
        <v>13207</v>
      </c>
      <c r="Q13" s="87">
        <v>1434</v>
      </c>
      <c r="R13" s="87">
        <v>11773</v>
      </c>
      <c r="S13" s="87">
        <v>0</v>
      </c>
      <c r="T13" s="88">
        <f>IF(D13&gt;0,P13/D13*100,"-")</f>
        <v>45.002896377823973</v>
      </c>
      <c r="U13" s="87">
        <v>220</v>
      </c>
      <c r="V13" s="85" t="s">
        <v>263</v>
      </c>
      <c r="W13" s="85"/>
      <c r="X13" s="85"/>
      <c r="Y13" s="85"/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12</v>
      </c>
      <c r="B14" s="86" t="s">
        <v>274</v>
      </c>
      <c r="C14" s="85" t="s">
        <v>275</v>
      </c>
      <c r="D14" s="87">
        <f>+SUM(E14,+I14)</f>
        <v>21182</v>
      </c>
      <c r="E14" s="87">
        <f>+SUM(G14+H14)</f>
        <v>10483</v>
      </c>
      <c r="F14" s="106">
        <f>IF(D14&gt;0,E14/D14*100,"-")</f>
        <v>49.490133131904443</v>
      </c>
      <c r="G14" s="87">
        <v>10483</v>
      </c>
      <c r="H14" s="87">
        <v>0</v>
      </c>
      <c r="I14" s="87">
        <f>+SUM(K14,+M14,O14+P14)</f>
        <v>10699</v>
      </c>
      <c r="J14" s="88">
        <f>IF(D14&gt;0,I14/D14*100,"-")</f>
        <v>50.509866868095557</v>
      </c>
      <c r="K14" s="87">
        <v>3915</v>
      </c>
      <c r="L14" s="88">
        <f>IF(D14&gt;0,K14/D14*100,"-")</f>
        <v>18.482673968463789</v>
      </c>
      <c r="M14" s="87">
        <v>0</v>
      </c>
      <c r="N14" s="88">
        <f>IF(D14&gt;0,M14/D14*100,"-")</f>
        <v>0</v>
      </c>
      <c r="O14" s="87">
        <v>960</v>
      </c>
      <c r="P14" s="87">
        <f>SUM(Q14:S14)</f>
        <v>5824</v>
      </c>
      <c r="Q14" s="87">
        <v>438</v>
      </c>
      <c r="R14" s="87">
        <v>5386</v>
      </c>
      <c r="S14" s="87">
        <v>0</v>
      </c>
      <c r="T14" s="88">
        <f>IF(D14&gt;0,P14/D14*100,"-")</f>
        <v>27.495042961004629</v>
      </c>
      <c r="U14" s="87">
        <v>243</v>
      </c>
      <c r="V14" s="85" t="s">
        <v>263</v>
      </c>
      <c r="W14" s="85"/>
      <c r="X14" s="85"/>
      <c r="Y14" s="85"/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12</v>
      </c>
      <c r="B15" s="86" t="s">
        <v>276</v>
      </c>
      <c r="C15" s="85" t="s">
        <v>277</v>
      </c>
      <c r="D15" s="87">
        <f>+SUM(E15,+I15)</f>
        <v>28348</v>
      </c>
      <c r="E15" s="87">
        <f>+SUM(G15+H15)</f>
        <v>14912</v>
      </c>
      <c r="F15" s="106">
        <f>IF(D15&gt;0,E15/D15*100,"-")</f>
        <v>52.603358261605763</v>
      </c>
      <c r="G15" s="87">
        <v>14912</v>
      </c>
      <c r="H15" s="87">
        <v>0</v>
      </c>
      <c r="I15" s="87">
        <f>+SUM(K15,+M15,O15+P15)</f>
        <v>13436</v>
      </c>
      <c r="J15" s="88">
        <f>IF(D15&gt;0,I15/D15*100,"-")</f>
        <v>47.396641738394237</v>
      </c>
      <c r="K15" s="87">
        <v>0</v>
      </c>
      <c r="L15" s="88">
        <f>IF(D15&gt;0,K15/D15*100,"-")</f>
        <v>0</v>
      </c>
      <c r="M15" s="87">
        <v>0</v>
      </c>
      <c r="N15" s="88">
        <f>IF(D15&gt;0,M15/D15*100,"-")</f>
        <v>0</v>
      </c>
      <c r="O15" s="87">
        <v>135</v>
      </c>
      <c r="P15" s="87">
        <f>SUM(Q15:S15)</f>
        <v>13301</v>
      </c>
      <c r="Q15" s="87">
        <v>2051</v>
      </c>
      <c r="R15" s="87">
        <v>11250</v>
      </c>
      <c r="S15" s="87">
        <v>0</v>
      </c>
      <c r="T15" s="88">
        <f>IF(D15&gt;0,P15/D15*100,"-")</f>
        <v>46.920417666149291</v>
      </c>
      <c r="U15" s="87">
        <v>204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12</v>
      </c>
      <c r="B16" s="86" t="s">
        <v>278</v>
      </c>
      <c r="C16" s="85" t="s">
        <v>279</v>
      </c>
      <c r="D16" s="87">
        <f>+SUM(E16,+I16)</f>
        <v>25060</v>
      </c>
      <c r="E16" s="87">
        <f>+SUM(G16+H16)</f>
        <v>13881</v>
      </c>
      <c r="F16" s="106">
        <f>IF(D16&gt;0,E16/D16*100,"-")</f>
        <v>55.391061452513966</v>
      </c>
      <c r="G16" s="87">
        <v>13881</v>
      </c>
      <c r="H16" s="87">
        <v>0</v>
      </c>
      <c r="I16" s="87">
        <f>+SUM(K16,+M16,O16+P16)</f>
        <v>11179</v>
      </c>
      <c r="J16" s="88">
        <f>IF(D16&gt;0,I16/D16*100,"-")</f>
        <v>44.608938547486034</v>
      </c>
      <c r="K16" s="87">
        <v>1949</v>
      </c>
      <c r="L16" s="88">
        <f>IF(D16&gt;0,K16/D16*100,"-")</f>
        <v>7.77733439744613</v>
      </c>
      <c r="M16" s="87">
        <v>0</v>
      </c>
      <c r="N16" s="88">
        <f>IF(D16&gt;0,M16/D16*100,"-")</f>
        <v>0</v>
      </c>
      <c r="O16" s="87">
        <v>1307</v>
      </c>
      <c r="P16" s="87">
        <f>SUM(Q16:S16)</f>
        <v>7923</v>
      </c>
      <c r="Q16" s="87">
        <v>0</v>
      </c>
      <c r="R16" s="87">
        <v>7923</v>
      </c>
      <c r="S16" s="87">
        <v>0</v>
      </c>
      <c r="T16" s="88">
        <f>IF(D16&gt;0,P16/D16*100,"-")</f>
        <v>31.616121308858741</v>
      </c>
      <c r="U16" s="87">
        <v>97</v>
      </c>
      <c r="V16" s="85"/>
      <c r="W16" s="85"/>
      <c r="X16" s="85"/>
      <c r="Y16" s="85" t="s">
        <v>263</v>
      </c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12</v>
      </c>
      <c r="B17" s="86" t="s">
        <v>280</v>
      </c>
      <c r="C17" s="85" t="s">
        <v>281</v>
      </c>
      <c r="D17" s="87">
        <f>+SUM(E17,+I17)</f>
        <v>35173</v>
      </c>
      <c r="E17" s="87">
        <f>+SUM(G17+H17)</f>
        <v>15003</v>
      </c>
      <c r="F17" s="106">
        <f>IF(D17&gt;0,E17/D17*100,"-")</f>
        <v>42.654877320672107</v>
      </c>
      <c r="G17" s="87">
        <v>15003</v>
      </c>
      <c r="H17" s="87">
        <v>0</v>
      </c>
      <c r="I17" s="87">
        <f>+SUM(K17,+M17,O17+P17)</f>
        <v>20170</v>
      </c>
      <c r="J17" s="88">
        <f>IF(D17&gt;0,I17/D17*100,"-")</f>
        <v>57.345122679327901</v>
      </c>
      <c r="K17" s="87">
        <v>0</v>
      </c>
      <c r="L17" s="88">
        <f>IF(D17&gt;0,K17/D17*100,"-")</f>
        <v>0</v>
      </c>
      <c r="M17" s="87">
        <v>0</v>
      </c>
      <c r="N17" s="88">
        <f>IF(D17&gt;0,M17/D17*100,"-")</f>
        <v>0</v>
      </c>
      <c r="O17" s="87">
        <v>38</v>
      </c>
      <c r="P17" s="87">
        <f>SUM(Q17:S17)</f>
        <v>20132</v>
      </c>
      <c r="Q17" s="87">
        <v>3563</v>
      </c>
      <c r="R17" s="87">
        <v>16569</v>
      </c>
      <c r="S17" s="87">
        <v>0</v>
      </c>
      <c r="T17" s="88">
        <f>IF(D17&gt;0,P17/D17*100,"-")</f>
        <v>57.237085264265211</v>
      </c>
      <c r="U17" s="87">
        <v>271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12</v>
      </c>
      <c r="B18" s="86" t="s">
        <v>282</v>
      </c>
      <c r="C18" s="85" t="s">
        <v>283</v>
      </c>
      <c r="D18" s="87">
        <f>+SUM(E18,+I18)</f>
        <v>25882</v>
      </c>
      <c r="E18" s="87">
        <f>+SUM(G18+H18)</f>
        <v>5846</v>
      </c>
      <c r="F18" s="106">
        <f>IF(D18&gt;0,E18/D18*100,"-")</f>
        <v>22.587126188084383</v>
      </c>
      <c r="G18" s="87">
        <v>5846</v>
      </c>
      <c r="H18" s="87">
        <v>0</v>
      </c>
      <c r="I18" s="87">
        <f>+SUM(K18,+M18,O18+P18)</f>
        <v>20036</v>
      </c>
      <c r="J18" s="88">
        <f>IF(D18&gt;0,I18/D18*100,"-")</f>
        <v>77.412873811915617</v>
      </c>
      <c r="K18" s="87">
        <v>2341</v>
      </c>
      <c r="L18" s="88">
        <f>IF(D18&gt;0,K18/D18*100,"-")</f>
        <v>9.0448960667645455</v>
      </c>
      <c r="M18" s="87">
        <v>3263</v>
      </c>
      <c r="N18" s="88">
        <f>IF(D18&gt;0,M18/D18*100,"-")</f>
        <v>12.607217371145971</v>
      </c>
      <c r="O18" s="87">
        <v>0</v>
      </c>
      <c r="P18" s="87">
        <f>SUM(Q18:S18)</f>
        <v>14432</v>
      </c>
      <c r="Q18" s="87">
        <v>241</v>
      </c>
      <c r="R18" s="87">
        <v>14191</v>
      </c>
      <c r="S18" s="87">
        <v>0</v>
      </c>
      <c r="T18" s="88">
        <f>IF(D18&gt;0,P18/D18*100,"-")</f>
        <v>55.760760374005102</v>
      </c>
      <c r="U18" s="87">
        <v>323</v>
      </c>
      <c r="V18" s="85"/>
      <c r="W18" s="85" t="s">
        <v>263</v>
      </c>
      <c r="X18" s="85"/>
      <c r="Y18" s="85"/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12</v>
      </c>
      <c r="B19" s="86" t="s">
        <v>284</v>
      </c>
      <c r="C19" s="85" t="s">
        <v>285</v>
      </c>
      <c r="D19" s="87">
        <f>+SUM(E19,+I19)</f>
        <v>41900</v>
      </c>
      <c r="E19" s="87">
        <f>+SUM(G19+H19)</f>
        <v>16131</v>
      </c>
      <c r="F19" s="106">
        <f>IF(D19&gt;0,E19/D19*100,"-")</f>
        <v>38.498806682577566</v>
      </c>
      <c r="G19" s="87">
        <v>16131</v>
      </c>
      <c r="H19" s="87">
        <v>0</v>
      </c>
      <c r="I19" s="87">
        <f>+SUM(K19,+M19,O19+P19)</f>
        <v>25769</v>
      </c>
      <c r="J19" s="88">
        <f>IF(D19&gt;0,I19/D19*100,"-")</f>
        <v>61.501193317422434</v>
      </c>
      <c r="K19" s="87">
        <v>9159</v>
      </c>
      <c r="L19" s="88">
        <f>IF(D19&gt;0,K19/D19*100,"-")</f>
        <v>21.859188544152744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16610</v>
      </c>
      <c r="Q19" s="87">
        <v>788</v>
      </c>
      <c r="R19" s="87">
        <v>15822</v>
      </c>
      <c r="S19" s="87">
        <v>0</v>
      </c>
      <c r="T19" s="88">
        <f>IF(D19&gt;0,P19/D19*100,"-")</f>
        <v>39.64200477326969</v>
      </c>
      <c r="U19" s="87">
        <v>687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12</v>
      </c>
      <c r="B20" s="86" t="s">
        <v>286</v>
      </c>
      <c r="C20" s="85" t="s">
        <v>287</v>
      </c>
      <c r="D20" s="87">
        <f>+SUM(E20,+I20)</f>
        <v>42731</v>
      </c>
      <c r="E20" s="87">
        <f>+SUM(G20+H20)</f>
        <v>18571</v>
      </c>
      <c r="F20" s="106">
        <f>IF(D20&gt;0,E20/D20*100,"-")</f>
        <v>43.460251339776747</v>
      </c>
      <c r="G20" s="87">
        <v>18571</v>
      </c>
      <c r="H20" s="87">
        <v>0</v>
      </c>
      <c r="I20" s="87">
        <f>+SUM(K20,+M20,O20+P20)</f>
        <v>24160</v>
      </c>
      <c r="J20" s="88">
        <f>IF(D20&gt;0,I20/D20*100,"-")</f>
        <v>56.539748660223253</v>
      </c>
      <c r="K20" s="87">
        <v>4648</v>
      </c>
      <c r="L20" s="88">
        <f>IF(D20&gt;0,K20/D20*100,"-")</f>
        <v>10.877348997215137</v>
      </c>
      <c r="M20" s="87">
        <v>526</v>
      </c>
      <c r="N20" s="88">
        <f>IF(D20&gt;0,M20/D20*100,"-")</f>
        <v>1.2309564484800262</v>
      </c>
      <c r="O20" s="87">
        <v>573</v>
      </c>
      <c r="P20" s="87">
        <f>SUM(Q20:S20)</f>
        <v>18413</v>
      </c>
      <c r="Q20" s="87">
        <v>2528</v>
      </c>
      <c r="R20" s="87">
        <v>15885</v>
      </c>
      <c r="S20" s="87">
        <v>0</v>
      </c>
      <c r="T20" s="88">
        <f>IF(D20&gt;0,P20/D20*100,"-")</f>
        <v>43.090496360955747</v>
      </c>
      <c r="U20" s="87">
        <v>318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12</v>
      </c>
      <c r="B21" s="86" t="s">
        <v>288</v>
      </c>
      <c r="C21" s="85" t="s">
        <v>289</v>
      </c>
      <c r="D21" s="87">
        <f>+SUM(E21,+I21)</f>
        <v>40436</v>
      </c>
      <c r="E21" s="87">
        <f>+SUM(G21+H21)</f>
        <v>323</v>
      </c>
      <c r="F21" s="106">
        <f>IF(D21&gt;0,E21/D21*100,"-")</f>
        <v>0.7987931546146998</v>
      </c>
      <c r="G21" s="87">
        <v>313</v>
      </c>
      <c r="H21" s="87">
        <v>10</v>
      </c>
      <c r="I21" s="87">
        <f>+SUM(K21,+M21,O21+P21)</f>
        <v>40113</v>
      </c>
      <c r="J21" s="88">
        <f>IF(D21&gt;0,I21/D21*100,"-")</f>
        <v>99.2012068453853</v>
      </c>
      <c r="K21" s="87">
        <v>39993</v>
      </c>
      <c r="L21" s="88">
        <f>IF(D21&gt;0,K21/D21*100,"-")</f>
        <v>98.90444158670492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120</v>
      </c>
      <c r="Q21" s="87">
        <v>0</v>
      </c>
      <c r="R21" s="87">
        <v>120</v>
      </c>
      <c r="S21" s="87">
        <v>0</v>
      </c>
      <c r="T21" s="88">
        <f>IF(D21&gt;0,P21/D21*100,"-")</f>
        <v>0.29676525868038378</v>
      </c>
      <c r="U21" s="87">
        <v>162</v>
      </c>
      <c r="V21" s="85" t="s">
        <v>263</v>
      </c>
      <c r="W21" s="85"/>
      <c r="X21" s="85"/>
      <c r="Y21" s="85"/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12</v>
      </c>
      <c r="B22" s="86" t="s">
        <v>290</v>
      </c>
      <c r="C22" s="85" t="s">
        <v>291</v>
      </c>
      <c r="D22" s="87">
        <f>+SUM(E22,+I22)</f>
        <v>29609</v>
      </c>
      <c r="E22" s="87">
        <f>+SUM(G22+H22)</f>
        <v>402</v>
      </c>
      <c r="F22" s="106">
        <f>IF(D22&gt;0,E22/D22*100,"-")</f>
        <v>1.357695295349387</v>
      </c>
      <c r="G22" s="87">
        <v>402</v>
      </c>
      <c r="H22" s="87">
        <v>0</v>
      </c>
      <c r="I22" s="87">
        <f>+SUM(K22,+M22,O22+P22)</f>
        <v>29207</v>
      </c>
      <c r="J22" s="88">
        <f>IF(D22&gt;0,I22/D22*100,"-")</f>
        <v>98.642304704650613</v>
      </c>
      <c r="K22" s="87">
        <v>28422</v>
      </c>
      <c r="L22" s="88">
        <f>IF(D22&gt;0,K22/D22*100,"-")</f>
        <v>95.991083792090251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785</v>
      </c>
      <c r="Q22" s="87">
        <v>174</v>
      </c>
      <c r="R22" s="87">
        <v>540</v>
      </c>
      <c r="S22" s="87">
        <v>71</v>
      </c>
      <c r="T22" s="88">
        <f>IF(D22&gt;0,P22/D22*100,"-")</f>
        <v>2.6512209125603703</v>
      </c>
      <c r="U22" s="87">
        <v>279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12</v>
      </c>
      <c r="B23" s="86" t="s">
        <v>292</v>
      </c>
      <c r="C23" s="85" t="s">
        <v>293</v>
      </c>
      <c r="D23" s="87">
        <f>+SUM(E23,+I23)</f>
        <v>7566</v>
      </c>
      <c r="E23" s="87">
        <f>+SUM(G23+H23)</f>
        <v>1949</v>
      </c>
      <c r="F23" s="106">
        <f>IF(D23&gt;0,E23/D23*100,"-")</f>
        <v>25.759978852762355</v>
      </c>
      <c r="G23" s="87">
        <v>1949</v>
      </c>
      <c r="H23" s="87">
        <v>0</v>
      </c>
      <c r="I23" s="87">
        <f>+SUM(K23,+M23,O23+P23)</f>
        <v>5617</v>
      </c>
      <c r="J23" s="88">
        <f>IF(D23&gt;0,I23/D23*100,"-")</f>
        <v>74.240021147237641</v>
      </c>
      <c r="K23" s="87">
        <v>2914</v>
      </c>
      <c r="L23" s="88">
        <f>IF(D23&gt;0,K23/D23*100,"-")</f>
        <v>38.514406555643674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2703</v>
      </c>
      <c r="Q23" s="87">
        <v>26</v>
      </c>
      <c r="R23" s="87">
        <v>2677</v>
      </c>
      <c r="S23" s="87">
        <v>0</v>
      </c>
      <c r="T23" s="88">
        <f>IF(D23&gt;0,P23/D23*100,"-")</f>
        <v>35.725614591593974</v>
      </c>
      <c r="U23" s="87">
        <v>55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12</v>
      </c>
      <c r="B24" s="86" t="s">
        <v>294</v>
      </c>
      <c r="C24" s="85" t="s">
        <v>295</v>
      </c>
      <c r="D24" s="87">
        <f>+SUM(E24,+I24)</f>
        <v>13469</v>
      </c>
      <c r="E24" s="87">
        <f>+SUM(G24+H24)</f>
        <v>2491</v>
      </c>
      <c r="F24" s="106">
        <f>IF(D24&gt;0,E24/D24*100,"-")</f>
        <v>18.494320291038683</v>
      </c>
      <c r="G24" s="87">
        <v>2491</v>
      </c>
      <c r="H24" s="87">
        <v>0</v>
      </c>
      <c r="I24" s="87">
        <f>+SUM(K24,+M24,O24+P24)</f>
        <v>10978</v>
      </c>
      <c r="J24" s="88">
        <f>IF(D24&gt;0,I24/D24*100,"-")</f>
        <v>81.505679708961324</v>
      </c>
      <c r="K24" s="87">
        <v>7814</v>
      </c>
      <c r="L24" s="88">
        <f>IF(D24&gt;0,K24/D24*100,"-")</f>
        <v>58.014700423194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3164</v>
      </c>
      <c r="Q24" s="87">
        <v>150</v>
      </c>
      <c r="R24" s="87">
        <v>3014</v>
      </c>
      <c r="S24" s="87">
        <v>0</v>
      </c>
      <c r="T24" s="88">
        <f>IF(D24&gt;0,P24/D24*100,"-")</f>
        <v>23.49097928576732</v>
      </c>
      <c r="U24" s="87">
        <v>99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12</v>
      </c>
      <c r="B25" s="86" t="s">
        <v>296</v>
      </c>
      <c r="C25" s="85" t="s">
        <v>297</v>
      </c>
      <c r="D25" s="87">
        <f>+SUM(E25,+I25)</f>
        <v>14282</v>
      </c>
      <c r="E25" s="87">
        <f>+SUM(G25+H25)</f>
        <v>3669</v>
      </c>
      <c r="F25" s="106">
        <f>IF(D25&gt;0,E25/D25*100,"-")</f>
        <v>25.689679316622321</v>
      </c>
      <c r="G25" s="87">
        <v>3669</v>
      </c>
      <c r="H25" s="87">
        <v>0</v>
      </c>
      <c r="I25" s="87">
        <f>+SUM(K25,+M25,O25+P25)</f>
        <v>10613</v>
      </c>
      <c r="J25" s="88">
        <f>IF(D25&gt;0,I25/D25*100,"-")</f>
        <v>74.310320683377668</v>
      </c>
      <c r="K25" s="87">
        <v>5946</v>
      </c>
      <c r="L25" s="88">
        <f>IF(D25&gt;0,K25/D25*100,"-")</f>
        <v>41.63282453437894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4667</v>
      </c>
      <c r="Q25" s="87">
        <v>220</v>
      </c>
      <c r="R25" s="87">
        <v>4447</v>
      </c>
      <c r="S25" s="87">
        <v>0</v>
      </c>
      <c r="T25" s="88">
        <f>IF(D25&gt;0,P25/D25*100,"-")</f>
        <v>32.677496148998742</v>
      </c>
      <c r="U25" s="87">
        <v>40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12</v>
      </c>
      <c r="B26" s="86" t="s">
        <v>298</v>
      </c>
      <c r="C26" s="85" t="s">
        <v>299</v>
      </c>
      <c r="D26" s="87">
        <f>+SUM(E26,+I26)</f>
        <v>2252</v>
      </c>
      <c r="E26" s="87">
        <f>+SUM(G26+H26)</f>
        <v>424</v>
      </c>
      <c r="F26" s="106">
        <f>IF(D26&gt;0,E26/D26*100,"-")</f>
        <v>18.827708703374778</v>
      </c>
      <c r="G26" s="87">
        <v>423</v>
      </c>
      <c r="H26" s="87">
        <v>1</v>
      </c>
      <c r="I26" s="87">
        <f>+SUM(K26,+M26,O26+P26)</f>
        <v>1828</v>
      </c>
      <c r="J26" s="88">
        <f>IF(D26&gt;0,I26/D26*100,"-")</f>
        <v>81.172291296625218</v>
      </c>
      <c r="K26" s="87">
        <v>1030</v>
      </c>
      <c r="L26" s="88">
        <f>IF(D26&gt;0,K26/D26*100,"-")</f>
        <v>45.737122557726465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798</v>
      </c>
      <c r="Q26" s="87">
        <v>752</v>
      </c>
      <c r="R26" s="87">
        <v>46</v>
      </c>
      <c r="S26" s="87">
        <v>0</v>
      </c>
      <c r="T26" s="88">
        <f>IF(D26&gt;0,P26/D26*100,"-")</f>
        <v>35.43516873889876</v>
      </c>
      <c r="U26" s="87">
        <v>7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12</v>
      </c>
      <c r="B27" s="86" t="s">
        <v>300</v>
      </c>
      <c r="C27" s="85" t="s">
        <v>301</v>
      </c>
      <c r="D27" s="87">
        <f>+SUM(E27,+I27)</f>
        <v>14084</v>
      </c>
      <c r="E27" s="87">
        <f>+SUM(G27+H27)</f>
        <v>1376</v>
      </c>
      <c r="F27" s="106">
        <f>IF(D27&gt;0,E27/D27*100,"-")</f>
        <v>9.7699517182618578</v>
      </c>
      <c r="G27" s="87">
        <v>1376</v>
      </c>
      <c r="H27" s="87">
        <v>0</v>
      </c>
      <c r="I27" s="87">
        <f>+SUM(K27,+M27,O27+P27)</f>
        <v>12708</v>
      </c>
      <c r="J27" s="88">
        <f>IF(D27&gt;0,I27/D27*100,"-")</f>
        <v>90.230048281738135</v>
      </c>
      <c r="K27" s="87">
        <v>11480</v>
      </c>
      <c r="L27" s="88">
        <f>IF(D27&gt;0,K27/D27*100,"-")</f>
        <v>81.510934393638166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1228</v>
      </c>
      <c r="Q27" s="87">
        <v>0</v>
      </c>
      <c r="R27" s="87">
        <v>1228</v>
      </c>
      <c r="S27" s="87">
        <v>0</v>
      </c>
      <c r="T27" s="88">
        <f>IF(D27&gt;0,P27/D27*100,"-")</f>
        <v>8.7191138880999723</v>
      </c>
      <c r="U27" s="87">
        <v>57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12</v>
      </c>
      <c r="B28" s="86" t="s">
        <v>302</v>
      </c>
      <c r="C28" s="85" t="s">
        <v>303</v>
      </c>
      <c r="D28" s="87">
        <f>+SUM(E28,+I28)</f>
        <v>17686</v>
      </c>
      <c r="E28" s="87">
        <f>+SUM(G28+H28)</f>
        <v>11194</v>
      </c>
      <c r="F28" s="106">
        <f>IF(D28&gt;0,E28/D28*100,"-")</f>
        <v>63.293000113083799</v>
      </c>
      <c r="G28" s="87">
        <v>10874</v>
      </c>
      <c r="H28" s="87">
        <v>320</v>
      </c>
      <c r="I28" s="87">
        <f>+SUM(K28,+M28,O28+P28)</f>
        <v>6492</v>
      </c>
      <c r="J28" s="88">
        <f>IF(D28&gt;0,I28/D28*100,"-")</f>
        <v>36.706999886916201</v>
      </c>
      <c r="K28" s="87">
        <v>0</v>
      </c>
      <c r="L28" s="88">
        <f>IF(D28&gt;0,K28/D28*100,"-")</f>
        <v>0</v>
      </c>
      <c r="M28" s="87">
        <v>241</v>
      </c>
      <c r="N28" s="88">
        <f>IF(D28&gt;0,M28/D28*100,"-")</f>
        <v>1.3626597308605677</v>
      </c>
      <c r="O28" s="87">
        <v>0</v>
      </c>
      <c r="P28" s="87">
        <f>SUM(Q28:S28)</f>
        <v>6251</v>
      </c>
      <c r="Q28" s="87">
        <v>135</v>
      </c>
      <c r="R28" s="87">
        <v>6116</v>
      </c>
      <c r="S28" s="87">
        <v>0</v>
      </c>
      <c r="T28" s="88">
        <f>IF(D28&gt;0,P28/D28*100,"-")</f>
        <v>35.344340156055637</v>
      </c>
      <c r="U28" s="87">
        <v>85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/>
      <c r="B29" s="86"/>
      <c r="C29" s="85"/>
      <c r="D29" s="87"/>
      <c r="E29" s="87"/>
      <c r="F29" s="106"/>
      <c r="G29" s="87"/>
      <c r="H29" s="87"/>
      <c r="I29" s="87"/>
      <c r="J29" s="88"/>
      <c r="K29" s="87"/>
      <c r="L29" s="88"/>
      <c r="M29" s="87"/>
      <c r="N29" s="88"/>
      <c r="O29" s="87"/>
      <c r="P29" s="87"/>
      <c r="Q29" s="87"/>
      <c r="R29" s="87"/>
      <c r="S29" s="87"/>
      <c r="T29" s="88"/>
      <c r="U29" s="87"/>
      <c r="V29" s="85"/>
      <c r="W29" s="85"/>
      <c r="X29" s="85"/>
      <c r="Y29" s="85"/>
      <c r="Z29" s="85"/>
      <c r="AA29" s="85"/>
      <c r="AB29" s="85"/>
      <c r="AC29" s="85"/>
    </row>
    <row r="30" spans="1:30" ht="13.5" customHeight="1">
      <c r="A30" s="85"/>
      <c r="B30" s="86"/>
      <c r="C30" s="85"/>
      <c r="D30" s="87"/>
      <c r="E30" s="87"/>
      <c r="F30" s="106"/>
      <c r="G30" s="87"/>
      <c r="H30" s="87"/>
      <c r="I30" s="87"/>
      <c r="J30" s="88"/>
      <c r="K30" s="87"/>
      <c r="L30" s="88"/>
      <c r="M30" s="87"/>
      <c r="N30" s="88"/>
      <c r="O30" s="87"/>
      <c r="P30" s="87"/>
      <c r="Q30" s="87"/>
      <c r="R30" s="87"/>
      <c r="S30" s="87"/>
      <c r="T30" s="88"/>
      <c r="U30" s="87"/>
      <c r="V30" s="85"/>
      <c r="W30" s="85"/>
      <c r="X30" s="85"/>
      <c r="Y30" s="85"/>
      <c r="Z30" s="85"/>
      <c r="AA30" s="85"/>
      <c r="AB30" s="85"/>
      <c r="AC30" s="85"/>
    </row>
    <row r="31" spans="1:30" ht="13.5" customHeight="1">
      <c r="A31" s="85"/>
      <c r="B31" s="86"/>
      <c r="C31" s="85"/>
      <c r="D31" s="87"/>
      <c r="E31" s="87"/>
      <c r="F31" s="106"/>
      <c r="G31" s="87"/>
      <c r="H31" s="87"/>
      <c r="I31" s="87"/>
      <c r="J31" s="88"/>
      <c r="K31" s="87"/>
      <c r="L31" s="88"/>
      <c r="M31" s="87"/>
      <c r="N31" s="88"/>
      <c r="O31" s="87"/>
      <c r="P31" s="87"/>
      <c r="Q31" s="87"/>
      <c r="R31" s="87"/>
      <c r="S31" s="87"/>
      <c r="T31" s="88"/>
      <c r="U31" s="87"/>
      <c r="V31" s="85"/>
      <c r="W31" s="85"/>
      <c r="X31" s="85"/>
      <c r="Y31" s="85"/>
      <c r="Z31" s="85"/>
      <c r="AA31" s="85"/>
      <c r="AB31" s="85"/>
      <c r="AC31" s="85"/>
    </row>
    <row r="32" spans="1:30" ht="13.5" customHeight="1">
      <c r="A32" s="85"/>
      <c r="B32" s="86"/>
      <c r="C32" s="85"/>
      <c r="D32" s="87"/>
      <c r="E32" s="87"/>
      <c r="F32" s="106"/>
      <c r="G32" s="87"/>
      <c r="H32" s="87"/>
      <c r="I32" s="87"/>
      <c r="J32" s="88"/>
      <c r="K32" s="87"/>
      <c r="L32" s="88"/>
      <c r="M32" s="87"/>
      <c r="N32" s="88"/>
      <c r="O32" s="87"/>
      <c r="P32" s="87"/>
      <c r="Q32" s="87"/>
      <c r="R32" s="87"/>
      <c r="S32" s="87"/>
      <c r="T32" s="88"/>
      <c r="U32" s="87"/>
      <c r="V32" s="85"/>
      <c r="W32" s="85"/>
      <c r="X32" s="85"/>
      <c r="Y32" s="85"/>
      <c r="Z32" s="85"/>
      <c r="AA32" s="85"/>
      <c r="AB32" s="85"/>
      <c r="AC32" s="85"/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28">
    <sortCondition ref="A8:A28"/>
    <sortCondition ref="B8:B28"/>
    <sortCondition ref="C8:C28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長崎県</v>
      </c>
      <c r="B7" s="90" t="str">
        <f>水洗化人口等!B7</f>
        <v>42000</v>
      </c>
      <c r="C7" s="89" t="s">
        <v>199</v>
      </c>
      <c r="D7" s="91">
        <f>SUM(E7,+H7,+K7)</f>
        <v>573786</v>
      </c>
      <c r="E7" s="91">
        <f>SUM(F7:G7)</f>
        <v>52369</v>
      </c>
      <c r="F7" s="91">
        <f>SUM(F$8:F$207)</f>
        <v>36250</v>
      </c>
      <c r="G7" s="91">
        <f>SUM(G$8:G$207)</f>
        <v>16119</v>
      </c>
      <c r="H7" s="91">
        <f>SUM(I7:J7)</f>
        <v>8048</v>
      </c>
      <c r="I7" s="91">
        <f>SUM(I$8:I$207)</f>
        <v>5885</v>
      </c>
      <c r="J7" s="91">
        <f>SUM(J$8:J$207)</f>
        <v>2163</v>
      </c>
      <c r="K7" s="91">
        <f>SUM(L7:M7)</f>
        <v>513369</v>
      </c>
      <c r="L7" s="91">
        <f>SUM(L$8:L$207)</f>
        <v>295798</v>
      </c>
      <c r="M7" s="91">
        <f>SUM(M$8:M$207)</f>
        <v>217571</v>
      </c>
      <c r="N7" s="91">
        <f>SUM(O7,+V7,+AC7)</f>
        <v>574185</v>
      </c>
      <c r="O7" s="91">
        <f>SUM(P7:U7)</f>
        <v>337933</v>
      </c>
      <c r="P7" s="91">
        <f t="shared" ref="P7:U7" si="0">SUM(P$8:P$207)</f>
        <v>328323</v>
      </c>
      <c r="Q7" s="91">
        <f t="shared" si="0"/>
        <v>0</v>
      </c>
      <c r="R7" s="91">
        <f t="shared" si="0"/>
        <v>0</v>
      </c>
      <c r="S7" s="91">
        <f t="shared" si="0"/>
        <v>9610</v>
      </c>
      <c r="T7" s="91">
        <f t="shared" si="0"/>
        <v>0</v>
      </c>
      <c r="U7" s="91">
        <f t="shared" si="0"/>
        <v>0</v>
      </c>
      <c r="V7" s="91">
        <f>SUM(W7:AB7)</f>
        <v>235853</v>
      </c>
      <c r="W7" s="91">
        <f t="shared" ref="W7:AB7" si="1">SUM(W$8:W$207)</f>
        <v>224828</v>
      </c>
      <c r="X7" s="91">
        <f t="shared" si="1"/>
        <v>0</v>
      </c>
      <c r="Y7" s="91">
        <f t="shared" si="1"/>
        <v>0</v>
      </c>
      <c r="Z7" s="91">
        <f t="shared" si="1"/>
        <v>11025</v>
      </c>
      <c r="AA7" s="91">
        <f t="shared" si="1"/>
        <v>0</v>
      </c>
      <c r="AB7" s="91">
        <f t="shared" si="1"/>
        <v>0</v>
      </c>
      <c r="AC7" s="91">
        <f>SUM(AD7:AE7)</f>
        <v>399</v>
      </c>
      <c r="AD7" s="91">
        <f>SUM(AD$8:AD$207)</f>
        <v>399</v>
      </c>
      <c r="AE7" s="91">
        <f>SUM(AE$8:AE$207)</f>
        <v>0</v>
      </c>
      <c r="AF7" s="91">
        <f>SUM(AG7:AI7)</f>
        <v>2501</v>
      </c>
      <c r="AG7" s="91">
        <f>SUM(AG$8:AG$207)</f>
        <v>2501</v>
      </c>
      <c r="AH7" s="91">
        <f>SUM(AH$8:AH$207)</f>
        <v>0</v>
      </c>
      <c r="AI7" s="91">
        <f>SUM(AI$8:AI$207)</f>
        <v>0</v>
      </c>
      <c r="AJ7" s="91">
        <f>SUM(AK7:AS7)</f>
        <v>4442</v>
      </c>
      <c r="AK7" s="91">
        <f t="shared" ref="AK7:AS7" si="2">SUM(AK$8:AK$207)</f>
        <v>0</v>
      </c>
      <c r="AL7" s="91">
        <f t="shared" si="2"/>
        <v>1941</v>
      </c>
      <c r="AM7" s="91">
        <f t="shared" si="2"/>
        <v>1581</v>
      </c>
      <c r="AN7" s="91">
        <f t="shared" si="2"/>
        <v>0</v>
      </c>
      <c r="AO7" s="91">
        <f t="shared" si="2"/>
        <v>0</v>
      </c>
      <c r="AP7" s="91">
        <f t="shared" si="2"/>
        <v>0</v>
      </c>
      <c r="AQ7" s="91">
        <f t="shared" si="2"/>
        <v>0</v>
      </c>
      <c r="AR7" s="91">
        <f t="shared" si="2"/>
        <v>23</v>
      </c>
      <c r="AS7" s="91">
        <f t="shared" si="2"/>
        <v>897</v>
      </c>
      <c r="AT7" s="91">
        <f>SUM(AU7:AY7)</f>
        <v>10</v>
      </c>
      <c r="AU7" s="91">
        <f>SUM(AU$8:AU$207)</f>
        <v>0</v>
      </c>
      <c r="AV7" s="91">
        <f>SUM(AV$8:AV$207)</f>
        <v>0</v>
      </c>
      <c r="AW7" s="91">
        <f>SUM(AW$8:AW$207)</f>
        <v>10</v>
      </c>
      <c r="AX7" s="91">
        <f>SUM(AX$8:AX$207)</f>
        <v>0</v>
      </c>
      <c r="AY7" s="91">
        <f>SUM(AY$8:AY$207)</f>
        <v>0</v>
      </c>
      <c r="AZ7" s="91">
        <f>SUM(BA7:BC7)</f>
        <v>4112</v>
      </c>
      <c r="BA7" s="91">
        <f>SUM(BA$8:BA$207)</f>
        <v>4112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12</v>
      </c>
      <c r="B8" s="96" t="s">
        <v>260</v>
      </c>
      <c r="C8" s="85" t="s">
        <v>261</v>
      </c>
      <c r="D8" s="87">
        <f>SUM(E8,+H8,+K8)</f>
        <v>23395</v>
      </c>
      <c r="E8" s="87">
        <f>SUM(F8:G8)</f>
        <v>0</v>
      </c>
      <c r="F8" s="87">
        <v>0</v>
      </c>
      <c r="G8" s="87">
        <v>0</v>
      </c>
      <c r="H8" s="87">
        <f>SUM(I8:J8)</f>
        <v>700</v>
      </c>
      <c r="I8" s="87">
        <v>700</v>
      </c>
      <c r="J8" s="87">
        <v>0</v>
      </c>
      <c r="K8" s="87">
        <f>SUM(L8:M8)</f>
        <v>22695</v>
      </c>
      <c r="L8" s="87">
        <v>12871</v>
      </c>
      <c r="M8" s="87">
        <v>9824</v>
      </c>
      <c r="N8" s="87">
        <f>SUM(O8,+V8,+AC8)</f>
        <v>23395</v>
      </c>
      <c r="O8" s="87">
        <f>SUM(P8:U8)</f>
        <v>13571</v>
      </c>
      <c r="P8" s="87">
        <v>13571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9824</v>
      </c>
      <c r="W8" s="87">
        <v>9824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786</v>
      </c>
      <c r="AG8" s="87">
        <v>786</v>
      </c>
      <c r="AH8" s="87">
        <v>0</v>
      </c>
      <c r="AI8" s="87">
        <v>0</v>
      </c>
      <c r="AJ8" s="87">
        <f>SUM(AK8:AS8)</f>
        <v>786</v>
      </c>
      <c r="AK8" s="87">
        <v>0</v>
      </c>
      <c r="AL8" s="87">
        <v>0</v>
      </c>
      <c r="AM8" s="87">
        <v>786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12</v>
      </c>
      <c r="B9" s="96" t="s">
        <v>264</v>
      </c>
      <c r="C9" s="85" t="s">
        <v>265</v>
      </c>
      <c r="D9" s="87">
        <f>SUM(E9,+H9,+K9)</f>
        <v>113788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113788</v>
      </c>
      <c r="L9" s="87">
        <v>71451</v>
      </c>
      <c r="M9" s="87">
        <v>42337</v>
      </c>
      <c r="N9" s="87">
        <f>SUM(O9,+V9,+AC9)</f>
        <v>113788</v>
      </c>
      <c r="O9" s="87">
        <f>SUM(P9:U9)</f>
        <v>71451</v>
      </c>
      <c r="P9" s="87">
        <v>71451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42337</v>
      </c>
      <c r="W9" s="87">
        <v>42337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267</v>
      </c>
      <c r="AG9" s="87">
        <v>267</v>
      </c>
      <c r="AH9" s="87">
        <v>0</v>
      </c>
      <c r="AI9" s="87">
        <v>0</v>
      </c>
      <c r="AJ9" s="87">
        <f>SUM(AK9:AS9)</f>
        <v>267</v>
      </c>
      <c r="AK9" s="87">
        <v>0</v>
      </c>
      <c r="AL9" s="87">
        <v>0</v>
      </c>
      <c r="AM9" s="87">
        <v>81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186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1394</v>
      </c>
      <c r="BA9" s="87">
        <v>1394</v>
      </c>
      <c r="BB9" s="87">
        <v>0</v>
      </c>
      <c r="BC9" s="87">
        <v>0</v>
      </c>
    </row>
    <row r="10" spans="1:55" ht="13.5" customHeight="1">
      <c r="A10" s="98" t="s">
        <v>12</v>
      </c>
      <c r="B10" s="96" t="s">
        <v>266</v>
      </c>
      <c r="C10" s="85" t="s">
        <v>267</v>
      </c>
      <c r="D10" s="87">
        <f>SUM(E10,+H10,+K10)</f>
        <v>52908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52908</v>
      </c>
      <c r="L10" s="87">
        <v>31716</v>
      </c>
      <c r="M10" s="87">
        <v>21192</v>
      </c>
      <c r="N10" s="87">
        <f>SUM(O10,+V10,+AC10)</f>
        <v>52908</v>
      </c>
      <c r="O10" s="87">
        <f>SUM(P10:U10)</f>
        <v>31716</v>
      </c>
      <c r="P10" s="87">
        <v>31716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21192</v>
      </c>
      <c r="W10" s="87">
        <v>21192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108</v>
      </c>
      <c r="AG10" s="87">
        <v>108</v>
      </c>
      <c r="AH10" s="87">
        <v>0</v>
      </c>
      <c r="AI10" s="87">
        <v>0</v>
      </c>
      <c r="AJ10" s="87">
        <f>SUM(AK10:AS10)</f>
        <v>108</v>
      </c>
      <c r="AK10" s="87">
        <v>0</v>
      </c>
      <c r="AL10" s="87">
        <v>0</v>
      </c>
      <c r="AM10" s="87">
        <v>20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88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211</v>
      </c>
      <c r="BA10" s="87">
        <v>211</v>
      </c>
      <c r="BB10" s="87">
        <v>0</v>
      </c>
      <c r="BC10" s="87">
        <v>0</v>
      </c>
    </row>
    <row r="11" spans="1:55" ht="13.5" customHeight="1">
      <c r="A11" s="98" t="s">
        <v>12</v>
      </c>
      <c r="B11" s="96" t="s">
        <v>268</v>
      </c>
      <c r="C11" s="85" t="s">
        <v>269</v>
      </c>
      <c r="D11" s="87">
        <f>SUM(E11,+H11,+K11)</f>
        <v>47432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47432</v>
      </c>
      <c r="L11" s="87">
        <v>19728</v>
      </c>
      <c r="M11" s="87">
        <v>27704</v>
      </c>
      <c r="N11" s="87">
        <f>SUM(O11,+V11,+AC11)</f>
        <v>47437</v>
      </c>
      <c r="O11" s="87">
        <f>SUM(P11:U11)</f>
        <v>19728</v>
      </c>
      <c r="P11" s="87">
        <v>14900</v>
      </c>
      <c r="Q11" s="87">
        <v>0</v>
      </c>
      <c r="R11" s="87">
        <v>0</v>
      </c>
      <c r="S11" s="87">
        <v>4828</v>
      </c>
      <c r="T11" s="87">
        <v>0</v>
      </c>
      <c r="U11" s="87">
        <v>0</v>
      </c>
      <c r="V11" s="87">
        <f>SUM(W11:AB11)</f>
        <v>27704</v>
      </c>
      <c r="W11" s="87">
        <v>20925</v>
      </c>
      <c r="X11" s="87">
        <v>0</v>
      </c>
      <c r="Y11" s="87">
        <v>0</v>
      </c>
      <c r="Z11" s="87">
        <v>6779</v>
      </c>
      <c r="AA11" s="87">
        <v>0</v>
      </c>
      <c r="AB11" s="87">
        <v>0</v>
      </c>
      <c r="AC11" s="87">
        <f>SUM(AD11:AE11)</f>
        <v>5</v>
      </c>
      <c r="AD11" s="87">
        <v>5</v>
      </c>
      <c r="AE11" s="87">
        <v>0</v>
      </c>
      <c r="AF11" s="87">
        <f>SUM(AG11:AI11)</f>
        <v>135</v>
      </c>
      <c r="AG11" s="87">
        <v>135</v>
      </c>
      <c r="AH11" s="87">
        <v>0</v>
      </c>
      <c r="AI11" s="87">
        <v>0</v>
      </c>
      <c r="AJ11" s="87">
        <f>SUM(AK11:AS11)</f>
        <v>380</v>
      </c>
      <c r="AK11" s="87">
        <v>0</v>
      </c>
      <c r="AL11" s="87">
        <v>245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135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245</v>
      </c>
      <c r="BA11" s="87">
        <v>245</v>
      </c>
      <c r="BB11" s="87">
        <v>0</v>
      </c>
      <c r="BC11" s="87">
        <v>0</v>
      </c>
    </row>
    <row r="12" spans="1:55" ht="13.5" customHeight="1">
      <c r="A12" s="98" t="s">
        <v>12</v>
      </c>
      <c r="B12" s="96" t="s">
        <v>270</v>
      </c>
      <c r="C12" s="85" t="s">
        <v>271</v>
      </c>
      <c r="D12" s="87">
        <f>SUM(E12,+H12,+K12)</f>
        <v>5991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5991</v>
      </c>
      <c r="L12" s="87">
        <v>3061</v>
      </c>
      <c r="M12" s="87">
        <v>2930</v>
      </c>
      <c r="N12" s="87">
        <f>SUM(O12,+V12,+AC12)</f>
        <v>5991</v>
      </c>
      <c r="O12" s="87">
        <f>SUM(P12:U12)</f>
        <v>3061</v>
      </c>
      <c r="P12" s="87">
        <v>0</v>
      </c>
      <c r="Q12" s="87">
        <v>0</v>
      </c>
      <c r="R12" s="87">
        <v>0</v>
      </c>
      <c r="S12" s="87">
        <v>3061</v>
      </c>
      <c r="T12" s="87">
        <v>0</v>
      </c>
      <c r="U12" s="87">
        <v>0</v>
      </c>
      <c r="V12" s="87">
        <f>SUM(W12:AB12)</f>
        <v>2930</v>
      </c>
      <c r="W12" s="87">
        <v>0</v>
      </c>
      <c r="X12" s="87">
        <v>0</v>
      </c>
      <c r="Y12" s="87">
        <v>0</v>
      </c>
      <c r="Z12" s="87">
        <v>2930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12</v>
      </c>
      <c r="B13" s="96" t="s">
        <v>272</v>
      </c>
      <c r="C13" s="85" t="s">
        <v>273</v>
      </c>
      <c r="D13" s="87">
        <f>SUM(E13,+H13,+K13)</f>
        <v>35268</v>
      </c>
      <c r="E13" s="87">
        <f>SUM(F13:G13)</f>
        <v>0</v>
      </c>
      <c r="F13" s="87">
        <v>0</v>
      </c>
      <c r="G13" s="87">
        <v>0</v>
      </c>
      <c r="H13" s="87">
        <f>SUM(I13:J13)</f>
        <v>1305</v>
      </c>
      <c r="I13" s="87">
        <v>1305</v>
      </c>
      <c r="J13" s="87">
        <v>0</v>
      </c>
      <c r="K13" s="87">
        <f>SUM(L13:M13)</f>
        <v>33963</v>
      </c>
      <c r="L13" s="87">
        <v>19761</v>
      </c>
      <c r="M13" s="87">
        <v>14202</v>
      </c>
      <c r="N13" s="87">
        <f>SUM(O13,+V13,+AC13)</f>
        <v>35268</v>
      </c>
      <c r="O13" s="87">
        <f>SUM(P13:U13)</f>
        <v>21066</v>
      </c>
      <c r="P13" s="87">
        <v>21066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14202</v>
      </c>
      <c r="W13" s="87">
        <v>14202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153</v>
      </c>
      <c r="AG13" s="87">
        <v>153</v>
      </c>
      <c r="AH13" s="87">
        <v>0</v>
      </c>
      <c r="AI13" s="87">
        <v>0</v>
      </c>
      <c r="AJ13" s="87">
        <f>SUM(AK13:AS13)</f>
        <v>519</v>
      </c>
      <c r="AK13" s="87">
        <v>0</v>
      </c>
      <c r="AL13" s="87">
        <v>366</v>
      </c>
      <c r="AM13" s="87">
        <v>153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6</v>
      </c>
      <c r="AU13" s="87">
        <v>0</v>
      </c>
      <c r="AV13" s="87">
        <v>0</v>
      </c>
      <c r="AW13" s="87">
        <v>6</v>
      </c>
      <c r="AX13" s="87">
        <v>0</v>
      </c>
      <c r="AY13" s="87">
        <v>0</v>
      </c>
      <c r="AZ13" s="87">
        <f>SUM(BA13:BC13)</f>
        <v>176</v>
      </c>
      <c r="BA13" s="87">
        <v>176</v>
      </c>
      <c r="BB13" s="87">
        <v>0</v>
      </c>
      <c r="BC13" s="87">
        <v>0</v>
      </c>
    </row>
    <row r="14" spans="1:55" ht="13.5" customHeight="1">
      <c r="A14" s="98" t="s">
        <v>12</v>
      </c>
      <c r="B14" s="96" t="s">
        <v>274</v>
      </c>
      <c r="C14" s="85" t="s">
        <v>275</v>
      </c>
      <c r="D14" s="87">
        <f>SUM(E14,+H14,+K14)</f>
        <v>22877</v>
      </c>
      <c r="E14" s="87">
        <f>SUM(F14:G14)</f>
        <v>0</v>
      </c>
      <c r="F14" s="87">
        <v>0</v>
      </c>
      <c r="G14" s="87">
        <v>0</v>
      </c>
      <c r="H14" s="87">
        <f>SUM(I14:J14)</f>
        <v>5309</v>
      </c>
      <c r="I14" s="87">
        <v>3146</v>
      </c>
      <c r="J14" s="87">
        <v>2163</v>
      </c>
      <c r="K14" s="87">
        <f>SUM(L14:M14)</f>
        <v>17568</v>
      </c>
      <c r="L14" s="87">
        <v>12886</v>
      </c>
      <c r="M14" s="87">
        <v>4682</v>
      </c>
      <c r="N14" s="87">
        <f>SUM(O14,+V14,+AC14)</f>
        <v>22877</v>
      </c>
      <c r="O14" s="87">
        <f>SUM(P14:U14)</f>
        <v>16032</v>
      </c>
      <c r="P14" s="87">
        <v>16032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6845</v>
      </c>
      <c r="W14" s="87">
        <v>6845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99</v>
      </c>
      <c r="AG14" s="87">
        <v>99</v>
      </c>
      <c r="AH14" s="87">
        <v>0</v>
      </c>
      <c r="AI14" s="87">
        <v>0</v>
      </c>
      <c r="AJ14" s="87">
        <f>SUM(AK14:AS14)</f>
        <v>280</v>
      </c>
      <c r="AK14" s="87">
        <v>0</v>
      </c>
      <c r="AL14" s="87">
        <v>181</v>
      </c>
      <c r="AM14" s="87">
        <v>99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4</v>
      </c>
      <c r="AU14" s="87">
        <v>0</v>
      </c>
      <c r="AV14" s="87">
        <v>0</v>
      </c>
      <c r="AW14" s="87">
        <v>4</v>
      </c>
      <c r="AX14" s="87">
        <v>0</v>
      </c>
      <c r="AY14" s="87">
        <v>0</v>
      </c>
      <c r="AZ14" s="87">
        <f>SUM(BA14:BC14)</f>
        <v>114</v>
      </c>
      <c r="BA14" s="87">
        <v>114</v>
      </c>
      <c r="BB14" s="87">
        <v>0</v>
      </c>
      <c r="BC14" s="87">
        <v>0</v>
      </c>
    </row>
    <row r="15" spans="1:55" ht="13.5" customHeight="1">
      <c r="A15" s="98" t="s">
        <v>12</v>
      </c>
      <c r="B15" s="96" t="s">
        <v>276</v>
      </c>
      <c r="C15" s="85" t="s">
        <v>277</v>
      </c>
      <c r="D15" s="87">
        <f>SUM(E15,+H15,+K15)</f>
        <v>45364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45364</v>
      </c>
      <c r="L15" s="87">
        <v>32742</v>
      </c>
      <c r="M15" s="87">
        <v>12622</v>
      </c>
      <c r="N15" s="87">
        <f>SUM(O15,+V15,+AC15)</f>
        <v>45364</v>
      </c>
      <c r="O15" s="87">
        <f>SUM(P15:U15)</f>
        <v>32742</v>
      </c>
      <c r="P15" s="87">
        <v>32742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12622</v>
      </c>
      <c r="W15" s="87">
        <v>12622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59</v>
      </c>
      <c r="AG15" s="87">
        <v>59</v>
      </c>
      <c r="AH15" s="87">
        <v>0</v>
      </c>
      <c r="AI15" s="87">
        <v>0</v>
      </c>
      <c r="AJ15" s="87">
        <f>SUM(AK15:AS15)</f>
        <v>208</v>
      </c>
      <c r="AK15" s="87">
        <v>0</v>
      </c>
      <c r="AL15" s="87">
        <v>149</v>
      </c>
      <c r="AM15" s="87">
        <v>54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5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149</v>
      </c>
      <c r="BA15" s="87">
        <v>149</v>
      </c>
      <c r="BB15" s="87">
        <v>0</v>
      </c>
      <c r="BC15" s="87">
        <v>0</v>
      </c>
    </row>
    <row r="16" spans="1:55" ht="13.5" customHeight="1">
      <c r="A16" s="98" t="s">
        <v>12</v>
      </c>
      <c r="B16" s="96" t="s">
        <v>278</v>
      </c>
      <c r="C16" s="85" t="s">
        <v>279</v>
      </c>
      <c r="D16" s="87">
        <f>SUM(E16,+H16,+K16)</f>
        <v>26350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26350</v>
      </c>
      <c r="L16" s="87">
        <v>18334</v>
      </c>
      <c r="M16" s="87">
        <v>8016</v>
      </c>
      <c r="N16" s="87">
        <f>SUM(O16,+V16,+AC16)</f>
        <v>26350</v>
      </c>
      <c r="O16" s="87">
        <f>SUM(P16:U16)</f>
        <v>18334</v>
      </c>
      <c r="P16" s="87">
        <v>18334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8016</v>
      </c>
      <c r="W16" s="87">
        <v>8016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59</v>
      </c>
      <c r="AG16" s="87">
        <v>59</v>
      </c>
      <c r="AH16" s="87">
        <v>0</v>
      </c>
      <c r="AI16" s="87">
        <v>0</v>
      </c>
      <c r="AJ16" s="87">
        <f>SUM(AK16:AS16)</f>
        <v>59</v>
      </c>
      <c r="AK16" s="87">
        <v>0</v>
      </c>
      <c r="AL16" s="87">
        <v>0</v>
      </c>
      <c r="AM16" s="87">
        <v>16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43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123</v>
      </c>
      <c r="BA16" s="87">
        <v>123</v>
      </c>
      <c r="BB16" s="87">
        <v>0</v>
      </c>
      <c r="BC16" s="87">
        <v>0</v>
      </c>
    </row>
    <row r="17" spans="1:55" ht="13.5" customHeight="1">
      <c r="A17" s="98" t="s">
        <v>12</v>
      </c>
      <c r="B17" s="96" t="s">
        <v>280</v>
      </c>
      <c r="C17" s="85" t="s">
        <v>281</v>
      </c>
      <c r="D17" s="87">
        <f>SUM(E17,+H17,+K17)</f>
        <v>41730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41730</v>
      </c>
      <c r="L17" s="87">
        <v>16205</v>
      </c>
      <c r="M17" s="87">
        <v>25525</v>
      </c>
      <c r="N17" s="87">
        <f>SUM(O17,+V17,+AC17)</f>
        <v>41730</v>
      </c>
      <c r="O17" s="87">
        <f>SUM(P17:U17)</f>
        <v>16205</v>
      </c>
      <c r="P17" s="87">
        <v>16205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25525</v>
      </c>
      <c r="W17" s="87">
        <v>25525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233</v>
      </c>
      <c r="AG17" s="87">
        <v>233</v>
      </c>
      <c r="AH17" s="87">
        <v>0</v>
      </c>
      <c r="AI17" s="87">
        <v>0</v>
      </c>
      <c r="AJ17" s="87">
        <f>SUM(AK17:AS17)</f>
        <v>233</v>
      </c>
      <c r="AK17" s="87">
        <v>0</v>
      </c>
      <c r="AL17" s="87">
        <v>0</v>
      </c>
      <c r="AM17" s="87">
        <v>233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12</v>
      </c>
      <c r="B18" s="96" t="s">
        <v>282</v>
      </c>
      <c r="C18" s="85" t="s">
        <v>283</v>
      </c>
      <c r="D18" s="87">
        <f>SUM(E18,+H18,+K18)</f>
        <v>27700</v>
      </c>
      <c r="E18" s="87">
        <f>SUM(F18:G18)</f>
        <v>0</v>
      </c>
      <c r="F18" s="87">
        <v>0</v>
      </c>
      <c r="G18" s="87">
        <v>0</v>
      </c>
      <c r="H18" s="87">
        <f>SUM(I18:J18)</f>
        <v>158</v>
      </c>
      <c r="I18" s="87">
        <v>158</v>
      </c>
      <c r="J18" s="87">
        <v>0</v>
      </c>
      <c r="K18" s="87">
        <f>SUM(L18:M18)</f>
        <v>27542</v>
      </c>
      <c r="L18" s="87">
        <v>8637</v>
      </c>
      <c r="M18" s="87">
        <v>18905</v>
      </c>
      <c r="N18" s="87">
        <f>SUM(O18,+V18,+AC18)</f>
        <v>27700</v>
      </c>
      <c r="O18" s="87">
        <f>SUM(P18:U18)</f>
        <v>8795</v>
      </c>
      <c r="P18" s="87">
        <v>8795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18905</v>
      </c>
      <c r="W18" s="87">
        <v>18905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16</v>
      </c>
      <c r="AG18" s="87">
        <v>16</v>
      </c>
      <c r="AH18" s="87">
        <v>0</v>
      </c>
      <c r="AI18" s="87">
        <v>0</v>
      </c>
      <c r="AJ18" s="87">
        <f>SUM(AK18:AS18)</f>
        <v>16</v>
      </c>
      <c r="AK18" s="87">
        <v>0</v>
      </c>
      <c r="AL18" s="87">
        <v>0</v>
      </c>
      <c r="AM18" s="87">
        <v>12</v>
      </c>
      <c r="AN18" s="87">
        <v>0</v>
      </c>
      <c r="AO18" s="87">
        <v>0</v>
      </c>
      <c r="AP18" s="87">
        <v>0</v>
      </c>
      <c r="AQ18" s="87">
        <v>0</v>
      </c>
      <c r="AR18" s="87">
        <v>4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405</v>
      </c>
      <c r="BA18" s="87">
        <v>405</v>
      </c>
      <c r="BB18" s="87">
        <v>0</v>
      </c>
      <c r="BC18" s="87">
        <v>0</v>
      </c>
    </row>
    <row r="19" spans="1:55" ht="13.5" customHeight="1">
      <c r="A19" s="98" t="s">
        <v>12</v>
      </c>
      <c r="B19" s="96" t="s">
        <v>284</v>
      </c>
      <c r="C19" s="85" t="s">
        <v>285</v>
      </c>
      <c r="D19" s="87">
        <f>SUM(E19,+H19,+K19)</f>
        <v>35257</v>
      </c>
      <c r="E19" s="87">
        <f>SUM(F19:G19)</f>
        <v>7900</v>
      </c>
      <c r="F19" s="87">
        <v>5353</v>
      </c>
      <c r="G19" s="87">
        <v>2547</v>
      </c>
      <c r="H19" s="87">
        <f>SUM(I19:J19)</f>
        <v>0</v>
      </c>
      <c r="I19" s="87">
        <v>0</v>
      </c>
      <c r="J19" s="87">
        <v>0</v>
      </c>
      <c r="K19" s="87">
        <f>SUM(L19:M19)</f>
        <v>27357</v>
      </c>
      <c r="L19" s="87">
        <v>18592</v>
      </c>
      <c r="M19" s="87">
        <v>8765</v>
      </c>
      <c r="N19" s="87">
        <f>SUM(O19,+V19,+AC19)</f>
        <v>35257</v>
      </c>
      <c r="O19" s="87">
        <f>SUM(P19:U19)</f>
        <v>23945</v>
      </c>
      <c r="P19" s="87">
        <v>23945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11312</v>
      </c>
      <c r="W19" s="87">
        <v>11312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13</v>
      </c>
      <c r="AG19" s="87">
        <v>13</v>
      </c>
      <c r="AH19" s="87">
        <v>0</v>
      </c>
      <c r="AI19" s="87">
        <v>0</v>
      </c>
      <c r="AJ19" s="87">
        <f>SUM(AK19:AS19)</f>
        <v>13</v>
      </c>
      <c r="AK19" s="87">
        <v>0</v>
      </c>
      <c r="AL19" s="87">
        <v>0</v>
      </c>
      <c r="AM19" s="87">
        <v>13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175</v>
      </c>
      <c r="BA19" s="87">
        <v>175</v>
      </c>
      <c r="BB19" s="87">
        <v>0</v>
      </c>
      <c r="BC19" s="87">
        <v>0</v>
      </c>
    </row>
    <row r="20" spans="1:55" ht="13.5" customHeight="1">
      <c r="A20" s="98" t="s">
        <v>12</v>
      </c>
      <c r="B20" s="96" t="s">
        <v>286</v>
      </c>
      <c r="C20" s="85" t="s">
        <v>287</v>
      </c>
      <c r="D20" s="87">
        <f>SUM(E20,+H20,+K20)</f>
        <v>43740</v>
      </c>
      <c r="E20" s="87">
        <f>SUM(F20:G20)</f>
        <v>26216</v>
      </c>
      <c r="F20" s="87">
        <v>21900</v>
      </c>
      <c r="G20" s="87">
        <v>4316</v>
      </c>
      <c r="H20" s="87">
        <f>SUM(I20:J20)</f>
        <v>0</v>
      </c>
      <c r="I20" s="87">
        <v>0</v>
      </c>
      <c r="J20" s="87">
        <v>0</v>
      </c>
      <c r="K20" s="87">
        <f>SUM(L20:M20)</f>
        <v>17524</v>
      </c>
      <c r="L20" s="87">
        <v>6616</v>
      </c>
      <c r="M20" s="87">
        <v>10908</v>
      </c>
      <c r="N20" s="87">
        <f>SUM(O20,+V20,+AC20)</f>
        <v>43740</v>
      </c>
      <c r="O20" s="87">
        <f>SUM(P20:U20)</f>
        <v>28516</v>
      </c>
      <c r="P20" s="87">
        <v>28516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15224</v>
      </c>
      <c r="W20" s="87">
        <v>15224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152</v>
      </c>
      <c r="AG20" s="87">
        <v>152</v>
      </c>
      <c r="AH20" s="87">
        <v>0</v>
      </c>
      <c r="AI20" s="87">
        <v>0</v>
      </c>
      <c r="AJ20" s="87">
        <f>SUM(AK20:AS20)</f>
        <v>1075</v>
      </c>
      <c r="AK20" s="87">
        <v>0</v>
      </c>
      <c r="AL20" s="87">
        <v>923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152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923</v>
      </c>
      <c r="BA20" s="87">
        <v>923</v>
      </c>
      <c r="BB20" s="87">
        <v>0</v>
      </c>
      <c r="BC20" s="87">
        <v>0</v>
      </c>
    </row>
    <row r="21" spans="1:55" ht="13.5" customHeight="1">
      <c r="A21" s="98" t="s">
        <v>12</v>
      </c>
      <c r="B21" s="96" t="s">
        <v>288</v>
      </c>
      <c r="C21" s="85" t="s">
        <v>289</v>
      </c>
      <c r="D21" s="87">
        <f>SUM(E21,+H21,+K21)</f>
        <v>635</v>
      </c>
      <c r="E21" s="87">
        <f>SUM(F21:G21)</f>
        <v>0</v>
      </c>
      <c r="F21" s="87">
        <v>0</v>
      </c>
      <c r="G21" s="87">
        <v>0</v>
      </c>
      <c r="H21" s="87">
        <f>SUM(I21:J21)</f>
        <v>576</v>
      </c>
      <c r="I21" s="87">
        <v>576</v>
      </c>
      <c r="J21" s="87">
        <v>0</v>
      </c>
      <c r="K21" s="87">
        <f>SUM(L21:M21)</f>
        <v>59</v>
      </c>
      <c r="L21" s="87">
        <v>0</v>
      </c>
      <c r="M21" s="87">
        <v>59</v>
      </c>
      <c r="N21" s="87">
        <f>SUM(O21,+V21,+AC21)</f>
        <v>639</v>
      </c>
      <c r="O21" s="87">
        <f>SUM(P21:U21)</f>
        <v>576</v>
      </c>
      <c r="P21" s="87">
        <v>0</v>
      </c>
      <c r="Q21" s="87">
        <v>0</v>
      </c>
      <c r="R21" s="87">
        <v>0</v>
      </c>
      <c r="S21" s="87">
        <v>576</v>
      </c>
      <c r="T21" s="87">
        <v>0</v>
      </c>
      <c r="U21" s="87">
        <v>0</v>
      </c>
      <c r="V21" s="87">
        <f>SUM(W21:AB21)</f>
        <v>59</v>
      </c>
      <c r="W21" s="87">
        <v>0</v>
      </c>
      <c r="X21" s="87">
        <v>0</v>
      </c>
      <c r="Y21" s="87">
        <v>0</v>
      </c>
      <c r="Z21" s="87">
        <v>59</v>
      </c>
      <c r="AA21" s="87">
        <v>0</v>
      </c>
      <c r="AB21" s="87">
        <v>0</v>
      </c>
      <c r="AC21" s="87">
        <f>SUM(AD21:AE21)</f>
        <v>4</v>
      </c>
      <c r="AD21" s="87">
        <v>4</v>
      </c>
      <c r="AE21" s="87">
        <v>0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12</v>
      </c>
      <c r="B22" s="96" t="s">
        <v>290</v>
      </c>
      <c r="C22" s="85" t="s">
        <v>291</v>
      </c>
      <c r="D22" s="87">
        <f>SUM(E22,+H22,+K22)</f>
        <v>2402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2402</v>
      </c>
      <c r="L22" s="87">
        <v>1145</v>
      </c>
      <c r="M22" s="87">
        <v>1257</v>
      </c>
      <c r="N22" s="87">
        <f>SUM(O22,+V22,+AC22)</f>
        <v>2402</v>
      </c>
      <c r="O22" s="87">
        <f>SUM(P22:U22)</f>
        <v>1145</v>
      </c>
      <c r="P22" s="87">
        <v>0</v>
      </c>
      <c r="Q22" s="87">
        <v>0</v>
      </c>
      <c r="R22" s="87">
        <v>0</v>
      </c>
      <c r="S22" s="87">
        <v>1145</v>
      </c>
      <c r="T22" s="87">
        <v>0</v>
      </c>
      <c r="U22" s="87">
        <v>0</v>
      </c>
      <c r="V22" s="87">
        <f>SUM(W22:AB22)</f>
        <v>1257</v>
      </c>
      <c r="W22" s="87">
        <v>0</v>
      </c>
      <c r="X22" s="87">
        <v>0</v>
      </c>
      <c r="Y22" s="87">
        <v>0</v>
      </c>
      <c r="Z22" s="87">
        <v>1257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12</v>
      </c>
      <c r="B23" s="96" t="s">
        <v>292</v>
      </c>
      <c r="C23" s="85" t="s">
        <v>293</v>
      </c>
      <c r="D23" s="87">
        <f>SUM(E23,+H23,+K23)</f>
        <v>4492</v>
      </c>
      <c r="E23" s="87">
        <f>SUM(F23:G23)</f>
        <v>4492</v>
      </c>
      <c r="F23" s="87">
        <v>1626</v>
      </c>
      <c r="G23" s="87">
        <v>2866</v>
      </c>
      <c r="H23" s="87">
        <f>SUM(I23:J23)</f>
        <v>0</v>
      </c>
      <c r="I23" s="87">
        <v>0</v>
      </c>
      <c r="J23" s="87">
        <v>0</v>
      </c>
      <c r="K23" s="87">
        <f>SUM(L23:M23)</f>
        <v>0</v>
      </c>
      <c r="L23" s="87">
        <v>0</v>
      </c>
      <c r="M23" s="87">
        <v>0</v>
      </c>
      <c r="N23" s="87">
        <f>SUM(O23,+V23,+AC23)</f>
        <v>4492</v>
      </c>
      <c r="O23" s="87">
        <f>SUM(P23:U23)</f>
        <v>1626</v>
      </c>
      <c r="P23" s="87">
        <v>1626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2866</v>
      </c>
      <c r="W23" s="87">
        <v>2866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2</v>
      </c>
      <c r="AG23" s="87">
        <v>2</v>
      </c>
      <c r="AH23" s="87">
        <v>0</v>
      </c>
      <c r="AI23" s="87">
        <v>0</v>
      </c>
      <c r="AJ23" s="87">
        <f>SUM(AK23:AS23)</f>
        <v>21</v>
      </c>
      <c r="AK23" s="87">
        <v>0</v>
      </c>
      <c r="AL23" s="87">
        <v>19</v>
      </c>
      <c r="AM23" s="87">
        <v>2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19</v>
      </c>
      <c r="BA23" s="87">
        <v>19</v>
      </c>
      <c r="BB23" s="87">
        <v>0</v>
      </c>
      <c r="BC23" s="87">
        <v>0</v>
      </c>
    </row>
    <row r="24" spans="1:55" ht="13.5" customHeight="1">
      <c r="A24" s="98" t="s">
        <v>12</v>
      </c>
      <c r="B24" s="96" t="s">
        <v>294</v>
      </c>
      <c r="C24" s="85" t="s">
        <v>295</v>
      </c>
      <c r="D24" s="87">
        <f>SUM(E24,+H24,+K24)</f>
        <v>4964</v>
      </c>
      <c r="E24" s="87">
        <f>SUM(F24:G24)</f>
        <v>4964</v>
      </c>
      <c r="F24" s="87">
        <v>2399</v>
      </c>
      <c r="G24" s="87">
        <v>2565</v>
      </c>
      <c r="H24" s="87">
        <f>SUM(I24:J24)</f>
        <v>0</v>
      </c>
      <c r="I24" s="87">
        <v>0</v>
      </c>
      <c r="J24" s="87">
        <v>0</v>
      </c>
      <c r="K24" s="87">
        <f>SUM(L24:M24)</f>
        <v>0</v>
      </c>
      <c r="L24" s="87">
        <v>0</v>
      </c>
      <c r="M24" s="87">
        <v>0</v>
      </c>
      <c r="N24" s="87">
        <f>SUM(O24,+V24,+AC24)</f>
        <v>4964</v>
      </c>
      <c r="O24" s="87">
        <f>SUM(P24:U24)</f>
        <v>2399</v>
      </c>
      <c r="P24" s="87">
        <v>2399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2565</v>
      </c>
      <c r="W24" s="87">
        <v>2565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2</v>
      </c>
      <c r="AG24" s="87">
        <v>2</v>
      </c>
      <c r="AH24" s="87">
        <v>0</v>
      </c>
      <c r="AI24" s="87">
        <v>0</v>
      </c>
      <c r="AJ24" s="87">
        <f>SUM(AK24:AS24)</f>
        <v>23</v>
      </c>
      <c r="AK24" s="87">
        <v>0</v>
      </c>
      <c r="AL24" s="87">
        <v>21</v>
      </c>
      <c r="AM24" s="87">
        <v>2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21</v>
      </c>
      <c r="BA24" s="87">
        <v>21</v>
      </c>
      <c r="BB24" s="87">
        <v>0</v>
      </c>
      <c r="BC24" s="87">
        <v>0</v>
      </c>
    </row>
    <row r="25" spans="1:55" ht="13.5" customHeight="1">
      <c r="A25" s="98" t="s">
        <v>12</v>
      </c>
      <c r="B25" s="96" t="s">
        <v>296</v>
      </c>
      <c r="C25" s="85" t="s">
        <v>297</v>
      </c>
      <c r="D25" s="87">
        <f>SUM(E25,+H25,+K25)</f>
        <v>8797</v>
      </c>
      <c r="E25" s="87">
        <f>SUM(F25:G25)</f>
        <v>8797</v>
      </c>
      <c r="F25" s="87">
        <v>4972</v>
      </c>
      <c r="G25" s="87">
        <v>3825</v>
      </c>
      <c r="H25" s="87">
        <f>SUM(I25:J25)</f>
        <v>0</v>
      </c>
      <c r="I25" s="87">
        <v>0</v>
      </c>
      <c r="J25" s="87">
        <v>0</v>
      </c>
      <c r="K25" s="87">
        <f>SUM(L25:M25)</f>
        <v>0</v>
      </c>
      <c r="L25" s="87">
        <v>0</v>
      </c>
      <c r="M25" s="87">
        <v>0</v>
      </c>
      <c r="N25" s="87">
        <f>SUM(O25,+V25,+AC25)</f>
        <v>8797</v>
      </c>
      <c r="O25" s="87">
        <f>SUM(P25:U25)</f>
        <v>4972</v>
      </c>
      <c r="P25" s="87">
        <v>4972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3825</v>
      </c>
      <c r="W25" s="87">
        <v>3825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3</v>
      </c>
      <c r="AG25" s="87">
        <v>3</v>
      </c>
      <c r="AH25" s="87">
        <v>0</v>
      </c>
      <c r="AI25" s="87">
        <v>0</v>
      </c>
      <c r="AJ25" s="87">
        <f>SUM(AK25:AS25)</f>
        <v>40</v>
      </c>
      <c r="AK25" s="87">
        <v>0</v>
      </c>
      <c r="AL25" s="87">
        <v>37</v>
      </c>
      <c r="AM25" s="87">
        <v>3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37</v>
      </c>
      <c r="BA25" s="87">
        <v>37</v>
      </c>
      <c r="BB25" s="87">
        <v>0</v>
      </c>
      <c r="BC25" s="87">
        <v>0</v>
      </c>
    </row>
    <row r="26" spans="1:55" ht="13.5" customHeight="1">
      <c r="A26" s="98" t="s">
        <v>12</v>
      </c>
      <c r="B26" s="96" t="s">
        <v>298</v>
      </c>
      <c r="C26" s="85" t="s">
        <v>299</v>
      </c>
      <c r="D26" s="87">
        <f>SUM(E26,+H26,+K26)</f>
        <v>3322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3322</v>
      </c>
      <c r="L26" s="87">
        <v>731</v>
      </c>
      <c r="M26" s="87">
        <v>2591</v>
      </c>
      <c r="N26" s="87">
        <f>SUM(O26,+V26,+AC26)</f>
        <v>3330</v>
      </c>
      <c r="O26" s="87">
        <f>SUM(P26:U26)</f>
        <v>731</v>
      </c>
      <c r="P26" s="87">
        <v>731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2591</v>
      </c>
      <c r="W26" s="87">
        <v>2591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8</v>
      </c>
      <c r="AD26" s="87">
        <v>8</v>
      </c>
      <c r="AE26" s="87">
        <v>0</v>
      </c>
      <c r="AF26" s="87">
        <f>SUM(AG26:AI26)</f>
        <v>5</v>
      </c>
      <c r="AG26" s="87">
        <v>5</v>
      </c>
      <c r="AH26" s="87">
        <v>0</v>
      </c>
      <c r="AI26" s="87">
        <v>0</v>
      </c>
      <c r="AJ26" s="87">
        <f>SUM(AK26:AS26)</f>
        <v>5</v>
      </c>
      <c r="AK26" s="87">
        <v>0</v>
      </c>
      <c r="AL26" s="87">
        <v>0</v>
      </c>
      <c r="AM26" s="87">
        <v>5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12</v>
      </c>
      <c r="B27" s="96" t="s">
        <v>300</v>
      </c>
      <c r="C27" s="85" t="s">
        <v>301</v>
      </c>
      <c r="D27" s="87">
        <f>SUM(E27,+H27,+K27)</f>
        <v>3527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3527</v>
      </c>
      <c r="L27" s="87">
        <v>2114</v>
      </c>
      <c r="M27" s="87">
        <v>1413</v>
      </c>
      <c r="N27" s="87">
        <f>SUM(O27,+V27,+AC27)</f>
        <v>3527</v>
      </c>
      <c r="O27" s="87">
        <f>SUM(P27:U27)</f>
        <v>2114</v>
      </c>
      <c r="P27" s="87">
        <v>2114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1413</v>
      </c>
      <c r="W27" s="87">
        <v>1413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288</v>
      </c>
      <c r="AG27" s="87">
        <v>288</v>
      </c>
      <c r="AH27" s="87">
        <v>0</v>
      </c>
      <c r="AI27" s="87">
        <v>0</v>
      </c>
      <c r="AJ27" s="87">
        <f>SUM(AK27:AS27)</f>
        <v>288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288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12</v>
      </c>
      <c r="B28" s="96" t="s">
        <v>302</v>
      </c>
      <c r="C28" s="85" t="s">
        <v>303</v>
      </c>
      <c r="D28" s="87">
        <f>SUM(E28,+H28,+K28)</f>
        <v>23847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23847</v>
      </c>
      <c r="L28" s="87">
        <v>19208</v>
      </c>
      <c r="M28" s="87">
        <v>4639</v>
      </c>
      <c r="N28" s="87">
        <f>SUM(O28,+V28,+AC28)</f>
        <v>24229</v>
      </c>
      <c r="O28" s="87">
        <f>SUM(P28:U28)</f>
        <v>19208</v>
      </c>
      <c r="P28" s="87">
        <v>19208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4639</v>
      </c>
      <c r="W28" s="87">
        <v>4639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382</v>
      </c>
      <c r="AD28" s="87">
        <v>382</v>
      </c>
      <c r="AE28" s="87">
        <v>0</v>
      </c>
      <c r="AF28" s="87">
        <f>SUM(AG28:AI28)</f>
        <v>121</v>
      </c>
      <c r="AG28" s="87">
        <v>121</v>
      </c>
      <c r="AH28" s="87">
        <v>0</v>
      </c>
      <c r="AI28" s="87">
        <v>0</v>
      </c>
      <c r="AJ28" s="87">
        <f>SUM(AK28:AS28)</f>
        <v>121</v>
      </c>
      <c r="AK28" s="87">
        <v>0</v>
      </c>
      <c r="AL28" s="87">
        <v>0</v>
      </c>
      <c r="AM28" s="87">
        <v>102</v>
      </c>
      <c r="AN28" s="87">
        <v>0</v>
      </c>
      <c r="AO28" s="87">
        <v>0</v>
      </c>
      <c r="AP28" s="87">
        <v>0</v>
      </c>
      <c r="AQ28" s="87">
        <v>0</v>
      </c>
      <c r="AR28" s="87">
        <v>19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120</v>
      </c>
      <c r="BA28" s="87">
        <v>120</v>
      </c>
      <c r="BB28" s="87">
        <v>0</v>
      </c>
      <c r="BC28" s="87">
        <v>0</v>
      </c>
    </row>
    <row r="29" spans="1:55" ht="13.5" customHeight="1">
      <c r="A29" s="98"/>
      <c r="B29" s="96"/>
      <c r="C29" s="85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</row>
    <row r="30" spans="1:55" ht="13.5" customHeight="1">
      <c r="A30" s="98"/>
      <c r="B30" s="96"/>
      <c r="C30" s="8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</row>
    <row r="31" spans="1:55" ht="13.5" customHeight="1">
      <c r="A31" s="98"/>
      <c r="B31" s="96"/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</row>
    <row r="32" spans="1:55" ht="13.5" customHeight="1">
      <c r="A32" s="98"/>
      <c r="B32" s="96"/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28">
    <sortCondition ref="A8:A28"/>
    <sortCondition ref="B8:B28"/>
    <sortCondition ref="C8:C28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27" man="1"/>
    <brk id="31" min="1" max="27" man="1"/>
    <brk id="45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42000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42201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42202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42203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42204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42205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42207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42208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42209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42210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42211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42212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42213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42214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42307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42308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42321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42322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42323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42383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42391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42411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>
        <f>+水洗化人口等!B29</f>
        <v>0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>
        <f>+水洗化人口等!B30</f>
        <v>0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>
        <f>+水洗化人口等!B31</f>
        <v>0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>
        <f>+水洗化人口等!B32</f>
        <v>0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2024-02-15T00:21:50Z</dcterms:modified>
</cp:coreProperties>
</file>