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水洗化人口等!$A$6:$AA$26</definedName>
    <definedName name="_xlnm.Print_Area" localSheetId="2">し尿集計結果!$A$1:$M$36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V27" i="2"/>
  <c r="N27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N8" i="2"/>
  <c r="N11" i="2"/>
  <c r="N12" i="2"/>
  <c r="N14" i="2"/>
  <c r="N17" i="2"/>
  <c r="N18" i="2"/>
  <c r="N20" i="2"/>
  <c r="N23" i="2"/>
  <c r="N24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E8" i="2"/>
  <c r="E9" i="2"/>
  <c r="E10" i="2"/>
  <c r="E11" i="2"/>
  <c r="D11" i="2" s="1"/>
  <c r="E12" i="2"/>
  <c r="E13" i="2"/>
  <c r="E14" i="2"/>
  <c r="E15" i="2"/>
  <c r="E16" i="2"/>
  <c r="E17" i="2"/>
  <c r="D17" i="2" s="1"/>
  <c r="E18" i="2"/>
  <c r="E19" i="2"/>
  <c r="E20" i="2"/>
  <c r="E21" i="2"/>
  <c r="E22" i="2"/>
  <c r="E23" i="2"/>
  <c r="D23" i="2" s="1"/>
  <c r="E24" i="2"/>
  <c r="E25" i="2"/>
  <c r="E26" i="2"/>
  <c r="E27" i="2"/>
  <c r="D9" i="2"/>
  <c r="D10" i="2"/>
  <c r="D12" i="2"/>
  <c r="D15" i="2"/>
  <c r="D16" i="2"/>
  <c r="D18" i="2"/>
  <c r="D21" i="2"/>
  <c r="D22" i="2"/>
  <c r="D24" i="2"/>
  <c r="D27" i="2"/>
  <c r="L9" i="1"/>
  <c r="L15" i="1"/>
  <c r="L21" i="1"/>
  <c r="L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F9" i="1"/>
  <c r="F15" i="1"/>
  <c r="F21" i="1"/>
  <c r="F27" i="1"/>
  <c r="E8" i="1"/>
  <c r="E9" i="1"/>
  <c r="E10" i="1"/>
  <c r="D10" i="1" s="1"/>
  <c r="E11" i="1"/>
  <c r="E12" i="1"/>
  <c r="E13" i="1"/>
  <c r="D13" i="1" s="1"/>
  <c r="E14" i="1"/>
  <c r="E15" i="1"/>
  <c r="E16" i="1"/>
  <c r="D16" i="1" s="1"/>
  <c r="E17" i="1"/>
  <c r="E18" i="1"/>
  <c r="E19" i="1"/>
  <c r="D19" i="1" s="1"/>
  <c r="E20" i="1"/>
  <c r="E21" i="1"/>
  <c r="E22" i="1"/>
  <c r="D22" i="1" s="1"/>
  <c r="E23" i="1"/>
  <c r="E24" i="1"/>
  <c r="E25" i="1"/>
  <c r="D25" i="1" s="1"/>
  <c r="E26" i="1"/>
  <c r="E27" i="1"/>
  <c r="D8" i="1"/>
  <c r="Q8" i="1" s="1"/>
  <c r="D9" i="1"/>
  <c r="Q9" i="1" s="1"/>
  <c r="D11" i="1"/>
  <c r="L11" i="1" s="1"/>
  <c r="D12" i="1"/>
  <c r="N12" i="1" s="1"/>
  <c r="D14" i="1"/>
  <c r="Q14" i="1" s="1"/>
  <c r="D15" i="1"/>
  <c r="Q15" i="1" s="1"/>
  <c r="D17" i="1"/>
  <c r="L17" i="1" s="1"/>
  <c r="D18" i="1"/>
  <c r="N18" i="1" s="1"/>
  <c r="D20" i="1"/>
  <c r="Q20" i="1" s="1"/>
  <c r="D21" i="1"/>
  <c r="Q21" i="1" s="1"/>
  <c r="D23" i="1"/>
  <c r="L23" i="1" s="1"/>
  <c r="D24" i="1"/>
  <c r="N24" i="1" s="1"/>
  <c r="D26" i="1"/>
  <c r="Q26" i="1" s="1"/>
  <c r="D27" i="1"/>
  <c r="Q27" i="1" s="1"/>
  <c r="L22" i="1" l="1"/>
  <c r="F22" i="1"/>
  <c r="Q22" i="1"/>
  <c r="J22" i="1"/>
  <c r="N22" i="1"/>
  <c r="L16" i="1"/>
  <c r="F16" i="1"/>
  <c r="Q16" i="1"/>
  <c r="J16" i="1"/>
  <c r="N16" i="1"/>
  <c r="L10" i="1"/>
  <c r="F10" i="1"/>
  <c r="Q10" i="1"/>
  <c r="J10" i="1"/>
  <c r="N10" i="1"/>
  <c r="N25" i="1"/>
  <c r="L25" i="1"/>
  <c r="F25" i="1"/>
  <c r="Q25" i="1"/>
  <c r="J25" i="1"/>
  <c r="N19" i="1"/>
  <c r="L19" i="1"/>
  <c r="F19" i="1"/>
  <c r="Q19" i="1"/>
  <c r="J19" i="1"/>
  <c r="J13" i="1"/>
  <c r="N13" i="1"/>
  <c r="L13" i="1"/>
  <c r="F13" i="1"/>
  <c r="Q13" i="1"/>
  <c r="N23" i="1"/>
  <c r="N17" i="1"/>
  <c r="N11" i="1"/>
  <c r="F26" i="1"/>
  <c r="F20" i="1"/>
  <c r="F14" i="1"/>
  <c r="F8" i="1"/>
  <c r="J24" i="1"/>
  <c r="J18" i="1"/>
  <c r="J12" i="1"/>
  <c r="L26" i="1"/>
  <c r="L20" i="1"/>
  <c r="L14" i="1"/>
  <c r="L8" i="1"/>
  <c r="Q24" i="1"/>
  <c r="Q18" i="1"/>
  <c r="Q12" i="1"/>
  <c r="J23" i="1"/>
  <c r="J17" i="1"/>
  <c r="J11" i="1"/>
  <c r="N27" i="1"/>
  <c r="N21" i="1"/>
  <c r="N15" i="1"/>
  <c r="N9" i="1"/>
  <c r="Q23" i="1"/>
  <c r="Q17" i="1"/>
  <c r="Q11" i="1"/>
  <c r="F24" i="1"/>
  <c r="F18" i="1"/>
  <c r="F12" i="1"/>
  <c r="L24" i="1"/>
  <c r="L18" i="1"/>
  <c r="L12" i="1"/>
  <c r="N26" i="1"/>
  <c r="N20" i="1"/>
  <c r="N14" i="1"/>
  <c r="N8" i="1"/>
  <c r="F23" i="1"/>
  <c r="F17" i="1"/>
  <c r="F11" i="1"/>
  <c r="J27" i="1"/>
  <c r="J21" i="1"/>
  <c r="J15" i="1"/>
  <c r="J9" i="1"/>
  <c r="J26" i="1"/>
  <c r="J20" i="1"/>
  <c r="J14" i="1"/>
  <c r="J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<sst xmlns="http://schemas.openxmlformats.org/spreadsheetml/2006/main" count="664" uniqueCount="296">
  <si>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</si>
  <si>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</si>
  <si>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</si>
  <si>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</si>
  <si>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</si>
  <si>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</si>
  <si>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</si>
  <si>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</si>
  <si>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</si>
  <si>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</si>
  <si>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</si>
  <si>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</si>
  <si>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</si>
  <si>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</si>
  <si>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</si>
  <si>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</si>
  <si>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</si>
  <si>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</si>
  <si>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</si>
  <si>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</si>
  <si>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</si>
  <si>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</si>
  <si>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</si>
  <si>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</si>
  <si>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</si>
  <si>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</si>
  <si>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</si>
  <si>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</si>
  <si>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</si>
  <si>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</si>
  <si>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</si>
  <si>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</si>
  <si>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</si>
  <si>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</si>
  <si>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</si>
  <si>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</si>
  <si>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</si>
  <si>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</si>
  <si>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</si>
  <si>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</si>
  <si>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</si>
  <si>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</si>
  <si>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</si>
  <si>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</si>
  <si>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</si>
  <si>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</si>
  <si>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</si>
  <si>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</si>
  <si>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</si>
  <si>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</si>
  <si>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</si>
  <si>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</si>
  <si>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</si>
  <si>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</si>
  <si>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</si>
  <si>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</si>
  <si>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</si>
  <si>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</si>
  <si>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</si>
  <si>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</si>
  <si>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</si>
  <si>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</si>
  <si>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</si>
  <si>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</si>
  <si>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</si>
  <si>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</si>
  <si>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</si>
  <si>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</si>
  <si>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</si>
  <si>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</si>
  <si>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</si>
  <si>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</si>
  <si>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</si>
  <si>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</si>
  <si>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</si>
  <si>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</si>
  <si>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</si>
  <si>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</si>
  <si>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</si>
  <si>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</si>
  <si>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</si>
  <si>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</si>
  <si>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</si>
  <si>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</si>
  <si>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</si>
  <si>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</si>
  <si>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</si>
  <si>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</si>
  <si>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</si>
  <si>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</si>
  <si>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</si>
  <si>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</si>
  <si>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</si>
  <si>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</si>
  <si>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</si>
  <si>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</si>
  <si>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</si>
  <si>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</si>
  <si>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</si>
  <si>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</si>
  <si>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</si>
  <si>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</si>
  <si>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</si>
  <si>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</si>
  <si>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</si>
  <si>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</si>
  <si>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</si>
  <si>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</si>
  <si>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</si>
  <si>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</si>
  <si>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</si>
  <si>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</si>
  <si>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</si>
  <si>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</si>
  <si>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</si>
  <si>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</si>
  <si>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</si>
  <si>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</si>
  <si>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</si>
  <si>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</si>
  <si>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</si>
  <si>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</si>
  <si>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</si>
  <si>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</si>
  <si>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</si>
  <si>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</si>
  <si>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</si>
  <si>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</si>
  <si>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</si>
  <si>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</si>
  <si>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</si>
  <si>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</si>
  <si>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</si>
  <si>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</si>
  <si>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</si>
  <si>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</si>
  <si>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</si>
  <si>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</si>
  <si>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</si>
  <si>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</si>
  <si>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</si>
  <si>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</si>
  <si>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</si>
  <si>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</si>
  <si>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</si>
  <si>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</si>
  <si>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</si>
  <si>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</si>
  <si>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</si>
  <si>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</si>
  <si>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</si>
  <si>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</si>
  <si>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</si>
  <si>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</si>
  <si>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</si>
  <si>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</si>
  <si>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</si>
  <si>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</si>
  <si>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</si>
  <si>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</si>
  <si>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</si>
  <si>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</si>
  <si>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</si>
  <si>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</si>
  <si>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</si>
  <si>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</si>
  <si>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</si>
  <si>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</si>
  <si>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</si>
  <si>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</si>
  <si>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</si>
  <si>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</si>
  <si>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</si>
  <si>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</si>
  <si>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</si>
  <si>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</si>
  <si>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</si>
  <si>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</si>
  <si>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</si>
  <si>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</si>
  <si>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</si>
  <si>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</si>
  <si>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</si>
  <si>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</si>
  <si>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</si>
  <si>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</si>
  <si>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</si>
  <si>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</si>
  <si>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</si>
  <si>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</si>
  <si>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</si>
  <si>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</si>
  <si>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</si>
  <si>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</si>
  <si>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</si>
  <si>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</si>
  <si>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</si>
  <si>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</si>
  <si>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</si>
  <si>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</si>
  <si>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</si>
  <si>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</si>
  <si>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</si>
  <si>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</si>
  <si>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</si>
  <si>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</si>
  <si>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</si>
  <si>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</si>
  <si>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</si>
  <si>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</si>
  <si>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</si>
  <si>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</si>
  <si>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</si>
  <si>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</si>
  <si>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</si>
  <si>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</si>
  <si>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</si>
  <si>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</si>
  <si>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</si>
  <si>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</si>
  <si>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</si>
  <si>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</si>
  <si>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</si>
  <si>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</si>
  <si>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</si>
  <si>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</si>
  <si>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</si>
  <si>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</si>
  <si>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</si>
  <si>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</si>
  <si>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</si>
  <si>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</si>
  <si>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</si>
  <si>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</si>
  <si>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</si>
  <si>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</si>
  <si>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</si>
  <si>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</si>
  <si>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</si>
  <si>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</si>
  <si>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</si>
  <si>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</si>
  <si>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</si>
  <si>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</si>
  <si>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</si>
  <si>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</si>
  <si>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</si>
  <si>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</si>
  <si>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</si>
  <si>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</si>
  <si>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</si>
  <si>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38000</t>
  </si>
  <si>
    <t>水洗化人口等（令和2年度実績）</t>
    <phoneticPr fontId="3"/>
  </si>
  <si>
    <t>し尿処理の状況（令和2年度実績）</t>
    <phoneticPr fontId="3"/>
  </si>
  <si>
    <t>38201</t>
  </si>
  <si>
    <t>松山市</t>
  </si>
  <si>
    <t/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</si>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</sst>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16</v>
      </c>
      <c r="B7" s="116" t="s">
        <v>251</v>
      </c>
      <c r="C7" s="109" t="s">
        <v>200</v>
      </c>
      <c r="D7" s="110">
        <f>+SUM(E7,+I7)</f>
        <v>1358905</v>
      </c>
      <c r="E7" s="110">
        <f>+SUM(G7,+H7)</f>
        <v>116058</v>
      </c>
      <c r="F7" s="111">
        <f>IF(D7&gt;0,E7/D7*100,"-")</f>
        <v>8.5405528716135422</v>
      </c>
      <c r="G7" s="108">
        <f>SUM(G$8:G$207)</f>
        <v>115523</v>
      </c>
      <c r="H7" s="108">
        <f>SUM(H$8:H$207)</f>
        <v>535</v>
      </c>
      <c r="I7" s="110">
        <f>+SUM(K7,+M7,+O7)</f>
        <v>1242847</v>
      </c>
      <c r="J7" s="111">
        <f>IF(D7&gt;0,I7/D7*100,"-")</f>
        <v>91.459447128386458</v>
      </c>
      <c r="K7" s="108">
        <f>SUM(K$8:K$207)</f>
        <v>705429</v>
      </c>
      <c r="L7" s="111">
        <f>IF(D7&gt;0,K7/D7*100,"-")</f>
        <v>51.911575864390812</v>
      </c>
      <c r="M7" s="108">
        <f>SUM(M$8:M$207)</f>
        <v>741</v>
      </c>
      <c r="N7" s="111">
        <f>IF(D7&gt;0,M7/D7*100,"-")</f>
        <v>5.4529198141150412E-2</v>
      </c>
      <c r="O7" s="108">
        <f>SUM(O$8:O$207)</f>
        <v>536677</v>
      </c>
      <c r="P7" s="108">
        <f>SUM(P$8:P$207)</f>
        <v>328894</v>
      </c>
      <c r="Q7" s="111">
        <f>IF(D7&gt;0,O7/D7*100,"-")</f>
        <v>39.493342065854492</v>
      </c>
      <c r="R7" s="108">
        <f>SUM(R$8:R$207)</f>
        <v>13238</v>
      </c>
      <c r="S7" s="112">
        <f t="shared" ref="S7:Z7" si="0">COUNTIF(S$8:S$207,"○")</f>
        <v>14</v>
      </c>
      <c r="T7" s="112">
        <f t="shared" si="0"/>
        <v>2</v>
      </c>
      <c r="U7" s="112">
        <f t="shared" si="0"/>
        <v>1</v>
      </c>
      <c r="V7" s="112">
        <f t="shared" si="0"/>
        <v>3</v>
      </c>
      <c r="W7" s="112">
        <f t="shared" si="0"/>
        <v>13</v>
      </c>
      <c r="X7" s="112">
        <f t="shared" si="0"/>
        <v>1</v>
      </c>
      <c r="Y7" s="112">
        <f t="shared" si="0"/>
        <v>1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16</v>
      </c>
      <c r="B8" s="102" t="s">
        <v>254</v>
      </c>
      <c r="C8" s="101" t="s">
        <v>255</v>
      </c>
      <c r="D8" s="103">
        <f>+SUM(E8,+I8)</f>
        <v>509753</v>
      </c>
      <c r="E8" s="103">
        <f>+SUM(G8,+H8)</f>
        <v>10662</v>
      </c>
      <c r="F8" s="104">
        <f>IF(D8&gt;0,E8/D8*100,"-")</f>
        <v>2.0916012264763522</v>
      </c>
      <c r="G8" s="103">
        <v>10567</v>
      </c>
      <c r="H8" s="103">
        <v>95</v>
      </c>
      <c r="I8" s="103">
        <f>+SUM(K8,+M8,+O8)</f>
        <v>499091</v>
      </c>
      <c r="J8" s="104">
        <f>IF(D8&gt;0,I8/D8*100,"-")</f>
        <v>97.908398773523658</v>
      </c>
      <c r="K8" s="103">
        <v>304931</v>
      </c>
      <c r="L8" s="104">
        <f>IF(D8&gt;0,K8/D8*100,"-")</f>
        <v>59.819363495653775</v>
      </c>
      <c r="M8" s="103">
        <v>0</v>
      </c>
      <c r="N8" s="104">
        <f>IF(D8&gt;0,M8/D8*100,"-")</f>
        <v>0</v>
      </c>
      <c r="O8" s="103">
        <v>194160</v>
      </c>
      <c r="P8" s="103">
        <v>123396</v>
      </c>
      <c r="Q8" s="104">
        <f>IF(D8&gt;0,O8/D8*100,"-")</f>
        <v>38.089035277869868</v>
      </c>
      <c r="R8" s="103">
        <v>3451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16</v>
      </c>
      <c r="B9" s="102" t="s">
        <v>258</v>
      </c>
      <c r="C9" s="101" t="s">
        <v>259</v>
      </c>
      <c r="D9" s="103">
        <f>+SUM(E9,+I9)</f>
        <v>156760</v>
      </c>
      <c r="E9" s="103">
        <f>+SUM(G9,+H9)</f>
        <v>5156</v>
      </c>
      <c r="F9" s="104">
        <f>IF(D9&gt;0,E9/D9*100,"-")</f>
        <v>3.2891043633579997</v>
      </c>
      <c r="G9" s="103">
        <v>5121</v>
      </c>
      <c r="H9" s="103">
        <v>35</v>
      </c>
      <c r="I9" s="103">
        <f>+SUM(K9,+M9,+O9)</f>
        <v>151604</v>
      </c>
      <c r="J9" s="104">
        <f>IF(D9&gt;0,I9/D9*100,"-")</f>
        <v>96.710895636642007</v>
      </c>
      <c r="K9" s="103">
        <v>99004</v>
      </c>
      <c r="L9" s="104">
        <f>IF(D9&gt;0,K9/D9*100,"-")</f>
        <v>63.156417453431999</v>
      </c>
      <c r="M9" s="103">
        <v>170</v>
      </c>
      <c r="N9" s="104">
        <f>IF(D9&gt;0,M9/D9*100,"-")</f>
        <v>0.10844603215105894</v>
      </c>
      <c r="O9" s="103">
        <v>52430</v>
      </c>
      <c r="P9" s="103">
        <v>37019</v>
      </c>
      <c r="Q9" s="104">
        <f>IF(D9&gt;0,O9/D9*100,"-")</f>
        <v>33.446032151058944</v>
      </c>
      <c r="R9" s="103">
        <v>3421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16</v>
      </c>
      <c r="B10" s="102" t="s">
        <v>260</v>
      </c>
      <c r="C10" s="101" t="s">
        <v>261</v>
      </c>
      <c r="D10" s="103">
        <f>+SUM(E10,+I10)</f>
        <v>73367</v>
      </c>
      <c r="E10" s="103">
        <f>+SUM(G10,+H10)</f>
        <v>9807</v>
      </c>
      <c r="F10" s="104">
        <f>IF(D10&gt;0,E10/D10*100,"-")</f>
        <v>13.367045129281557</v>
      </c>
      <c r="G10" s="103">
        <v>9807</v>
      </c>
      <c r="H10" s="103">
        <v>0</v>
      </c>
      <c r="I10" s="103">
        <f>+SUM(K10,+M10,+O10)</f>
        <v>63560</v>
      </c>
      <c r="J10" s="104">
        <f>IF(D10&gt;0,I10/D10*100,"-")</f>
        <v>86.63295487071845</v>
      </c>
      <c r="K10" s="103">
        <v>14689</v>
      </c>
      <c r="L10" s="104">
        <f>IF(D10&gt;0,K10/D10*100,"-")</f>
        <v>20.021262965638503</v>
      </c>
      <c r="M10" s="103">
        <v>0</v>
      </c>
      <c r="N10" s="104">
        <f>IF(D10&gt;0,M10/D10*100,"-")</f>
        <v>0</v>
      </c>
      <c r="O10" s="103">
        <v>48871</v>
      </c>
      <c r="P10" s="103">
        <v>26815</v>
      </c>
      <c r="Q10" s="104">
        <f>IF(D10&gt;0,O10/D10*100,"-")</f>
        <v>66.611691905079937</v>
      </c>
      <c r="R10" s="103">
        <v>414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16</v>
      </c>
      <c r="B11" s="102" t="s">
        <v>262</v>
      </c>
      <c r="C11" s="101" t="s">
        <v>263</v>
      </c>
      <c r="D11" s="103">
        <f>+SUM(E11,+I11)</f>
        <v>32703</v>
      </c>
      <c r="E11" s="103">
        <f>+SUM(G11,+H11)</f>
        <v>1607</v>
      </c>
      <c r="F11" s="104">
        <f>IF(D11&gt;0,E11/D11*100,"-")</f>
        <v>4.9139222701281229</v>
      </c>
      <c r="G11" s="103">
        <v>1607</v>
      </c>
      <c r="H11" s="103">
        <v>0</v>
      </c>
      <c r="I11" s="103">
        <f>+SUM(K11,+M11,+O11)</f>
        <v>31096</v>
      </c>
      <c r="J11" s="104">
        <f>IF(D11&gt;0,I11/D11*100,"-")</f>
        <v>95.086077729871874</v>
      </c>
      <c r="K11" s="103">
        <v>21229</v>
      </c>
      <c r="L11" s="104">
        <f>IF(D11&gt;0,K11/D11*100,"-")</f>
        <v>64.914533834816382</v>
      </c>
      <c r="M11" s="103">
        <v>0</v>
      </c>
      <c r="N11" s="104">
        <f>IF(D11&gt;0,M11/D11*100,"-")</f>
        <v>0</v>
      </c>
      <c r="O11" s="103">
        <v>9867</v>
      </c>
      <c r="P11" s="103">
        <v>3898</v>
      </c>
      <c r="Q11" s="104">
        <f>IF(D11&gt;0,O11/D11*100,"-")</f>
        <v>30.171543895055496</v>
      </c>
      <c r="R11" s="103">
        <v>206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16</v>
      </c>
      <c r="B12" s="102" t="s">
        <v>264</v>
      </c>
      <c r="C12" s="101" t="s">
        <v>265</v>
      </c>
      <c r="D12" s="103">
        <f>+SUM(E12,+I12)</f>
        <v>118032</v>
      </c>
      <c r="E12" s="103">
        <f>+SUM(G12,+H12)</f>
        <v>9414</v>
      </c>
      <c r="F12" s="104">
        <f>IF(D12&gt;0,E12/D12*100,"-")</f>
        <v>7.9758031720211466</v>
      </c>
      <c r="G12" s="103">
        <v>9414</v>
      </c>
      <c r="H12" s="103">
        <v>0</v>
      </c>
      <c r="I12" s="103">
        <f>+SUM(K12,+M12,+O12)</f>
        <v>108618</v>
      </c>
      <c r="J12" s="104">
        <f>IF(D12&gt;0,I12/D12*100,"-")</f>
        <v>92.024196827978855</v>
      </c>
      <c r="K12" s="103">
        <v>72534</v>
      </c>
      <c r="L12" s="104">
        <f>IF(D12&gt;0,K12/D12*100,"-")</f>
        <v>61.452826352175684</v>
      </c>
      <c r="M12" s="103">
        <v>0</v>
      </c>
      <c r="N12" s="104">
        <f>IF(D12&gt;0,M12/D12*100,"-")</f>
        <v>0</v>
      </c>
      <c r="O12" s="103">
        <v>36084</v>
      </c>
      <c r="P12" s="103">
        <v>21115</v>
      </c>
      <c r="Q12" s="104">
        <f>IF(D12&gt;0,O12/D12*100,"-")</f>
        <v>30.571370475803171</v>
      </c>
      <c r="R12" s="103">
        <v>1366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16</v>
      </c>
      <c r="B13" s="102" t="s">
        <v>266</v>
      </c>
      <c r="C13" s="101" t="s">
        <v>267</v>
      </c>
      <c r="D13" s="103">
        <f>+SUM(E13,+I13)</f>
        <v>108246</v>
      </c>
      <c r="E13" s="103">
        <f>+SUM(G13,+H13)</f>
        <v>20300</v>
      </c>
      <c r="F13" s="104">
        <f>IF(D13&gt;0,E13/D13*100,"-")</f>
        <v>18.753579808953681</v>
      </c>
      <c r="G13" s="103">
        <v>20224</v>
      </c>
      <c r="H13" s="103">
        <v>76</v>
      </c>
      <c r="I13" s="103">
        <f>+SUM(K13,+M13,+O13)</f>
        <v>87946</v>
      </c>
      <c r="J13" s="104">
        <f>IF(D13&gt;0,I13/D13*100,"-")</f>
        <v>81.246420191046326</v>
      </c>
      <c r="K13" s="103">
        <v>60638</v>
      </c>
      <c r="L13" s="104">
        <f>IF(D13&gt;0,K13/D13*100,"-")</f>
        <v>56.018698150509024</v>
      </c>
      <c r="M13" s="103">
        <v>0</v>
      </c>
      <c r="N13" s="104">
        <f>IF(D13&gt;0,M13/D13*100,"-")</f>
        <v>0</v>
      </c>
      <c r="O13" s="103">
        <v>27308</v>
      </c>
      <c r="P13" s="103">
        <v>19267</v>
      </c>
      <c r="Q13" s="104">
        <f>IF(D13&gt;0,O13/D13*100,"-")</f>
        <v>25.227722040537294</v>
      </c>
      <c r="R13" s="103">
        <v>1551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16</v>
      </c>
      <c r="B14" s="102" t="s">
        <v>268</v>
      </c>
      <c r="C14" s="101" t="s">
        <v>269</v>
      </c>
      <c r="D14" s="103">
        <f>+SUM(E14,+I14)</f>
        <v>42148</v>
      </c>
      <c r="E14" s="103">
        <f>+SUM(G14,+H14)</f>
        <v>7509</v>
      </c>
      <c r="F14" s="104">
        <f>IF(D14&gt;0,E14/D14*100,"-")</f>
        <v>17.815791971149284</v>
      </c>
      <c r="G14" s="103">
        <v>7457</v>
      </c>
      <c r="H14" s="103">
        <v>52</v>
      </c>
      <c r="I14" s="103">
        <f>+SUM(K14,+M14,+O14)</f>
        <v>34639</v>
      </c>
      <c r="J14" s="104">
        <f>IF(D14&gt;0,I14/D14*100,"-")</f>
        <v>82.184208028850719</v>
      </c>
      <c r="K14" s="103">
        <v>5155</v>
      </c>
      <c r="L14" s="104">
        <f>IF(D14&gt;0,K14/D14*100,"-")</f>
        <v>12.230710828509062</v>
      </c>
      <c r="M14" s="103">
        <v>0</v>
      </c>
      <c r="N14" s="104">
        <f>IF(D14&gt;0,M14/D14*100,"-")</f>
        <v>0</v>
      </c>
      <c r="O14" s="103">
        <v>29484</v>
      </c>
      <c r="P14" s="103">
        <v>15164</v>
      </c>
      <c r="Q14" s="104">
        <f>IF(D14&gt;0,O14/D14*100,"-")</f>
        <v>69.953497200341658</v>
      </c>
      <c r="R14" s="103">
        <v>216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16</v>
      </c>
      <c r="B15" s="102" t="s">
        <v>270</v>
      </c>
      <c r="C15" s="101" t="s">
        <v>271</v>
      </c>
      <c r="D15" s="103">
        <f>+SUM(E15,+I15)</f>
        <v>36531</v>
      </c>
      <c r="E15" s="103">
        <f>+SUM(G15,+H15)</f>
        <v>3660</v>
      </c>
      <c r="F15" s="104">
        <f>IF(D15&gt;0,E15/D15*100,"-")</f>
        <v>10.018888067668556</v>
      </c>
      <c r="G15" s="103">
        <v>3641</v>
      </c>
      <c r="H15" s="103">
        <v>19</v>
      </c>
      <c r="I15" s="103">
        <f>+SUM(K15,+M15,+O15)</f>
        <v>32871</v>
      </c>
      <c r="J15" s="104">
        <f>IF(D15&gt;0,I15/D15*100,"-")</f>
        <v>89.981111932331444</v>
      </c>
      <c r="K15" s="103">
        <v>17928</v>
      </c>
      <c r="L15" s="104">
        <f>IF(D15&gt;0,K15/D15*100,"-")</f>
        <v>49.076127124907615</v>
      </c>
      <c r="M15" s="103">
        <v>0</v>
      </c>
      <c r="N15" s="104">
        <f>IF(D15&gt;0,M15/D15*100,"-")</f>
        <v>0</v>
      </c>
      <c r="O15" s="103">
        <v>14943</v>
      </c>
      <c r="P15" s="103">
        <v>10673</v>
      </c>
      <c r="Q15" s="104">
        <f>IF(D15&gt;0,O15/D15*100,"-")</f>
        <v>40.90498480742383</v>
      </c>
      <c r="R15" s="103">
        <v>254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16</v>
      </c>
      <c r="B16" s="102" t="s">
        <v>272</v>
      </c>
      <c r="C16" s="101" t="s">
        <v>273</v>
      </c>
      <c r="D16" s="103">
        <f>+SUM(E16,+I16)</f>
        <v>85750</v>
      </c>
      <c r="E16" s="103">
        <f>+SUM(G16,+H16)</f>
        <v>7415</v>
      </c>
      <c r="F16" s="104">
        <f>IF(D16&gt;0,E16/D16*100,"-")</f>
        <v>8.647230320699709</v>
      </c>
      <c r="G16" s="103">
        <v>7297</v>
      </c>
      <c r="H16" s="103">
        <v>118</v>
      </c>
      <c r="I16" s="103">
        <f>+SUM(K16,+M16,+O16)</f>
        <v>78335</v>
      </c>
      <c r="J16" s="104">
        <f>IF(D16&gt;0,I16/D16*100,"-")</f>
        <v>91.352769679300295</v>
      </c>
      <c r="K16" s="103">
        <v>53183</v>
      </c>
      <c r="L16" s="104">
        <f>IF(D16&gt;0,K16/D16*100,"-")</f>
        <v>62.020991253644318</v>
      </c>
      <c r="M16" s="103">
        <v>376</v>
      </c>
      <c r="N16" s="104">
        <f>IF(D16&gt;0,M16/D16*100,"-")</f>
        <v>0.43848396501457731</v>
      </c>
      <c r="O16" s="103">
        <v>24776</v>
      </c>
      <c r="P16" s="103">
        <v>15965</v>
      </c>
      <c r="Q16" s="104">
        <f>IF(D16&gt;0,O16/D16*100,"-")</f>
        <v>28.8932944606414</v>
      </c>
      <c r="R16" s="103">
        <v>971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16</v>
      </c>
      <c r="B17" s="102" t="s">
        <v>274</v>
      </c>
      <c r="C17" s="101" t="s">
        <v>275</v>
      </c>
      <c r="D17" s="103">
        <f>+SUM(E17,+I17)</f>
        <v>36727</v>
      </c>
      <c r="E17" s="103">
        <f>+SUM(G17,+H17)</f>
        <v>12752</v>
      </c>
      <c r="F17" s="104">
        <f>IF(D17&gt;0,E17/D17*100,"-")</f>
        <v>34.721049908786448</v>
      </c>
      <c r="G17" s="103">
        <v>12752</v>
      </c>
      <c r="H17" s="103">
        <v>0</v>
      </c>
      <c r="I17" s="103">
        <f>+SUM(K17,+M17,+O17)</f>
        <v>23975</v>
      </c>
      <c r="J17" s="104">
        <f>IF(D17&gt;0,I17/D17*100,"-")</f>
        <v>65.278950091213545</v>
      </c>
      <c r="K17" s="103">
        <v>5777</v>
      </c>
      <c r="L17" s="104">
        <f>IF(D17&gt;0,K17/D17*100,"-")</f>
        <v>15.729572249298881</v>
      </c>
      <c r="M17" s="103">
        <v>0</v>
      </c>
      <c r="N17" s="104">
        <f>IF(D17&gt;0,M17/D17*100,"-")</f>
        <v>0</v>
      </c>
      <c r="O17" s="103">
        <v>18198</v>
      </c>
      <c r="P17" s="103">
        <v>5818</v>
      </c>
      <c r="Q17" s="104">
        <f>IF(D17&gt;0,O17/D17*100,"-")</f>
        <v>49.549377841914662</v>
      </c>
      <c r="R17" s="103">
        <v>303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16</v>
      </c>
      <c r="B18" s="102" t="s">
        <v>276</v>
      </c>
      <c r="C18" s="101" t="s">
        <v>277</v>
      </c>
      <c r="D18" s="103">
        <f>+SUM(E18,+I18)</f>
        <v>33486</v>
      </c>
      <c r="E18" s="103">
        <f>+SUM(G18,+H18)</f>
        <v>2075</v>
      </c>
      <c r="F18" s="104">
        <f>IF(D18&gt;0,E18/D18*100,"-")</f>
        <v>6.1966194827689183</v>
      </c>
      <c r="G18" s="103">
        <v>2039</v>
      </c>
      <c r="H18" s="103">
        <v>36</v>
      </c>
      <c r="I18" s="103">
        <f>+SUM(K18,+M18,+O18)</f>
        <v>31411</v>
      </c>
      <c r="J18" s="104">
        <f>IF(D18&gt;0,I18/D18*100,"-")</f>
        <v>93.803380517231076</v>
      </c>
      <c r="K18" s="103">
        <v>21458</v>
      </c>
      <c r="L18" s="104">
        <f>IF(D18&gt;0,K18/D18*100,"-")</f>
        <v>64.08051125843636</v>
      </c>
      <c r="M18" s="103">
        <v>0</v>
      </c>
      <c r="N18" s="104">
        <f>IF(D18&gt;0,M18/D18*100,"-")</f>
        <v>0</v>
      </c>
      <c r="O18" s="103">
        <v>9953</v>
      </c>
      <c r="P18" s="103">
        <v>7190</v>
      </c>
      <c r="Q18" s="104">
        <f>IF(D18&gt;0,O18/D18*100,"-")</f>
        <v>29.72286925879472</v>
      </c>
      <c r="R18" s="103">
        <v>181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16</v>
      </c>
      <c r="B19" s="102" t="s">
        <v>278</v>
      </c>
      <c r="C19" s="101" t="s">
        <v>279</v>
      </c>
      <c r="D19" s="103">
        <f>+SUM(E19,+I19)</f>
        <v>6611</v>
      </c>
      <c r="E19" s="103">
        <f>+SUM(G19,+H19)</f>
        <v>214</v>
      </c>
      <c r="F19" s="104">
        <f>IF(D19&gt;0,E19/D19*100,"-")</f>
        <v>3.2370291937679623</v>
      </c>
      <c r="G19" s="103">
        <v>214</v>
      </c>
      <c r="H19" s="103">
        <v>0</v>
      </c>
      <c r="I19" s="103">
        <f>+SUM(K19,+M19,+O19)</f>
        <v>6397</v>
      </c>
      <c r="J19" s="104">
        <f>IF(D19&gt;0,I19/D19*100,"-")</f>
        <v>96.762970806232033</v>
      </c>
      <c r="K19" s="103">
        <v>4918</v>
      </c>
      <c r="L19" s="104">
        <f>IF(D19&gt;0,K19/D19*100,"-")</f>
        <v>74.391166238088033</v>
      </c>
      <c r="M19" s="103">
        <v>138</v>
      </c>
      <c r="N19" s="104">
        <f>IF(D19&gt;0,M19/D19*100,"-")</f>
        <v>2.0874300408410225</v>
      </c>
      <c r="O19" s="103">
        <v>1341</v>
      </c>
      <c r="P19" s="103">
        <v>362</v>
      </c>
      <c r="Q19" s="104">
        <f>IF(D19&gt;0,O19/D19*100,"-")</f>
        <v>20.28437452730298</v>
      </c>
      <c r="R19" s="103">
        <v>313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16</v>
      </c>
      <c r="B20" s="102" t="s">
        <v>280</v>
      </c>
      <c r="C20" s="101" t="s">
        <v>281</v>
      </c>
      <c r="D20" s="103">
        <f>+SUM(E20,+I20)</f>
        <v>7985</v>
      </c>
      <c r="E20" s="103">
        <f>+SUM(G20,+H20)</f>
        <v>3031</v>
      </c>
      <c r="F20" s="104">
        <f>IF(D20&gt;0,E20/D20*100,"-")</f>
        <v>37.958672510958046</v>
      </c>
      <c r="G20" s="103">
        <v>3031</v>
      </c>
      <c r="H20" s="103">
        <v>0</v>
      </c>
      <c r="I20" s="103">
        <f>+SUM(K20,+M20,+O20)</f>
        <v>4954</v>
      </c>
      <c r="J20" s="104">
        <f>IF(D20&gt;0,I20/D20*100,"-")</f>
        <v>62.041327489041954</v>
      </c>
      <c r="K20" s="103">
        <v>2232</v>
      </c>
      <c r="L20" s="104">
        <f>IF(D20&gt;0,K20/D20*100,"-")</f>
        <v>27.952410770194113</v>
      </c>
      <c r="M20" s="103">
        <v>0</v>
      </c>
      <c r="N20" s="104">
        <f>IF(D20&gt;0,M20/D20*100,"-")</f>
        <v>0</v>
      </c>
      <c r="O20" s="103">
        <v>2722</v>
      </c>
      <c r="P20" s="103">
        <v>2324</v>
      </c>
      <c r="Q20" s="104">
        <f>IF(D20&gt;0,O20/D20*100,"-")</f>
        <v>34.088916718847841</v>
      </c>
      <c r="R20" s="103">
        <v>41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16</v>
      </c>
      <c r="B21" s="102" t="s">
        <v>282</v>
      </c>
      <c r="C21" s="101" t="s">
        <v>283</v>
      </c>
      <c r="D21" s="103">
        <f>+SUM(E21,+I21)</f>
        <v>30611</v>
      </c>
      <c r="E21" s="103">
        <f>+SUM(G21,+H21)</f>
        <v>3026</v>
      </c>
      <c r="F21" s="104">
        <f>IF(D21&gt;0,E21/D21*100,"-")</f>
        <v>9.8853353369703711</v>
      </c>
      <c r="G21" s="103">
        <v>3026</v>
      </c>
      <c r="H21" s="103">
        <v>0</v>
      </c>
      <c r="I21" s="103">
        <f>+SUM(K21,+M21,+O21)</f>
        <v>27585</v>
      </c>
      <c r="J21" s="104">
        <f>IF(D21&gt;0,I21/D21*100,"-")</f>
        <v>90.114664663029629</v>
      </c>
      <c r="K21" s="103">
        <v>8108</v>
      </c>
      <c r="L21" s="104">
        <f>IF(D21&gt;0,K21/D21*100,"-")</f>
        <v>26.487210479892848</v>
      </c>
      <c r="M21" s="103">
        <v>0</v>
      </c>
      <c r="N21" s="104">
        <f>IF(D21&gt;0,M21/D21*100,"-")</f>
        <v>0</v>
      </c>
      <c r="O21" s="103">
        <v>19477</v>
      </c>
      <c r="P21" s="103">
        <v>11372</v>
      </c>
      <c r="Q21" s="104">
        <f>IF(D21&gt;0,O21/D21*100,"-")</f>
        <v>63.627454183136777</v>
      </c>
      <c r="R21" s="103">
        <v>152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16</v>
      </c>
      <c r="B22" s="102" t="s">
        <v>284</v>
      </c>
      <c r="C22" s="101" t="s">
        <v>285</v>
      </c>
      <c r="D22" s="103">
        <f>+SUM(E22,+I22)</f>
        <v>20751</v>
      </c>
      <c r="E22" s="103">
        <f>+SUM(G22,+H22)</f>
        <v>1223</v>
      </c>
      <c r="F22" s="104">
        <f>IF(D22&gt;0,E22/D22*100,"-")</f>
        <v>5.8936918702713124</v>
      </c>
      <c r="G22" s="103">
        <v>1199</v>
      </c>
      <c r="H22" s="103">
        <v>24</v>
      </c>
      <c r="I22" s="103">
        <f>+SUM(K22,+M22,+O22)</f>
        <v>19528</v>
      </c>
      <c r="J22" s="104">
        <f>IF(D22&gt;0,I22/D22*100,"-")</f>
        <v>94.106308129728689</v>
      </c>
      <c r="K22" s="103">
        <v>6896</v>
      </c>
      <c r="L22" s="104">
        <f>IF(D22&gt;0,K22/D22*100,"-")</f>
        <v>33.232133391161874</v>
      </c>
      <c r="M22" s="103">
        <v>0</v>
      </c>
      <c r="N22" s="104">
        <f>IF(D22&gt;0,M22/D22*100,"-")</f>
        <v>0</v>
      </c>
      <c r="O22" s="103">
        <v>12632</v>
      </c>
      <c r="P22" s="103">
        <v>9516</v>
      </c>
      <c r="Q22" s="104">
        <f>IF(D22&gt;0,O22/D22*100,"-")</f>
        <v>60.874174738566808</v>
      </c>
      <c r="R22" s="103">
        <v>81</v>
      </c>
      <c r="S22" s="101"/>
      <c r="T22" s="101" t="s">
        <v>257</v>
      </c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16</v>
      </c>
      <c r="B23" s="102" t="s">
        <v>286</v>
      </c>
      <c r="C23" s="101" t="s">
        <v>287</v>
      </c>
      <c r="D23" s="103">
        <f>+SUM(E23,+I23)</f>
        <v>16118</v>
      </c>
      <c r="E23" s="103">
        <f>+SUM(G23,+H23)</f>
        <v>4256</v>
      </c>
      <c r="F23" s="104">
        <f>IF(D23&gt;0,E23/D23*100,"-")</f>
        <v>26.405261198659886</v>
      </c>
      <c r="G23" s="103">
        <v>4176</v>
      </c>
      <c r="H23" s="103">
        <v>80</v>
      </c>
      <c r="I23" s="103">
        <f>+SUM(K23,+M23,+O23)</f>
        <v>11862</v>
      </c>
      <c r="J23" s="104">
        <f>IF(D23&gt;0,I23/D23*100,"-")</f>
        <v>73.594738801340114</v>
      </c>
      <c r="K23" s="103">
        <v>4289</v>
      </c>
      <c r="L23" s="104">
        <f>IF(D23&gt;0,K23/D23*100,"-")</f>
        <v>26.610001240848742</v>
      </c>
      <c r="M23" s="103">
        <v>0</v>
      </c>
      <c r="N23" s="104">
        <f>IF(D23&gt;0,M23/D23*100,"-")</f>
        <v>0</v>
      </c>
      <c r="O23" s="103">
        <v>7573</v>
      </c>
      <c r="P23" s="103">
        <v>5834</v>
      </c>
      <c r="Q23" s="104">
        <f>IF(D23&gt;0,O23/D23*100,"-")</f>
        <v>46.984737560491375</v>
      </c>
      <c r="R23" s="103">
        <v>57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16</v>
      </c>
      <c r="B24" s="102" t="s">
        <v>288</v>
      </c>
      <c r="C24" s="101" t="s">
        <v>289</v>
      </c>
      <c r="D24" s="103">
        <f>+SUM(E24,+I24)</f>
        <v>8957</v>
      </c>
      <c r="E24" s="103">
        <f>+SUM(G24,+H24)</f>
        <v>2053</v>
      </c>
      <c r="F24" s="104">
        <f>IF(D24&gt;0,E24/D24*100,"-")</f>
        <v>22.920620743552529</v>
      </c>
      <c r="G24" s="103">
        <v>2053</v>
      </c>
      <c r="H24" s="103">
        <v>0</v>
      </c>
      <c r="I24" s="103">
        <f>+SUM(K24,+M24,+O24)</f>
        <v>6904</v>
      </c>
      <c r="J24" s="104">
        <f>IF(D24&gt;0,I24/D24*100,"-")</f>
        <v>77.079379256447467</v>
      </c>
      <c r="K24" s="103">
        <v>2460</v>
      </c>
      <c r="L24" s="104">
        <f>IF(D24&gt;0,K24/D24*100,"-")</f>
        <v>27.464552863682034</v>
      </c>
      <c r="M24" s="103">
        <v>57</v>
      </c>
      <c r="N24" s="104">
        <f>IF(D24&gt;0,M24/D24*100,"-")</f>
        <v>0.63637378586580329</v>
      </c>
      <c r="O24" s="103">
        <v>4387</v>
      </c>
      <c r="P24" s="103">
        <v>1053</v>
      </c>
      <c r="Q24" s="104">
        <f>IF(D24&gt;0,O24/D24*100,"-")</f>
        <v>48.97845260689963</v>
      </c>
      <c r="R24" s="103">
        <v>52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16</v>
      </c>
      <c r="B25" s="102" t="s">
        <v>290</v>
      </c>
      <c r="C25" s="101" t="s">
        <v>291</v>
      </c>
      <c r="D25" s="103">
        <f>+SUM(E25,+I25)</f>
        <v>3820</v>
      </c>
      <c r="E25" s="103">
        <f>+SUM(G25,+H25)</f>
        <v>1945</v>
      </c>
      <c r="F25" s="104">
        <f>IF(D25&gt;0,E25/D25*100,"-")</f>
        <v>50.916230366492144</v>
      </c>
      <c r="G25" s="103">
        <v>1945</v>
      </c>
      <c r="H25" s="103">
        <v>0</v>
      </c>
      <c r="I25" s="103">
        <f>+SUM(K25,+M25,+O25)</f>
        <v>1875</v>
      </c>
      <c r="J25" s="104">
        <f>IF(D25&gt;0,I25/D25*100,"-")</f>
        <v>49.083769633507849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1875</v>
      </c>
      <c r="P25" s="103">
        <v>1743</v>
      </c>
      <c r="Q25" s="104">
        <f>IF(D25&gt;0,O25/D25*100,"-")</f>
        <v>49.083769633507849</v>
      </c>
      <c r="R25" s="103">
        <v>20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16</v>
      </c>
      <c r="B26" s="102" t="s">
        <v>292</v>
      </c>
      <c r="C26" s="101" t="s">
        <v>293</v>
      </c>
      <c r="D26" s="103">
        <f>+SUM(E26,+I26)</f>
        <v>9963</v>
      </c>
      <c r="E26" s="103">
        <f>+SUM(G26,+H26)</f>
        <v>4083</v>
      </c>
      <c r="F26" s="104">
        <f>IF(D26&gt;0,E26/D26*100,"-")</f>
        <v>40.981632038542607</v>
      </c>
      <c r="G26" s="103">
        <v>4083</v>
      </c>
      <c r="H26" s="103">
        <v>0</v>
      </c>
      <c r="I26" s="103">
        <f>+SUM(K26,+M26,+O26)</f>
        <v>5880</v>
      </c>
      <c r="J26" s="104">
        <f>IF(D26&gt;0,I26/D26*100,"-")</f>
        <v>59.018367961457393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5880</v>
      </c>
      <c r="P26" s="103">
        <v>3078</v>
      </c>
      <c r="Q26" s="104">
        <f>IF(D26&gt;0,O26/D26*100,"-")</f>
        <v>59.018367961457393</v>
      </c>
      <c r="R26" s="103">
        <v>86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16</v>
      </c>
      <c r="B27" s="102" t="s">
        <v>294</v>
      </c>
      <c r="C27" s="101" t="s">
        <v>295</v>
      </c>
      <c r="D27" s="103">
        <f>+SUM(E27,+I27)</f>
        <v>20586</v>
      </c>
      <c r="E27" s="103">
        <f>+SUM(G27,+H27)</f>
        <v>5870</v>
      </c>
      <c r="F27" s="104">
        <f>IF(D27&gt;0,E27/D27*100,"-")</f>
        <v>28.514524434081412</v>
      </c>
      <c r="G27" s="103">
        <v>5870</v>
      </c>
      <c r="H27" s="103">
        <v>0</v>
      </c>
      <c r="I27" s="103">
        <f>+SUM(K27,+M27,+O27)</f>
        <v>14716</v>
      </c>
      <c r="J27" s="104">
        <f>IF(D27&gt;0,I27/D27*100,"-")</f>
        <v>71.485475565918591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14716</v>
      </c>
      <c r="P27" s="103">
        <v>7292</v>
      </c>
      <c r="Q27" s="104">
        <f>IF(D27&gt;0,O27/D27*100,"-")</f>
        <v>71.485475565918591</v>
      </c>
      <c r="R27" s="103">
        <v>102</v>
      </c>
      <c r="S27" s="101"/>
      <c r="T27" s="101"/>
      <c r="U27" s="101" t="s">
        <v>257</v>
      </c>
      <c r="V27" s="101"/>
      <c r="W27" s="101"/>
      <c r="X27" s="101"/>
      <c r="Y27" s="101" t="s">
        <v>257</v>
      </c>
      <c r="Z27" s="101"/>
      <c r="AA27" s="189" t="s">
        <v>256</v>
      </c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7">
    <sortCondition ref="A8:A27"/>
    <sortCondition ref="B8:B27"/>
    <sortCondition ref="C8:C2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愛媛県</v>
      </c>
      <c r="B7" s="107" t="str">
        <f>水洗化人口等!B7</f>
        <v>38000</v>
      </c>
      <c r="C7" s="106" t="s">
        <v>200</v>
      </c>
      <c r="D7" s="108">
        <f>SUM(E7,+H7,+K7)</f>
        <v>363319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11631</v>
      </c>
      <c r="I7" s="108">
        <f>SUM(I$8:I$207)</f>
        <v>6656</v>
      </c>
      <c r="J7" s="108">
        <f>SUM(J$8:J$207)</f>
        <v>4975</v>
      </c>
      <c r="K7" s="108">
        <f>SUM(L7:M7)</f>
        <v>351688</v>
      </c>
      <c r="L7" s="108">
        <f>SUM(L$8:L$207)</f>
        <v>94835</v>
      </c>
      <c r="M7" s="108">
        <f>SUM(M$8:M$207)</f>
        <v>256853</v>
      </c>
      <c r="N7" s="108">
        <f>SUM(O7,+V7,+AC7)</f>
        <v>363920</v>
      </c>
      <c r="O7" s="108">
        <f>SUM(P7:U7)</f>
        <v>101491</v>
      </c>
      <c r="P7" s="108">
        <f t="shared" ref="P7:U7" si="0">SUM(P$8:P$207)</f>
        <v>101309</v>
      </c>
      <c r="Q7" s="108">
        <f t="shared" si="0"/>
        <v>0</v>
      </c>
      <c r="R7" s="108">
        <f t="shared" si="0"/>
        <v>0</v>
      </c>
      <c r="S7" s="108">
        <f t="shared" si="0"/>
        <v>182</v>
      </c>
      <c r="T7" s="108">
        <f t="shared" si="0"/>
        <v>0</v>
      </c>
      <c r="U7" s="108">
        <f t="shared" si="0"/>
        <v>0</v>
      </c>
      <c r="V7" s="108">
        <f>SUM(W7:AB7)</f>
        <v>261828</v>
      </c>
      <c r="W7" s="108">
        <f t="shared" ref="W7:AB7" si="1">SUM(W$8:W$207)</f>
        <v>259768</v>
      </c>
      <c r="X7" s="108">
        <f t="shared" si="1"/>
        <v>0</v>
      </c>
      <c r="Y7" s="108">
        <f t="shared" si="1"/>
        <v>0</v>
      </c>
      <c r="Z7" s="108">
        <f t="shared" si="1"/>
        <v>898</v>
      </c>
      <c r="AA7" s="108">
        <f t="shared" si="1"/>
        <v>0</v>
      </c>
      <c r="AB7" s="108">
        <f t="shared" si="1"/>
        <v>1162</v>
      </c>
      <c r="AC7" s="108">
        <f>SUM(AD7:AE7)</f>
        <v>601</v>
      </c>
      <c r="AD7" s="108">
        <f>SUM(AD$8:AD$207)</f>
        <v>395</v>
      </c>
      <c r="AE7" s="108">
        <f>SUM(AE$8:AE$207)</f>
        <v>206</v>
      </c>
      <c r="AF7" s="108">
        <f>SUM(AG7:AI7)</f>
        <v>4287</v>
      </c>
      <c r="AG7" s="108">
        <f>SUM(AG$8:AG$207)</f>
        <v>4287</v>
      </c>
      <c r="AH7" s="108">
        <f>SUM(AH$8:AH$207)</f>
        <v>0</v>
      </c>
      <c r="AI7" s="108">
        <f>SUM(AI$8:AI$207)</f>
        <v>0</v>
      </c>
      <c r="AJ7" s="108">
        <f>SUM(AK7:AS7)</f>
        <v>38959</v>
      </c>
      <c r="AK7" s="108">
        <f t="shared" ref="AK7:AS7" si="2">SUM(AK$8:AK$207)</f>
        <v>34970</v>
      </c>
      <c r="AL7" s="108">
        <f t="shared" si="2"/>
        <v>12</v>
      </c>
      <c r="AM7" s="108">
        <f t="shared" si="2"/>
        <v>3937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16</v>
      </c>
      <c r="AS7" s="108">
        <f t="shared" si="2"/>
        <v>24</v>
      </c>
      <c r="AT7" s="108">
        <f>SUM(AU7:AY7)</f>
        <v>310</v>
      </c>
      <c r="AU7" s="108">
        <f>SUM(AU$8:AU$207)</f>
        <v>310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1842</v>
      </c>
      <c r="BA7" s="108">
        <f>SUM(BA$8:BA$207)</f>
        <v>1842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16</v>
      </c>
      <c r="B8" s="113" t="s">
        <v>254</v>
      </c>
      <c r="C8" s="101" t="s">
        <v>255</v>
      </c>
      <c r="D8" s="103">
        <f>SUM(E8,+H8,+K8)</f>
        <v>105351</v>
      </c>
      <c r="E8" s="103">
        <f>SUM(F8:G8)</f>
        <v>0</v>
      </c>
      <c r="F8" s="103">
        <v>0</v>
      </c>
      <c r="G8" s="103">
        <v>0</v>
      </c>
      <c r="H8" s="103">
        <f>SUM(I8:J8)</f>
        <v>32</v>
      </c>
      <c r="I8" s="103">
        <v>32</v>
      </c>
      <c r="J8" s="103">
        <v>0</v>
      </c>
      <c r="K8" s="103">
        <f>SUM(L8:M8)</f>
        <v>105319</v>
      </c>
      <c r="L8" s="103">
        <v>8678</v>
      </c>
      <c r="M8" s="103">
        <v>96641</v>
      </c>
      <c r="N8" s="103">
        <f>SUM(O8,+V8,+AC8)</f>
        <v>105429</v>
      </c>
      <c r="O8" s="103">
        <f>SUM(P8:U8)</f>
        <v>8710</v>
      </c>
      <c r="P8" s="103">
        <v>8710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96641</v>
      </c>
      <c r="W8" s="103">
        <v>96641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78</v>
      </c>
      <c r="AD8" s="103">
        <v>78</v>
      </c>
      <c r="AE8" s="103">
        <v>0</v>
      </c>
      <c r="AF8" s="103">
        <f>SUM(AG8:AI8)</f>
        <v>3218</v>
      </c>
      <c r="AG8" s="103">
        <v>3218</v>
      </c>
      <c r="AH8" s="103">
        <v>0</v>
      </c>
      <c r="AI8" s="103">
        <v>0</v>
      </c>
      <c r="AJ8" s="103">
        <f>SUM(AK8:AS8)</f>
        <v>3218</v>
      </c>
      <c r="AK8" s="103">
        <v>0</v>
      </c>
      <c r="AL8" s="103">
        <v>0</v>
      </c>
      <c r="AM8" s="103">
        <v>3204</v>
      </c>
      <c r="AN8" s="103">
        <v>0</v>
      </c>
      <c r="AO8" s="103">
        <v>0</v>
      </c>
      <c r="AP8" s="103">
        <v>0</v>
      </c>
      <c r="AQ8" s="103">
        <v>0</v>
      </c>
      <c r="AR8" s="103">
        <v>14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16</v>
      </c>
      <c r="B9" s="113" t="s">
        <v>258</v>
      </c>
      <c r="C9" s="101" t="s">
        <v>259</v>
      </c>
      <c r="D9" s="103">
        <f>SUM(E9,+H9,+K9)</f>
        <v>24759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24759</v>
      </c>
      <c r="L9" s="103">
        <v>4421</v>
      </c>
      <c r="M9" s="103">
        <v>20338</v>
      </c>
      <c r="N9" s="103">
        <f>SUM(O9,+V9,+AC9)</f>
        <v>24789</v>
      </c>
      <c r="O9" s="103">
        <f>SUM(P9:U9)</f>
        <v>4421</v>
      </c>
      <c r="P9" s="103">
        <v>4421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20338</v>
      </c>
      <c r="W9" s="103">
        <v>20338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30</v>
      </c>
      <c r="AD9" s="103">
        <v>30</v>
      </c>
      <c r="AE9" s="103">
        <v>0</v>
      </c>
      <c r="AF9" s="103">
        <f>SUM(AG9:AI9)</f>
        <v>32</v>
      </c>
      <c r="AG9" s="103">
        <v>32</v>
      </c>
      <c r="AH9" s="103">
        <v>0</v>
      </c>
      <c r="AI9" s="103">
        <v>0</v>
      </c>
      <c r="AJ9" s="103">
        <f>SUM(AK9:AS9)</f>
        <v>32</v>
      </c>
      <c r="AK9" s="103">
        <v>0</v>
      </c>
      <c r="AL9" s="103">
        <v>0</v>
      </c>
      <c r="AM9" s="103">
        <v>32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740</v>
      </c>
      <c r="BA9" s="103">
        <v>740</v>
      </c>
      <c r="BB9" s="103">
        <v>0</v>
      </c>
      <c r="BC9" s="103">
        <v>0</v>
      </c>
    </row>
    <row r="10" spans="1:55" s="105" customFormat="1" ht="13.5" customHeight="1">
      <c r="A10" s="115" t="s">
        <v>16</v>
      </c>
      <c r="B10" s="113" t="s">
        <v>260</v>
      </c>
      <c r="C10" s="101" t="s">
        <v>261</v>
      </c>
      <c r="D10" s="103">
        <f>SUM(E10,+H10,+K10)</f>
        <v>39135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39135</v>
      </c>
      <c r="L10" s="103">
        <v>21358</v>
      </c>
      <c r="M10" s="103">
        <v>17777</v>
      </c>
      <c r="N10" s="103">
        <f>SUM(O10,+V10,+AC10)</f>
        <v>39135</v>
      </c>
      <c r="O10" s="103">
        <f>SUM(P10:U10)</f>
        <v>21358</v>
      </c>
      <c r="P10" s="103">
        <v>21358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17777</v>
      </c>
      <c r="W10" s="103">
        <v>17777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16</v>
      </c>
      <c r="B11" s="113" t="s">
        <v>262</v>
      </c>
      <c r="C11" s="101" t="s">
        <v>263</v>
      </c>
      <c r="D11" s="103">
        <f>SUM(E11,+H11,+K11)</f>
        <v>6219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6219</v>
      </c>
      <c r="L11" s="103">
        <v>1692</v>
      </c>
      <c r="M11" s="103">
        <v>4527</v>
      </c>
      <c r="N11" s="103">
        <f>SUM(O11,+V11,+AC11)</f>
        <v>6219</v>
      </c>
      <c r="O11" s="103">
        <f>SUM(P11:U11)</f>
        <v>1692</v>
      </c>
      <c r="P11" s="103">
        <v>1692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4527</v>
      </c>
      <c r="W11" s="103">
        <v>4527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8</v>
      </c>
      <c r="AG11" s="103">
        <v>8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8</v>
      </c>
      <c r="AU11" s="103">
        <v>8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16</v>
      </c>
      <c r="B12" s="113" t="s">
        <v>264</v>
      </c>
      <c r="C12" s="101" t="s">
        <v>265</v>
      </c>
      <c r="D12" s="103">
        <f>SUM(E12,+H12,+K12)</f>
        <v>29667</v>
      </c>
      <c r="E12" s="103">
        <f>SUM(F12:G12)</f>
        <v>0</v>
      </c>
      <c r="F12" s="103">
        <v>0</v>
      </c>
      <c r="G12" s="103">
        <v>0</v>
      </c>
      <c r="H12" s="103">
        <f>SUM(I12:J12)</f>
        <v>333</v>
      </c>
      <c r="I12" s="103">
        <v>333</v>
      </c>
      <c r="J12" s="103">
        <v>0</v>
      </c>
      <c r="K12" s="103">
        <f>SUM(L12:M12)</f>
        <v>29334</v>
      </c>
      <c r="L12" s="103">
        <v>13863</v>
      </c>
      <c r="M12" s="103">
        <v>15471</v>
      </c>
      <c r="N12" s="103">
        <f>SUM(O12,+V12,+AC12)</f>
        <v>29667</v>
      </c>
      <c r="O12" s="103">
        <f>SUM(P12:U12)</f>
        <v>14196</v>
      </c>
      <c r="P12" s="103">
        <v>14196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15471</v>
      </c>
      <c r="W12" s="103">
        <v>15471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104</v>
      </c>
      <c r="AG12" s="103">
        <v>104</v>
      </c>
      <c r="AH12" s="103">
        <v>0</v>
      </c>
      <c r="AI12" s="103">
        <v>0</v>
      </c>
      <c r="AJ12" s="103">
        <f>SUM(AK12:AS12)</f>
        <v>1046</v>
      </c>
      <c r="AK12" s="103">
        <v>1046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104</v>
      </c>
      <c r="AU12" s="103">
        <v>104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16</v>
      </c>
      <c r="B13" s="113" t="s">
        <v>266</v>
      </c>
      <c r="C13" s="101" t="s">
        <v>267</v>
      </c>
      <c r="D13" s="103">
        <f>SUM(E13,+H13,+K13)</f>
        <v>26296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26296</v>
      </c>
      <c r="L13" s="103">
        <v>5612</v>
      </c>
      <c r="M13" s="103">
        <v>20684</v>
      </c>
      <c r="N13" s="103">
        <f>SUM(O13,+V13,+AC13)</f>
        <v>26372</v>
      </c>
      <c r="O13" s="103">
        <f>SUM(P13:U13)</f>
        <v>5612</v>
      </c>
      <c r="P13" s="103">
        <v>5612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20684</v>
      </c>
      <c r="W13" s="103">
        <v>20684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76</v>
      </c>
      <c r="AD13" s="103">
        <v>76</v>
      </c>
      <c r="AE13" s="103">
        <v>0</v>
      </c>
      <c r="AF13" s="103">
        <f>SUM(AG13:AI13)</f>
        <v>4</v>
      </c>
      <c r="AG13" s="103">
        <v>4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4</v>
      </c>
      <c r="AU13" s="103">
        <v>4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817</v>
      </c>
      <c r="BA13" s="103">
        <v>817</v>
      </c>
      <c r="BB13" s="103">
        <v>0</v>
      </c>
      <c r="BC13" s="103">
        <v>0</v>
      </c>
    </row>
    <row r="14" spans="1:55" s="105" customFormat="1" ht="13.5" customHeight="1">
      <c r="A14" s="115" t="s">
        <v>16</v>
      </c>
      <c r="B14" s="113" t="s">
        <v>268</v>
      </c>
      <c r="C14" s="101" t="s">
        <v>269</v>
      </c>
      <c r="D14" s="103">
        <f>SUM(E14,+H14,+K14)</f>
        <v>16578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16578</v>
      </c>
      <c r="L14" s="103">
        <v>5252</v>
      </c>
      <c r="M14" s="103">
        <v>11326</v>
      </c>
      <c r="N14" s="103">
        <f>SUM(O14,+V14,+AC14)</f>
        <v>16615</v>
      </c>
      <c r="O14" s="103">
        <f>SUM(P14:U14)</f>
        <v>5252</v>
      </c>
      <c r="P14" s="103">
        <v>5252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11326</v>
      </c>
      <c r="W14" s="103">
        <v>11326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37</v>
      </c>
      <c r="AD14" s="103">
        <v>37</v>
      </c>
      <c r="AE14" s="103">
        <v>0</v>
      </c>
      <c r="AF14" s="103">
        <f>SUM(AG14:AI14)</f>
        <v>43</v>
      </c>
      <c r="AG14" s="103">
        <v>43</v>
      </c>
      <c r="AH14" s="103">
        <v>0</v>
      </c>
      <c r="AI14" s="103">
        <v>0</v>
      </c>
      <c r="AJ14" s="103">
        <f>SUM(AK14:AS14)</f>
        <v>16578</v>
      </c>
      <c r="AK14" s="103">
        <v>16578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43</v>
      </c>
      <c r="AU14" s="103">
        <v>43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16</v>
      </c>
      <c r="B15" s="113" t="s">
        <v>270</v>
      </c>
      <c r="C15" s="101" t="s">
        <v>271</v>
      </c>
      <c r="D15" s="103">
        <f>SUM(E15,+H15,+K15)</f>
        <v>12564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12564</v>
      </c>
      <c r="L15" s="103">
        <v>2330</v>
      </c>
      <c r="M15" s="103">
        <v>10234</v>
      </c>
      <c r="N15" s="103">
        <f>SUM(O15,+V15,+AC15)</f>
        <v>12577</v>
      </c>
      <c r="O15" s="103">
        <f>SUM(P15:U15)</f>
        <v>2330</v>
      </c>
      <c r="P15" s="103">
        <v>2330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10234</v>
      </c>
      <c r="W15" s="103">
        <v>10234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13</v>
      </c>
      <c r="AD15" s="103">
        <v>13</v>
      </c>
      <c r="AE15" s="103">
        <v>0</v>
      </c>
      <c r="AF15" s="103">
        <f>SUM(AG15:AI15)</f>
        <v>32</v>
      </c>
      <c r="AG15" s="103">
        <v>32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32</v>
      </c>
      <c r="AU15" s="103">
        <v>32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19</v>
      </c>
      <c r="BA15" s="103">
        <v>19</v>
      </c>
      <c r="BB15" s="103">
        <v>0</v>
      </c>
      <c r="BC15" s="103">
        <v>0</v>
      </c>
    </row>
    <row r="16" spans="1:55" s="105" customFormat="1" ht="13.5" customHeight="1">
      <c r="A16" s="115" t="s">
        <v>16</v>
      </c>
      <c r="B16" s="113" t="s">
        <v>272</v>
      </c>
      <c r="C16" s="101" t="s">
        <v>273</v>
      </c>
      <c r="D16" s="103">
        <f>SUM(E16,+H16,+K16)</f>
        <v>18480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18480</v>
      </c>
      <c r="L16" s="103">
        <v>5707</v>
      </c>
      <c r="M16" s="103">
        <v>12773</v>
      </c>
      <c r="N16" s="103">
        <f>SUM(O16,+V16,+AC16)</f>
        <v>18778</v>
      </c>
      <c r="O16" s="103">
        <f>SUM(P16:U16)</f>
        <v>5707</v>
      </c>
      <c r="P16" s="103">
        <v>5707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12773</v>
      </c>
      <c r="W16" s="103">
        <v>12773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298</v>
      </c>
      <c r="AD16" s="103">
        <v>92</v>
      </c>
      <c r="AE16" s="103">
        <v>206</v>
      </c>
      <c r="AF16" s="103">
        <f>SUM(AG16:AI16)</f>
        <v>87</v>
      </c>
      <c r="AG16" s="103">
        <v>87</v>
      </c>
      <c r="AH16" s="103">
        <v>0</v>
      </c>
      <c r="AI16" s="103">
        <v>0</v>
      </c>
      <c r="AJ16" s="103">
        <f>SUM(AK16:AS16)</f>
        <v>12748</v>
      </c>
      <c r="AK16" s="103">
        <v>12736</v>
      </c>
      <c r="AL16" s="103">
        <v>12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87</v>
      </c>
      <c r="AU16" s="103">
        <v>87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12</v>
      </c>
      <c r="BA16" s="103">
        <v>12</v>
      </c>
      <c r="BB16" s="103">
        <v>0</v>
      </c>
      <c r="BC16" s="103">
        <v>0</v>
      </c>
    </row>
    <row r="17" spans="1:55" s="105" customFormat="1" ht="13.5" customHeight="1">
      <c r="A17" s="115" t="s">
        <v>16</v>
      </c>
      <c r="B17" s="113" t="s">
        <v>274</v>
      </c>
      <c r="C17" s="101" t="s">
        <v>275</v>
      </c>
      <c r="D17" s="103">
        <f>SUM(E17,+H17,+K17)</f>
        <v>13316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13316</v>
      </c>
      <c r="L17" s="103">
        <v>6504</v>
      </c>
      <c r="M17" s="103">
        <v>6812</v>
      </c>
      <c r="N17" s="103">
        <f>SUM(O17,+V17,+AC17)</f>
        <v>13316</v>
      </c>
      <c r="O17" s="103">
        <f>SUM(P17:U17)</f>
        <v>6504</v>
      </c>
      <c r="P17" s="103">
        <v>6504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6812</v>
      </c>
      <c r="W17" s="103">
        <v>6812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24</v>
      </c>
      <c r="AG17" s="103">
        <v>24</v>
      </c>
      <c r="AH17" s="103">
        <v>0</v>
      </c>
      <c r="AI17" s="103">
        <v>0</v>
      </c>
      <c r="AJ17" s="103">
        <f>SUM(AK17:AS17)</f>
        <v>24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24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238</v>
      </c>
      <c r="BA17" s="103">
        <v>238</v>
      </c>
      <c r="BB17" s="103">
        <v>0</v>
      </c>
      <c r="BC17" s="103">
        <v>0</v>
      </c>
    </row>
    <row r="18" spans="1:55" s="105" customFormat="1" ht="13.5" customHeight="1">
      <c r="A18" s="115" t="s">
        <v>16</v>
      </c>
      <c r="B18" s="113" t="s">
        <v>276</v>
      </c>
      <c r="C18" s="101" t="s">
        <v>277</v>
      </c>
      <c r="D18" s="103">
        <f>SUM(E18,+H18,+K18)</f>
        <v>8098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8098</v>
      </c>
      <c r="L18" s="103">
        <v>1399</v>
      </c>
      <c r="M18" s="103">
        <v>6699</v>
      </c>
      <c r="N18" s="103">
        <f>SUM(O18,+V18,+AC18)</f>
        <v>8126</v>
      </c>
      <c r="O18" s="103">
        <f>SUM(P18:U18)</f>
        <v>1399</v>
      </c>
      <c r="P18" s="103">
        <v>1399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6699</v>
      </c>
      <c r="W18" s="103">
        <v>6699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28</v>
      </c>
      <c r="AD18" s="103">
        <v>28</v>
      </c>
      <c r="AE18" s="103">
        <v>0</v>
      </c>
      <c r="AF18" s="103">
        <f>SUM(AG18:AI18)</f>
        <v>247</v>
      </c>
      <c r="AG18" s="103">
        <v>247</v>
      </c>
      <c r="AH18" s="103">
        <v>0</v>
      </c>
      <c r="AI18" s="103">
        <v>0</v>
      </c>
      <c r="AJ18" s="103">
        <f>SUM(AK18:AS18)</f>
        <v>247</v>
      </c>
      <c r="AK18" s="103">
        <v>0</v>
      </c>
      <c r="AL18" s="103">
        <v>0</v>
      </c>
      <c r="AM18" s="103">
        <v>246</v>
      </c>
      <c r="AN18" s="103">
        <v>0</v>
      </c>
      <c r="AO18" s="103">
        <v>0</v>
      </c>
      <c r="AP18" s="103">
        <v>0</v>
      </c>
      <c r="AQ18" s="103">
        <v>0</v>
      </c>
      <c r="AR18" s="103">
        <v>1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16</v>
      </c>
      <c r="B19" s="113" t="s">
        <v>278</v>
      </c>
      <c r="C19" s="101" t="s">
        <v>279</v>
      </c>
      <c r="D19" s="103">
        <f>SUM(E19,+H19,+K19)</f>
        <v>1080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1080</v>
      </c>
      <c r="L19" s="103">
        <v>182</v>
      </c>
      <c r="M19" s="103">
        <v>898</v>
      </c>
      <c r="N19" s="103">
        <f>SUM(O19,+V19,+AC19)</f>
        <v>1080</v>
      </c>
      <c r="O19" s="103">
        <f>SUM(P19:U19)</f>
        <v>182</v>
      </c>
      <c r="P19" s="103">
        <v>0</v>
      </c>
      <c r="Q19" s="103">
        <v>0</v>
      </c>
      <c r="R19" s="103">
        <v>0</v>
      </c>
      <c r="S19" s="103">
        <v>182</v>
      </c>
      <c r="T19" s="103">
        <v>0</v>
      </c>
      <c r="U19" s="103">
        <v>0</v>
      </c>
      <c r="V19" s="103">
        <f>SUM(W19:AB19)</f>
        <v>898</v>
      </c>
      <c r="W19" s="103">
        <v>0</v>
      </c>
      <c r="X19" s="103">
        <v>0</v>
      </c>
      <c r="Y19" s="103">
        <v>0</v>
      </c>
      <c r="Z19" s="103">
        <v>898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16</v>
      </c>
      <c r="B20" s="113" t="s">
        <v>280</v>
      </c>
      <c r="C20" s="101" t="s">
        <v>281</v>
      </c>
      <c r="D20" s="103">
        <f>SUM(E20,+H20,+K20)</f>
        <v>4071</v>
      </c>
      <c r="E20" s="103">
        <f>SUM(F20:G20)</f>
        <v>0</v>
      </c>
      <c r="F20" s="103">
        <v>0</v>
      </c>
      <c r="G20" s="103">
        <v>0</v>
      </c>
      <c r="H20" s="103">
        <f>SUM(I20:J20)</f>
        <v>2909</v>
      </c>
      <c r="I20" s="103">
        <v>2008</v>
      </c>
      <c r="J20" s="103">
        <v>901</v>
      </c>
      <c r="K20" s="103">
        <f>SUM(L20:M20)</f>
        <v>1162</v>
      </c>
      <c r="L20" s="103">
        <v>0</v>
      </c>
      <c r="M20" s="103">
        <v>1162</v>
      </c>
      <c r="N20" s="103">
        <f>SUM(O20,+V20,+AC20)</f>
        <v>4071</v>
      </c>
      <c r="O20" s="103">
        <f>SUM(P20:U20)</f>
        <v>2008</v>
      </c>
      <c r="P20" s="103">
        <v>2008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2063</v>
      </c>
      <c r="W20" s="103">
        <v>901</v>
      </c>
      <c r="X20" s="103">
        <v>0</v>
      </c>
      <c r="Y20" s="103">
        <v>0</v>
      </c>
      <c r="Z20" s="103">
        <v>0</v>
      </c>
      <c r="AA20" s="103">
        <v>0</v>
      </c>
      <c r="AB20" s="103">
        <v>1162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16</v>
      </c>
      <c r="B21" s="113" t="s">
        <v>282</v>
      </c>
      <c r="C21" s="101" t="s">
        <v>283</v>
      </c>
      <c r="D21" s="103">
        <f>SUM(E21,+H21,+K21)</f>
        <v>12119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12119</v>
      </c>
      <c r="L21" s="103">
        <v>2392</v>
      </c>
      <c r="M21" s="103">
        <v>9727</v>
      </c>
      <c r="N21" s="103">
        <f>SUM(O21,+V21,+AC21)</f>
        <v>12119</v>
      </c>
      <c r="O21" s="103">
        <f>SUM(P21:U21)</f>
        <v>2392</v>
      </c>
      <c r="P21" s="103">
        <v>2392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9727</v>
      </c>
      <c r="W21" s="103">
        <v>9727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20</v>
      </c>
      <c r="AG21" s="103">
        <v>20</v>
      </c>
      <c r="AH21" s="103">
        <v>0</v>
      </c>
      <c r="AI21" s="103">
        <v>0</v>
      </c>
      <c r="AJ21" s="103">
        <f>SUM(AK21:AS21)</f>
        <v>20</v>
      </c>
      <c r="AK21" s="103">
        <v>20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20</v>
      </c>
      <c r="AU21" s="103">
        <v>20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16</v>
      </c>
      <c r="BA21" s="103">
        <v>16</v>
      </c>
      <c r="BB21" s="103">
        <v>0</v>
      </c>
      <c r="BC21" s="103">
        <v>0</v>
      </c>
    </row>
    <row r="22" spans="1:55" s="105" customFormat="1" ht="13.5" customHeight="1">
      <c r="A22" s="115" t="s">
        <v>16</v>
      </c>
      <c r="B22" s="113" t="s">
        <v>284</v>
      </c>
      <c r="C22" s="101" t="s">
        <v>285</v>
      </c>
      <c r="D22" s="103">
        <f>SUM(E22,+H22,+K22)</f>
        <v>9556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9556</v>
      </c>
      <c r="L22" s="103">
        <v>816</v>
      </c>
      <c r="M22" s="103">
        <v>8740</v>
      </c>
      <c r="N22" s="103">
        <f>SUM(O22,+V22,+AC22)</f>
        <v>9563</v>
      </c>
      <c r="O22" s="103">
        <f>SUM(P22:U22)</f>
        <v>816</v>
      </c>
      <c r="P22" s="103">
        <v>816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8740</v>
      </c>
      <c r="W22" s="103">
        <v>8740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7</v>
      </c>
      <c r="AD22" s="103">
        <v>7</v>
      </c>
      <c r="AE22" s="103">
        <v>0</v>
      </c>
      <c r="AF22" s="103">
        <f>SUM(AG22:AI22)</f>
        <v>286</v>
      </c>
      <c r="AG22" s="103">
        <v>286</v>
      </c>
      <c r="AH22" s="103">
        <v>0</v>
      </c>
      <c r="AI22" s="103">
        <v>0</v>
      </c>
      <c r="AJ22" s="103">
        <f>SUM(AK22:AS22)</f>
        <v>507</v>
      </c>
      <c r="AK22" s="103">
        <v>222</v>
      </c>
      <c r="AL22" s="103">
        <v>0</v>
      </c>
      <c r="AM22" s="103">
        <v>284</v>
      </c>
      <c r="AN22" s="103">
        <v>0</v>
      </c>
      <c r="AO22" s="103">
        <v>0</v>
      </c>
      <c r="AP22" s="103">
        <v>0</v>
      </c>
      <c r="AQ22" s="103">
        <v>0</v>
      </c>
      <c r="AR22" s="103">
        <v>1</v>
      </c>
      <c r="AS22" s="103">
        <v>0</v>
      </c>
      <c r="AT22" s="103">
        <f>SUM(AU22:AY22)</f>
        <v>1</v>
      </c>
      <c r="AU22" s="103">
        <v>1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16</v>
      </c>
      <c r="B23" s="113" t="s">
        <v>286</v>
      </c>
      <c r="C23" s="101" t="s">
        <v>287</v>
      </c>
      <c r="D23" s="103">
        <f>SUM(E23,+H23,+K23)</f>
        <v>4368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4368</v>
      </c>
      <c r="L23" s="103">
        <v>1762</v>
      </c>
      <c r="M23" s="103">
        <v>2606</v>
      </c>
      <c r="N23" s="103">
        <f>SUM(O23,+V23,+AC23)</f>
        <v>4402</v>
      </c>
      <c r="O23" s="103">
        <f>SUM(P23:U23)</f>
        <v>1762</v>
      </c>
      <c r="P23" s="103">
        <v>1762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2606</v>
      </c>
      <c r="W23" s="103">
        <v>2606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34</v>
      </c>
      <c r="AD23" s="103">
        <v>34</v>
      </c>
      <c r="AE23" s="103">
        <v>0</v>
      </c>
      <c r="AF23" s="103">
        <f>SUM(AG23:AI23)</f>
        <v>11</v>
      </c>
      <c r="AG23" s="103">
        <v>11</v>
      </c>
      <c r="AH23" s="103">
        <v>0</v>
      </c>
      <c r="AI23" s="103">
        <v>0</v>
      </c>
      <c r="AJ23" s="103">
        <f>SUM(AK23:AS23)</f>
        <v>4368</v>
      </c>
      <c r="AK23" s="103">
        <v>4368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11</v>
      </c>
      <c r="AU23" s="103">
        <v>11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16</v>
      </c>
      <c r="B24" s="113" t="s">
        <v>288</v>
      </c>
      <c r="C24" s="101" t="s">
        <v>289</v>
      </c>
      <c r="D24" s="103">
        <f>SUM(E24,+H24,+K24)</f>
        <v>4334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4334</v>
      </c>
      <c r="L24" s="103">
        <v>2513</v>
      </c>
      <c r="M24" s="103">
        <v>1821</v>
      </c>
      <c r="N24" s="103">
        <f>SUM(O24,+V24,+AC24)</f>
        <v>4334</v>
      </c>
      <c r="O24" s="103">
        <f>SUM(P24:U24)</f>
        <v>2513</v>
      </c>
      <c r="P24" s="103">
        <v>2513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1821</v>
      </c>
      <c r="W24" s="103">
        <v>1821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16</v>
      </c>
      <c r="B25" s="113" t="s">
        <v>290</v>
      </c>
      <c r="C25" s="101" t="s">
        <v>291</v>
      </c>
      <c r="D25" s="103">
        <f>SUM(E25,+H25,+K25)</f>
        <v>3734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3734</v>
      </c>
      <c r="L25" s="103">
        <v>2592</v>
      </c>
      <c r="M25" s="103">
        <v>1142</v>
      </c>
      <c r="N25" s="103">
        <f>SUM(O25,+V25,+AC25)</f>
        <v>3734</v>
      </c>
      <c r="O25" s="103">
        <f>SUM(P25:U25)</f>
        <v>2592</v>
      </c>
      <c r="P25" s="103">
        <v>2592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1142</v>
      </c>
      <c r="W25" s="103">
        <v>1142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16</v>
      </c>
      <c r="B26" s="113" t="s">
        <v>292</v>
      </c>
      <c r="C26" s="101" t="s">
        <v>293</v>
      </c>
      <c r="D26" s="103">
        <f>SUM(E26,+H26,+K26)</f>
        <v>8357</v>
      </c>
      <c r="E26" s="103">
        <f>SUM(F26:G26)</f>
        <v>0</v>
      </c>
      <c r="F26" s="103">
        <v>0</v>
      </c>
      <c r="G26" s="103">
        <v>0</v>
      </c>
      <c r="H26" s="103">
        <f>SUM(I26:J26)</f>
        <v>8357</v>
      </c>
      <c r="I26" s="103">
        <v>4283</v>
      </c>
      <c r="J26" s="103">
        <v>4074</v>
      </c>
      <c r="K26" s="103">
        <f>SUM(L26:M26)</f>
        <v>0</v>
      </c>
      <c r="L26" s="103">
        <v>0</v>
      </c>
      <c r="M26" s="103">
        <v>0</v>
      </c>
      <c r="N26" s="103">
        <f>SUM(O26,+V26,+AC26)</f>
        <v>8357</v>
      </c>
      <c r="O26" s="103">
        <f>SUM(P26:U26)</f>
        <v>4283</v>
      </c>
      <c r="P26" s="103">
        <v>4283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4074</v>
      </c>
      <c r="W26" s="103">
        <v>4074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171</v>
      </c>
      <c r="AG26" s="103">
        <v>171</v>
      </c>
      <c r="AH26" s="103">
        <v>0</v>
      </c>
      <c r="AI26" s="103">
        <v>0</v>
      </c>
      <c r="AJ26" s="103">
        <f>SUM(AK26:AS26)</f>
        <v>171</v>
      </c>
      <c r="AK26" s="103">
        <v>0</v>
      </c>
      <c r="AL26" s="103">
        <v>0</v>
      </c>
      <c r="AM26" s="103">
        <v>171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16</v>
      </c>
      <c r="B27" s="113" t="s">
        <v>294</v>
      </c>
      <c r="C27" s="101" t="s">
        <v>295</v>
      </c>
      <c r="D27" s="103">
        <f>SUM(E27,+H27,+K27)</f>
        <v>15237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15237</v>
      </c>
      <c r="L27" s="103">
        <v>7762</v>
      </c>
      <c r="M27" s="103">
        <v>7475</v>
      </c>
      <c r="N27" s="103">
        <f>SUM(O27,+V27,+AC27)</f>
        <v>15237</v>
      </c>
      <c r="O27" s="103">
        <f>SUM(P27:U27)</f>
        <v>7762</v>
      </c>
      <c r="P27" s="103">
        <v>7762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7475</v>
      </c>
      <c r="W27" s="103">
        <v>7475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7">
    <sortCondition ref="A8:A27"/>
    <sortCondition ref="B8:B27"/>
    <sortCondition ref="C8:C2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38000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38201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38202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38203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38204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38205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38206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38207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38210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38213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38214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38215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38356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38386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38401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38402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38422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38442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38484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38488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38506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2022-01-31T00:35:32Z</dcterms:modified>
</cp:coreProperties>
</file>