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29奈良県）\"/>
    </mc:Choice>
  </mc:AlternateContent>
  <bookViews>
    <workbookView xWindow="-120" yWindow="-120" windowWidth="29040" windowHeight="15840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水洗化人口等!$A$6:$AA$45</definedName>
    <definedName name="_xlnm.Print_Area" localSheetId="2">し尿集計結果!$A$1:$M$36</definedName>
    <definedName name="_xlnm.Print_Area" localSheetId="1">し尿処理状況!$2:$46</definedName>
    <definedName name="_xlnm.Print_Area" localSheetId="0">水洗化人口等!$2:$46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Z37" i="2"/>
  <c r="AZ38" i="2"/>
  <c r="AZ39" i="2"/>
  <c r="AZ40" i="2"/>
  <c r="AZ41" i="2"/>
  <c r="AZ42" i="2"/>
  <c r="AZ43" i="2"/>
  <c r="AZ44" i="2"/>
  <c r="AZ45" i="2"/>
  <c r="AZ46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T35" i="2"/>
  <c r="AT36" i="2"/>
  <c r="AT37" i="2"/>
  <c r="AT38" i="2"/>
  <c r="AT39" i="2"/>
  <c r="AT40" i="2"/>
  <c r="AT41" i="2"/>
  <c r="AT42" i="2"/>
  <c r="AT43" i="2"/>
  <c r="AT44" i="2"/>
  <c r="AT45" i="2"/>
  <c r="AT46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J43" i="2"/>
  <c r="AJ44" i="2"/>
  <c r="AJ45" i="2"/>
  <c r="AJ46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C8" i="2"/>
  <c r="AC9" i="2"/>
  <c r="AC10" i="2"/>
  <c r="AC11" i="2"/>
  <c r="AC12" i="2"/>
  <c r="AC13" i="2"/>
  <c r="N13" i="2" s="1"/>
  <c r="AC14" i="2"/>
  <c r="AC15" i="2"/>
  <c r="AC16" i="2"/>
  <c r="AC17" i="2"/>
  <c r="AC18" i="2"/>
  <c r="AC19" i="2"/>
  <c r="N19" i="2" s="1"/>
  <c r="AC20" i="2"/>
  <c r="AC21" i="2"/>
  <c r="AC22" i="2"/>
  <c r="AC23" i="2"/>
  <c r="AC24" i="2"/>
  <c r="AC25" i="2"/>
  <c r="N25" i="2" s="1"/>
  <c r="AC26" i="2"/>
  <c r="AC27" i="2"/>
  <c r="AC28" i="2"/>
  <c r="AC29" i="2"/>
  <c r="AC30" i="2"/>
  <c r="AC31" i="2"/>
  <c r="N31" i="2" s="1"/>
  <c r="AC32" i="2"/>
  <c r="AC33" i="2"/>
  <c r="AC34" i="2"/>
  <c r="AC35" i="2"/>
  <c r="AC36" i="2"/>
  <c r="AC37" i="2"/>
  <c r="N37" i="2" s="1"/>
  <c r="AC38" i="2"/>
  <c r="AC39" i="2"/>
  <c r="AC40" i="2"/>
  <c r="AC41" i="2"/>
  <c r="AC42" i="2"/>
  <c r="AC43" i="2"/>
  <c r="N43" i="2" s="1"/>
  <c r="AC44" i="2"/>
  <c r="AC45" i="2"/>
  <c r="AC46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N8" i="2"/>
  <c r="N9" i="2"/>
  <c r="N10" i="2"/>
  <c r="N11" i="2"/>
  <c r="N12" i="2"/>
  <c r="N14" i="2"/>
  <c r="N15" i="2"/>
  <c r="N16" i="2"/>
  <c r="N17" i="2"/>
  <c r="N18" i="2"/>
  <c r="N20" i="2"/>
  <c r="N21" i="2"/>
  <c r="N22" i="2"/>
  <c r="N23" i="2"/>
  <c r="N24" i="2"/>
  <c r="N26" i="2"/>
  <c r="N27" i="2"/>
  <c r="N28" i="2"/>
  <c r="N29" i="2"/>
  <c r="N30" i="2"/>
  <c r="N32" i="2"/>
  <c r="N33" i="2"/>
  <c r="N34" i="2"/>
  <c r="N35" i="2"/>
  <c r="N36" i="2"/>
  <c r="N38" i="2"/>
  <c r="N39" i="2"/>
  <c r="N40" i="2"/>
  <c r="N41" i="2"/>
  <c r="N42" i="2"/>
  <c r="N44" i="2"/>
  <c r="N45" i="2"/>
  <c r="N46" i="2"/>
  <c r="K8" i="2"/>
  <c r="K9" i="2"/>
  <c r="K10" i="2"/>
  <c r="K11" i="2"/>
  <c r="K12" i="2"/>
  <c r="K13" i="2"/>
  <c r="D13" i="2" s="1"/>
  <c r="K14" i="2"/>
  <c r="K15" i="2"/>
  <c r="K16" i="2"/>
  <c r="K17" i="2"/>
  <c r="K18" i="2"/>
  <c r="K19" i="2"/>
  <c r="D19" i="2" s="1"/>
  <c r="K20" i="2"/>
  <c r="K21" i="2"/>
  <c r="K22" i="2"/>
  <c r="K23" i="2"/>
  <c r="K24" i="2"/>
  <c r="K25" i="2"/>
  <c r="D25" i="2" s="1"/>
  <c r="K26" i="2"/>
  <c r="K27" i="2"/>
  <c r="K28" i="2"/>
  <c r="K29" i="2"/>
  <c r="K30" i="2"/>
  <c r="K31" i="2"/>
  <c r="D31" i="2" s="1"/>
  <c r="K32" i="2"/>
  <c r="K33" i="2"/>
  <c r="K34" i="2"/>
  <c r="K35" i="2"/>
  <c r="K36" i="2"/>
  <c r="K37" i="2"/>
  <c r="D37" i="2" s="1"/>
  <c r="K38" i="2"/>
  <c r="K39" i="2"/>
  <c r="K40" i="2"/>
  <c r="K41" i="2"/>
  <c r="K42" i="2"/>
  <c r="K43" i="2"/>
  <c r="D43" i="2" s="1"/>
  <c r="K44" i="2"/>
  <c r="K45" i="2"/>
  <c r="K46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D8" i="2"/>
  <c r="D9" i="2"/>
  <c r="D10" i="2"/>
  <c r="D11" i="2"/>
  <c r="D12" i="2"/>
  <c r="D14" i="2"/>
  <c r="D15" i="2"/>
  <c r="D16" i="2"/>
  <c r="D17" i="2"/>
  <c r="D18" i="2"/>
  <c r="D20" i="2"/>
  <c r="D21" i="2"/>
  <c r="D22" i="2"/>
  <c r="D23" i="2"/>
  <c r="D24" i="2"/>
  <c r="D26" i="2"/>
  <c r="D27" i="2"/>
  <c r="D28" i="2"/>
  <c r="D29" i="2"/>
  <c r="D30" i="2"/>
  <c r="D32" i="2"/>
  <c r="D33" i="2"/>
  <c r="D34" i="2"/>
  <c r="D35" i="2"/>
  <c r="D36" i="2"/>
  <c r="D38" i="2"/>
  <c r="D39" i="2"/>
  <c r="D40" i="2"/>
  <c r="D41" i="2"/>
  <c r="D42" i="2"/>
  <c r="D44" i="2"/>
  <c r="D45" i="2"/>
  <c r="D46" i="2"/>
  <c r="I8" i="1"/>
  <c r="I9" i="1"/>
  <c r="I10" i="1"/>
  <c r="I11" i="1"/>
  <c r="I12" i="1"/>
  <c r="I13" i="1"/>
  <c r="D13" i="1" s="1"/>
  <c r="I14" i="1"/>
  <c r="I15" i="1"/>
  <c r="I16" i="1"/>
  <c r="I17" i="1"/>
  <c r="I18" i="1"/>
  <c r="I19" i="1"/>
  <c r="D19" i="1" s="1"/>
  <c r="I20" i="1"/>
  <c r="I21" i="1"/>
  <c r="I22" i="1"/>
  <c r="I23" i="1"/>
  <c r="I24" i="1"/>
  <c r="I25" i="1"/>
  <c r="D25" i="1" s="1"/>
  <c r="I26" i="1"/>
  <c r="I27" i="1"/>
  <c r="I28" i="1"/>
  <c r="I29" i="1"/>
  <c r="I30" i="1"/>
  <c r="I31" i="1"/>
  <c r="D31" i="1" s="1"/>
  <c r="I32" i="1"/>
  <c r="I33" i="1"/>
  <c r="I34" i="1"/>
  <c r="I35" i="1"/>
  <c r="I36" i="1"/>
  <c r="I37" i="1"/>
  <c r="D37" i="1" s="1"/>
  <c r="I38" i="1"/>
  <c r="I39" i="1"/>
  <c r="I40" i="1"/>
  <c r="I41" i="1"/>
  <c r="I42" i="1"/>
  <c r="I43" i="1"/>
  <c r="D43" i="1" s="1"/>
  <c r="I44" i="1"/>
  <c r="I45" i="1"/>
  <c r="I46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D8" i="1"/>
  <c r="Q8" i="1" s="1"/>
  <c r="D9" i="1"/>
  <c r="Q9" i="1" s="1"/>
  <c r="D10" i="1"/>
  <c r="F10" i="1" s="1"/>
  <c r="D11" i="1"/>
  <c r="N11" i="1" s="1"/>
  <c r="D12" i="1"/>
  <c r="N12" i="1" s="1"/>
  <c r="D14" i="1"/>
  <c r="Q14" i="1" s="1"/>
  <c r="D15" i="1"/>
  <c r="Q15" i="1" s="1"/>
  <c r="D16" i="1"/>
  <c r="N16" i="1" s="1"/>
  <c r="D17" i="1"/>
  <c r="N17" i="1" s="1"/>
  <c r="D18" i="1"/>
  <c r="N18" i="1" s="1"/>
  <c r="D20" i="1"/>
  <c r="Q20" i="1" s="1"/>
  <c r="D21" i="1"/>
  <c r="Q21" i="1" s="1"/>
  <c r="D22" i="1"/>
  <c r="J22" i="1" s="1"/>
  <c r="D23" i="1"/>
  <c r="N23" i="1" s="1"/>
  <c r="D24" i="1"/>
  <c r="N24" i="1" s="1"/>
  <c r="D26" i="1"/>
  <c r="Q26" i="1" s="1"/>
  <c r="D27" i="1"/>
  <c r="Q27" i="1" s="1"/>
  <c r="D28" i="1"/>
  <c r="Q28" i="1" s="1"/>
  <c r="D29" i="1"/>
  <c r="N29" i="1" s="1"/>
  <c r="D30" i="1"/>
  <c r="N30" i="1" s="1"/>
  <c r="D32" i="1"/>
  <c r="Q32" i="1" s="1"/>
  <c r="D33" i="1"/>
  <c r="Q33" i="1" s="1"/>
  <c r="D34" i="1"/>
  <c r="N34" i="1" s="1"/>
  <c r="D35" i="1"/>
  <c r="N35" i="1" s="1"/>
  <c r="D36" i="1"/>
  <c r="N36" i="1" s="1"/>
  <c r="D38" i="1"/>
  <c r="Q38" i="1" s="1"/>
  <c r="D39" i="1"/>
  <c r="Q39" i="1" s="1"/>
  <c r="D40" i="1"/>
  <c r="Q40" i="1" s="1"/>
  <c r="D41" i="1"/>
  <c r="N41" i="1" s="1"/>
  <c r="D42" i="1"/>
  <c r="N42" i="1" s="1"/>
  <c r="D44" i="1"/>
  <c r="Q44" i="1" s="1"/>
  <c r="D45" i="1"/>
  <c r="Q45" i="1" s="1"/>
  <c r="D46" i="1"/>
  <c r="Q46" i="1" s="1"/>
  <c r="Q43" i="1" l="1"/>
  <c r="L43" i="1"/>
  <c r="N43" i="1"/>
  <c r="J43" i="1"/>
  <c r="F43" i="1"/>
  <c r="L13" i="1"/>
  <c r="N13" i="1"/>
  <c r="J13" i="1"/>
  <c r="F13" i="1"/>
  <c r="Q13" i="1"/>
  <c r="L31" i="1"/>
  <c r="Q31" i="1"/>
  <c r="N31" i="1"/>
  <c r="J31" i="1"/>
  <c r="F31" i="1"/>
  <c r="N37" i="1"/>
  <c r="J37" i="1"/>
  <c r="F37" i="1"/>
  <c r="Q37" i="1"/>
  <c r="L37" i="1"/>
  <c r="N19" i="1"/>
  <c r="J19" i="1"/>
  <c r="F19" i="1"/>
  <c r="L19" i="1"/>
  <c r="Q19" i="1"/>
  <c r="N25" i="1"/>
  <c r="J25" i="1"/>
  <c r="F25" i="1"/>
  <c r="Q25" i="1"/>
  <c r="L25" i="1"/>
  <c r="F28" i="1"/>
  <c r="J46" i="1"/>
  <c r="J16" i="1"/>
  <c r="N40" i="1"/>
  <c r="N10" i="1"/>
  <c r="F45" i="1"/>
  <c r="F39" i="1"/>
  <c r="F33" i="1"/>
  <c r="F27" i="1"/>
  <c r="F21" i="1"/>
  <c r="F15" i="1"/>
  <c r="F9" i="1"/>
  <c r="J45" i="1"/>
  <c r="J39" i="1"/>
  <c r="J33" i="1"/>
  <c r="J27" i="1"/>
  <c r="J21" i="1"/>
  <c r="J15" i="1"/>
  <c r="J9" i="1"/>
  <c r="L42" i="1"/>
  <c r="L36" i="1"/>
  <c r="L30" i="1"/>
  <c r="L24" i="1"/>
  <c r="L18" i="1"/>
  <c r="L12" i="1"/>
  <c r="N45" i="1"/>
  <c r="N39" i="1"/>
  <c r="N33" i="1"/>
  <c r="N27" i="1"/>
  <c r="N21" i="1"/>
  <c r="N15" i="1"/>
  <c r="N9" i="1"/>
  <c r="Q42" i="1"/>
  <c r="Q36" i="1"/>
  <c r="Q30" i="1"/>
  <c r="Q24" i="1"/>
  <c r="Q18" i="1"/>
  <c r="Q12" i="1"/>
  <c r="F46" i="1"/>
  <c r="J28" i="1"/>
  <c r="N46" i="1"/>
  <c r="N22" i="1"/>
  <c r="F44" i="1"/>
  <c r="F38" i="1"/>
  <c r="F32" i="1"/>
  <c r="F26" i="1"/>
  <c r="F20" i="1"/>
  <c r="F14" i="1"/>
  <c r="F8" i="1"/>
  <c r="J44" i="1"/>
  <c r="J38" i="1"/>
  <c r="J32" i="1"/>
  <c r="J26" i="1"/>
  <c r="J20" i="1"/>
  <c r="J14" i="1"/>
  <c r="J8" i="1"/>
  <c r="L41" i="1"/>
  <c r="L35" i="1"/>
  <c r="L29" i="1"/>
  <c r="L23" i="1"/>
  <c r="L17" i="1"/>
  <c r="L11" i="1"/>
  <c r="N44" i="1"/>
  <c r="N38" i="1"/>
  <c r="N32" i="1"/>
  <c r="N26" i="1"/>
  <c r="N20" i="1"/>
  <c r="N14" i="1"/>
  <c r="N8" i="1"/>
  <c r="Q41" i="1"/>
  <c r="Q35" i="1"/>
  <c r="Q29" i="1"/>
  <c r="Q23" i="1"/>
  <c r="Q17" i="1"/>
  <c r="Q11" i="1"/>
  <c r="F40" i="1"/>
  <c r="F16" i="1"/>
  <c r="J40" i="1"/>
  <c r="J10" i="1"/>
  <c r="N28" i="1"/>
  <c r="L46" i="1"/>
  <c r="L40" i="1"/>
  <c r="L34" i="1"/>
  <c r="L28" i="1"/>
  <c r="L22" i="1"/>
  <c r="L16" i="1"/>
  <c r="L10" i="1"/>
  <c r="Q34" i="1"/>
  <c r="Q22" i="1"/>
  <c r="Q16" i="1"/>
  <c r="Q10" i="1"/>
  <c r="F34" i="1"/>
  <c r="J34" i="1"/>
  <c r="F42" i="1"/>
  <c r="F36" i="1"/>
  <c r="F30" i="1"/>
  <c r="F24" i="1"/>
  <c r="F18" i="1"/>
  <c r="F12" i="1"/>
  <c r="J42" i="1"/>
  <c r="J36" i="1"/>
  <c r="J30" i="1"/>
  <c r="J24" i="1"/>
  <c r="J18" i="1"/>
  <c r="J12" i="1"/>
  <c r="L45" i="1"/>
  <c r="L39" i="1"/>
  <c r="L33" i="1"/>
  <c r="L27" i="1"/>
  <c r="L21" i="1"/>
  <c r="L15" i="1"/>
  <c r="L9" i="1"/>
  <c r="F22" i="1"/>
  <c r="F41" i="1"/>
  <c r="F35" i="1"/>
  <c r="F29" i="1"/>
  <c r="F23" i="1"/>
  <c r="F17" i="1"/>
  <c r="F11" i="1"/>
  <c r="J41" i="1"/>
  <c r="J35" i="1"/>
  <c r="J29" i="1"/>
  <c r="J23" i="1"/>
  <c r="J17" i="1"/>
  <c r="J11" i="1"/>
  <c r="L44" i="1"/>
  <c r="L38" i="1"/>
  <c r="L32" i="1"/>
  <c r="L26" i="1"/>
  <c r="L20" i="1"/>
  <c r="L14" i="1"/>
  <c r="L8" i="1"/>
  <c r="A7" i="2"/>
  <c r="AA2" i="4" l="1"/>
  <c r="AB2" i="4" s="1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Z7" i="1"/>
  <c r="Y7" i="1"/>
  <c r="X7" i="1"/>
  <c r="W7" i="1"/>
  <c r="V7" i="1"/>
  <c r="U7" i="1"/>
  <c r="T7" i="1"/>
  <c r="S7" i="1"/>
  <c r="R7" i="1"/>
  <c r="P7" i="1"/>
  <c r="O7" i="1"/>
  <c r="M7" i="1"/>
  <c r="K7" i="1"/>
  <c r="H7" i="1"/>
  <c r="G7" i="1"/>
  <c r="B7" i="2"/>
  <c r="L2" i="4"/>
  <c r="M2" i="4" s="1"/>
  <c r="AF5" i="4"/>
  <c r="AF6" i="4"/>
  <c r="AZ7" i="2" l="1"/>
  <c r="E7" i="2"/>
  <c r="E7" i="1"/>
  <c r="I7" i="1"/>
  <c r="AC7" i="2"/>
  <c r="AF7" i="2"/>
  <c r="AT7" i="2"/>
  <c r="H7" i="2"/>
  <c r="O7" i="2"/>
  <c r="AD2" i="4"/>
  <c r="AD15" i="4" s="1"/>
  <c r="H8" i="4" s="1"/>
  <c r="AG2" i="4"/>
  <c r="K7" i="2"/>
  <c r="V7" i="2"/>
  <c r="AJ7" i="2"/>
  <c r="N7" i="2" l="1"/>
  <c r="D7" i="1"/>
  <c r="AD39" i="4"/>
  <c r="M9" i="4" s="1"/>
  <c r="AD20" i="4"/>
  <c r="H14" i="4" s="1"/>
  <c r="AD32" i="4"/>
  <c r="I20" i="4" s="1"/>
  <c r="AD27" i="4"/>
  <c r="I10" i="4" s="1"/>
  <c r="AD36" i="4"/>
  <c r="L9" i="4" s="1"/>
  <c r="AD30" i="4"/>
  <c r="I14" i="4" s="1"/>
  <c r="AD33" i="4"/>
  <c r="I21" i="4" s="1"/>
  <c r="AD50" i="4"/>
  <c r="J28" i="4" s="1"/>
  <c r="AD51" i="4"/>
  <c r="J29" i="4" s="1"/>
  <c r="AD14" i="4"/>
  <c r="H7" i="4" s="1"/>
  <c r="AD29" i="4"/>
  <c r="I12" i="4" s="1"/>
  <c r="AD43" i="4"/>
  <c r="I30" i="4" s="1"/>
  <c r="AD13" i="4"/>
  <c r="D15" i="4" s="1"/>
  <c r="AD19" i="4"/>
  <c r="H12" i="4" s="1"/>
  <c r="AD42" i="4"/>
  <c r="I29" i="4" s="1"/>
  <c r="AD21" i="4"/>
  <c r="H19" i="4" s="1"/>
  <c r="AD26" i="4"/>
  <c r="I9" i="4" s="1"/>
  <c r="AD48" i="4"/>
  <c r="I35" i="4" s="1"/>
  <c r="AD18" i="4"/>
  <c r="H11" i="4" s="1"/>
  <c r="AD40" i="4"/>
  <c r="I27" i="4" s="1"/>
  <c r="AD38" i="4"/>
  <c r="M8" i="4" s="1"/>
  <c r="AD28" i="4"/>
  <c r="I11" i="4" s="1"/>
  <c r="AD41" i="4"/>
  <c r="I28" i="4" s="1"/>
  <c r="AD52" i="4"/>
  <c r="J30" i="4" s="1"/>
  <c r="AD37" i="4"/>
  <c r="M7" i="4" s="1"/>
  <c r="AD53" i="4"/>
  <c r="J31" i="4" s="1"/>
  <c r="AD34" i="4"/>
  <c r="L7" i="4" s="1"/>
  <c r="AD22" i="4"/>
  <c r="H20" i="4" s="1"/>
  <c r="AD49" i="4"/>
  <c r="J27" i="4" s="1"/>
  <c r="AD46" i="4"/>
  <c r="I33" i="4" s="1"/>
  <c r="AD8" i="4"/>
  <c r="D8" i="4" s="1"/>
  <c r="AD7" i="4"/>
  <c r="D7" i="4" s="1"/>
  <c r="AD47" i="4"/>
  <c r="I34" i="4" s="1"/>
  <c r="AD12" i="4"/>
  <c r="C17" i="4" s="1"/>
  <c r="AD24" i="4"/>
  <c r="I7" i="4" s="1"/>
  <c r="AD25" i="4"/>
  <c r="I8" i="4" s="1"/>
  <c r="J8" i="4" s="1"/>
  <c r="AD23" i="4"/>
  <c r="H21" i="4" s="1"/>
  <c r="AD45" i="4"/>
  <c r="I32" i="4" s="1"/>
  <c r="AD35" i="4"/>
  <c r="L8" i="4" s="1"/>
  <c r="AD10" i="4"/>
  <c r="D11" i="4" s="1"/>
  <c r="AD17" i="4"/>
  <c r="H10" i="4" s="1"/>
  <c r="AD16" i="4"/>
  <c r="H9" i="4" s="1"/>
  <c r="AD11" i="4"/>
  <c r="D12" i="4" s="1"/>
  <c r="AD9" i="4"/>
  <c r="D10" i="4" s="1"/>
  <c r="AD44" i="4"/>
  <c r="I31" i="4" s="1"/>
  <c r="AD31" i="4"/>
  <c r="I19" i="4" s="1"/>
  <c r="D7" i="2"/>
  <c r="M15" i="4" l="1"/>
  <c r="N7" i="1"/>
  <c r="J7" i="1"/>
  <c r="Q7" i="1"/>
  <c r="L7" i="1"/>
  <c r="F7" i="1"/>
  <c r="J10" i="4"/>
  <c r="J9" i="4"/>
  <c r="J12" i="4"/>
  <c r="J14" i="4"/>
  <c r="J7" i="4"/>
  <c r="J20" i="4"/>
  <c r="I22" i="4"/>
  <c r="J21" i="4"/>
  <c r="D13" i="4"/>
  <c r="D9" i="4"/>
  <c r="D24" i="4" s="1"/>
  <c r="I36" i="4"/>
  <c r="H22" i="4"/>
  <c r="I13" i="4"/>
  <c r="I15" i="4" s="1"/>
  <c r="L15" i="4"/>
  <c r="J19" i="4"/>
  <c r="H13" i="4"/>
  <c r="H15" i="4" s="1"/>
  <c r="J11" i="4"/>
  <c r="J36" i="4"/>
  <c r="J22" i="4" l="1"/>
  <c r="J13" i="4"/>
  <c r="K9" i="4" s="1"/>
  <c r="D25" i="4"/>
  <c r="D14" i="4"/>
  <c r="D22" i="4" s="1"/>
  <c r="K11" i="4" l="1"/>
  <c r="K12" i="4"/>
  <c r="J15" i="4"/>
  <c r="K8" i="4"/>
  <c r="K10" i="4"/>
  <c r="K7" i="4"/>
  <c r="D23" i="4"/>
  <c r="D19" i="4"/>
  <c r="D21" i="4"/>
  <c r="D20" i="4"/>
</calcChain>
</file>

<file path=xl/sharedStrings.xml><?xml version="1.0" encoding="utf-8"?>
<sst xmlns="http://schemas.openxmlformats.org/spreadsheetml/2006/main" count="835" uniqueCount="334">
  <si>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</si>
  <si>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</si>
  <si>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</si>
  <si>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</si>
  <si>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</si>
  <si>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</si>
  <si>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</si>
  <si>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</si>
  <si>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</si>
  <si>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</si>
  <si>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</si>
  <si>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</si>
  <si>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</si>
  <si>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</si>
  <si>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</si>
  <si>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</si>
  <si>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</si>
  <si>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</si>
  <si>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</si>
  <si>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</si>
  <si>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</si>
  <si>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</si>
  <si>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</si>
  <si>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</si>
  <si>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</si>
  <si>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</si>
  <si>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</si>
  <si>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</si>
  <si>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</si>
  <si>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</si>
  <si>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</si>
  <si>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</si>
  <si>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</si>
  <si>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</si>
  <si>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</si>
  <si>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</si>
  <si>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</si>
  <si>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</si>
  <si>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</si>
  <si>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</si>
  <si>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</si>
  <si>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</si>
  <si>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</si>
  <si>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</si>
  <si>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</si>
  <si>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</si>
  <si>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</si>
  <si>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</si>
  <si>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</si>
  <si>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</si>
  <si>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</si>
  <si>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</si>
  <si>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</si>
  <si>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</si>
  <si>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</si>
  <si>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</si>
  <si>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</si>
  <si>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</si>
  <si>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</si>
  <si>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</si>
  <si>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</si>
  <si>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</si>
  <si>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</si>
  <si>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</si>
  <si>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</si>
  <si>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</si>
  <si>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</si>
  <si>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</si>
  <si>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</si>
  <si>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</si>
  <si>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</si>
  <si>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</si>
  <si>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</si>
  <si>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</si>
  <si>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</si>
  <si>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</si>
  <si>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</si>
  <si>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</si>
  <si>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</si>
  <si>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</si>
  <si>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</si>
  <si>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</si>
  <si>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</si>
  <si>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</si>
  <si>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</si>
  <si>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</si>
  <si>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</si>
  <si>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</si>
  <si>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</si>
  <si>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</si>
  <si>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</si>
  <si>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</si>
  <si>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</si>
  <si>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</si>
  <si>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</si>
  <si>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</si>
  <si>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</si>
  <si>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</si>
  <si>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</si>
  <si>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</si>
  <si>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</si>
  <si>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</si>
  <si>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</si>
  <si>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</si>
  <si>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</si>
  <si>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</si>
  <si>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</si>
  <si>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</si>
  <si>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</si>
  <si>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</si>
  <si>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</si>
  <si>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</si>
  <si>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</si>
  <si>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</si>
  <si>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</si>
  <si>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</si>
  <si>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</si>
  <si>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</si>
  <si>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</si>
  <si>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</si>
  <si>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</si>
  <si>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</si>
  <si>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</si>
  <si>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</si>
  <si>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</si>
  <si>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</si>
  <si>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</si>
  <si>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</si>
  <si>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</si>
  <si>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</si>
  <si>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</si>
  <si>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</si>
  <si>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</si>
  <si>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</si>
  <si>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</si>
  <si>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</si>
  <si>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</si>
  <si>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</si>
  <si>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</si>
  <si>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</si>
  <si>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</si>
  <si>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</si>
  <si>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</si>
  <si>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</si>
  <si>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</si>
  <si>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</si>
  <si>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</si>
  <si>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</si>
  <si>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</si>
  <si>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</si>
  <si>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</si>
  <si>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</si>
  <si>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</si>
  <si>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</si>
  <si>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</si>
  <si>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</si>
  <si>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</si>
  <si>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</si>
  <si>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</si>
  <si>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</si>
  <si>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</si>
  <si>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</si>
  <si>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</si>
  <si>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</si>
  <si>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</si>
  <si>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</si>
  <si>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</si>
  <si>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</si>
  <si>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</si>
  <si>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</si>
  <si>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</si>
  <si>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</si>
  <si>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</si>
  <si>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</si>
  <si>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</si>
  <si>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</si>
  <si>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</si>
  <si>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</si>
  <si>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</si>
  <si>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</si>
  <si>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</si>
  <si>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</si>
  <si>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</si>
  <si>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</si>
  <si>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</si>
  <si>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</si>
  <si>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</si>
  <si>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</si>
  <si>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</si>
  <si>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</si>
  <si>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</si>
  <si>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</si>
  <si>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</si>
  <si>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</si>
  <si>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</si>
  <si>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</si>
  <si>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</si>
  <si>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</si>
  <si>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</si>
  <si>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</si>
  <si>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</si>
  <si>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</si>
  <si>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水洗化人口 (公共下水道人口+コミュニティプラント人口+浄化槽人口)</t>
    <phoneticPr fontId="3"/>
  </si>
  <si>
    <t>非水洗化率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</si>
  <si>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</si>
  <si>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</si>
  <si>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</si>
  <si>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</si>
  <si>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</si>
  <si>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</si>
  <si>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</si>
  <si>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</si>
  <si>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</si>
  <si>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</si>
  <si>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</si>
  <si>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</si>
  <si>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</si>
  <si>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</si>
  <si>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</si>
  <si>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</si>
  <si>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</si>
  <si>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</si>
  <si>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</si>
  <si>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</si>
  <si>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</si>
  <si>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</si>
  <si>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</si>
  <si>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</si>
  <si>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</si>
  <si>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</si>
  <si>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</si>
  <si>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</si>
  <si>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</si>
  <si>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</si>
  <si>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</si>
  <si>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</si>
  <si>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</si>
  <si>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</si>
  <si>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</si>
  <si>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</si>
  <si>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</si>
  <si>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</si>
  <si>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</si>
  <si>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</si>
  <si>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</si>
  <si>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</si>
  <si>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</si>
  <si>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コミュニティ・プラント人口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</si>
  <si>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</si>
  <si>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</si>
  <si>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</si>
  <si>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29000</t>
  </si>
  <si>
    <t>水洗化人口等（令和2年度実績）</t>
    <phoneticPr fontId="3"/>
  </si>
  <si>
    <t>し尿処理の状況（令和2年度実績）</t>
    <phoneticPr fontId="3"/>
  </si>
  <si>
    <t>29201</t>
  </si>
  <si>
    <t>奈良市</t>
  </si>
  <si>
    <t/>
  </si>
  <si>
    <t>○</t>
  </si>
  <si>
    <t>29202</t>
  </si>
  <si>
    <t>大和高田市</t>
  </si>
  <si>
    <t>29203</t>
  </si>
  <si>
    <t>大和郡山市</t>
  </si>
  <si>
    <t>29204</t>
  </si>
  <si>
    <t>天理市</t>
  </si>
  <si>
    <t>29205</t>
  </si>
  <si>
    <t>橿原市</t>
  </si>
  <si>
    <t>29206</t>
  </si>
  <si>
    <t>桜井市</t>
  </si>
  <si>
    <t>29207</t>
  </si>
  <si>
    <t>五條市</t>
  </si>
  <si>
    <t>29208</t>
  </si>
  <si>
    <t>御所市</t>
  </si>
  <si>
    <t>29209</t>
  </si>
  <si>
    <t>生駒市</t>
  </si>
  <si>
    <t>29210</t>
  </si>
  <si>
    <t>香芝市</t>
  </si>
  <si>
    <t>29211</t>
  </si>
  <si>
    <t>葛城市</t>
  </si>
  <si>
    <t>29212</t>
  </si>
  <si>
    <t>宇陀市</t>
  </si>
  <si>
    <t>29322</t>
  </si>
  <si>
    <t>山添村</t>
  </si>
  <si>
    <t>29342</t>
  </si>
  <si>
    <t>平群町</t>
  </si>
  <si>
    <t>29343</t>
  </si>
  <si>
    <t>三郷町</t>
  </si>
  <si>
    <t>29344</t>
  </si>
  <si>
    <t>斑鳩町</t>
  </si>
  <si>
    <t>29345</t>
  </si>
  <si>
    <t>安堵町</t>
  </si>
  <si>
    <t>29361</t>
  </si>
  <si>
    <t>川西町</t>
  </si>
  <si>
    <t>29362</t>
  </si>
  <si>
    <t>三宅町</t>
  </si>
  <si>
    <t>29363</t>
  </si>
  <si>
    <t>田原本町</t>
  </si>
  <si>
    <t>29385</t>
  </si>
  <si>
    <t>曽爾村</t>
  </si>
  <si>
    <t>29386</t>
  </si>
  <si>
    <t>御杖村</t>
  </si>
  <si>
    <t>29401</t>
  </si>
  <si>
    <t>高取町</t>
  </si>
  <si>
    <t>29402</t>
  </si>
  <si>
    <t>明日香村</t>
  </si>
  <si>
    <t>29424</t>
  </si>
  <si>
    <t>上牧町</t>
  </si>
  <si>
    <t>29425</t>
  </si>
  <si>
    <t>王寺町</t>
  </si>
  <si>
    <t>29426</t>
  </si>
  <si>
    <t>広陵町</t>
  </si>
  <si>
    <t>29427</t>
  </si>
  <si>
    <t>河合町</t>
  </si>
  <si>
    <t>29441</t>
  </si>
  <si>
    <t>吉野町</t>
  </si>
  <si>
    <t>29442</t>
  </si>
  <si>
    <t>大淀町</t>
  </si>
  <si>
    <t>29443</t>
  </si>
  <si>
    <t>下市町</t>
  </si>
  <si>
    <t>29444</t>
  </si>
  <si>
    <t>黒滝村</t>
  </si>
  <si>
    <t>29446</t>
  </si>
  <si>
    <t>天川村</t>
  </si>
  <si>
    <t>29447</t>
  </si>
  <si>
    <t>野迫川村</t>
  </si>
  <si>
    <t>29449</t>
  </si>
  <si>
    <t>十津川村</t>
  </si>
  <si>
    <t>29450</t>
  </si>
  <si>
    <t>下北山村</t>
  </si>
  <si>
    <t>29451</t>
  </si>
  <si>
    <t>上北山村</t>
  </si>
  <si>
    <t>29452</t>
  </si>
  <si>
    <t>川上村</t>
  </si>
  <si>
    <t>29453</t>
  </si>
  <si>
    <t>東吉野村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</si>
</sst>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5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92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2" xfId="7" quotePrefix="1" applyFont="1" applyFill="1" applyBorder="1" applyAlignment="1">
      <alignment horizontal="left"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49" fontId="5" fillId="0" borderId="8" xfId="6" applyNumberFormat="1" applyFont="1" applyFill="1" applyBorder="1" applyAlignment="1">
      <alignment horizontal="center"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9" xfId="4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9" fillId="2" borderId="11" xfId="0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30" xfId="7" applyFont="1" applyFill="1" applyBorder="1" applyAlignment="1">
      <alignment horizontal="center" vertical="center" textRotation="255"/>
    </xf>
    <xf numFmtId="0" fontId="8" fillId="0" borderId="28" xfId="7" applyFont="1" applyFill="1" applyBorder="1" applyAlignment="1">
      <alignment horizontal="center" vertical="center" textRotation="255"/>
    </xf>
    <xf numFmtId="0" fontId="8" fillId="0" borderId="29" xfId="7" applyFont="1" applyFill="1" applyBorder="1" applyAlignment="1">
      <alignment horizontal="center" vertical="center" textRotation="255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Fill="1" applyBorder="1">
      <alignment vertical="center"/>
    </xf>
    <xf numFmtId="0" fontId="13" fillId="0" borderId="0" xfId="0" quotePrefix="1" applyNumberFormat="1" applyFont="1" applyBorder="1">
      <alignment vertical="center"/>
    </xf>
    <xf numFmtId="0" fontId="13" fillId="0" borderId="0" xfId="0" applyNumberFormat="1" applyFont="1" applyBorder="1">
      <alignment vertical="center"/>
    </xf>
    <xf numFmtId="0" fontId="13" fillId="0" borderId="0" xfId="0" applyNumberFormat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81" customWidth="1"/>
    <col min="2" max="2" width="8.75" style="82" customWidth="1"/>
    <col min="3" max="3" width="12.625" style="81" customWidth="1"/>
    <col min="4" max="5" width="11.75" style="83" customWidth="1"/>
    <col min="6" max="6" width="11.75" style="84" customWidth="1"/>
    <col min="7" max="9" width="11.75" style="83" customWidth="1"/>
    <col min="10" max="10" width="11.75" style="84" customWidth="1"/>
    <col min="11" max="11" width="11.75" style="83" customWidth="1"/>
    <col min="12" max="12" width="11.75" style="84" customWidth="1"/>
    <col min="13" max="13" width="11.75" style="83" customWidth="1"/>
    <col min="14" max="14" width="11.75" style="84" customWidth="1"/>
    <col min="15" max="16" width="11.75" style="83" customWidth="1"/>
    <col min="17" max="17" width="11.75" style="84" customWidth="1"/>
    <col min="18" max="18" width="11.75" style="83" customWidth="1"/>
    <col min="19" max="22" width="8.625" style="81" customWidth="1"/>
    <col min="23" max="26" width="9" style="81"/>
    <col min="27" max="28" width="9" style="191"/>
    <col min="29" max="16384" width="9" style="81"/>
  </cols>
  <sheetData>
    <row r="1" spans="1:28" s="78" customFormat="1" ht="17.25">
      <c r="A1" s="56" t="s">
        <v>252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  <c r="AA1" s="185"/>
      <c r="AB1" s="185"/>
    </row>
    <row r="2" spans="1:28" s="76" customFormat="1" ht="13.5" customHeight="1">
      <c r="A2" s="119" t="s">
        <v>193</v>
      </c>
      <c r="B2" s="121" t="s">
        <v>194</v>
      </c>
      <c r="C2" s="122" t="s">
        <v>195</v>
      </c>
      <c r="D2" s="60" t="s">
        <v>196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197</v>
      </c>
      <c r="S2" s="125" t="s">
        <v>198</v>
      </c>
      <c r="T2" s="126"/>
      <c r="U2" s="126"/>
      <c r="V2" s="127"/>
      <c r="W2" s="131" t="s">
        <v>199</v>
      </c>
      <c r="X2" s="126"/>
      <c r="Y2" s="126"/>
      <c r="Z2" s="127"/>
      <c r="AA2" s="186"/>
      <c r="AB2" s="186"/>
    </row>
    <row r="3" spans="1:28" s="76" customFormat="1" ht="13.5" customHeight="1">
      <c r="A3" s="120"/>
      <c r="B3" s="120"/>
      <c r="C3" s="123"/>
      <c r="D3" s="64" t="s">
        <v>200</v>
      </c>
      <c r="E3" s="63" t="s">
        <v>201</v>
      </c>
      <c r="F3" s="61"/>
      <c r="G3" s="61"/>
      <c r="H3" s="65"/>
      <c r="I3" s="63" t="s">
        <v>202</v>
      </c>
      <c r="J3" s="61"/>
      <c r="K3" s="61"/>
      <c r="L3" s="61"/>
      <c r="M3" s="61"/>
      <c r="N3" s="61"/>
      <c r="O3" s="61"/>
      <c r="P3" s="61"/>
      <c r="Q3" s="65"/>
      <c r="R3" s="66"/>
      <c r="S3" s="128"/>
      <c r="T3" s="129"/>
      <c r="U3" s="129"/>
      <c r="V3" s="130"/>
      <c r="W3" s="128"/>
      <c r="X3" s="129"/>
      <c r="Y3" s="129"/>
      <c r="Z3" s="130"/>
      <c r="AA3" s="186"/>
      <c r="AB3" s="186"/>
    </row>
    <row r="4" spans="1:28" s="76" customFormat="1" ht="18.75" customHeight="1">
      <c r="A4" s="120"/>
      <c r="B4" s="120"/>
      <c r="C4" s="123"/>
      <c r="D4" s="64"/>
      <c r="E4" s="124" t="s">
        <v>200</v>
      </c>
      <c r="F4" s="117" t="s">
        <v>203</v>
      </c>
      <c r="G4" s="117" t="s">
        <v>246</v>
      </c>
      <c r="H4" s="117" t="s">
        <v>204</v>
      </c>
      <c r="I4" s="124" t="s">
        <v>200</v>
      </c>
      <c r="J4" s="117" t="s">
        <v>205</v>
      </c>
      <c r="K4" s="117" t="s">
        <v>206</v>
      </c>
      <c r="L4" s="117" t="s">
        <v>207</v>
      </c>
      <c r="M4" s="117" t="s">
        <v>247</v>
      </c>
      <c r="N4" s="117" t="s">
        <v>208</v>
      </c>
      <c r="O4" s="133" t="s">
        <v>209</v>
      </c>
      <c r="P4" s="67"/>
      <c r="Q4" s="117" t="s">
        <v>210</v>
      </c>
      <c r="R4" s="68"/>
      <c r="S4" s="117" t="s">
        <v>211</v>
      </c>
      <c r="T4" s="117" t="s">
        <v>249</v>
      </c>
      <c r="U4" s="119" t="s">
        <v>212</v>
      </c>
      <c r="V4" s="119" t="s">
        <v>213</v>
      </c>
      <c r="W4" s="117" t="s">
        <v>211</v>
      </c>
      <c r="X4" s="117" t="s">
        <v>248</v>
      </c>
      <c r="Y4" s="119" t="s">
        <v>212</v>
      </c>
      <c r="Z4" s="119" t="s">
        <v>213</v>
      </c>
      <c r="AA4" s="186"/>
      <c r="AB4" s="186"/>
    </row>
    <row r="5" spans="1:28" s="76" customFormat="1" ht="22.5" customHeight="1">
      <c r="A5" s="120"/>
      <c r="B5" s="120"/>
      <c r="C5" s="123"/>
      <c r="D5" s="64"/>
      <c r="E5" s="124"/>
      <c r="F5" s="118"/>
      <c r="G5" s="118"/>
      <c r="H5" s="118"/>
      <c r="I5" s="124"/>
      <c r="J5" s="118"/>
      <c r="K5" s="118"/>
      <c r="L5" s="118"/>
      <c r="M5" s="118"/>
      <c r="N5" s="118"/>
      <c r="O5" s="118"/>
      <c r="P5" s="69" t="s">
        <v>214</v>
      </c>
      <c r="Q5" s="118"/>
      <c r="R5" s="70"/>
      <c r="S5" s="118"/>
      <c r="T5" s="118"/>
      <c r="U5" s="132"/>
      <c r="V5" s="132"/>
      <c r="W5" s="118"/>
      <c r="X5" s="118"/>
      <c r="Y5" s="132"/>
      <c r="Z5" s="132"/>
      <c r="AA5" s="186"/>
      <c r="AB5" s="186"/>
    </row>
    <row r="6" spans="1:28" s="77" customFormat="1" ht="13.5" customHeight="1">
      <c r="A6" s="120"/>
      <c r="B6" s="120"/>
      <c r="C6" s="123"/>
      <c r="D6" s="71" t="s">
        <v>215</v>
      </c>
      <c r="E6" s="71" t="s">
        <v>215</v>
      </c>
      <c r="F6" s="72" t="s">
        <v>216</v>
      </c>
      <c r="G6" s="71" t="s">
        <v>215</v>
      </c>
      <c r="H6" s="71" t="s">
        <v>215</v>
      </c>
      <c r="I6" s="71" t="s">
        <v>215</v>
      </c>
      <c r="J6" s="72" t="s">
        <v>216</v>
      </c>
      <c r="K6" s="71" t="s">
        <v>215</v>
      </c>
      <c r="L6" s="72" t="s">
        <v>216</v>
      </c>
      <c r="M6" s="71" t="s">
        <v>215</v>
      </c>
      <c r="N6" s="72" t="s">
        <v>216</v>
      </c>
      <c r="O6" s="71" t="s">
        <v>215</v>
      </c>
      <c r="P6" s="71" t="s">
        <v>215</v>
      </c>
      <c r="Q6" s="72" t="s">
        <v>216</v>
      </c>
      <c r="R6" s="73" t="s">
        <v>215</v>
      </c>
      <c r="S6" s="72"/>
      <c r="T6" s="72"/>
      <c r="U6" s="72"/>
      <c r="V6" s="74"/>
      <c r="W6" s="72"/>
      <c r="X6" s="72"/>
      <c r="Y6" s="72"/>
      <c r="Z6" s="74"/>
      <c r="AA6" s="187"/>
      <c r="AB6" s="187"/>
    </row>
    <row r="7" spans="1:28" s="75" customFormat="1" ht="13.5" customHeight="1">
      <c r="A7" s="109" t="s">
        <v>25</v>
      </c>
      <c r="B7" s="116" t="s">
        <v>251</v>
      </c>
      <c r="C7" s="109" t="s">
        <v>200</v>
      </c>
      <c r="D7" s="110">
        <f>+SUM(E7,+I7)</f>
        <v>1345809</v>
      </c>
      <c r="E7" s="110">
        <f>+SUM(G7,+H7)</f>
        <v>56797</v>
      </c>
      <c r="F7" s="111">
        <f>IF(D7&gt;0,E7/D7*100,"-")</f>
        <v>4.2202868311922419</v>
      </c>
      <c r="G7" s="108">
        <f>SUM(G$8:G$207)</f>
        <v>56610</v>
      </c>
      <c r="H7" s="108">
        <f>SUM(H$8:H$207)</f>
        <v>187</v>
      </c>
      <c r="I7" s="110">
        <f>+SUM(K7,+M7,+O7)</f>
        <v>1289012</v>
      </c>
      <c r="J7" s="111">
        <f>IF(D7&gt;0,I7/D7*100,"-")</f>
        <v>95.77971316880776</v>
      </c>
      <c r="K7" s="108">
        <f>SUM(K$8:K$207)</f>
        <v>1012634</v>
      </c>
      <c r="L7" s="111">
        <f>IF(D7&gt;0,K7/D7*100,"-")</f>
        <v>75.243515238789456</v>
      </c>
      <c r="M7" s="108">
        <f>SUM(M$8:M$207)</f>
        <v>4469</v>
      </c>
      <c r="N7" s="111">
        <f>IF(D7&gt;0,M7/D7*100,"-")</f>
        <v>0.33206792345719194</v>
      </c>
      <c r="O7" s="108">
        <f>SUM(O$8:O$207)</f>
        <v>271909</v>
      </c>
      <c r="P7" s="108">
        <f>SUM(P$8:P$207)</f>
        <v>120070</v>
      </c>
      <c r="Q7" s="111">
        <f>IF(D7&gt;0,O7/D7*100,"-")</f>
        <v>20.204130006561112</v>
      </c>
      <c r="R7" s="108">
        <f>SUM(R$8:R$207)</f>
        <v>13542</v>
      </c>
      <c r="S7" s="112">
        <f t="shared" ref="S7:Z7" si="0">COUNTIF(S$8:S$207,"○")</f>
        <v>27</v>
      </c>
      <c r="T7" s="112">
        <f t="shared" si="0"/>
        <v>12</v>
      </c>
      <c r="U7" s="112">
        <f t="shared" si="0"/>
        <v>0</v>
      </c>
      <c r="V7" s="112">
        <f t="shared" si="0"/>
        <v>0</v>
      </c>
      <c r="W7" s="112">
        <f t="shared" si="0"/>
        <v>23</v>
      </c>
      <c r="X7" s="112">
        <f t="shared" si="0"/>
        <v>6</v>
      </c>
      <c r="Y7" s="112">
        <f t="shared" si="0"/>
        <v>1</v>
      </c>
      <c r="Z7" s="112">
        <f t="shared" si="0"/>
        <v>9</v>
      </c>
      <c r="AA7" s="188"/>
      <c r="AB7" s="188"/>
    </row>
    <row r="8" spans="1:28" s="105" customFormat="1" ht="13.5" customHeight="1">
      <c r="A8" s="101" t="s">
        <v>25</v>
      </c>
      <c r="B8" s="102" t="s">
        <v>254</v>
      </c>
      <c r="C8" s="101" t="s">
        <v>255</v>
      </c>
      <c r="D8" s="103">
        <f>+SUM(E8,+I8)</f>
        <v>355011</v>
      </c>
      <c r="E8" s="103">
        <f>+SUM(G8,+H8)</f>
        <v>4905</v>
      </c>
      <c r="F8" s="104">
        <f>IF(D8&gt;0,E8/D8*100,"-")</f>
        <v>1.3816473292376856</v>
      </c>
      <c r="G8" s="103">
        <v>4905</v>
      </c>
      <c r="H8" s="103">
        <v>0</v>
      </c>
      <c r="I8" s="103">
        <f>+SUM(K8,+M8,+O8)</f>
        <v>350106</v>
      </c>
      <c r="J8" s="104">
        <f>IF(D8&gt;0,I8/D8*100,"-")</f>
        <v>98.618352670762306</v>
      </c>
      <c r="K8" s="103">
        <v>305751</v>
      </c>
      <c r="L8" s="104">
        <f>IF(D8&gt;0,K8/D8*100,"-")</f>
        <v>86.124373610958543</v>
      </c>
      <c r="M8" s="103">
        <v>0</v>
      </c>
      <c r="N8" s="104">
        <f>IF(D8&gt;0,M8/D8*100,"-")</f>
        <v>0</v>
      </c>
      <c r="O8" s="103">
        <v>44355</v>
      </c>
      <c r="P8" s="103">
        <v>21080</v>
      </c>
      <c r="Q8" s="104">
        <f>IF(D8&gt;0,O8/D8*100,"-")</f>
        <v>12.493979059803781</v>
      </c>
      <c r="R8" s="103">
        <v>3622</v>
      </c>
      <c r="S8" s="101"/>
      <c r="T8" s="101" t="s">
        <v>257</v>
      </c>
      <c r="U8" s="101"/>
      <c r="V8" s="101"/>
      <c r="W8" s="101"/>
      <c r="X8" s="101"/>
      <c r="Y8" s="101"/>
      <c r="Z8" s="101" t="s">
        <v>257</v>
      </c>
      <c r="AA8" s="189" t="s">
        <v>256</v>
      </c>
      <c r="AB8" s="190"/>
    </row>
    <row r="9" spans="1:28" s="105" customFormat="1" ht="13.5" customHeight="1">
      <c r="A9" s="101" t="s">
        <v>25</v>
      </c>
      <c r="B9" s="102" t="s">
        <v>258</v>
      </c>
      <c r="C9" s="101" t="s">
        <v>259</v>
      </c>
      <c r="D9" s="103">
        <f>+SUM(E9,+I9)</f>
        <v>63933</v>
      </c>
      <c r="E9" s="103">
        <f>+SUM(G9,+H9)</f>
        <v>3767</v>
      </c>
      <c r="F9" s="104">
        <f>IF(D9&gt;0,E9/D9*100,"-")</f>
        <v>5.8921057982575507</v>
      </c>
      <c r="G9" s="103">
        <v>3767</v>
      </c>
      <c r="H9" s="103">
        <v>0</v>
      </c>
      <c r="I9" s="103">
        <f>+SUM(K9,+M9,+O9)</f>
        <v>60166</v>
      </c>
      <c r="J9" s="104">
        <f>IF(D9&gt;0,I9/D9*100,"-")</f>
        <v>94.107894201742454</v>
      </c>
      <c r="K9" s="103">
        <v>34368</v>
      </c>
      <c r="L9" s="104">
        <f>IF(D9&gt;0,K9/D9*100,"-")</f>
        <v>53.756276101543797</v>
      </c>
      <c r="M9" s="103">
        <v>0</v>
      </c>
      <c r="N9" s="104">
        <f>IF(D9&gt;0,M9/D9*100,"-")</f>
        <v>0</v>
      </c>
      <c r="O9" s="103">
        <v>25798</v>
      </c>
      <c r="P9" s="103">
        <v>10340</v>
      </c>
      <c r="Q9" s="104">
        <f>IF(D9&gt;0,O9/D9*100,"-")</f>
        <v>40.351618100198642</v>
      </c>
      <c r="R9" s="103">
        <v>639</v>
      </c>
      <c r="S9" s="101"/>
      <c r="T9" s="101" t="s">
        <v>257</v>
      </c>
      <c r="U9" s="101"/>
      <c r="V9" s="101"/>
      <c r="W9" s="101" t="s">
        <v>257</v>
      </c>
      <c r="X9" s="101"/>
      <c r="Y9" s="101"/>
      <c r="Z9" s="101"/>
      <c r="AA9" s="189" t="s">
        <v>256</v>
      </c>
      <c r="AB9" s="190"/>
    </row>
    <row r="10" spans="1:28" s="105" customFormat="1" ht="13.5" customHeight="1">
      <c r="A10" s="101" t="s">
        <v>25</v>
      </c>
      <c r="B10" s="102" t="s">
        <v>260</v>
      </c>
      <c r="C10" s="101" t="s">
        <v>261</v>
      </c>
      <c r="D10" s="103">
        <f>+SUM(E10,+I10)</f>
        <v>85468</v>
      </c>
      <c r="E10" s="103">
        <f>+SUM(G10,+H10)</f>
        <v>2275</v>
      </c>
      <c r="F10" s="104">
        <f>IF(D10&gt;0,E10/D10*100,"-")</f>
        <v>2.661814948284738</v>
      </c>
      <c r="G10" s="103">
        <v>2275</v>
      </c>
      <c r="H10" s="103">
        <v>0</v>
      </c>
      <c r="I10" s="103">
        <f>+SUM(K10,+M10,+O10)</f>
        <v>83193</v>
      </c>
      <c r="J10" s="104">
        <f>IF(D10&gt;0,I10/D10*100,"-")</f>
        <v>97.338185051715271</v>
      </c>
      <c r="K10" s="103">
        <v>77078</v>
      </c>
      <c r="L10" s="104">
        <f>IF(D10&gt;0,K10/D10*100,"-")</f>
        <v>90.183460476435627</v>
      </c>
      <c r="M10" s="103">
        <v>0</v>
      </c>
      <c r="N10" s="104">
        <f>IF(D10&gt;0,M10/D10*100,"-")</f>
        <v>0</v>
      </c>
      <c r="O10" s="103">
        <v>6115</v>
      </c>
      <c r="P10" s="103">
        <v>2317</v>
      </c>
      <c r="Q10" s="104">
        <f>IF(D10&gt;0,O10/D10*100,"-")</f>
        <v>7.1547245752796362</v>
      </c>
      <c r="R10" s="103">
        <v>855</v>
      </c>
      <c r="S10" s="101" t="s">
        <v>257</v>
      </c>
      <c r="T10" s="101"/>
      <c r="U10" s="101"/>
      <c r="V10" s="101"/>
      <c r="W10" s="101" t="s">
        <v>257</v>
      </c>
      <c r="X10" s="101"/>
      <c r="Y10" s="101"/>
      <c r="Z10" s="101"/>
      <c r="AA10" s="189" t="s">
        <v>256</v>
      </c>
      <c r="AB10" s="190"/>
    </row>
    <row r="11" spans="1:28" s="105" customFormat="1" ht="13.5" customHeight="1">
      <c r="A11" s="101" t="s">
        <v>25</v>
      </c>
      <c r="B11" s="102" t="s">
        <v>262</v>
      </c>
      <c r="C11" s="101" t="s">
        <v>263</v>
      </c>
      <c r="D11" s="103">
        <f>+SUM(E11,+I11)</f>
        <v>64217</v>
      </c>
      <c r="E11" s="103">
        <f>+SUM(G11,+H11)</f>
        <v>770</v>
      </c>
      <c r="F11" s="104">
        <f>IF(D11&gt;0,E11/D11*100,"-")</f>
        <v>1.1990594390893377</v>
      </c>
      <c r="G11" s="103">
        <v>770</v>
      </c>
      <c r="H11" s="103">
        <v>0</v>
      </c>
      <c r="I11" s="103">
        <f>+SUM(K11,+M11,+O11)</f>
        <v>63447</v>
      </c>
      <c r="J11" s="104">
        <f>IF(D11&gt;0,I11/D11*100,"-")</f>
        <v>98.800940560910661</v>
      </c>
      <c r="K11" s="103">
        <v>58510</v>
      </c>
      <c r="L11" s="104">
        <f>IF(D11&gt;0,K11/D11*100,"-")</f>
        <v>91.112945170282018</v>
      </c>
      <c r="M11" s="103">
        <v>0</v>
      </c>
      <c r="N11" s="104">
        <f>IF(D11&gt;0,M11/D11*100,"-")</f>
        <v>0</v>
      </c>
      <c r="O11" s="103">
        <v>4937</v>
      </c>
      <c r="P11" s="103">
        <v>1038</v>
      </c>
      <c r="Q11" s="104">
        <f>IF(D11&gt;0,O11/D11*100,"-")</f>
        <v>7.6879953906286493</v>
      </c>
      <c r="R11" s="103">
        <v>873</v>
      </c>
      <c r="S11" s="101" t="s">
        <v>257</v>
      </c>
      <c r="T11" s="101"/>
      <c r="U11" s="101"/>
      <c r="V11" s="101"/>
      <c r="W11" s="101"/>
      <c r="X11" s="101"/>
      <c r="Y11" s="101"/>
      <c r="Z11" s="101" t="s">
        <v>257</v>
      </c>
      <c r="AA11" s="189" t="s">
        <v>256</v>
      </c>
      <c r="AB11" s="190"/>
    </row>
    <row r="12" spans="1:28" s="105" customFormat="1" ht="13.5" customHeight="1">
      <c r="A12" s="101" t="s">
        <v>25</v>
      </c>
      <c r="B12" s="102" t="s">
        <v>264</v>
      </c>
      <c r="C12" s="101" t="s">
        <v>265</v>
      </c>
      <c r="D12" s="103">
        <f>+SUM(E12,+I12)</f>
        <v>121483</v>
      </c>
      <c r="E12" s="103">
        <f>+SUM(G12,+H12)</f>
        <v>8053</v>
      </c>
      <c r="F12" s="104">
        <f>IF(D12&gt;0,E12/D12*100,"-")</f>
        <v>6.628911041051011</v>
      </c>
      <c r="G12" s="103">
        <v>8053</v>
      </c>
      <c r="H12" s="103">
        <v>0</v>
      </c>
      <c r="I12" s="103">
        <f>+SUM(K12,+M12,+O12)</f>
        <v>113430</v>
      </c>
      <c r="J12" s="104">
        <f>IF(D12&gt;0,I12/D12*100,"-")</f>
        <v>93.371088958948988</v>
      </c>
      <c r="K12" s="103">
        <v>85969</v>
      </c>
      <c r="L12" s="104">
        <f>IF(D12&gt;0,K12/D12*100,"-")</f>
        <v>70.766280055645652</v>
      </c>
      <c r="M12" s="103">
        <v>0</v>
      </c>
      <c r="N12" s="104">
        <f>IF(D12&gt;0,M12/D12*100,"-")</f>
        <v>0</v>
      </c>
      <c r="O12" s="103">
        <v>27461</v>
      </c>
      <c r="P12" s="103">
        <v>13685</v>
      </c>
      <c r="Q12" s="104">
        <f>IF(D12&gt;0,O12/D12*100,"-")</f>
        <v>22.604808903303343</v>
      </c>
      <c r="R12" s="103">
        <v>1069</v>
      </c>
      <c r="S12" s="101"/>
      <c r="T12" s="101" t="s">
        <v>257</v>
      </c>
      <c r="U12" s="101"/>
      <c r="V12" s="101"/>
      <c r="W12" s="101" t="s">
        <v>257</v>
      </c>
      <c r="X12" s="101"/>
      <c r="Y12" s="101"/>
      <c r="Z12" s="101"/>
      <c r="AA12" s="189" t="s">
        <v>256</v>
      </c>
      <c r="AB12" s="190"/>
    </row>
    <row r="13" spans="1:28" s="105" customFormat="1" ht="13.5" customHeight="1">
      <c r="A13" s="101" t="s">
        <v>25</v>
      </c>
      <c r="B13" s="102" t="s">
        <v>266</v>
      </c>
      <c r="C13" s="101" t="s">
        <v>267</v>
      </c>
      <c r="D13" s="103">
        <f>+SUM(E13,+I13)</f>
        <v>56414</v>
      </c>
      <c r="E13" s="103">
        <f>+SUM(G13,+H13)</f>
        <v>5171</v>
      </c>
      <c r="F13" s="104">
        <f>IF(D13&gt;0,E13/D13*100,"-")</f>
        <v>9.1661644272698268</v>
      </c>
      <c r="G13" s="103">
        <v>5171</v>
      </c>
      <c r="H13" s="103">
        <v>0</v>
      </c>
      <c r="I13" s="103">
        <f>+SUM(K13,+M13,+O13)</f>
        <v>51243</v>
      </c>
      <c r="J13" s="104">
        <f>IF(D13&gt;0,I13/D13*100,"-")</f>
        <v>90.833835572730166</v>
      </c>
      <c r="K13" s="103">
        <v>37432</v>
      </c>
      <c r="L13" s="104">
        <f>IF(D13&gt;0,K13/D13*100,"-")</f>
        <v>66.352323891232672</v>
      </c>
      <c r="M13" s="103">
        <v>0</v>
      </c>
      <c r="N13" s="104">
        <f>IF(D13&gt;0,M13/D13*100,"-")</f>
        <v>0</v>
      </c>
      <c r="O13" s="103">
        <v>13811</v>
      </c>
      <c r="P13" s="103">
        <v>6205</v>
      </c>
      <c r="Q13" s="104">
        <f>IF(D13&gt;0,O13/D13*100,"-")</f>
        <v>24.481511681497501</v>
      </c>
      <c r="R13" s="103">
        <v>690</v>
      </c>
      <c r="S13" s="101"/>
      <c r="T13" s="101" t="s">
        <v>257</v>
      </c>
      <c r="U13" s="101"/>
      <c r="V13" s="101"/>
      <c r="W13" s="101" t="s">
        <v>257</v>
      </c>
      <c r="X13" s="101"/>
      <c r="Y13" s="101"/>
      <c r="Z13" s="101"/>
      <c r="AA13" s="189" t="s">
        <v>256</v>
      </c>
      <c r="AB13" s="190"/>
    </row>
    <row r="14" spans="1:28" s="105" customFormat="1" ht="13.5" customHeight="1">
      <c r="A14" s="101" t="s">
        <v>25</v>
      </c>
      <c r="B14" s="102" t="s">
        <v>268</v>
      </c>
      <c r="C14" s="101" t="s">
        <v>269</v>
      </c>
      <c r="D14" s="103">
        <f>+SUM(E14,+I14)</f>
        <v>29188</v>
      </c>
      <c r="E14" s="103">
        <f>+SUM(G14,+H14)</f>
        <v>6677</v>
      </c>
      <c r="F14" s="104">
        <f>IF(D14&gt;0,E14/D14*100,"-")</f>
        <v>22.875839386049059</v>
      </c>
      <c r="G14" s="103">
        <v>6677</v>
      </c>
      <c r="H14" s="103">
        <v>0</v>
      </c>
      <c r="I14" s="103">
        <f>+SUM(K14,+M14,+O14)</f>
        <v>22511</v>
      </c>
      <c r="J14" s="104">
        <f>IF(D14&gt;0,I14/D14*100,"-")</f>
        <v>77.124160613950949</v>
      </c>
      <c r="K14" s="103">
        <v>16068</v>
      </c>
      <c r="L14" s="104">
        <f>IF(D14&gt;0,K14/D14*100,"-")</f>
        <v>55.050020556393044</v>
      </c>
      <c r="M14" s="103">
        <v>0</v>
      </c>
      <c r="N14" s="104">
        <f>IF(D14&gt;0,M14/D14*100,"-")</f>
        <v>0</v>
      </c>
      <c r="O14" s="103">
        <v>6443</v>
      </c>
      <c r="P14" s="103">
        <v>5651</v>
      </c>
      <c r="Q14" s="104">
        <f>IF(D14&gt;0,O14/D14*100,"-")</f>
        <v>22.074140057557901</v>
      </c>
      <c r="R14" s="103">
        <v>408</v>
      </c>
      <c r="S14" s="101" t="s">
        <v>257</v>
      </c>
      <c r="T14" s="101"/>
      <c r="U14" s="101"/>
      <c r="V14" s="101"/>
      <c r="W14" s="101" t="s">
        <v>257</v>
      </c>
      <c r="X14" s="101"/>
      <c r="Y14" s="101"/>
      <c r="Z14" s="101"/>
      <c r="AA14" s="189" t="s">
        <v>256</v>
      </c>
      <c r="AB14" s="190"/>
    </row>
    <row r="15" spans="1:28" s="105" customFormat="1" ht="13.5" customHeight="1">
      <c r="A15" s="101" t="s">
        <v>25</v>
      </c>
      <c r="B15" s="102" t="s">
        <v>270</v>
      </c>
      <c r="C15" s="101" t="s">
        <v>271</v>
      </c>
      <c r="D15" s="103">
        <f>+SUM(E15,+I15)</f>
        <v>25215</v>
      </c>
      <c r="E15" s="103">
        <f>+SUM(G15,+H15)</f>
        <v>4985</v>
      </c>
      <c r="F15" s="104">
        <f>IF(D15&gt;0,E15/D15*100,"-")</f>
        <v>19.769978187586755</v>
      </c>
      <c r="G15" s="103">
        <v>4980</v>
      </c>
      <c r="H15" s="103">
        <v>5</v>
      </c>
      <c r="I15" s="103">
        <f>+SUM(K15,+M15,+O15)</f>
        <v>20230</v>
      </c>
      <c r="J15" s="104">
        <f>IF(D15&gt;0,I15/D15*100,"-")</f>
        <v>80.230021812413241</v>
      </c>
      <c r="K15" s="103">
        <v>7535</v>
      </c>
      <c r="L15" s="104">
        <f>IF(D15&gt;0,K15/D15*100,"-")</f>
        <v>29.883006147134644</v>
      </c>
      <c r="M15" s="103">
        <v>0</v>
      </c>
      <c r="N15" s="104">
        <f>IF(D15&gt;0,M15/D15*100,"-")</f>
        <v>0</v>
      </c>
      <c r="O15" s="103">
        <v>12695</v>
      </c>
      <c r="P15" s="103">
        <v>3972</v>
      </c>
      <c r="Q15" s="104">
        <f>IF(D15&gt;0,O15/D15*100,"-")</f>
        <v>50.347015665278605</v>
      </c>
      <c r="R15" s="103">
        <v>350</v>
      </c>
      <c r="S15" s="101" t="s">
        <v>257</v>
      </c>
      <c r="T15" s="101"/>
      <c r="U15" s="101"/>
      <c r="V15" s="101"/>
      <c r="W15" s="101"/>
      <c r="X15" s="101" t="s">
        <v>257</v>
      </c>
      <c r="Y15" s="101"/>
      <c r="Z15" s="101"/>
      <c r="AA15" s="189" t="s">
        <v>256</v>
      </c>
      <c r="AB15" s="190"/>
    </row>
    <row r="16" spans="1:28" s="105" customFormat="1" ht="13.5" customHeight="1">
      <c r="A16" s="101" t="s">
        <v>25</v>
      </c>
      <c r="B16" s="102" t="s">
        <v>272</v>
      </c>
      <c r="C16" s="101" t="s">
        <v>273</v>
      </c>
      <c r="D16" s="103">
        <f>+SUM(E16,+I16)</f>
        <v>118621</v>
      </c>
      <c r="E16" s="103">
        <f>+SUM(G16,+H16)</f>
        <v>1494</v>
      </c>
      <c r="F16" s="104">
        <f>IF(D16&gt;0,E16/D16*100,"-")</f>
        <v>1.2594734490520227</v>
      </c>
      <c r="G16" s="103">
        <v>1494</v>
      </c>
      <c r="H16" s="103">
        <v>0</v>
      </c>
      <c r="I16" s="103">
        <f>+SUM(K16,+M16,+O16)</f>
        <v>117127</v>
      </c>
      <c r="J16" s="104">
        <f>IF(D16&gt;0,I16/D16*100,"-")</f>
        <v>98.740526550947976</v>
      </c>
      <c r="K16" s="103">
        <v>77240</v>
      </c>
      <c r="L16" s="104">
        <f>IF(D16&gt;0,K16/D16*100,"-")</f>
        <v>65.114945920199631</v>
      </c>
      <c r="M16" s="103">
        <v>3720</v>
      </c>
      <c r="N16" s="104">
        <f>IF(D16&gt;0,M16/D16*100,"-")</f>
        <v>3.136038306876523</v>
      </c>
      <c r="O16" s="103">
        <v>36167</v>
      </c>
      <c r="P16" s="103">
        <v>14248</v>
      </c>
      <c r="Q16" s="104">
        <f>IF(D16&gt;0,O16/D16*100,"-")</f>
        <v>30.489542323871827</v>
      </c>
      <c r="R16" s="103">
        <v>1318</v>
      </c>
      <c r="S16" s="101"/>
      <c r="T16" s="101" t="s">
        <v>257</v>
      </c>
      <c r="U16" s="101"/>
      <c r="V16" s="101"/>
      <c r="W16" s="101"/>
      <c r="X16" s="101"/>
      <c r="Y16" s="101"/>
      <c r="Z16" s="101" t="s">
        <v>257</v>
      </c>
      <c r="AA16" s="189" t="s">
        <v>256</v>
      </c>
      <c r="AB16" s="190"/>
    </row>
    <row r="17" spans="1:28" s="105" customFormat="1" ht="13.5" customHeight="1">
      <c r="A17" s="101" t="s">
        <v>25</v>
      </c>
      <c r="B17" s="102" t="s">
        <v>274</v>
      </c>
      <c r="C17" s="101" t="s">
        <v>275</v>
      </c>
      <c r="D17" s="103">
        <f>+SUM(E17,+I17)</f>
        <v>79297</v>
      </c>
      <c r="E17" s="103">
        <f>+SUM(G17,+H17)</f>
        <v>1418</v>
      </c>
      <c r="F17" s="104">
        <f>IF(D17&gt;0,E17/D17*100,"-")</f>
        <v>1.788213929909076</v>
      </c>
      <c r="G17" s="103">
        <v>1418</v>
      </c>
      <c r="H17" s="103">
        <v>0</v>
      </c>
      <c r="I17" s="103">
        <f>+SUM(K17,+M17,+O17)</f>
        <v>77879</v>
      </c>
      <c r="J17" s="104">
        <f>IF(D17&gt;0,I17/D17*100,"-")</f>
        <v>98.211786070090923</v>
      </c>
      <c r="K17" s="103">
        <v>53376</v>
      </c>
      <c r="L17" s="104">
        <f>IF(D17&gt;0,K17/D17*100,"-")</f>
        <v>67.311499804532332</v>
      </c>
      <c r="M17" s="103">
        <v>0</v>
      </c>
      <c r="N17" s="104">
        <f>IF(D17&gt;0,M17/D17*100,"-")</f>
        <v>0</v>
      </c>
      <c r="O17" s="103">
        <v>24503</v>
      </c>
      <c r="P17" s="103">
        <v>10147</v>
      </c>
      <c r="Q17" s="104">
        <f>IF(D17&gt;0,O17/D17*100,"-")</f>
        <v>30.900286265558595</v>
      </c>
      <c r="R17" s="103">
        <v>613</v>
      </c>
      <c r="S17" s="101" t="s">
        <v>257</v>
      </c>
      <c r="T17" s="101"/>
      <c r="U17" s="101"/>
      <c r="V17" s="101"/>
      <c r="W17" s="101" t="s">
        <v>257</v>
      </c>
      <c r="X17" s="101"/>
      <c r="Y17" s="101"/>
      <c r="Z17" s="101"/>
      <c r="AA17" s="189" t="s">
        <v>256</v>
      </c>
      <c r="AB17" s="190"/>
    </row>
    <row r="18" spans="1:28" s="105" customFormat="1" ht="13.5" customHeight="1">
      <c r="A18" s="101" t="s">
        <v>25</v>
      </c>
      <c r="B18" s="102" t="s">
        <v>276</v>
      </c>
      <c r="C18" s="101" t="s">
        <v>277</v>
      </c>
      <c r="D18" s="103">
        <f>+SUM(E18,+I18)</f>
        <v>37485</v>
      </c>
      <c r="E18" s="103">
        <f>+SUM(G18,+H18)</f>
        <v>589</v>
      </c>
      <c r="F18" s="104">
        <f>IF(D18&gt;0,E18/D18*100,"-")</f>
        <v>1.5712951847405627</v>
      </c>
      <c r="G18" s="103">
        <v>580</v>
      </c>
      <c r="H18" s="103">
        <v>9</v>
      </c>
      <c r="I18" s="103">
        <f>+SUM(K18,+M18,+O18)</f>
        <v>36896</v>
      </c>
      <c r="J18" s="104">
        <f>IF(D18&gt;0,I18/D18*100,"-")</f>
        <v>98.428704815259437</v>
      </c>
      <c r="K18" s="103">
        <v>34572</v>
      </c>
      <c r="L18" s="104">
        <f>IF(D18&gt;0,K18/D18*100,"-")</f>
        <v>92.228891556622656</v>
      </c>
      <c r="M18" s="103">
        <v>0</v>
      </c>
      <c r="N18" s="104">
        <f>IF(D18&gt;0,M18/D18*100,"-")</f>
        <v>0</v>
      </c>
      <c r="O18" s="103">
        <v>2324</v>
      </c>
      <c r="P18" s="103">
        <v>776</v>
      </c>
      <c r="Q18" s="104">
        <f>IF(D18&gt;0,O18/D18*100,"-")</f>
        <v>6.1998132586367882</v>
      </c>
      <c r="R18" s="103">
        <v>425</v>
      </c>
      <c r="S18" s="101"/>
      <c r="T18" s="101" t="s">
        <v>257</v>
      </c>
      <c r="U18" s="101"/>
      <c r="V18" s="101"/>
      <c r="W18" s="101"/>
      <c r="X18" s="101"/>
      <c r="Y18" s="101"/>
      <c r="Z18" s="101" t="s">
        <v>257</v>
      </c>
      <c r="AA18" s="189" t="s">
        <v>256</v>
      </c>
      <c r="AB18" s="190"/>
    </row>
    <row r="19" spans="1:28" s="105" customFormat="1" ht="13.5" customHeight="1">
      <c r="A19" s="101" t="s">
        <v>25</v>
      </c>
      <c r="B19" s="102" t="s">
        <v>278</v>
      </c>
      <c r="C19" s="101" t="s">
        <v>279</v>
      </c>
      <c r="D19" s="103">
        <f>+SUM(E19,+I19)</f>
        <v>29306</v>
      </c>
      <c r="E19" s="103">
        <f>+SUM(G19,+H19)</f>
        <v>3312</v>
      </c>
      <c r="F19" s="104">
        <f>IF(D19&gt;0,E19/D19*100,"-")</f>
        <v>11.301439978161469</v>
      </c>
      <c r="G19" s="103">
        <v>3312</v>
      </c>
      <c r="H19" s="103">
        <v>0</v>
      </c>
      <c r="I19" s="103">
        <f>+SUM(K19,+M19,+O19)</f>
        <v>25994</v>
      </c>
      <c r="J19" s="104">
        <f>IF(D19&gt;0,I19/D19*100,"-")</f>
        <v>88.698560021838531</v>
      </c>
      <c r="K19" s="103">
        <v>15993</v>
      </c>
      <c r="L19" s="104">
        <f>IF(D19&gt;0,K19/D19*100,"-")</f>
        <v>54.57244250324166</v>
      </c>
      <c r="M19" s="103">
        <v>0</v>
      </c>
      <c r="N19" s="104">
        <f>IF(D19&gt;0,M19/D19*100,"-")</f>
        <v>0</v>
      </c>
      <c r="O19" s="103">
        <v>10001</v>
      </c>
      <c r="P19" s="103">
        <v>4598</v>
      </c>
      <c r="Q19" s="104">
        <f>IF(D19&gt;0,O19/D19*100,"-")</f>
        <v>34.126117518596878</v>
      </c>
      <c r="R19" s="103">
        <v>221</v>
      </c>
      <c r="S19" s="101" t="s">
        <v>257</v>
      </c>
      <c r="T19" s="101"/>
      <c r="U19" s="101"/>
      <c r="V19" s="101"/>
      <c r="W19" s="101" t="s">
        <v>257</v>
      </c>
      <c r="X19" s="101"/>
      <c r="Y19" s="101"/>
      <c r="Z19" s="101"/>
      <c r="AA19" s="189" t="s">
        <v>256</v>
      </c>
      <c r="AB19" s="190"/>
    </row>
    <row r="20" spans="1:28" s="105" customFormat="1" ht="13.5" customHeight="1">
      <c r="A20" s="101" t="s">
        <v>25</v>
      </c>
      <c r="B20" s="102" t="s">
        <v>280</v>
      </c>
      <c r="C20" s="101" t="s">
        <v>281</v>
      </c>
      <c r="D20" s="103">
        <f>+SUM(E20,+I20)</f>
        <v>3396</v>
      </c>
      <c r="E20" s="103">
        <f>+SUM(G20,+H20)</f>
        <v>372</v>
      </c>
      <c r="F20" s="104">
        <f>IF(D20&gt;0,E20/D20*100,"-")</f>
        <v>10.954063604240282</v>
      </c>
      <c r="G20" s="103">
        <v>308</v>
      </c>
      <c r="H20" s="103">
        <v>64</v>
      </c>
      <c r="I20" s="103">
        <f>+SUM(K20,+M20,+O20)</f>
        <v>3024</v>
      </c>
      <c r="J20" s="104">
        <f>IF(D20&gt;0,I20/D20*100,"-")</f>
        <v>89.045936395759711</v>
      </c>
      <c r="K20" s="103">
        <v>194</v>
      </c>
      <c r="L20" s="104">
        <f>IF(D20&gt;0,K20/D20*100,"-")</f>
        <v>5.7126030624263846</v>
      </c>
      <c r="M20" s="103">
        <v>0</v>
      </c>
      <c r="N20" s="104">
        <f>IF(D20&gt;0,M20/D20*100,"-")</f>
        <v>0</v>
      </c>
      <c r="O20" s="103">
        <v>2830</v>
      </c>
      <c r="P20" s="103">
        <v>2703</v>
      </c>
      <c r="Q20" s="104">
        <f>IF(D20&gt;0,O20/D20*100,"-")</f>
        <v>83.333333333333343</v>
      </c>
      <c r="R20" s="103">
        <v>34</v>
      </c>
      <c r="S20" s="101" t="s">
        <v>257</v>
      </c>
      <c r="T20" s="101"/>
      <c r="U20" s="101"/>
      <c r="V20" s="101"/>
      <c r="W20" s="101" t="s">
        <v>257</v>
      </c>
      <c r="X20" s="101"/>
      <c r="Y20" s="101"/>
      <c r="Z20" s="101"/>
      <c r="AA20" s="189" t="s">
        <v>256</v>
      </c>
      <c r="AB20" s="190"/>
    </row>
    <row r="21" spans="1:28" s="105" customFormat="1" ht="13.5" customHeight="1">
      <c r="A21" s="101" t="s">
        <v>25</v>
      </c>
      <c r="B21" s="102" t="s">
        <v>282</v>
      </c>
      <c r="C21" s="101" t="s">
        <v>283</v>
      </c>
      <c r="D21" s="103">
        <f>+SUM(E21,+I21)</f>
        <v>18683</v>
      </c>
      <c r="E21" s="103">
        <f>+SUM(G21,+H21)</f>
        <v>526</v>
      </c>
      <c r="F21" s="104">
        <f>IF(D21&gt;0,E21/D21*100,"-")</f>
        <v>2.8153936733929239</v>
      </c>
      <c r="G21" s="103">
        <v>526</v>
      </c>
      <c r="H21" s="103">
        <v>0</v>
      </c>
      <c r="I21" s="103">
        <f>+SUM(K21,+M21,+O21)</f>
        <v>18157</v>
      </c>
      <c r="J21" s="104">
        <f>IF(D21&gt;0,I21/D21*100,"-")</f>
        <v>97.184606326607081</v>
      </c>
      <c r="K21" s="103">
        <v>9581</v>
      </c>
      <c r="L21" s="104">
        <f>IF(D21&gt;0,K21/D21*100,"-")</f>
        <v>51.281914039501153</v>
      </c>
      <c r="M21" s="103">
        <v>0</v>
      </c>
      <c r="N21" s="104">
        <f>IF(D21&gt;0,M21/D21*100,"-")</f>
        <v>0</v>
      </c>
      <c r="O21" s="103">
        <v>8576</v>
      </c>
      <c r="P21" s="103">
        <v>3195</v>
      </c>
      <c r="Q21" s="104">
        <f>IF(D21&gt;0,O21/D21*100,"-")</f>
        <v>45.902692287105921</v>
      </c>
      <c r="R21" s="103">
        <v>125</v>
      </c>
      <c r="S21" s="101"/>
      <c r="T21" s="101" t="s">
        <v>257</v>
      </c>
      <c r="U21" s="101"/>
      <c r="V21" s="101"/>
      <c r="W21" s="101"/>
      <c r="X21" s="101"/>
      <c r="Y21" s="101"/>
      <c r="Z21" s="101" t="s">
        <v>257</v>
      </c>
      <c r="AA21" s="189" t="s">
        <v>256</v>
      </c>
      <c r="AB21" s="190"/>
    </row>
    <row r="22" spans="1:28" s="105" customFormat="1" ht="13.5" customHeight="1">
      <c r="A22" s="101" t="s">
        <v>25</v>
      </c>
      <c r="B22" s="102" t="s">
        <v>284</v>
      </c>
      <c r="C22" s="101" t="s">
        <v>285</v>
      </c>
      <c r="D22" s="103">
        <f>+SUM(E22,+I22)</f>
        <v>22933</v>
      </c>
      <c r="E22" s="103">
        <f>+SUM(G22,+H22)</f>
        <v>233</v>
      </c>
      <c r="F22" s="104">
        <f>IF(D22&gt;0,E22/D22*100,"-")</f>
        <v>1.0160031395805171</v>
      </c>
      <c r="G22" s="103">
        <v>233</v>
      </c>
      <c r="H22" s="103">
        <v>0</v>
      </c>
      <c r="I22" s="103">
        <f>+SUM(K22,+M22,+O22)</f>
        <v>22700</v>
      </c>
      <c r="J22" s="104">
        <f>IF(D22&gt;0,I22/D22*100,"-")</f>
        <v>98.983996860419481</v>
      </c>
      <c r="K22" s="103">
        <v>20515</v>
      </c>
      <c r="L22" s="104">
        <f>IF(D22&gt;0,K22/D22*100,"-")</f>
        <v>89.456242096542098</v>
      </c>
      <c r="M22" s="103">
        <v>601</v>
      </c>
      <c r="N22" s="104">
        <f>IF(D22&gt;0,M22/D22*100,"-")</f>
        <v>2.6206776261282867</v>
      </c>
      <c r="O22" s="103">
        <v>1584</v>
      </c>
      <c r="P22" s="103">
        <v>412</v>
      </c>
      <c r="Q22" s="104">
        <f>IF(D22&gt;0,O22/D22*100,"-")</f>
        <v>6.9070771377490958</v>
      </c>
      <c r="R22" s="103">
        <v>167</v>
      </c>
      <c r="S22" s="101" t="s">
        <v>257</v>
      </c>
      <c r="T22" s="101"/>
      <c r="U22" s="101"/>
      <c r="V22" s="101"/>
      <c r="W22" s="101"/>
      <c r="X22" s="101"/>
      <c r="Y22" s="101"/>
      <c r="Z22" s="101" t="s">
        <v>257</v>
      </c>
      <c r="AA22" s="189" t="s">
        <v>256</v>
      </c>
      <c r="AB22" s="190"/>
    </row>
    <row r="23" spans="1:28" s="105" customFormat="1" ht="13.5" customHeight="1">
      <c r="A23" s="101" t="s">
        <v>25</v>
      </c>
      <c r="B23" s="102" t="s">
        <v>286</v>
      </c>
      <c r="C23" s="101" t="s">
        <v>287</v>
      </c>
      <c r="D23" s="103">
        <f>+SUM(E23,+I23)</f>
        <v>28283</v>
      </c>
      <c r="E23" s="103">
        <f>+SUM(G23,+H23)</f>
        <v>994</v>
      </c>
      <c r="F23" s="104">
        <f>IF(D23&gt;0,E23/D23*100,"-")</f>
        <v>3.5144786620938375</v>
      </c>
      <c r="G23" s="103">
        <v>994</v>
      </c>
      <c r="H23" s="103">
        <v>0</v>
      </c>
      <c r="I23" s="103">
        <f>+SUM(K23,+M23,+O23)</f>
        <v>27289</v>
      </c>
      <c r="J23" s="104">
        <f>IF(D23&gt;0,I23/D23*100,"-")</f>
        <v>96.485521337906164</v>
      </c>
      <c r="K23" s="103">
        <v>13562</v>
      </c>
      <c r="L23" s="104">
        <f>IF(D23&gt;0,K23/D23*100,"-")</f>
        <v>47.951066011384931</v>
      </c>
      <c r="M23" s="103">
        <v>0</v>
      </c>
      <c r="N23" s="104">
        <f>IF(D23&gt;0,M23/D23*100,"-")</f>
        <v>0</v>
      </c>
      <c r="O23" s="103">
        <v>13727</v>
      </c>
      <c r="P23" s="103">
        <v>3793</v>
      </c>
      <c r="Q23" s="104">
        <f>IF(D23&gt;0,O23/D23*100,"-")</f>
        <v>48.534455326521233</v>
      </c>
      <c r="R23" s="103">
        <v>188</v>
      </c>
      <c r="S23" s="101"/>
      <c r="T23" s="101" t="s">
        <v>257</v>
      </c>
      <c r="U23" s="101"/>
      <c r="V23" s="101"/>
      <c r="W23" s="101"/>
      <c r="X23" s="101"/>
      <c r="Y23" s="101" t="s">
        <v>257</v>
      </c>
      <c r="Z23" s="101"/>
      <c r="AA23" s="189" t="s">
        <v>256</v>
      </c>
      <c r="AB23" s="190"/>
    </row>
    <row r="24" spans="1:28" s="105" customFormat="1" ht="13.5" customHeight="1">
      <c r="A24" s="101" t="s">
        <v>25</v>
      </c>
      <c r="B24" s="102" t="s">
        <v>288</v>
      </c>
      <c r="C24" s="101" t="s">
        <v>289</v>
      </c>
      <c r="D24" s="103">
        <f>+SUM(E24,+I24)</f>
        <v>7310</v>
      </c>
      <c r="E24" s="103">
        <f>+SUM(G24,+H24)</f>
        <v>298</v>
      </c>
      <c r="F24" s="104">
        <f>IF(D24&gt;0,E24/D24*100,"-")</f>
        <v>4.0766073871409025</v>
      </c>
      <c r="G24" s="103">
        <v>298</v>
      </c>
      <c r="H24" s="103">
        <v>0</v>
      </c>
      <c r="I24" s="103">
        <f>+SUM(K24,+M24,+O24)</f>
        <v>7012</v>
      </c>
      <c r="J24" s="104">
        <f>IF(D24&gt;0,I24/D24*100,"-")</f>
        <v>95.923392612859089</v>
      </c>
      <c r="K24" s="103">
        <v>7012</v>
      </c>
      <c r="L24" s="104">
        <f>IF(D24&gt;0,K24/D24*100,"-")</f>
        <v>95.923392612859089</v>
      </c>
      <c r="M24" s="103">
        <v>0</v>
      </c>
      <c r="N24" s="104">
        <f>IF(D24&gt;0,M24/D24*100,"-")</f>
        <v>0</v>
      </c>
      <c r="O24" s="103">
        <v>0</v>
      </c>
      <c r="P24" s="103">
        <v>0</v>
      </c>
      <c r="Q24" s="104">
        <f>IF(D24&gt;0,O24/D24*100,"-")</f>
        <v>0</v>
      </c>
      <c r="R24" s="103">
        <v>217</v>
      </c>
      <c r="S24" s="101" t="s">
        <v>257</v>
      </c>
      <c r="T24" s="101"/>
      <c r="U24" s="101"/>
      <c r="V24" s="101"/>
      <c r="W24" s="101"/>
      <c r="X24" s="101"/>
      <c r="Y24" s="101"/>
      <c r="Z24" s="101" t="s">
        <v>257</v>
      </c>
      <c r="AA24" s="189" t="s">
        <v>256</v>
      </c>
      <c r="AB24" s="190"/>
    </row>
    <row r="25" spans="1:28" s="105" customFormat="1" ht="13.5" customHeight="1">
      <c r="A25" s="101" t="s">
        <v>25</v>
      </c>
      <c r="B25" s="102" t="s">
        <v>290</v>
      </c>
      <c r="C25" s="101" t="s">
        <v>291</v>
      </c>
      <c r="D25" s="103">
        <f>+SUM(E25,+I25)</f>
        <v>8491</v>
      </c>
      <c r="E25" s="103">
        <f>+SUM(G25,+H25)</f>
        <v>12</v>
      </c>
      <c r="F25" s="104">
        <f>IF(D25&gt;0,E25/D25*100,"-")</f>
        <v>0.14132610999882228</v>
      </c>
      <c r="G25" s="103">
        <v>12</v>
      </c>
      <c r="H25" s="103">
        <v>0</v>
      </c>
      <c r="I25" s="103">
        <f>+SUM(K25,+M25,+O25)</f>
        <v>8479</v>
      </c>
      <c r="J25" s="104">
        <f>IF(D25&gt;0,I25/D25*100,"-")</f>
        <v>99.858673890001185</v>
      </c>
      <c r="K25" s="103">
        <v>8469</v>
      </c>
      <c r="L25" s="104">
        <f>IF(D25&gt;0,K25/D25*100,"-")</f>
        <v>99.740902131668832</v>
      </c>
      <c r="M25" s="103">
        <v>0</v>
      </c>
      <c r="N25" s="104">
        <f>IF(D25&gt;0,M25/D25*100,"-")</f>
        <v>0</v>
      </c>
      <c r="O25" s="103">
        <v>10</v>
      </c>
      <c r="P25" s="103">
        <v>0</v>
      </c>
      <c r="Q25" s="104">
        <f>IF(D25&gt;0,O25/D25*100,"-")</f>
        <v>0.1177717583323519</v>
      </c>
      <c r="R25" s="103">
        <v>173</v>
      </c>
      <c r="S25" s="101" t="s">
        <v>257</v>
      </c>
      <c r="T25" s="101"/>
      <c r="U25" s="101"/>
      <c r="V25" s="101"/>
      <c r="W25" s="101"/>
      <c r="X25" s="101" t="s">
        <v>257</v>
      </c>
      <c r="Y25" s="101"/>
      <c r="Z25" s="101"/>
      <c r="AA25" s="189" t="s">
        <v>256</v>
      </c>
      <c r="AB25" s="190"/>
    </row>
    <row r="26" spans="1:28" s="105" customFormat="1" ht="13.5" customHeight="1">
      <c r="A26" s="101" t="s">
        <v>25</v>
      </c>
      <c r="B26" s="102" t="s">
        <v>292</v>
      </c>
      <c r="C26" s="101" t="s">
        <v>293</v>
      </c>
      <c r="D26" s="103">
        <f>+SUM(E26,+I26)</f>
        <v>6782</v>
      </c>
      <c r="E26" s="103">
        <f>+SUM(G26,+H26)</f>
        <v>96</v>
      </c>
      <c r="F26" s="104">
        <f>IF(D26&gt;0,E26/D26*100,"-")</f>
        <v>1.415511648481274</v>
      </c>
      <c r="G26" s="103">
        <v>96</v>
      </c>
      <c r="H26" s="103">
        <v>0</v>
      </c>
      <c r="I26" s="103">
        <f>+SUM(K26,+M26,+O26)</f>
        <v>6686</v>
      </c>
      <c r="J26" s="104">
        <f>IF(D26&gt;0,I26/D26*100,"-")</f>
        <v>98.584488351518729</v>
      </c>
      <c r="K26" s="103">
        <v>6384</v>
      </c>
      <c r="L26" s="104">
        <f>IF(D26&gt;0,K26/D26*100,"-")</f>
        <v>94.131524624004712</v>
      </c>
      <c r="M26" s="103">
        <v>0</v>
      </c>
      <c r="N26" s="104">
        <f>IF(D26&gt;0,M26/D26*100,"-")</f>
        <v>0</v>
      </c>
      <c r="O26" s="103">
        <v>302</v>
      </c>
      <c r="P26" s="103">
        <v>3</v>
      </c>
      <c r="Q26" s="104">
        <f>IF(D26&gt;0,O26/D26*100,"-")</f>
        <v>4.4529637275140077</v>
      </c>
      <c r="R26" s="103">
        <v>101</v>
      </c>
      <c r="S26" s="101" t="s">
        <v>257</v>
      </c>
      <c r="T26" s="101"/>
      <c r="U26" s="101"/>
      <c r="V26" s="101"/>
      <c r="W26" s="101"/>
      <c r="X26" s="101"/>
      <c r="Y26" s="101"/>
      <c r="Z26" s="101" t="s">
        <v>257</v>
      </c>
      <c r="AA26" s="189" t="s">
        <v>256</v>
      </c>
      <c r="AB26" s="190"/>
    </row>
    <row r="27" spans="1:28" s="105" customFormat="1" ht="13.5" customHeight="1">
      <c r="A27" s="101" t="s">
        <v>25</v>
      </c>
      <c r="B27" s="102" t="s">
        <v>294</v>
      </c>
      <c r="C27" s="101" t="s">
        <v>295</v>
      </c>
      <c r="D27" s="103">
        <f>+SUM(E27,+I27)</f>
        <v>31790</v>
      </c>
      <c r="E27" s="103">
        <f>+SUM(G27,+H27)</f>
        <v>894</v>
      </c>
      <c r="F27" s="104">
        <f>IF(D27&gt;0,E27/D27*100,"-")</f>
        <v>2.8122050959421201</v>
      </c>
      <c r="G27" s="103">
        <v>894</v>
      </c>
      <c r="H27" s="103">
        <v>0</v>
      </c>
      <c r="I27" s="103">
        <f>+SUM(K27,+M27,+O27)</f>
        <v>30896</v>
      </c>
      <c r="J27" s="104">
        <f>IF(D27&gt;0,I27/D27*100,"-")</f>
        <v>97.187794904057881</v>
      </c>
      <c r="K27" s="103">
        <v>28473</v>
      </c>
      <c r="L27" s="104">
        <f>IF(D27&gt;0,K27/D27*100,"-")</f>
        <v>89.565901226800875</v>
      </c>
      <c r="M27" s="103">
        <v>0</v>
      </c>
      <c r="N27" s="104">
        <f>IF(D27&gt;0,M27/D27*100,"-")</f>
        <v>0</v>
      </c>
      <c r="O27" s="103">
        <v>2423</v>
      </c>
      <c r="P27" s="103">
        <v>338</v>
      </c>
      <c r="Q27" s="104">
        <f>IF(D27&gt;0,O27/D27*100,"-")</f>
        <v>7.6218936772569998</v>
      </c>
      <c r="R27" s="103">
        <v>265</v>
      </c>
      <c r="S27" s="101" t="s">
        <v>257</v>
      </c>
      <c r="T27" s="101"/>
      <c r="U27" s="101"/>
      <c r="V27" s="101"/>
      <c r="W27" s="101"/>
      <c r="X27" s="101"/>
      <c r="Y27" s="101"/>
      <c r="Z27" s="101" t="s">
        <v>257</v>
      </c>
      <c r="AA27" s="189" t="s">
        <v>256</v>
      </c>
      <c r="AB27" s="190"/>
    </row>
    <row r="28" spans="1:28" s="105" customFormat="1" ht="13.5" customHeight="1">
      <c r="A28" s="101" t="s">
        <v>25</v>
      </c>
      <c r="B28" s="102" t="s">
        <v>296</v>
      </c>
      <c r="C28" s="101" t="s">
        <v>297</v>
      </c>
      <c r="D28" s="103">
        <f>+SUM(E28,+I28)</f>
        <v>1397</v>
      </c>
      <c r="E28" s="103">
        <f>+SUM(G28,+H28)</f>
        <v>556</v>
      </c>
      <c r="F28" s="104">
        <f>IF(D28&gt;0,E28/D28*100,"-")</f>
        <v>39.799570508231923</v>
      </c>
      <c r="G28" s="103">
        <v>556</v>
      </c>
      <c r="H28" s="103">
        <v>0</v>
      </c>
      <c r="I28" s="103">
        <f>+SUM(K28,+M28,+O28)</f>
        <v>841</v>
      </c>
      <c r="J28" s="104">
        <f>IF(D28&gt;0,I28/D28*100,"-")</f>
        <v>60.20042949176807</v>
      </c>
      <c r="K28" s="103">
        <v>0</v>
      </c>
      <c r="L28" s="104">
        <f>IF(D28&gt;0,K28/D28*100,"-")</f>
        <v>0</v>
      </c>
      <c r="M28" s="103">
        <v>0</v>
      </c>
      <c r="N28" s="104">
        <f>IF(D28&gt;0,M28/D28*100,"-")</f>
        <v>0</v>
      </c>
      <c r="O28" s="103">
        <v>841</v>
      </c>
      <c r="P28" s="103">
        <v>803</v>
      </c>
      <c r="Q28" s="104">
        <f>IF(D28&gt;0,O28/D28*100,"-")</f>
        <v>60.20042949176807</v>
      </c>
      <c r="R28" s="103">
        <v>15</v>
      </c>
      <c r="S28" s="101" t="s">
        <v>257</v>
      </c>
      <c r="T28" s="101"/>
      <c r="U28" s="101"/>
      <c r="V28" s="101"/>
      <c r="W28" s="101" t="s">
        <v>257</v>
      </c>
      <c r="X28" s="101"/>
      <c r="Y28" s="101"/>
      <c r="Z28" s="101"/>
      <c r="AA28" s="189" t="s">
        <v>256</v>
      </c>
      <c r="AB28" s="190"/>
    </row>
    <row r="29" spans="1:28" s="105" customFormat="1" ht="13.5" customHeight="1">
      <c r="A29" s="101" t="s">
        <v>25</v>
      </c>
      <c r="B29" s="102" t="s">
        <v>298</v>
      </c>
      <c r="C29" s="101" t="s">
        <v>299</v>
      </c>
      <c r="D29" s="103">
        <f>+SUM(E29,+I29)</f>
        <v>1555</v>
      </c>
      <c r="E29" s="103">
        <f>+SUM(G29,+H29)</f>
        <v>370</v>
      </c>
      <c r="F29" s="104">
        <f>IF(D29&gt;0,E29/D29*100,"-")</f>
        <v>23.79421221864952</v>
      </c>
      <c r="G29" s="103">
        <v>370</v>
      </c>
      <c r="H29" s="103">
        <v>0</v>
      </c>
      <c r="I29" s="103">
        <f>+SUM(K29,+M29,+O29)</f>
        <v>1185</v>
      </c>
      <c r="J29" s="104">
        <f>IF(D29&gt;0,I29/D29*100,"-")</f>
        <v>76.20578778135048</v>
      </c>
      <c r="K29" s="103">
        <v>0</v>
      </c>
      <c r="L29" s="104">
        <f>IF(D29&gt;0,K29/D29*100,"-")</f>
        <v>0</v>
      </c>
      <c r="M29" s="103">
        <v>0</v>
      </c>
      <c r="N29" s="104">
        <f>IF(D29&gt;0,M29/D29*100,"-")</f>
        <v>0</v>
      </c>
      <c r="O29" s="103">
        <v>1185</v>
      </c>
      <c r="P29" s="103">
        <v>1142</v>
      </c>
      <c r="Q29" s="104">
        <f>IF(D29&gt;0,O29/D29*100,"-")</f>
        <v>76.20578778135048</v>
      </c>
      <c r="R29" s="103">
        <v>9</v>
      </c>
      <c r="S29" s="101" t="s">
        <v>257</v>
      </c>
      <c r="T29" s="101"/>
      <c r="U29" s="101"/>
      <c r="V29" s="101"/>
      <c r="W29" s="101" t="s">
        <v>257</v>
      </c>
      <c r="X29" s="101"/>
      <c r="Y29" s="101"/>
      <c r="Z29" s="101"/>
      <c r="AA29" s="189" t="s">
        <v>256</v>
      </c>
      <c r="AB29" s="190"/>
    </row>
    <row r="30" spans="1:28" s="105" customFormat="1" ht="13.5" customHeight="1">
      <c r="A30" s="101" t="s">
        <v>25</v>
      </c>
      <c r="B30" s="102" t="s">
        <v>300</v>
      </c>
      <c r="C30" s="101" t="s">
        <v>301</v>
      </c>
      <c r="D30" s="103">
        <f>+SUM(E30,+I30)</f>
        <v>6610</v>
      </c>
      <c r="E30" s="103">
        <f>+SUM(G30,+H30)</f>
        <v>1295</v>
      </c>
      <c r="F30" s="104">
        <f>IF(D30&gt;0,E30/D30*100,"-")</f>
        <v>19.591527987897127</v>
      </c>
      <c r="G30" s="103">
        <v>1295</v>
      </c>
      <c r="H30" s="103">
        <v>0</v>
      </c>
      <c r="I30" s="103">
        <f>+SUM(K30,+M30,+O30)</f>
        <v>5315</v>
      </c>
      <c r="J30" s="104">
        <f>IF(D30&gt;0,I30/D30*100,"-")</f>
        <v>80.408472012102877</v>
      </c>
      <c r="K30" s="103">
        <v>1613</v>
      </c>
      <c r="L30" s="104">
        <f>IF(D30&gt;0,K30/D30*100,"-")</f>
        <v>24.402420574886534</v>
      </c>
      <c r="M30" s="103">
        <v>0</v>
      </c>
      <c r="N30" s="104">
        <f>IF(D30&gt;0,M30/D30*100,"-")</f>
        <v>0</v>
      </c>
      <c r="O30" s="103">
        <v>3702</v>
      </c>
      <c r="P30" s="103">
        <v>2672</v>
      </c>
      <c r="Q30" s="104">
        <f>IF(D30&gt;0,O30/D30*100,"-")</f>
        <v>56.006051437216342</v>
      </c>
      <c r="R30" s="103">
        <v>10</v>
      </c>
      <c r="S30" s="101"/>
      <c r="T30" s="101" t="s">
        <v>257</v>
      </c>
      <c r="U30" s="101"/>
      <c r="V30" s="101"/>
      <c r="W30" s="101"/>
      <c r="X30" s="101" t="s">
        <v>257</v>
      </c>
      <c r="Y30" s="101"/>
      <c r="Z30" s="101"/>
      <c r="AA30" s="189" t="s">
        <v>256</v>
      </c>
      <c r="AB30" s="190"/>
    </row>
    <row r="31" spans="1:28" s="105" customFormat="1" ht="13.5" customHeight="1">
      <c r="A31" s="101" t="s">
        <v>25</v>
      </c>
      <c r="B31" s="102" t="s">
        <v>302</v>
      </c>
      <c r="C31" s="101" t="s">
        <v>303</v>
      </c>
      <c r="D31" s="103">
        <f>+SUM(E31,+I31)</f>
        <v>5496</v>
      </c>
      <c r="E31" s="103">
        <f>+SUM(G31,+H31)</f>
        <v>248</v>
      </c>
      <c r="F31" s="104">
        <f>IF(D31&gt;0,E31/D31*100,"-")</f>
        <v>4.512372634643377</v>
      </c>
      <c r="G31" s="103">
        <v>230</v>
      </c>
      <c r="H31" s="103">
        <v>18</v>
      </c>
      <c r="I31" s="103">
        <f>+SUM(K31,+M31,+O31)</f>
        <v>5248</v>
      </c>
      <c r="J31" s="104">
        <f>IF(D31&gt;0,I31/D31*100,"-")</f>
        <v>95.487627365356616</v>
      </c>
      <c r="K31" s="103">
        <v>4929</v>
      </c>
      <c r="L31" s="104">
        <f>IF(D31&gt;0,K31/D31*100,"-")</f>
        <v>89.683406113537117</v>
      </c>
      <c r="M31" s="103">
        <v>0</v>
      </c>
      <c r="N31" s="104">
        <f>IF(D31&gt;0,M31/D31*100,"-")</f>
        <v>0</v>
      </c>
      <c r="O31" s="103">
        <v>319</v>
      </c>
      <c r="P31" s="103">
        <v>56</v>
      </c>
      <c r="Q31" s="104">
        <f>IF(D31&gt;0,O31/D31*100,"-")</f>
        <v>5.8042212518195049</v>
      </c>
      <c r="R31" s="103">
        <v>22</v>
      </c>
      <c r="S31" s="101"/>
      <c r="T31" s="101" t="s">
        <v>257</v>
      </c>
      <c r="U31" s="101"/>
      <c r="V31" s="101"/>
      <c r="W31" s="101"/>
      <c r="X31" s="101" t="s">
        <v>257</v>
      </c>
      <c r="Y31" s="101"/>
      <c r="Z31" s="101"/>
      <c r="AA31" s="189" t="s">
        <v>256</v>
      </c>
      <c r="AB31" s="190"/>
    </row>
    <row r="32" spans="1:28" s="105" customFormat="1" ht="13.5" customHeight="1">
      <c r="A32" s="101" t="s">
        <v>25</v>
      </c>
      <c r="B32" s="102" t="s">
        <v>304</v>
      </c>
      <c r="C32" s="101" t="s">
        <v>305</v>
      </c>
      <c r="D32" s="103">
        <f>+SUM(E32,+I32)</f>
        <v>22155</v>
      </c>
      <c r="E32" s="103">
        <f>+SUM(G32,+H32)</f>
        <v>183</v>
      </c>
      <c r="F32" s="104">
        <f>IF(D32&gt;0,E32/D32*100,"-")</f>
        <v>0.82599864590385919</v>
      </c>
      <c r="G32" s="103">
        <v>183</v>
      </c>
      <c r="H32" s="103">
        <v>0</v>
      </c>
      <c r="I32" s="103">
        <f>+SUM(K32,+M32,+O32)</f>
        <v>21972</v>
      </c>
      <c r="J32" s="104">
        <f>IF(D32&gt;0,I32/D32*100,"-")</f>
        <v>99.174001354096148</v>
      </c>
      <c r="K32" s="103">
        <v>20446</v>
      </c>
      <c r="L32" s="104">
        <f>IF(D32&gt;0,K32/D32*100,"-")</f>
        <v>92.286165651094564</v>
      </c>
      <c r="M32" s="103">
        <v>0</v>
      </c>
      <c r="N32" s="104">
        <f>IF(D32&gt;0,M32/D32*100,"-")</f>
        <v>0</v>
      </c>
      <c r="O32" s="103">
        <v>1526</v>
      </c>
      <c r="P32" s="103">
        <v>313</v>
      </c>
      <c r="Q32" s="104">
        <f>IF(D32&gt;0,O32/D32*100,"-")</f>
        <v>6.8878357030015795</v>
      </c>
      <c r="R32" s="103">
        <v>172</v>
      </c>
      <c r="S32" s="101" t="s">
        <v>257</v>
      </c>
      <c r="T32" s="101"/>
      <c r="U32" s="101"/>
      <c r="V32" s="101"/>
      <c r="W32" s="101" t="s">
        <v>257</v>
      </c>
      <c r="X32" s="101"/>
      <c r="Y32" s="101"/>
      <c r="Z32" s="101"/>
      <c r="AA32" s="189" t="s">
        <v>256</v>
      </c>
      <c r="AB32" s="190"/>
    </row>
    <row r="33" spans="1:28" s="105" customFormat="1" ht="13.5" customHeight="1">
      <c r="A33" s="101" t="s">
        <v>25</v>
      </c>
      <c r="B33" s="102" t="s">
        <v>306</v>
      </c>
      <c r="C33" s="101" t="s">
        <v>307</v>
      </c>
      <c r="D33" s="103">
        <f>+SUM(E33,+I33)</f>
        <v>24154</v>
      </c>
      <c r="E33" s="103">
        <f>+SUM(G33,+H33)</f>
        <v>293</v>
      </c>
      <c r="F33" s="104">
        <f>IF(D33&gt;0,E33/D33*100,"-")</f>
        <v>1.2130495984102012</v>
      </c>
      <c r="G33" s="103">
        <v>293</v>
      </c>
      <c r="H33" s="103">
        <v>0</v>
      </c>
      <c r="I33" s="103">
        <f>+SUM(K33,+M33,+O33)</f>
        <v>23861</v>
      </c>
      <c r="J33" s="104">
        <f>IF(D33&gt;0,I33/D33*100,"-")</f>
        <v>98.786950401589806</v>
      </c>
      <c r="K33" s="103">
        <v>22590</v>
      </c>
      <c r="L33" s="104">
        <f>IF(D33&gt;0,K33/D33*100,"-")</f>
        <v>93.524882007120965</v>
      </c>
      <c r="M33" s="103">
        <v>0</v>
      </c>
      <c r="N33" s="104">
        <f>IF(D33&gt;0,M33/D33*100,"-")</f>
        <v>0</v>
      </c>
      <c r="O33" s="103">
        <v>1271</v>
      </c>
      <c r="P33" s="103">
        <v>350</v>
      </c>
      <c r="Q33" s="104">
        <f>IF(D33&gt;0,O33/D33*100,"-")</f>
        <v>5.2620683944688249</v>
      </c>
      <c r="R33" s="103">
        <v>204</v>
      </c>
      <c r="S33" s="101" t="s">
        <v>257</v>
      </c>
      <c r="T33" s="101"/>
      <c r="U33" s="101"/>
      <c r="V33" s="101"/>
      <c r="W33" s="101" t="s">
        <v>257</v>
      </c>
      <c r="X33" s="101"/>
      <c r="Y33" s="101"/>
      <c r="Z33" s="101"/>
      <c r="AA33" s="189" t="s">
        <v>256</v>
      </c>
      <c r="AB33" s="190"/>
    </row>
    <row r="34" spans="1:28" s="105" customFormat="1" ht="13.5" customHeight="1">
      <c r="A34" s="101" t="s">
        <v>25</v>
      </c>
      <c r="B34" s="102" t="s">
        <v>308</v>
      </c>
      <c r="C34" s="101" t="s">
        <v>309</v>
      </c>
      <c r="D34" s="103">
        <f>+SUM(E34,+I34)</f>
        <v>34973</v>
      </c>
      <c r="E34" s="103">
        <f>+SUM(G34,+H34)</f>
        <v>660</v>
      </c>
      <c r="F34" s="104">
        <f>IF(D34&gt;0,E34/D34*100,"-")</f>
        <v>1.8871701026506162</v>
      </c>
      <c r="G34" s="103">
        <v>660</v>
      </c>
      <c r="H34" s="103">
        <v>0</v>
      </c>
      <c r="I34" s="103">
        <f>+SUM(K34,+M34,+O34)</f>
        <v>34313</v>
      </c>
      <c r="J34" s="104">
        <f>IF(D34&gt;0,I34/D34*100,"-")</f>
        <v>98.112829897349386</v>
      </c>
      <c r="K34" s="103">
        <v>32110</v>
      </c>
      <c r="L34" s="104">
        <f>IF(D34&gt;0,K34/D34*100,"-")</f>
        <v>91.813684842592863</v>
      </c>
      <c r="M34" s="103">
        <v>0</v>
      </c>
      <c r="N34" s="104">
        <f>IF(D34&gt;0,M34/D34*100,"-")</f>
        <v>0</v>
      </c>
      <c r="O34" s="103">
        <v>2203</v>
      </c>
      <c r="P34" s="103">
        <v>484</v>
      </c>
      <c r="Q34" s="104">
        <f>IF(D34&gt;0,O34/D34*100,"-")</f>
        <v>6.2991450547565258</v>
      </c>
      <c r="R34" s="103">
        <v>235</v>
      </c>
      <c r="S34" s="101" t="s">
        <v>257</v>
      </c>
      <c r="T34" s="101"/>
      <c r="U34" s="101"/>
      <c r="V34" s="101"/>
      <c r="W34" s="101" t="s">
        <v>257</v>
      </c>
      <c r="X34" s="101"/>
      <c r="Y34" s="101"/>
      <c r="Z34" s="101"/>
      <c r="AA34" s="189" t="s">
        <v>256</v>
      </c>
      <c r="AB34" s="190"/>
    </row>
    <row r="35" spans="1:28" s="105" customFormat="1" ht="13.5" customHeight="1">
      <c r="A35" s="101" t="s">
        <v>25</v>
      </c>
      <c r="B35" s="102" t="s">
        <v>310</v>
      </c>
      <c r="C35" s="101" t="s">
        <v>311</v>
      </c>
      <c r="D35" s="103">
        <f>+SUM(E35,+I35)</f>
        <v>17426</v>
      </c>
      <c r="E35" s="103">
        <f>+SUM(G35,+H35)</f>
        <v>185</v>
      </c>
      <c r="F35" s="104">
        <f>IF(D35&gt;0,E35/D35*100,"-")</f>
        <v>1.0616320440720761</v>
      </c>
      <c r="G35" s="103">
        <v>185</v>
      </c>
      <c r="H35" s="103">
        <v>0</v>
      </c>
      <c r="I35" s="103">
        <f>+SUM(K35,+M35,+O35)</f>
        <v>17241</v>
      </c>
      <c r="J35" s="104">
        <f>IF(D35&gt;0,I35/D35*100,"-")</f>
        <v>98.938367955927916</v>
      </c>
      <c r="K35" s="103">
        <v>16152</v>
      </c>
      <c r="L35" s="104">
        <f>IF(D35&gt;0,K35/D35*100,"-")</f>
        <v>92.689085274876632</v>
      </c>
      <c r="M35" s="103">
        <v>0</v>
      </c>
      <c r="N35" s="104">
        <f>IF(D35&gt;0,M35/D35*100,"-")</f>
        <v>0</v>
      </c>
      <c r="O35" s="103">
        <v>1089</v>
      </c>
      <c r="P35" s="103">
        <v>88</v>
      </c>
      <c r="Q35" s="104">
        <f>IF(D35&gt;0,O35/D35*100,"-")</f>
        <v>6.2492826810513025</v>
      </c>
      <c r="R35" s="103">
        <v>117</v>
      </c>
      <c r="S35" s="101" t="s">
        <v>257</v>
      </c>
      <c r="T35" s="101"/>
      <c r="U35" s="101"/>
      <c r="V35" s="101"/>
      <c r="W35" s="101"/>
      <c r="X35" s="101" t="s">
        <v>257</v>
      </c>
      <c r="Y35" s="101"/>
      <c r="Z35" s="101"/>
      <c r="AA35" s="189" t="s">
        <v>256</v>
      </c>
      <c r="AB35" s="190"/>
    </row>
    <row r="36" spans="1:28" s="105" customFormat="1" ht="13.5" customHeight="1">
      <c r="A36" s="101" t="s">
        <v>25</v>
      </c>
      <c r="B36" s="102" t="s">
        <v>312</v>
      </c>
      <c r="C36" s="101" t="s">
        <v>313</v>
      </c>
      <c r="D36" s="103">
        <f>+SUM(E36,+I36)</f>
        <v>6526</v>
      </c>
      <c r="E36" s="103">
        <f>+SUM(G36,+H36)</f>
        <v>1445</v>
      </c>
      <c r="F36" s="104">
        <f>IF(D36&gt;0,E36/D36*100,"-")</f>
        <v>22.14220042905302</v>
      </c>
      <c r="G36" s="103">
        <v>1445</v>
      </c>
      <c r="H36" s="103">
        <v>0</v>
      </c>
      <c r="I36" s="103">
        <f>+SUM(K36,+M36,+O36)</f>
        <v>5081</v>
      </c>
      <c r="J36" s="104">
        <f>IF(D36&gt;0,I36/D36*100,"-")</f>
        <v>77.85779957094698</v>
      </c>
      <c r="K36" s="103">
        <v>1687</v>
      </c>
      <c r="L36" s="104">
        <f>IF(D36&gt;0,K36/D36*100,"-")</f>
        <v>25.850444376340793</v>
      </c>
      <c r="M36" s="103">
        <v>148</v>
      </c>
      <c r="N36" s="104">
        <f>IF(D36&gt;0,M36/D36*100,"-")</f>
        <v>2.2678516702421088</v>
      </c>
      <c r="O36" s="103">
        <v>3246</v>
      </c>
      <c r="P36" s="103">
        <v>1445</v>
      </c>
      <c r="Q36" s="104">
        <f>IF(D36&gt;0,O36/D36*100,"-")</f>
        <v>49.739503524364082</v>
      </c>
      <c r="R36" s="103">
        <v>70</v>
      </c>
      <c r="S36" s="101" t="s">
        <v>257</v>
      </c>
      <c r="T36" s="101"/>
      <c r="U36" s="101"/>
      <c r="V36" s="101"/>
      <c r="W36" s="101" t="s">
        <v>257</v>
      </c>
      <c r="X36" s="101"/>
      <c r="Y36" s="101"/>
      <c r="Z36" s="101"/>
      <c r="AA36" s="189" t="s">
        <v>256</v>
      </c>
      <c r="AB36" s="190"/>
    </row>
    <row r="37" spans="1:28" s="105" customFormat="1" ht="13.5" customHeight="1">
      <c r="A37" s="101" t="s">
        <v>25</v>
      </c>
      <c r="B37" s="102" t="s">
        <v>314</v>
      </c>
      <c r="C37" s="101" t="s">
        <v>315</v>
      </c>
      <c r="D37" s="103">
        <f>+SUM(E37,+I37)</f>
        <v>17169</v>
      </c>
      <c r="E37" s="103">
        <f>+SUM(G37,+H37)</f>
        <v>1444</v>
      </c>
      <c r="F37" s="104">
        <f>IF(D37&gt;0,E37/D37*100,"-")</f>
        <v>8.4105073096860625</v>
      </c>
      <c r="G37" s="103">
        <v>1444</v>
      </c>
      <c r="H37" s="103">
        <v>0</v>
      </c>
      <c r="I37" s="103">
        <f>+SUM(K37,+M37,+O37)</f>
        <v>15725</v>
      </c>
      <c r="J37" s="104">
        <f>IF(D37&gt;0,I37/D37*100,"-")</f>
        <v>91.589492690313932</v>
      </c>
      <c r="K37" s="103">
        <v>13498</v>
      </c>
      <c r="L37" s="104">
        <f>IF(D37&gt;0,K37/D37*100,"-")</f>
        <v>78.618440212010015</v>
      </c>
      <c r="M37" s="103">
        <v>0</v>
      </c>
      <c r="N37" s="104">
        <f>IF(D37&gt;0,M37/D37*100,"-")</f>
        <v>0</v>
      </c>
      <c r="O37" s="103">
        <v>2227</v>
      </c>
      <c r="P37" s="103">
        <v>1409</v>
      </c>
      <c r="Q37" s="104">
        <f>IF(D37&gt;0,O37/D37*100,"-")</f>
        <v>12.971052478303921</v>
      </c>
      <c r="R37" s="103">
        <v>235</v>
      </c>
      <c r="S37" s="101"/>
      <c r="T37" s="101" t="s">
        <v>257</v>
      </c>
      <c r="U37" s="101"/>
      <c r="V37" s="101"/>
      <c r="W37" s="101" t="s">
        <v>257</v>
      </c>
      <c r="X37" s="101"/>
      <c r="Y37" s="101"/>
      <c r="Z37" s="101"/>
      <c r="AA37" s="189" t="s">
        <v>256</v>
      </c>
      <c r="AB37" s="190"/>
    </row>
    <row r="38" spans="1:28" s="105" customFormat="1" ht="13.5" customHeight="1">
      <c r="A38" s="101" t="s">
        <v>25</v>
      </c>
      <c r="B38" s="102" t="s">
        <v>316</v>
      </c>
      <c r="C38" s="101" t="s">
        <v>317</v>
      </c>
      <c r="D38" s="103">
        <f>+SUM(E38,+I38)</f>
        <v>5149</v>
      </c>
      <c r="E38" s="103">
        <f>+SUM(G38,+H38)</f>
        <v>1436</v>
      </c>
      <c r="F38" s="104">
        <f>IF(D38&gt;0,E38/D38*100,"-")</f>
        <v>27.888910468052046</v>
      </c>
      <c r="G38" s="103">
        <v>1436</v>
      </c>
      <c r="H38" s="103">
        <v>0</v>
      </c>
      <c r="I38" s="103">
        <f>+SUM(K38,+M38,+O38)</f>
        <v>3713</v>
      </c>
      <c r="J38" s="104">
        <f>IF(D38&gt;0,I38/D38*100,"-")</f>
        <v>72.111089531947954</v>
      </c>
      <c r="K38" s="103">
        <v>975</v>
      </c>
      <c r="L38" s="104">
        <f>IF(D38&gt;0,K38/D38*100,"-")</f>
        <v>18.935715672946206</v>
      </c>
      <c r="M38" s="103">
        <v>0</v>
      </c>
      <c r="N38" s="104">
        <f>IF(D38&gt;0,M38/D38*100,"-")</f>
        <v>0</v>
      </c>
      <c r="O38" s="103">
        <v>2738</v>
      </c>
      <c r="P38" s="103">
        <v>1333</v>
      </c>
      <c r="Q38" s="104">
        <f>IF(D38&gt;0,O38/D38*100,"-")</f>
        <v>53.175373859001752</v>
      </c>
      <c r="R38" s="103">
        <v>37</v>
      </c>
      <c r="S38" s="101"/>
      <c r="T38" s="101" t="s">
        <v>257</v>
      </c>
      <c r="U38" s="101"/>
      <c r="V38" s="101"/>
      <c r="W38" s="101" t="s">
        <v>257</v>
      </c>
      <c r="X38" s="101"/>
      <c r="Y38" s="101"/>
      <c r="Z38" s="101"/>
      <c r="AA38" s="189" t="s">
        <v>256</v>
      </c>
      <c r="AB38" s="190"/>
    </row>
    <row r="39" spans="1:28" s="105" customFormat="1" ht="13.5" customHeight="1">
      <c r="A39" s="101" t="s">
        <v>25</v>
      </c>
      <c r="B39" s="102" t="s">
        <v>318</v>
      </c>
      <c r="C39" s="101" t="s">
        <v>319</v>
      </c>
      <c r="D39" s="103">
        <f>+SUM(E39,+I39)</f>
        <v>676</v>
      </c>
      <c r="E39" s="103">
        <f>+SUM(G39,+H39)</f>
        <v>82</v>
      </c>
      <c r="F39" s="104">
        <f>IF(D39&gt;0,E39/D39*100,"-")</f>
        <v>12.1301775147929</v>
      </c>
      <c r="G39" s="103">
        <v>82</v>
      </c>
      <c r="H39" s="103">
        <v>0</v>
      </c>
      <c r="I39" s="103">
        <f>+SUM(K39,+M39,+O39)</f>
        <v>594</v>
      </c>
      <c r="J39" s="104">
        <f>IF(D39&gt;0,I39/D39*100,"-")</f>
        <v>87.869822485207109</v>
      </c>
      <c r="K39" s="103">
        <v>0</v>
      </c>
      <c r="L39" s="104">
        <f>IF(D39&gt;0,K39/D39*100,"-")</f>
        <v>0</v>
      </c>
      <c r="M39" s="103">
        <v>0</v>
      </c>
      <c r="N39" s="104">
        <f>IF(D39&gt;0,M39/D39*100,"-")</f>
        <v>0</v>
      </c>
      <c r="O39" s="103">
        <v>594</v>
      </c>
      <c r="P39" s="103">
        <v>585</v>
      </c>
      <c r="Q39" s="104">
        <f>IF(D39&gt;0,O39/D39*100,"-")</f>
        <v>87.869822485207109</v>
      </c>
      <c r="R39" s="103">
        <v>6</v>
      </c>
      <c r="S39" s="101" t="s">
        <v>257</v>
      </c>
      <c r="T39" s="101"/>
      <c r="U39" s="101"/>
      <c r="V39" s="101"/>
      <c r="W39" s="101"/>
      <c r="X39" s="101" t="s">
        <v>257</v>
      </c>
      <c r="Y39" s="101"/>
      <c r="Z39" s="101"/>
      <c r="AA39" s="189" t="s">
        <v>256</v>
      </c>
      <c r="AB39" s="190"/>
    </row>
    <row r="40" spans="1:28" s="105" customFormat="1" ht="13.5" customHeight="1">
      <c r="A40" s="101" t="s">
        <v>25</v>
      </c>
      <c r="B40" s="102" t="s">
        <v>320</v>
      </c>
      <c r="C40" s="101" t="s">
        <v>321</v>
      </c>
      <c r="D40" s="103">
        <f>+SUM(E40,+I40)</f>
        <v>1339</v>
      </c>
      <c r="E40" s="103">
        <f>+SUM(G40,+H40)</f>
        <v>138</v>
      </c>
      <c r="F40" s="104">
        <f>IF(D40&gt;0,E40/D40*100,"-")</f>
        <v>10.306198655713219</v>
      </c>
      <c r="G40" s="103">
        <v>121</v>
      </c>
      <c r="H40" s="103">
        <v>17</v>
      </c>
      <c r="I40" s="103">
        <f>+SUM(K40,+M40,+O40)</f>
        <v>1201</v>
      </c>
      <c r="J40" s="104">
        <f>IF(D40&gt;0,I40/D40*100,"-")</f>
        <v>89.693801344286783</v>
      </c>
      <c r="K40" s="103">
        <v>552</v>
      </c>
      <c r="L40" s="104">
        <f>IF(D40&gt;0,K40/D40*100,"-")</f>
        <v>41.224794622852876</v>
      </c>
      <c r="M40" s="103">
        <v>0</v>
      </c>
      <c r="N40" s="104">
        <f>IF(D40&gt;0,M40/D40*100,"-")</f>
        <v>0</v>
      </c>
      <c r="O40" s="103">
        <v>649</v>
      </c>
      <c r="P40" s="103">
        <v>561</v>
      </c>
      <c r="Q40" s="104">
        <f>IF(D40&gt;0,O40/D40*100,"-")</f>
        <v>48.469006721433907</v>
      </c>
      <c r="R40" s="103">
        <v>2</v>
      </c>
      <c r="S40" s="101" t="s">
        <v>257</v>
      </c>
      <c r="T40" s="101"/>
      <c r="U40" s="101"/>
      <c r="V40" s="101"/>
      <c r="W40" s="101" t="s">
        <v>257</v>
      </c>
      <c r="X40" s="101"/>
      <c r="Y40" s="101"/>
      <c r="Z40" s="101"/>
      <c r="AA40" s="189" t="s">
        <v>256</v>
      </c>
      <c r="AB40" s="190"/>
    </row>
    <row r="41" spans="1:28" s="105" customFormat="1" ht="13.5" customHeight="1">
      <c r="A41" s="101" t="s">
        <v>25</v>
      </c>
      <c r="B41" s="102" t="s">
        <v>322</v>
      </c>
      <c r="C41" s="101" t="s">
        <v>323</v>
      </c>
      <c r="D41" s="103">
        <f>+SUM(E41,+I41)</f>
        <v>354</v>
      </c>
      <c r="E41" s="103">
        <f>+SUM(G41,+H41)</f>
        <v>24</v>
      </c>
      <c r="F41" s="104">
        <f>IF(D41&gt;0,E41/D41*100,"-")</f>
        <v>6.7796610169491522</v>
      </c>
      <c r="G41" s="103">
        <v>24</v>
      </c>
      <c r="H41" s="103">
        <v>0</v>
      </c>
      <c r="I41" s="103">
        <f>+SUM(K41,+M41,+O41)</f>
        <v>330</v>
      </c>
      <c r="J41" s="104">
        <f>IF(D41&gt;0,I41/D41*100,"-")</f>
        <v>93.220338983050837</v>
      </c>
      <c r="K41" s="103">
        <v>0</v>
      </c>
      <c r="L41" s="104">
        <f>IF(D41&gt;0,K41/D41*100,"-")</f>
        <v>0</v>
      </c>
      <c r="M41" s="103">
        <v>0</v>
      </c>
      <c r="N41" s="104">
        <f>IF(D41&gt;0,M41/D41*100,"-")</f>
        <v>0</v>
      </c>
      <c r="O41" s="103">
        <v>330</v>
      </c>
      <c r="P41" s="103">
        <v>40</v>
      </c>
      <c r="Q41" s="104">
        <f>IF(D41&gt;0,O41/D41*100,"-")</f>
        <v>93.220338983050837</v>
      </c>
      <c r="R41" s="103">
        <v>6</v>
      </c>
      <c r="S41" s="101" t="s">
        <v>257</v>
      </c>
      <c r="T41" s="101"/>
      <c r="U41" s="101"/>
      <c r="V41" s="101"/>
      <c r="W41" s="101" t="s">
        <v>257</v>
      </c>
      <c r="X41" s="101"/>
      <c r="Y41" s="101"/>
      <c r="Z41" s="101"/>
      <c r="AA41" s="189" t="s">
        <v>256</v>
      </c>
      <c r="AB41" s="190"/>
    </row>
    <row r="42" spans="1:28" s="105" customFormat="1" ht="13.5" customHeight="1">
      <c r="A42" s="101" t="s">
        <v>25</v>
      </c>
      <c r="B42" s="102" t="s">
        <v>324</v>
      </c>
      <c r="C42" s="101" t="s">
        <v>325</v>
      </c>
      <c r="D42" s="103">
        <f>+SUM(E42,+I42)</f>
        <v>3162</v>
      </c>
      <c r="E42" s="103">
        <f>+SUM(G42,+H42)</f>
        <v>925</v>
      </c>
      <c r="F42" s="104">
        <f>IF(D42&gt;0,E42/D42*100,"-")</f>
        <v>29.253636938646427</v>
      </c>
      <c r="G42" s="103">
        <v>851</v>
      </c>
      <c r="H42" s="103">
        <v>74</v>
      </c>
      <c r="I42" s="103">
        <f>+SUM(K42,+M42,+O42)</f>
        <v>2237</v>
      </c>
      <c r="J42" s="104">
        <f>IF(D42&gt;0,I42/D42*100,"-")</f>
        <v>70.746363061353577</v>
      </c>
      <c r="K42" s="103">
        <v>0</v>
      </c>
      <c r="L42" s="104">
        <f>IF(D42&gt;0,K42/D42*100,"-")</f>
        <v>0</v>
      </c>
      <c r="M42" s="103">
        <v>0</v>
      </c>
      <c r="N42" s="104">
        <f>IF(D42&gt;0,M42/D42*100,"-")</f>
        <v>0</v>
      </c>
      <c r="O42" s="103">
        <v>2237</v>
      </c>
      <c r="P42" s="103">
        <v>1686</v>
      </c>
      <c r="Q42" s="104">
        <f>IF(D42&gt;0,O42/D42*100,"-")</f>
        <v>70.746363061353577</v>
      </c>
      <c r="R42" s="103">
        <v>6</v>
      </c>
      <c r="S42" s="101" t="s">
        <v>257</v>
      </c>
      <c r="T42" s="101"/>
      <c r="U42" s="101"/>
      <c r="V42" s="101"/>
      <c r="W42" s="101" t="s">
        <v>257</v>
      </c>
      <c r="X42" s="101"/>
      <c r="Y42" s="101"/>
      <c r="Z42" s="101"/>
      <c r="AA42" s="189" t="s">
        <v>256</v>
      </c>
      <c r="AB42" s="190"/>
    </row>
    <row r="43" spans="1:28" s="105" customFormat="1" ht="13.5" customHeight="1">
      <c r="A43" s="101" t="s">
        <v>25</v>
      </c>
      <c r="B43" s="102" t="s">
        <v>326</v>
      </c>
      <c r="C43" s="101" t="s">
        <v>327</v>
      </c>
      <c r="D43" s="103">
        <f>+SUM(E43,+I43)</f>
        <v>869</v>
      </c>
      <c r="E43" s="103">
        <f>+SUM(G43,+H43)</f>
        <v>163</v>
      </c>
      <c r="F43" s="104">
        <f>IF(D43&gt;0,E43/D43*100,"-")</f>
        <v>18.757192174913694</v>
      </c>
      <c r="G43" s="103">
        <v>163</v>
      </c>
      <c r="H43" s="103">
        <v>0</v>
      </c>
      <c r="I43" s="103">
        <f>+SUM(K43,+M43,+O43)</f>
        <v>706</v>
      </c>
      <c r="J43" s="104">
        <f>IF(D43&gt;0,I43/D43*100,"-")</f>
        <v>81.242807825086302</v>
      </c>
      <c r="K43" s="103">
        <v>0</v>
      </c>
      <c r="L43" s="104">
        <f>IF(D43&gt;0,K43/D43*100,"-")</f>
        <v>0</v>
      </c>
      <c r="M43" s="103">
        <v>0</v>
      </c>
      <c r="N43" s="104">
        <f>IF(D43&gt;0,M43/D43*100,"-")</f>
        <v>0</v>
      </c>
      <c r="O43" s="103">
        <v>706</v>
      </c>
      <c r="P43" s="103">
        <v>626</v>
      </c>
      <c r="Q43" s="104">
        <f>IF(D43&gt;0,O43/D43*100,"-")</f>
        <v>81.242807825086302</v>
      </c>
      <c r="R43" s="103">
        <v>10</v>
      </c>
      <c r="S43" s="101" t="s">
        <v>257</v>
      </c>
      <c r="T43" s="101"/>
      <c r="U43" s="101"/>
      <c r="V43" s="101"/>
      <c r="W43" s="101" t="s">
        <v>257</v>
      </c>
      <c r="X43" s="101"/>
      <c r="Y43" s="101"/>
      <c r="Z43" s="101"/>
      <c r="AA43" s="189" t="s">
        <v>256</v>
      </c>
      <c r="AB43" s="190"/>
    </row>
    <row r="44" spans="1:28" s="105" customFormat="1" ht="13.5" customHeight="1">
      <c r="A44" s="101" t="s">
        <v>25</v>
      </c>
      <c r="B44" s="102" t="s">
        <v>328</v>
      </c>
      <c r="C44" s="101" t="s">
        <v>329</v>
      </c>
      <c r="D44" s="103">
        <f>+SUM(E44,+I44)</f>
        <v>490</v>
      </c>
      <c r="E44" s="103">
        <f>+SUM(G44,+H44)</f>
        <v>53</v>
      </c>
      <c r="F44" s="104">
        <f>IF(D44&gt;0,E44/D44*100,"-")</f>
        <v>10.816326530612246</v>
      </c>
      <c r="G44" s="103">
        <v>53</v>
      </c>
      <c r="H44" s="103">
        <v>0</v>
      </c>
      <c r="I44" s="103">
        <f>+SUM(K44,+M44,+O44)</f>
        <v>437</v>
      </c>
      <c r="J44" s="104">
        <f>IF(D44&gt;0,I44/D44*100,"-")</f>
        <v>89.183673469387756</v>
      </c>
      <c r="K44" s="103">
        <v>0</v>
      </c>
      <c r="L44" s="104">
        <f>IF(D44&gt;0,K44/D44*100,"-")</f>
        <v>0</v>
      </c>
      <c r="M44" s="103">
        <v>0</v>
      </c>
      <c r="N44" s="104">
        <f>IF(D44&gt;0,M44/D44*100,"-")</f>
        <v>0</v>
      </c>
      <c r="O44" s="103">
        <v>437</v>
      </c>
      <c r="P44" s="103">
        <v>366</v>
      </c>
      <c r="Q44" s="104">
        <f>IF(D44&gt;0,O44/D44*100,"-")</f>
        <v>89.183673469387756</v>
      </c>
      <c r="R44" s="103">
        <v>1</v>
      </c>
      <c r="S44" s="101" t="s">
        <v>257</v>
      </c>
      <c r="T44" s="101"/>
      <c r="U44" s="101"/>
      <c r="V44" s="101"/>
      <c r="W44" s="101" t="s">
        <v>257</v>
      </c>
      <c r="X44" s="101"/>
      <c r="Y44" s="101"/>
      <c r="Z44" s="101"/>
      <c r="AA44" s="189" t="s">
        <v>256</v>
      </c>
      <c r="AB44" s="190"/>
    </row>
    <row r="45" spans="1:28" s="105" customFormat="1" ht="13.5" customHeight="1">
      <c r="A45" s="101" t="s">
        <v>25</v>
      </c>
      <c r="B45" s="102" t="s">
        <v>330</v>
      </c>
      <c r="C45" s="101" t="s">
        <v>331</v>
      </c>
      <c r="D45" s="103">
        <f>+SUM(E45,+I45)</f>
        <v>1324</v>
      </c>
      <c r="E45" s="103">
        <f>+SUM(G45,+H45)</f>
        <v>50</v>
      </c>
      <c r="F45" s="104">
        <f>IF(D45&gt;0,E45/D45*100,"-")</f>
        <v>3.7764350453172204</v>
      </c>
      <c r="G45" s="103">
        <v>50</v>
      </c>
      <c r="H45" s="103">
        <v>0</v>
      </c>
      <c r="I45" s="103">
        <f>+SUM(K45,+M45,+O45)</f>
        <v>1274</v>
      </c>
      <c r="J45" s="104">
        <f>IF(D45&gt;0,I45/D45*100,"-")</f>
        <v>96.223564954682786</v>
      </c>
      <c r="K45" s="103">
        <v>0</v>
      </c>
      <c r="L45" s="104">
        <f>IF(D45&gt;0,K45/D45*100,"-")</f>
        <v>0</v>
      </c>
      <c r="M45" s="103">
        <v>0</v>
      </c>
      <c r="N45" s="104">
        <f>IF(D45&gt;0,M45/D45*100,"-")</f>
        <v>0</v>
      </c>
      <c r="O45" s="103">
        <v>1274</v>
      </c>
      <c r="P45" s="103">
        <v>679</v>
      </c>
      <c r="Q45" s="104">
        <f>IF(D45&gt;0,O45/D45*100,"-")</f>
        <v>96.223564954682786</v>
      </c>
      <c r="R45" s="103">
        <v>11</v>
      </c>
      <c r="S45" s="101" t="s">
        <v>257</v>
      </c>
      <c r="T45" s="101"/>
      <c r="U45" s="101"/>
      <c r="V45" s="101"/>
      <c r="W45" s="101" t="s">
        <v>257</v>
      </c>
      <c r="X45" s="101"/>
      <c r="Y45" s="101"/>
      <c r="Z45" s="101"/>
      <c r="AA45" s="189" t="s">
        <v>256</v>
      </c>
      <c r="AB45" s="190"/>
    </row>
    <row r="46" spans="1:28" s="105" customFormat="1" ht="13.5" customHeight="1">
      <c r="A46" s="101" t="s">
        <v>25</v>
      </c>
      <c r="B46" s="102" t="s">
        <v>332</v>
      </c>
      <c r="C46" s="101" t="s">
        <v>333</v>
      </c>
      <c r="D46" s="103">
        <f>+SUM(E46,+I46)</f>
        <v>1679</v>
      </c>
      <c r="E46" s="103">
        <f>+SUM(G46,+H46)</f>
        <v>406</v>
      </c>
      <c r="F46" s="104">
        <f>IF(D46&gt;0,E46/D46*100,"-")</f>
        <v>24.18106015485408</v>
      </c>
      <c r="G46" s="103">
        <v>406</v>
      </c>
      <c r="H46" s="103">
        <v>0</v>
      </c>
      <c r="I46" s="103">
        <f>+SUM(K46,+M46,+O46)</f>
        <v>1273</v>
      </c>
      <c r="J46" s="104">
        <f>IF(D46&gt;0,I46/D46*100,"-")</f>
        <v>75.81893984514592</v>
      </c>
      <c r="K46" s="103">
        <v>0</v>
      </c>
      <c r="L46" s="104">
        <f>IF(D46&gt;0,K46/D46*100,"-")</f>
        <v>0</v>
      </c>
      <c r="M46" s="103">
        <v>0</v>
      </c>
      <c r="N46" s="104">
        <f>IF(D46&gt;0,M46/D46*100,"-")</f>
        <v>0</v>
      </c>
      <c r="O46" s="103">
        <v>1273</v>
      </c>
      <c r="P46" s="103">
        <v>931</v>
      </c>
      <c r="Q46" s="104">
        <f>IF(D46&gt;0,O46/D46*100,"-")</f>
        <v>75.81893984514592</v>
      </c>
      <c r="R46" s="103">
        <v>21</v>
      </c>
      <c r="S46" s="101" t="s">
        <v>257</v>
      </c>
      <c r="T46" s="101"/>
      <c r="U46" s="101"/>
      <c r="V46" s="101"/>
      <c r="W46" s="101" t="s">
        <v>257</v>
      </c>
      <c r="X46" s="101"/>
      <c r="Y46" s="101"/>
      <c r="Z46" s="101"/>
      <c r="AA46" s="189" t="s">
        <v>256</v>
      </c>
      <c r="AB46" s="190"/>
    </row>
    <row r="47" spans="1:28" s="105" customFormat="1" ht="13.5" customHeight="1">
      <c r="A47" s="101"/>
      <c r="B47" s="102"/>
      <c r="C47" s="101"/>
      <c r="D47" s="103"/>
      <c r="E47" s="103"/>
      <c r="F47" s="104"/>
      <c r="G47" s="103"/>
      <c r="H47" s="103"/>
      <c r="I47" s="103"/>
      <c r="J47" s="104"/>
      <c r="K47" s="103"/>
      <c r="L47" s="104"/>
      <c r="M47" s="103"/>
      <c r="N47" s="104"/>
      <c r="O47" s="103"/>
      <c r="P47" s="103"/>
      <c r="Q47" s="104"/>
      <c r="R47" s="103"/>
      <c r="S47" s="101"/>
      <c r="T47" s="101"/>
      <c r="U47" s="101"/>
      <c r="V47" s="101"/>
      <c r="W47" s="101"/>
      <c r="X47" s="101"/>
      <c r="Y47" s="101"/>
      <c r="Z47" s="101"/>
      <c r="AA47" s="190"/>
      <c r="AB47" s="190"/>
    </row>
    <row r="48" spans="1:28" s="105" customFormat="1" ht="13.5" customHeight="1">
      <c r="A48" s="101"/>
      <c r="B48" s="102"/>
      <c r="C48" s="101"/>
      <c r="D48" s="103"/>
      <c r="E48" s="103"/>
      <c r="F48" s="104"/>
      <c r="G48" s="103"/>
      <c r="H48" s="103"/>
      <c r="I48" s="103"/>
      <c r="J48" s="104"/>
      <c r="K48" s="103"/>
      <c r="L48" s="104"/>
      <c r="M48" s="103"/>
      <c r="N48" s="104"/>
      <c r="O48" s="103"/>
      <c r="P48" s="103"/>
      <c r="Q48" s="104"/>
      <c r="R48" s="103"/>
      <c r="S48" s="101"/>
      <c r="T48" s="101"/>
      <c r="U48" s="101"/>
      <c r="V48" s="101"/>
      <c r="W48" s="101"/>
      <c r="X48" s="101"/>
      <c r="Y48" s="101"/>
      <c r="Z48" s="101"/>
      <c r="AA48" s="190"/>
      <c r="AB48" s="190"/>
    </row>
    <row r="49" spans="1:28" s="105" customFormat="1" ht="13.5" customHeight="1">
      <c r="A49" s="101"/>
      <c r="B49" s="102"/>
      <c r="C49" s="101"/>
      <c r="D49" s="103"/>
      <c r="E49" s="103"/>
      <c r="F49" s="104"/>
      <c r="G49" s="103"/>
      <c r="H49" s="103"/>
      <c r="I49" s="103"/>
      <c r="J49" s="104"/>
      <c r="K49" s="103"/>
      <c r="L49" s="104"/>
      <c r="M49" s="103"/>
      <c r="N49" s="104"/>
      <c r="O49" s="103"/>
      <c r="P49" s="103"/>
      <c r="Q49" s="104"/>
      <c r="R49" s="103"/>
      <c r="S49" s="101"/>
      <c r="T49" s="101"/>
      <c r="U49" s="101"/>
      <c r="V49" s="101"/>
      <c r="W49" s="101"/>
      <c r="X49" s="101"/>
      <c r="Y49" s="101"/>
      <c r="Z49" s="101"/>
      <c r="AA49" s="190"/>
      <c r="AB49" s="190"/>
    </row>
    <row r="50" spans="1:28" s="105" customFormat="1" ht="13.5" customHeight="1">
      <c r="A50" s="101"/>
      <c r="B50" s="102"/>
      <c r="C50" s="101"/>
      <c r="D50" s="103"/>
      <c r="E50" s="103"/>
      <c r="F50" s="104"/>
      <c r="G50" s="103"/>
      <c r="H50" s="103"/>
      <c r="I50" s="103"/>
      <c r="J50" s="104"/>
      <c r="K50" s="103"/>
      <c r="L50" s="104"/>
      <c r="M50" s="103"/>
      <c r="N50" s="104"/>
      <c r="O50" s="103"/>
      <c r="P50" s="103"/>
      <c r="Q50" s="104"/>
      <c r="R50" s="103"/>
      <c r="S50" s="101"/>
      <c r="T50" s="101"/>
      <c r="U50" s="101"/>
      <c r="V50" s="101"/>
      <c r="W50" s="101"/>
      <c r="X50" s="101"/>
      <c r="Y50" s="101"/>
      <c r="Z50" s="101"/>
      <c r="AA50" s="190"/>
      <c r="AB50" s="190"/>
    </row>
    <row r="51" spans="1:28" s="105" customFormat="1" ht="13.5" customHeight="1">
      <c r="A51" s="101"/>
      <c r="B51" s="102"/>
      <c r="C51" s="101"/>
      <c r="D51" s="103"/>
      <c r="E51" s="103"/>
      <c r="F51" s="104"/>
      <c r="G51" s="103"/>
      <c r="H51" s="103"/>
      <c r="I51" s="103"/>
      <c r="J51" s="104"/>
      <c r="K51" s="103"/>
      <c r="L51" s="104"/>
      <c r="M51" s="103"/>
      <c r="N51" s="104"/>
      <c r="O51" s="103"/>
      <c r="P51" s="103"/>
      <c r="Q51" s="104"/>
      <c r="R51" s="103"/>
      <c r="S51" s="101"/>
      <c r="T51" s="101"/>
      <c r="U51" s="101"/>
      <c r="V51" s="101"/>
      <c r="W51" s="101"/>
      <c r="X51" s="101"/>
      <c r="Y51" s="101"/>
      <c r="Z51" s="101"/>
      <c r="AA51" s="190"/>
      <c r="AB51" s="190"/>
    </row>
    <row r="52" spans="1:28" s="105" customFormat="1" ht="13.5" customHeight="1">
      <c r="A52" s="101"/>
      <c r="B52" s="102"/>
      <c r="C52" s="101"/>
      <c r="D52" s="103"/>
      <c r="E52" s="103"/>
      <c r="F52" s="104"/>
      <c r="G52" s="103"/>
      <c r="H52" s="103"/>
      <c r="I52" s="103"/>
      <c r="J52" s="104"/>
      <c r="K52" s="103"/>
      <c r="L52" s="104"/>
      <c r="M52" s="103"/>
      <c r="N52" s="104"/>
      <c r="O52" s="103"/>
      <c r="P52" s="103"/>
      <c r="Q52" s="104"/>
      <c r="R52" s="103"/>
      <c r="S52" s="101"/>
      <c r="T52" s="101"/>
      <c r="U52" s="101"/>
      <c r="V52" s="101"/>
      <c r="W52" s="101"/>
      <c r="X52" s="101"/>
      <c r="Y52" s="101"/>
      <c r="Z52" s="101"/>
      <c r="AA52" s="190"/>
      <c r="AB52" s="190"/>
    </row>
    <row r="53" spans="1:28" s="105" customFormat="1" ht="13.5" customHeight="1">
      <c r="A53" s="101"/>
      <c r="B53" s="102"/>
      <c r="C53" s="101"/>
      <c r="D53" s="103"/>
      <c r="E53" s="103"/>
      <c r="F53" s="104"/>
      <c r="G53" s="103"/>
      <c r="H53" s="103"/>
      <c r="I53" s="103"/>
      <c r="J53" s="104"/>
      <c r="K53" s="103"/>
      <c r="L53" s="104"/>
      <c r="M53" s="103"/>
      <c r="N53" s="104"/>
      <c r="O53" s="103"/>
      <c r="P53" s="103"/>
      <c r="Q53" s="104"/>
      <c r="R53" s="103"/>
      <c r="S53" s="101"/>
      <c r="T53" s="101"/>
      <c r="U53" s="101"/>
      <c r="V53" s="101"/>
      <c r="W53" s="101"/>
      <c r="X53" s="101"/>
      <c r="Y53" s="101"/>
      <c r="Z53" s="101"/>
      <c r="AA53" s="190"/>
      <c r="AB53" s="190"/>
    </row>
    <row r="54" spans="1:28" s="105" customFormat="1" ht="13.5" customHeight="1">
      <c r="A54" s="101"/>
      <c r="B54" s="102"/>
      <c r="C54" s="101"/>
      <c r="D54" s="103"/>
      <c r="E54" s="103"/>
      <c r="F54" s="104"/>
      <c r="G54" s="103"/>
      <c r="H54" s="103"/>
      <c r="I54" s="103"/>
      <c r="J54" s="104"/>
      <c r="K54" s="103"/>
      <c r="L54" s="104"/>
      <c r="M54" s="103"/>
      <c r="N54" s="104"/>
      <c r="O54" s="103"/>
      <c r="P54" s="103"/>
      <c r="Q54" s="104"/>
      <c r="R54" s="103"/>
      <c r="S54" s="101"/>
      <c r="T54" s="101"/>
      <c r="U54" s="101"/>
      <c r="V54" s="101"/>
      <c r="W54" s="101"/>
      <c r="X54" s="101"/>
      <c r="Y54" s="101"/>
      <c r="Z54" s="101"/>
      <c r="AA54" s="190"/>
      <c r="AB54" s="190"/>
    </row>
    <row r="55" spans="1:28" s="105" customFormat="1" ht="13.5" customHeight="1">
      <c r="A55" s="101"/>
      <c r="B55" s="102"/>
      <c r="C55" s="101"/>
      <c r="D55" s="103"/>
      <c r="E55" s="103"/>
      <c r="F55" s="104"/>
      <c r="G55" s="103"/>
      <c r="H55" s="103"/>
      <c r="I55" s="103"/>
      <c r="J55" s="104"/>
      <c r="K55" s="103"/>
      <c r="L55" s="104"/>
      <c r="M55" s="103"/>
      <c r="N55" s="104"/>
      <c r="O55" s="103"/>
      <c r="P55" s="103"/>
      <c r="Q55" s="104"/>
      <c r="R55" s="103"/>
      <c r="S55" s="101"/>
      <c r="T55" s="101"/>
      <c r="U55" s="101"/>
      <c r="V55" s="101"/>
      <c r="W55" s="101"/>
      <c r="X55" s="101"/>
      <c r="Y55" s="101"/>
      <c r="Z55" s="101"/>
      <c r="AA55" s="190"/>
      <c r="AB55" s="190"/>
    </row>
    <row r="56" spans="1:28" s="105" customFormat="1" ht="13.5" customHeight="1">
      <c r="A56" s="101"/>
      <c r="B56" s="102"/>
      <c r="C56" s="101"/>
      <c r="D56" s="103"/>
      <c r="E56" s="103"/>
      <c r="F56" s="104"/>
      <c r="G56" s="103"/>
      <c r="H56" s="103"/>
      <c r="I56" s="103"/>
      <c r="J56" s="104"/>
      <c r="K56" s="103"/>
      <c r="L56" s="104"/>
      <c r="M56" s="103"/>
      <c r="N56" s="104"/>
      <c r="O56" s="103"/>
      <c r="P56" s="103"/>
      <c r="Q56" s="104"/>
      <c r="R56" s="103"/>
      <c r="S56" s="101"/>
      <c r="T56" s="101"/>
      <c r="U56" s="101"/>
      <c r="V56" s="101"/>
      <c r="W56" s="101"/>
      <c r="X56" s="101"/>
      <c r="Y56" s="101"/>
      <c r="Z56" s="101"/>
      <c r="AA56" s="190"/>
      <c r="AB56" s="190"/>
    </row>
    <row r="57" spans="1:28" s="105" customFormat="1" ht="13.5" customHeight="1">
      <c r="A57" s="101"/>
      <c r="B57" s="102"/>
      <c r="C57" s="101"/>
      <c r="D57" s="103"/>
      <c r="E57" s="103"/>
      <c r="F57" s="104"/>
      <c r="G57" s="103"/>
      <c r="H57" s="103"/>
      <c r="I57" s="103"/>
      <c r="J57" s="104"/>
      <c r="K57" s="103"/>
      <c r="L57" s="104"/>
      <c r="M57" s="103"/>
      <c r="N57" s="104"/>
      <c r="O57" s="103"/>
      <c r="P57" s="103"/>
      <c r="Q57" s="104"/>
      <c r="R57" s="103"/>
      <c r="S57" s="101"/>
      <c r="T57" s="101"/>
      <c r="U57" s="101"/>
      <c r="V57" s="101"/>
      <c r="W57" s="101"/>
      <c r="X57" s="101"/>
      <c r="Y57" s="101"/>
      <c r="Z57" s="101"/>
      <c r="AA57" s="190"/>
      <c r="AB57" s="190"/>
    </row>
    <row r="58" spans="1:28" s="105" customFormat="1" ht="13.5" customHeight="1">
      <c r="A58" s="101"/>
      <c r="B58" s="102"/>
      <c r="C58" s="101"/>
      <c r="D58" s="103"/>
      <c r="E58" s="103"/>
      <c r="F58" s="104"/>
      <c r="G58" s="103"/>
      <c r="H58" s="103"/>
      <c r="I58" s="103"/>
      <c r="J58" s="104"/>
      <c r="K58" s="103"/>
      <c r="L58" s="104"/>
      <c r="M58" s="103"/>
      <c r="N58" s="104"/>
      <c r="O58" s="103"/>
      <c r="P58" s="103"/>
      <c r="Q58" s="104"/>
      <c r="R58" s="103"/>
      <c r="S58" s="101"/>
      <c r="T58" s="101"/>
      <c r="U58" s="101"/>
      <c r="V58" s="101"/>
      <c r="W58" s="101"/>
      <c r="X58" s="101"/>
      <c r="Y58" s="101"/>
      <c r="Z58" s="101"/>
      <c r="AA58" s="190"/>
      <c r="AB58" s="190"/>
    </row>
    <row r="59" spans="1:28" s="105" customFormat="1" ht="13.5" customHeight="1">
      <c r="A59" s="101"/>
      <c r="B59" s="102"/>
      <c r="C59" s="101"/>
      <c r="D59" s="103"/>
      <c r="E59" s="103"/>
      <c r="F59" s="104"/>
      <c r="G59" s="103"/>
      <c r="H59" s="103"/>
      <c r="I59" s="103"/>
      <c r="J59" s="104"/>
      <c r="K59" s="103"/>
      <c r="L59" s="104"/>
      <c r="M59" s="103"/>
      <c r="N59" s="104"/>
      <c r="O59" s="103"/>
      <c r="P59" s="103"/>
      <c r="Q59" s="104"/>
      <c r="R59" s="103"/>
      <c r="S59" s="101"/>
      <c r="T59" s="101"/>
      <c r="U59" s="101"/>
      <c r="V59" s="101"/>
      <c r="W59" s="101"/>
      <c r="X59" s="101"/>
      <c r="Y59" s="101"/>
      <c r="Z59" s="101"/>
      <c r="AA59" s="190"/>
      <c r="AB59" s="190"/>
    </row>
    <row r="60" spans="1:28" s="105" customFormat="1" ht="13.5" customHeight="1">
      <c r="A60" s="101"/>
      <c r="B60" s="102"/>
      <c r="C60" s="101"/>
      <c r="D60" s="103"/>
      <c r="E60" s="103"/>
      <c r="F60" s="104"/>
      <c r="G60" s="103"/>
      <c r="H60" s="103"/>
      <c r="I60" s="103"/>
      <c r="J60" s="104"/>
      <c r="K60" s="103"/>
      <c r="L60" s="104"/>
      <c r="M60" s="103"/>
      <c r="N60" s="104"/>
      <c r="O60" s="103"/>
      <c r="P60" s="103"/>
      <c r="Q60" s="104"/>
      <c r="R60" s="103"/>
      <c r="S60" s="101"/>
      <c r="T60" s="101"/>
      <c r="U60" s="101"/>
      <c r="V60" s="101"/>
      <c r="W60" s="101"/>
      <c r="X60" s="101"/>
      <c r="Y60" s="101"/>
      <c r="Z60" s="101"/>
      <c r="AA60" s="190"/>
      <c r="AB60" s="190"/>
    </row>
    <row r="61" spans="1:28" s="105" customFormat="1" ht="13.5" customHeight="1">
      <c r="A61" s="101"/>
      <c r="B61" s="102"/>
      <c r="C61" s="101"/>
      <c r="D61" s="103"/>
      <c r="E61" s="103"/>
      <c r="F61" s="104"/>
      <c r="G61" s="103"/>
      <c r="H61" s="103"/>
      <c r="I61" s="103"/>
      <c r="J61" s="104"/>
      <c r="K61" s="103"/>
      <c r="L61" s="104"/>
      <c r="M61" s="103"/>
      <c r="N61" s="104"/>
      <c r="O61" s="103"/>
      <c r="P61" s="103"/>
      <c r="Q61" s="104"/>
      <c r="R61" s="103"/>
      <c r="S61" s="101"/>
      <c r="T61" s="101"/>
      <c r="U61" s="101"/>
      <c r="V61" s="101"/>
      <c r="W61" s="101"/>
      <c r="X61" s="101"/>
      <c r="Y61" s="101"/>
      <c r="Z61" s="101"/>
      <c r="AA61" s="190"/>
      <c r="AB61" s="190"/>
    </row>
    <row r="62" spans="1:28" s="105" customFormat="1" ht="13.5" customHeight="1">
      <c r="A62" s="101"/>
      <c r="B62" s="102"/>
      <c r="C62" s="101"/>
      <c r="D62" s="103"/>
      <c r="E62" s="103"/>
      <c r="F62" s="104"/>
      <c r="G62" s="103"/>
      <c r="H62" s="103"/>
      <c r="I62" s="103"/>
      <c r="J62" s="104"/>
      <c r="K62" s="103"/>
      <c r="L62" s="104"/>
      <c r="M62" s="103"/>
      <c r="N62" s="104"/>
      <c r="O62" s="103"/>
      <c r="P62" s="103"/>
      <c r="Q62" s="104"/>
      <c r="R62" s="103"/>
      <c r="S62" s="101"/>
      <c r="T62" s="101"/>
      <c r="U62" s="101"/>
      <c r="V62" s="101"/>
      <c r="W62" s="101"/>
      <c r="X62" s="101"/>
      <c r="Y62" s="101"/>
      <c r="Z62" s="101"/>
      <c r="AA62" s="190"/>
      <c r="AB62" s="190"/>
    </row>
    <row r="63" spans="1:28" s="105" customFormat="1" ht="13.5" customHeight="1">
      <c r="A63" s="101"/>
      <c r="B63" s="102"/>
      <c r="C63" s="101"/>
      <c r="D63" s="103"/>
      <c r="E63" s="103"/>
      <c r="F63" s="104"/>
      <c r="G63" s="103"/>
      <c r="H63" s="103"/>
      <c r="I63" s="103"/>
      <c r="J63" s="104"/>
      <c r="K63" s="103"/>
      <c r="L63" s="104"/>
      <c r="M63" s="103"/>
      <c r="N63" s="104"/>
      <c r="O63" s="103"/>
      <c r="P63" s="103"/>
      <c r="Q63" s="104"/>
      <c r="R63" s="103"/>
      <c r="S63" s="101"/>
      <c r="T63" s="101"/>
      <c r="U63" s="101"/>
      <c r="V63" s="101"/>
      <c r="W63" s="101"/>
      <c r="X63" s="101"/>
      <c r="Y63" s="101"/>
      <c r="Z63" s="101"/>
      <c r="AA63" s="190"/>
      <c r="AB63" s="190"/>
    </row>
    <row r="64" spans="1:28" s="105" customFormat="1" ht="13.5" customHeight="1">
      <c r="A64" s="101"/>
      <c r="B64" s="102"/>
      <c r="C64" s="101"/>
      <c r="D64" s="103"/>
      <c r="E64" s="103"/>
      <c r="F64" s="104"/>
      <c r="G64" s="103"/>
      <c r="H64" s="103"/>
      <c r="I64" s="103"/>
      <c r="J64" s="104"/>
      <c r="K64" s="103"/>
      <c r="L64" s="104"/>
      <c r="M64" s="103"/>
      <c r="N64" s="104"/>
      <c r="O64" s="103"/>
      <c r="P64" s="103"/>
      <c r="Q64" s="104"/>
      <c r="R64" s="103"/>
      <c r="S64" s="101"/>
      <c r="T64" s="101"/>
      <c r="U64" s="101"/>
      <c r="V64" s="101"/>
      <c r="W64" s="101"/>
      <c r="X64" s="101"/>
      <c r="Y64" s="101"/>
      <c r="Z64" s="101"/>
      <c r="AA64" s="190"/>
      <c r="AB64" s="190"/>
    </row>
    <row r="65" spans="1:28" s="105" customFormat="1" ht="13.5" customHeight="1">
      <c r="A65" s="101"/>
      <c r="B65" s="102"/>
      <c r="C65" s="101"/>
      <c r="D65" s="103"/>
      <c r="E65" s="103"/>
      <c r="F65" s="104"/>
      <c r="G65" s="103"/>
      <c r="H65" s="103"/>
      <c r="I65" s="103"/>
      <c r="J65" s="104"/>
      <c r="K65" s="103"/>
      <c r="L65" s="104"/>
      <c r="M65" s="103"/>
      <c r="N65" s="104"/>
      <c r="O65" s="103"/>
      <c r="P65" s="103"/>
      <c r="Q65" s="104"/>
      <c r="R65" s="103"/>
      <c r="S65" s="101"/>
      <c r="T65" s="101"/>
      <c r="U65" s="101"/>
      <c r="V65" s="101"/>
      <c r="W65" s="101"/>
      <c r="X65" s="101"/>
      <c r="Y65" s="101"/>
      <c r="Z65" s="101"/>
      <c r="AA65" s="190"/>
      <c r="AB65" s="190"/>
    </row>
    <row r="66" spans="1:28" s="105" customFormat="1" ht="13.5" customHeight="1">
      <c r="A66" s="101"/>
      <c r="B66" s="102"/>
      <c r="C66" s="101"/>
      <c r="D66" s="103"/>
      <c r="E66" s="103"/>
      <c r="F66" s="104"/>
      <c r="G66" s="103"/>
      <c r="H66" s="103"/>
      <c r="I66" s="103"/>
      <c r="J66" s="104"/>
      <c r="K66" s="103"/>
      <c r="L66" s="104"/>
      <c r="M66" s="103"/>
      <c r="N66" s="104"/>
      <c r="O66" s="103"/>
      <c r="P66" s="103"/>
      <c r="Q66" s="104"/>
      <c r="R66" s="103"/>
      <c r="S66" s="101"/>
      <c r="T66" s="101"/>
      <c r="U66" s="101"/>
      <c r="V66" s="101"/>
      <c r="W66" s="101"/>
      <c r="X66" s="101"/>
      <c r="Y66" s="101"/>
      <c r="Z66" s="101"/>
      <c r="AA66" s="190"/>
      <c r="AB66" s="190"/>
    </row>
    <row r="67" spans="1:28" s="105" customFormat="1" ht="13.5" customHeight="1">
      <c r="A67" s="101"/>
      <c r="B67" s="102"/>
      <c r="C67" s="101"/>
      <c r="D67" s="103"/>
      <c r="E67" s="103"/>
      <c r="F67" s="104"/>
      <c r="G67" s="103"/>
      <c r="H67" s="103"/>
      <c r="I67" s="103"/>
      <c r="J67" s="104"/>
      <c r="K67" s="103"/>
      <c r="L67" s="104"/>
      <c r="M67" s="103"/>
      <c r="N67" s="104"/>
      <c r="O67" s="103"/>
      <c r="P67" s="103"/>
      <c r="Q67" s="104"/>
      <c r="R67" s="103"/>
      <c r="S67" s="101"/>
      <c r="T67" s="101"/>
      <c r="U67" s="101"/>
      <c r="V67" s="101"/>
      <c r="W67" s="101"/>
      <c r="X67" s="101"/>
      <c r="Y67" s="101"/>
      <c r="Z67" s="101"/>
      <c r="AA67" s="190"/>
      <c r="AB67" s="190"/>
    </row>
    <row r="68" spans="1:28" s="105" customFormat="1" ht="13.5" customHeight="1">
      <c r="A68" s="101"/>
      <c r="B68" s="102"/>
      <c r="C68" s="101"/>
      <c r="D68" s="103"/>
      <c r="E68" s="103"/>
      <c r="F68" s="104"/>
      <c r="G68" s="103"/>
      <c r="H68" s="103"/>
      <c r="I68" s="103"/>
      <c r="J68" s="104"/>
      <c r="K68" s="103"/>
      <c r="L68" s="104"/>
      <c r="M68" s="103"/>
      <c r="N68" s="104"/>
      <c r="O68" s="103"/>
      <c r="P68" s="103"/>
      <c r="Q68" s="104"/>
      <c r="R68" s="103"/>
      <c r="S68" s="101"/>
      <c r="T68" s="101"/>
      <c r="U68" s="101"/>
      <c r="V68" s="101"/>
      <c r="W68" s="101"/>
      <c r="X68" s="101"/>
      <c r="Y68" s="101"/>
      <c r="Z68" s="101"/>
      <c r="AA68" s="190"/>
      <c r="AB68" s="190"/>
    </row>
    <row r="69" spans="1:28" s="105" customFormat="1" ht="13.5" customHeight="1">
      <c r="A69" s="101"/>
      <c r="B69" s="102"/>
      <c r="C69" s="101"/>
      <c r="D69" s="103"/>
      <c r="E69" s="103"/>
      <c r="F69" s="104"/>
      <c r="G69" s="103"/>
      <c r="H69" s="103"/>
      <c r="I69" s="103"/>
      <c r="J69" s="104"/>
      <c r="K69" s="103"/>
      <c r="L69" s="104"/>
      <c r="M69" s="103"/>
      <c r="N69" s="104"/>
      <c r="O69" s="103"/>
      <c r="P69" s="103"/>
      <c r="Q69" s="104"/>
      <c r="R69" s="103"/>
      <c r="S69" s="101"/>
      <c r="T69" s="101"/>
      <c r="U69" s="101"/>
      <c r="V69" s="101"/>
      <c r="W69" s="101"/>
      <c r="X69" s="101"/>
      <c r="Y69" s="101"/>
      <c r="Z69" s="101"/>
      <c r="AA69" s="190"/>
      <c r="AB69" s="190"/>
    </row>
    <row r="70" spans="1:28" s="105" customFormat="1" ht="13.5" customHeight="1">
      <c r="A70" s="101"/>
      <c r="B70" s="102"/>
      <c r="C70" s="101"/>
      <c r="D70" s="103"/>
      <c r="E70" s="103"/>
      <c r="F70" s="104"/>
      <c r="G70" s="103"/>
      <c r="H70" s="103"/>
      <c r="I70" s="103"/>
      <c r="J70" s="104"/>
      <c r="K70" s="103"/>
      <c r="L70" s="104"/>
      <c r="M70" s="103"/>
      <c r="N70" s="104"/>
      <c r="O70" s="103"/>
      <c r="P70" s="103"/>
      <c r="Q70" s="104"/>
      <c r="R70" s="103"/>
      <c r="S70" s="101"/>
      <c r="T70" s="101"/>
      <c r="U70" s="101"/>
      <c r="V70" s="101"/>
      <c r="W70" s="101"/>
      <c r="X70" s="101"/>
      <c r="Y70" s="101"/>
      <c r="Z70" s="101"/>
      <c r="AA70" s="190"/>
      <c r="AB70" s="190"/>
    </row>
    <row r="71" spans="1:28" s="105" customFormat="1" ht="13.5" customHeight="1">
      <c r="A71" s="101"/>
      <c r="B71" s="102"/>
      <c r="C71" s="101"/>
      <c r="D71" s="103"/>
      <c r="E71" s="103"/>
      <c r="F71" s="104"/>
      <c r="G71" s="103"/>
      <c r="H71" s="103"/>
      <c r="I71" s="103"/>
      <c r="J71" s="104"/>
      <c r="K71" s="103"/>
      <c r="L71" s="104"/>
      <c r="M71" s="103"/>
      <c r="N71" s="104"/>
      <c r="O71" s="103"/>
      <c r="P71" s="103"/>
      <c r="Q71" s="104"/>
      <c r="R71" s="103"/>
      <c r="S71" s="101"/>
      <c r="T71" s="101"/>
      <c r="U71" s="101"/>
      <c r="V71" s="101"/>
      <c r="W71" s="101"/>
      <c r="X71" s="101"/>
      <c r="Y71" s="101"/>
      <c r="Z71" s="101"/>
      <c r="AA71" s="190"/>
      <c r="AB71" s="190"/>
    </row>
    <row r="72" spans="1:28" s="105" customFormat="1" ht="13.5" customHeight="1">
      <c r="A72" s="101"/>
      <c r="B72" s="102"/>
      <c r="C72" s="101"/>
      <c r="D72" s="103"/>
      <c r="E72" s="103"/>
      <c r="F72" s="104"/>
      <c r="G72" s="103"/>
      <c r="H72" s="103"/>
      <c r="I72" s="103"/>
      <c r="J72" s="104"/>
      <c r="K72" s="103"/>
      <c r="L72" s="104"/>
      <c r="M72" s="103"/>
      <c r="N72" s="104"/>
      <c r="O72" s="103"/>
      <c r="P72" s="103"/>
      <c r="Q72" s="104"/>
      <c r="R72" s="103"/>
      <c r="S72" s="101"/>
      <c r="T72" s="101"/>
      <c r="U72" s="101"/>
      <c r="V72" s="101"/>
      <c r="W72" s="101"/>
      <c r="X72" s="101"/>
      <c r="Y72" s="101"/>
      <c r="Z72" s="101"/>
      <c r="AA72" s="190"/>
      <c r="AB72" s="190"/>
    </row>
    <row r="73" spans="1:28" s="105" customFormat="1" ht="13.5" customHeight="1">
      <c r="A73" s="101"/>
      <c r="B73" s="102"/>
      <c r="C73" s="101"/>
      <c r="D73" s="103"/>
      <c r="E73" s="103"/>
      <c r="F73" s="104"/>
      <c r="G73" s="103"/>
      <c r="H73" s="103"/>
      <c r="I73" s="103"/>
      <c r="J73" s="104"/>
      <c r="K73" s="103"/>
      <c r="L73" s="104"/>
      <c r="M73" s="103"/>
      <c r="N73" s="104"/>
      <c r="O73" s="103"/>
      <c r="P73" s="103"/>
      <c r="Q73" s="104"/>
      <c r="R73" s="103"/>
      <c r="S73" s="101"/>
      <c r="T73" s="101"/>
      <c r="U73" s="101"/>
      <c r="V73" s="101"/>
      <c r="W73" s="101"/>
      <c r="X73" s="101"/>
      <c r="Y73" s="101"/>
      <c r="Z73" s="101"/>
      <c r="AA73" s="190"/>
      <c r="AB73" s="190"/>
    </row>
    <row r="74" spans="1:28" s="105" customFormat="1" ht="13.5" customHeight="1">
      <c r="A74" s="101"/>
      <c r="B74" s="102"/>
      <c r="C74" s="101"/>
      <c r="D74" s="103"/>
      <c r="E74" s="103"/>
      <c r="F74" s="104"/>
      <c r="G74" s="103"/>
      <c r="H74" s="103"/>
      <c r="I74" s="103"/>
      <c r="J74" s="104"/>
      <c r="K74" s="103"/>
      <c r="L74" s="104"/>
      <c r="M74" s="103"/>
      <c r="N74" s="104"/>
      <c r="O74" s="103"/>
      <c r="P74" s="103"/>
      <c r="Q74" s="104"/>
      <c r="R74" s="103"/>
      <c r="S74" s="101"/>
      <c r="T74" s="101"/>
      <c r="U74" s="101"/>
      <c r="V74" s="101"/>
      <c r="W74" s="101"/>
      <c r="X74" s="101"/>
      <c r="Y74" s="101"/>
      <c r="Z74" s="101"/>
      <c r="AA74" s="190"/>
      <c r="AB74" s="190"/>
    </row>
    <row r="75" spans="1:28" s="105" customFormat="1" ht="13.5" customHeight="1">
      <c r="A75" s="101"/>
      <c r="B75" s="102"/>
      <c r="C75" s="101"/>
      <c r="D75" s="103"/>
      <c r="E75" s="103"/>
      <c r="F75" s="104"/>
      <c r="G75" s="103"/>
      <c r="H75" s="103"/>
      <c r="I75" s="103"/>
      <c r="J75" s="104"/>
      <c r="K75" s="103"/>
      <c r="L75" s="104"/>
      <c r="M75" s="103"/>
      <c r="N75" s="104"/>
      <c r="O75" s="103"/>
      <c r="P75" s="103"/>
      <c r="Q75" s="104"/>
      <c r="R75" s="103"/>
      <c r="S75" s="101"/>
      <c r="T75" s="101"/>
      <c r="U75" s="101"/>
      <c r="V75" s="101"/>
      <c r="W75" s="101"/>
      <c r="X75" s="101"/>
      <c r="Y75" s="101"/>
      <c r="Z75" s="101"/>
      <c r="AA75" s="190"/>
      <c r="AB75" s="190"/>
    </row>
    <row r="76" spans="1:28" s="105" customFormat="1" ht="13.5" customHeight="1">
      <c r="A76" s="101"/>
      <c r="B76" s="102"/>
      <c r="C76" s="101"/>
      <c r="D76" s="103"/>
      <c r="E76" s="103"/>
      <c r="F76" s="104"/>
      <c r="G76" s="103"/>
      <c r="H76" s="103"/>
      <c r="I76" s="103"/>
      <c r="J76" s="104"/>
      <c r="K76" s="103"/>
      <c r="L76" s="104"/>
      <c r="M76" s="103"/>
      <c r="N76" s="104"/>
      <c r="O76" s="103"/>
      <c r="P76" s="103"/>
      <c r="Q76" s="104"/>
      <c r="R76" s="103"/>
      <c r="S76" s="101"/>
      <c r="T76" s="101"/>
      <c r="U76" s="101"/>
      <c r="V76" s="101"/>
      <c r="W76" s="101"/>
      <c r="X76" s="101"/>
      <c r="Y76" s="101"/>
      <c r="Z76" s="101"/>
      <c r="AA76" s="190"/>
      <c r="AB76" s="190"/>
    </row>
    <row r="77" spans="1:28" s="105" customFormat="1" ht="13.5" customHeight="1">
      <c r="A77" s="101"/>
      <c r="B77" s="102"/>
      <c r="C77" s="101"/>
      <c r="D77" s="103"/>
      <c r="E77" s="103"/>
      <c r="F77" s="104"/>
      <c r="G77" s="103"/>
      <c r="H77" s="103"/>
      <c r="I77" s="103"/>
      <c r="J77" s="104"/>
      <c r="K77" s="103"/>
      <c r="L77" s="104"/>
      <c r="M77" s="103"/>
      <c r="N77" s="104"/>
      <c r="O77" s="103"/>
      <c r="P77" s="103"/>
      <c r="Q77" s="104"/>
      <c r="R77" s="103"/>
      <c r="S77" s="101"/>
      <c r="T77" s="101"/>
      <c r="U77" s="101"/>
      <c r="V77" s="101"/>
      <c r="W77" s="101"/>
      <c r="X77" s="101"/>
      <c r="Y77" s="101"/>
      <c r="Z77" s="101"/>
      <c r="AA77" s="190"/>
      <c r="AB77" s="190"/>
    </row>
    <row r="78" spans="1:28" s="105" customFormat="1" ht="13.5" customHeight="1">
      <c r="A78" s="101"/>
      <c r="B78" s="102"/>
      <c r="C78" s="101"/>
      <c r="D78" s="103"/>
      <c r="E78" s="103"/>
      <c r="F78" s="104"/>
      <c r="G78" s="103"/>
      <c r="H78" s="103"/>
      <c r="I78" s="103"/>
      <c r="J78" s="104"/>
      <c r="K78" s="103"/>
      <c r="L78" s="104"/>
      <c r="M78" s="103"/>
      <c r="N78" s="104"/>
      <c r="O78" s="103"/>
      <c r="P78" s="103"/>
      <c r="Q78" s="104"/>
      <c r="R78" s="103"/>
      <c r="S78" s="101"/>
      <c r="T78" s="101"/>
      <c r="U78" s="101"/>
      <c r="V78" s="101"/>
      <c r="W78" s="101"/>
      <c r="X78" s="101"/>
      <c r="Y78" s="101"/>
      <c r="Z78" s="101"/>
      <c r="AA78" s="190"/>
      <c r="AB78" s="190"/>
    </row>
    <row r="79" spans="1:28" s="105" customFormat="1" ht="13.5" customHeight="1">
      <c r="A79" s="101"/>
      <c r="B79" s="102"/>
      <c r="C79" s="101"/>
      <c r="D79" s="103"/>
      <c r="E79" s="103"/>
      <c r="F79" s="104"/>
      <c r="G79" s="103"/>
      <c r="H79" s="103"/>
      <c r="I79" s="103"/>
      <c r="J79" s="104"/>
      <c r="K79" s="103"/>
      <c r="L79" s="104"/>
      <c r="M79" s="103"/>
      <c r="N79" s="104"/>
      <c r="O79" s="103"/>
      <c r="P79" s="103"/>
      <c r="Q79" s="104"/>
      <c r="R79" s="103"/>
      <c r="S79" s="101"/>
      <c r="T79" s="101"/>
      <c r="U79" s="101"/>
      <c r="V79" s="101"/>
      <c r="W79" s="101"/>
      <c r="X79" s="101"/>
      <c r="Y79" s="101"/>
      <c r="Z79" s="101"/>
      <c r="AA79" s="190"/>
      <c r="AB79" s="190"/>
    </row>
    <row r="80" spans="1:28" s="105" customFormat="1" ht="13.5" customHeight="1">
      <c r="A80" s="101"/>
      <c r="B80" s="102"/>
      <c r="C80" s="101"/>
      <c r="D80" s="103"/>
      <c r="E80" s="103"/>
      <c r="F80" s="104"/>
      <c r="G80" s="103"/>
      <c r="H80" s="103"/>
      <c r="I80" s="103"/>
      <c r="J80" s="104"/>
      <c r="K80" s="103"/>
      <c r="L80" s="104"/>
      <c r="M80" s="103"/>
      <c r="N80" s="104"/>
      <c r="O80" s="103"/>
      <c r="P80" s="103"/>
      <c r="Q80" s="104"/>
      <c r="R80" s="103"/>
      <c r="S80" s="101"/>
      <c r="T80" s="101"/>
      <c r="U80" s="101"/>
      <c r="V80" s="101"/>
      <c r="W80" s="101"/>
      <c r="X80" s="101"/>
      <c r="Y80" s="101"/>
      <c r="Z80" s="101"/>
      <c r="AA80" s="190"/>
      <c r="AB80" s="190"/>
    </row>
    <row r="81" spans="1:28" s="105" customFormat="1" ht="13.5" customHeight="1">
      <c r="A81" s="101"/>
      <c r="B81" s="102"/>
      <c r="C81" s="101"/>
      <c r="D81" s="103"/>
      <c r="E81" s="103"/>
      <c r="F81" s="104"/>
      <c r="G81" s="103"/>
      <c r="H81" s="103"/>
      <c r="I81" s="103"/>
      <c r="J81" s="104"/>
      <c r="K81" s="103"/>
      <c r="L81" s="104"/>
      <c r="M81" s="103"/>
      <c r="N81" s="104"/>
      <c r="O81" s="103"/>
      <c r="P81" s="103"/>
      <c r="Q81" s="104"/>
      <c r="R81" s="103"/>
      <c r="S81" s="101"/>
      <c r="T81" s="101"/>
      <c r="U81" s="101"/>
      <c r="V81" s="101"/>
      <c r="W81" s="101"/>
      <c r="X81" s="101"/>
      <c r="Y81" s="101"/>
      <c r="Z81" s="101"/>
      <c r="AA81" s="190"/>
      <c r="AB81" s="190"/>
    </row>
    <row r="82" spans="1:28" s="105" customFormat="1" ht="13.5" customHeight="1">
      <c r="A82" s="101"/>
      <c r="B82" s="102"/>
      <c r="C82" s="101"/>
      <c r="D82" s="103"/>
      <c r="E82" s="103"/>
      <c r="F82" s="104"/>
      <c r="G82" s="103"/>
      <c r="H82" s="103"/>
      <c r="I82" s="103"/>
      <c r="J82" s="104"/>
      <c r="K82" s="103"/>
      <c r="L82" s="104"/>
      <c r="M82" s="103"/>
      <c r="N82" s="104"/>
      <c r="O82" s="103"/>
      <c r="P82" s="103"/>
      <c r="Q82" s="104"/>
      <c r="R82" s="103"/>
      <c r="S82" s="101"/>
      <c r="T82" s="101"/>
      <c r="U82" s="101"/>
      <c r="V82" s="101"/>
      <c r="W82" s="101"/>
      <c r="X82" s="101"/>
      <c r="Y82" s="101"/>
      <c r="Z82" s="101"/>
      <c r="AA82" s="190"/>
      <c r="AB82" s="190"/>
    </row>
    <row r="83" spans="1:28" s="105" customFormat="1" ht="13.5" customHeight="1">
      <c r="A83" s="101"/>
      <c r="B83" s="102"/>
      <c r="C83" s="101"/>
      <c r="D83" s="103"/>
      <c r="E83" s="103"/>
      <c r="F83" s="104"/>
      <c r="G83" s="103"/>
      <c r="H83" s="103"/>
      <c r="I83" s="103"/>
      <c r="J83" s="104"/>
      <c r="K83" s="103"/>
      <c r="L83" s="104"/>
      <c r="M83" s="103"/>
      <c r="N83" s="104"/>
      <c r="O83" s="103"/>
      <c r="P83" s="103"/>
      <c r="Q83" s="104"/>
      <c r="R83" s="103"/>
      <c r="S83" s="101"/>
      <c r="T83" s="101"/>
      <c r="U83" s="101"/>
      <c r="V83" s="101"/>
      <c r="W83" s="101"/>
      <c r="X83" s="101"/>
      <c r="Y83" s="101"/>
      <c r="Z83" s="101"/>
      <c r="AA83" s="190"/>
      <c r="AB83" s="190"/>
    </row>
    <row r="84" spans="1:28" s="105" customFormat="1" ht="13.5" customHeight="1">
      <c r="A84" s="101"/>
      <c r="B84" s="102"/>
      <c r="C84" s="101"/>
      <c r="D84" s="103"/>
      <c r="E84" s="103"/>
      <c r="F84" s="104"/>
      <c r="G84" s="103"/>
      <c r="H84" s="103"/>
      <c r="I84" s="103"/>
      <c r="J84" s="104"/>
      <c r="K84" s="103"/>
      <c r="L84" s="104"/>
      <c r="M84" s="103"/>
      <c r="N84" s="104"/>
      <c r="O84" s="103"/>
      <c r="P84" s="103"/>
      <c r="Q84" s="104"/>
      <c r="R84" s="103"/>
      <c r="S84" s="101"/>
      <c r="T84" s="101"/>
      <c r="U84" s="101"/>
      <c r="V84" s="101"/>
      <c r="W84" s="101"/>
      <c r="X84" s="101"/>
      <c r="Y84" s="101"/>
      <c r="Z84" s="101"/>
      <c r="AA84" s="190"/>
      <c r="AB84" s="190"/>
    </row>
    <row r="85" spans="1:28" s="105" customFormat="1" ht="13.5" customHeight="1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  <c r="AA85" s="190"/>
      <c r="AB85" s="190"/>
    </row>
    <row r="86" spans="1:28" s="105" customFormat="1" ht="13.5" customHeight="1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  <c r="AA86" s="190"/>
      <c r="AB86" s="190"/>
    </row>
    <row r="87" spans="1:28" s="105" customFormat="1" ht="13.5" customHeight="1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  <c r="AA87" s="190"/>
      <c r="AB87" s="190"/>
    </row>
    <row r="88" spans="1:28" s="105" customFormat="1" ht="13.5" customHeight="1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  <c r="AA88" s="190"/>
      <c r="AB88" s="190"/>
    </row>
    <row r="89" spans="1:28" s="105" customFormat="1" ht="13.5" customHeight="1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  <c r="AA89" s="190"/>
      <c r="AB89" s="190"/>
    </row>
    <row r="90" spans="1:28" s="105" customFormat="1" ht="13.5" customHeight="1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  <c r="AA90" s="190"/>
      <c r="AB90" s="190"/>
    </row>
    <row r="91" spans="1:28" s="105" customFormat="1" ht="13.5" customHeight="1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  <c r="AA91" s="190"/>
      <c r="AB91" s="190"/>
    </row>
    <row r="92" spans="1:28" s="105" customFormat="1" ht="13.5" customHeight="1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  <c r="AA92" s="190"/>
      <c r="AB92" s="190"/>
    </row>
    <row r="93" spans="1:28" s="105" customFormat="1" ht="13.5" customHeight="1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  <c r="AA93" s="190"/>
      <c r="AB93" s="190"/>
    </row>
    <row r="94" spans="1:28" s="105" customFormat="1" ht="13.5" customHeight="1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  <c r="AA94" s="190"/>
      <c r="AB94" s="190"/>
    </row>
    <row r="95" spans="1:28" s="105" customFormat="1" ht="13.5" customHeight="1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  <c r="AA95" s="190"/>
      <c r="AB95" s="190"/>
    </row>
    <row r="96" spans="1:28" s="105" customFormat="1" ht="13.5" customHeight="1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  <c r="AA96" s="190"/>
      <c r="AB96" s="190"/>
    </row>
    <row r="97" spans="1:28" s="105" customFormat="1" ht="13.5" customHeight="1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  <c r="AA97" s="190"/>
      <c r="AB97" s="190"/>
    </row>
    <row r="98" spans="1:28" s="105" customFormat="1" ht="13.5" customHeight="1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  <c r="AA98" s="190"/>
      <c r="AB98" s="190"/>
    </row>
    <row r="99" spans="1:28" s="105" customFormat="1" ht="13.5" customHeight="1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  <c r="AA99" s="190"/>
      <c r="AB99" s="190"/>
    </row>
    <row r="100" spans="1:28" s="105" customFormat="1" ht="13.5" customHeight="1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  <c r="AA100" s="190"/>
      <c r="AB100" s="190"/>
    </row>
    <row r="101" spans="1:28" s="105" customFormat="1" ht="13.5" customHeight="1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  <c r="AA101" s="190"/>
      <c r="AB101" s="190"/>
    </row>
    <row r="102" spans="1:28" s="105" customFormat="1" ht="13.5" customHeight="1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  <c r="AA102" s="190"/>
      <c r="AB102" s="190"/>
    </row>
    <row r="103" spans="1:28" s="105" customFormat="1" ht="13.5" customHeight="1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  <c r="AA103" s="190"/>
      <c r="AB103" s="190"/>
    </row>
    <row r="104" spans="1:28" s="105" customFormat="1" ht="13.5" customHeight="1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  <c r="AA104" s="190"/>
      <c r="AB104" s="190"/>
    </row>
    <row r="105" spans="1:28" s="105" customFormat="1" ht="13.5" customHeight="1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  <c r="AA105" s="190"/>
      <c r="AB105" s="190"/>
    </row>
    <row r="106" spans="1:28" s="105" customFormat="1" ht="13.5" customHeight="1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  <c r="AA106" s="190"/>
      <c r="AB106" s="190"/>
    </row>
    <row r="107" spans="1:28" s="105" customFormat="1" ht="13.5" customHeight="1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  <c r="AA107" s="190"/>
      <c r="AB107" s="190"/>
    </row>
    <row r="108" spans="1:28" s="105" customFormat="1" ht="13.5" customHeight="1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  <c r="AA108" s="190"/>
      <c r="AB108" s="190"/>
    </row>
    <row r="109" spans="1:28" s="105" customFormat="1" ht="13.5" customHeight="1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  <c r="AA109" s="190"/>
      <c r="AB109" s="190"/>
    </row>
    <row r="110" spans="1:28" s="105" customFormat="1" ht="13.5" customHeight="1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  <c r="AA110" s="190"/>
      <c r="AB110" s="190"/>
    </row>
    <row r="111" spans="1:28" s="105" customFormat="1" ht="13.5" customHeight="1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  <c r="AA111" s="190"/>
      <c r="AB111" s="190"/>
    </row>
    <row r="112" spans="1:28" s="105" customFormat="1" ht="13.5" customHeight="1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  <c r="AA112" s="190"/>
      <c r="AB112" s="190"/>
    </row>
    <row r="113" spans="1:28" s="105" customFormat="1" ht="13.5" customHeight="1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  <c r="AA113" s="190"/>
      <c r="AB113" s="190"/>
    </row>
    <row r="114" spans="1:28" s="105" customFormat="1" ht="13.5" customHeight="1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  <c r="AA114" s="190"/>
      <c r="AB114" s="190"/>
    </row>
    <row r="115" spans="1:28" s="105" customFormat="1" ht="13.5" customHeight="1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  <c r="AA115" s="190"/>
      <c r="AB115" s="190"/>
    </row>
    <row r="116" spans="1:28" s="105" customFormat="1" ht="13.5" customHeight="1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  <c r="AA116" s="190"/>
      <c r="AB116" s="190"/>
    </row>
    <row r="117" spans="1:28" s="105" customFormat="1" ht="13.5" customHeight="1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  <c r="AA117" s="190"/>
      <c r="AB117" s="190"/>
    </row>
    <row r="118" spans="1:28" s="105" customFormat="1" ht="13.5" customHeight="1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  <c r="AA118" s="190"/>
      <c r="AB118" s="190"/>
    </row>
    <row r="119" spans="1:28" s="105" customFormat="1" ht="13.5" customHeight="1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  <c r="AA119" s="190"/>
      <c r="AB119" s="190"/>
    </row>
    <row r="120" spans="1:28" s="105" customFormat="1" ht="13.5" customHeight="1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  <c r="AA120" s="190"/>
      <c r="AB120" s="190"/>
    </row>
    <row r="121" spans="1:28" s="105" customFormat="1" ht="13.5" customHeight="1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  <c r="AA121" s="190"/>
      <c r="AB121" s="190"/>
    </row>
    <row r="122" spans="1:28" s="105" customFormat="1" ht="13.5" customHeight="1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  <c r="AA122" s="190"/>
      <c r="AB122" s="190"/>
    </row>
    <row r="123" spans="1:28" s="105" customFormat="1" ht="13.5" customHeight="1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  <c r="AA123" s="190"/>
      <c r="AB123" s="190"/>
    </row>
    <row r="124" spans="1:28" s="105" customFormat="1" ht="13.5" customHeight="1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  <c r="AA124" s="190"/>
      <c r="AB124" s="190"/>
    </row>
    <row r="125" spans="1:28" s="105" customFormat="1" ht="13.5" customHeight="1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  <c r="AA125" s="190"/>
      <c r="AB125" s="190"/>
    </row>
    <row r="126" spans="1:28" s="105" customFormat="1" ht="13.5" customHeight="1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  <c r="AA126" s="190"/>
      <c r="AB126" s="190"/>
    </row>
    <row r="127" spans="1:28" s="105" customFormat="1" ht="13.5" customHeight="1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  <c r="AA127" s="190"/>
      <c r="AB127" s="190"/>
    </row>
    <row r="128" spans="1:28" s="105" customFormat="1" ht="13.5" customHeight="1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  <c r="AA128" s="190"/>
      <c r="AB128" s="190"/>
    </row>
    <row r="129" spans="1:28" s="105" customFormat="1" ht="13.5" customHeight="1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  <c r="AA129" s="190"/>
      <c r="AB129" s="190"/>
    </row>
    <row r="130" spans="1:28" s="105" customFormat="1" ht="13.5" customHeight="1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  <c r="AA130" s="190"/>
      <c r="AB130" s="190"/>
    </row>
    <row r="131" spans="1:28" s="105" customFormat="1" ht="13.5" customHeight="1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  <c r="AA131" s="190"/>
      <c r="AB131" s="190"/>
    </row>
    <row r="132" spans="1:28" s="105" customFormat="1" ht="13.5" customHeight="1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  <c r="AA132" s="190"/>
      <c r="AB132" s="190"/>
    </row>
    <row r="133" spans="1:28" s="105" customFormat="1" ht="13.5" customHeight="1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  <c r="AA133" s="190"/>
      <c r="AB133" s="190"/>
    </row>
    <row r="134" spans="1:28" s="105" customFormat="1" ht="13.5" customHeight="1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  <c r="AA134" s="190"/>
      <c r="AB134" s="190"/>
    </row>
    <row r="135" spans="1:28" s="105" customFormat="1" ht="13.5" customHeight="1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  <c r="AA135" s="190"/>
      <c r="AB135" s="190"/>
    </row>
    <row r="136" spans="1:28" s="105" customFormat="1" ht="13.5" customHeight="1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  <c r="AA136" s="190"/>
      <c r="AB136" s="190"/>
    </row>
    <row r="137" spans="1:28" s="105" customFormat="1" ht="13.5" customHeight="1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  <c r="AA137" s="190"/>
      <c r="AB137" s="190"/>
    </row>
    <row r="138" spans="1:28" s="105" customFormat="1" ht="13.5" customHeight="1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  <c r="AA138" s="190"/>
      <c r="AB138" s="190"/>
    </row>
    <row r="139" spans="1:28" s="105" customFormat="1" ht="13.5" customHeight="1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  <c r="AA139" s="190"/>
      <c r="AB139" s="190"/>
    </row>
    <row r="140" spans="1:28" s="105" customFormat="1" ht="13.5" customHeight="1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  <c r="AA140" s="190"/>
      <c r="AB140" s="190"/>
    </row>
    <row r="141" spans="1:28" s="105" customFormat="1" ht="13.5" customHeight="1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  <c r="AA141" s="190"/>
      <c r="AB141" s="190"/>
    </row>
    <row r="142" spans="1:28" s="105" customFormat="1" ht="13.5" customHeight="1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  <c r="AA142" s="190"/>
      <c r="AB142" s="190"/>
    </row>
    <row r="143" spans="1:28" s="105" customFormat="1" ht="13.5" customHeight="1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  <c r="AA143" s="190"/>
      <c r="AB143" s="190"/>
    </row>
    <row r="144" spans="1:28" s="105" customFormat="1" ht="13.5" customHeight="1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  <c r="AA144" s="190"/>
      <c r="AB144" s="190"/>
    </row>
    <row r="145" spans="1:28" s="105" customFormat="1" ht="13.5" customHeight="1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  <c r="AA145" s="190"/>
      <c r="AB145" s="190"/>
    </row>
    <row r="146" spans="1:28" s="105" customFormat="1" ht="13.5" customHeight="1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  <c r="AA146" s="190"/>
      <c r="AB146" s="190"/>
    </row>
    <row r="147" spans="1:28" s="105" customFormat="1" ht="13.5" customHeight="1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  <c r="AA147" s="190"/>
      <c r="AB147" s="190"/>
    </row>
    <row r="148" spans="1:28" s="105" customFormat="1" ht="13.5" customHeight="1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  <c r="AA148" s="190"/>
      <c r="AB148" s="190"/>
    </row>
    <row r="149" spans="1:28" s="105" customFormat="1" ht="13.5" customHeight="1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  <c r="AA149" s="190"/>
      <c r="AB149" s="190"/>
    </row>
    <row r="150" spans="1:28" s="105" customFormat="1" ht="13.5" customHeight="1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  <c r="AA150" s="190"/>
      <c r="AB150" s="190"/>
    </row>
    <row r="151" spans="1:28" s="105" customFormat="1" ht="13.5" customHeight="1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  <c r="AA151" s="190"/>
      <c r="AB151" s="190"/>
    </row>
    <row r="152" spans="1:28" s="105" customFormat="1" ht="13.5" customHeight="1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  <c r="AA152" s="190"/>
      <c r="AB152" s="190"/>
    </row>
    <row r="153" spans="1:28" s="105" customFormat="1" ht="13.5" customHeight="1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  <c r="AA153" s="190"/>
      <c r="AB153" s="190"/>
    </row>
    <row r="154" spans="1:28" s="105" customFormat="1" ht="13.5" customHeight="1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  <c r="AA154" s="190"/>
      <c r="AB154" s="190"/>
    </row>
    <row r="155" spans="1:28" s="105" customFormat="1" ht="13.5" customHeight="1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  <c r="AA155" s="190"/>
      <c r="AB155" s="190"/>
    </row>
    <row r="156" spans="1:28" s="105" customFormat="1" ht="13.5" customHeight="1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  <c r="AA156" s="190"/>
      <c r="AB156" s="190"/>
    </row>
    <row r="157" spans="1:28" s="105" customFormat="1" ht="13.5" customHeight="1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  <c r="AA157" s="190"/>
      <c r="AB157" s="190"/>
    </row>
    <row r="158" spans="1:28" s="105" customFormat="1" ht="13.5" customHeight="1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  <c r="AA158" s="190"/>
      <c r="AB158" s="190"/>
    </row>
    <row r="159" spans="1:28" s="105" customFormat="1" ht="13.5" customHeight="1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  <c r="AA159" s="190"/>
      <c r="AB159" s="190"/>
    </row>
    <row r="160" spans="1:28" s="105" customFormat="1" ht="13.5" customHeight="1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  <c r="AA160" s="190"/>
      <c r="AB160" s="190"/>
    </row>
    <row r="161" spans="1:28" s="105" customFormat="1" ht="13.5" customHeight="1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  <c r="AA161" s="190"/>
      <c r="AB161" s="190"/>
    </row>
    <row r="162" spans="1:28" s="105" customFormat="1" ht="13.5" customHeight="1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  <c r="AA162" s="190"/>
      <c r="AB162" s="190"/>
    </row>
    <row r="163" spans="1:28" s="105" customFormat="1" ht="13.5" customHeight="1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  <c r="AA163" s="190"/>
      <c r="AB163" s="190"/>
    </row>
    <row r="164" spans="1:28" s="105" customFormat="1" ht="13.5" customHeight="1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  <c r="AA164" s="190"/>
      <c r="AB164" s="190"/>
    </row>
    <row r="165" spans="1:28" s="105" customFormat="1" ht="13.5" customHeight="1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  <c r="AA165" s="190"/>
      <c r="AB165" s="190"/>
    </row>
    <row r="166" spans="1:28" s="105" customFormat="1" ht="13.5" customHeight="1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  <c r="AA166" s="190"/>
      <c r="AB166" s="190"/>
    </row>
    <row r="167" spans="1:28" s="105" customFormat="1" ht="13.5" customHeight="1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  <c r="AA167" s="190"/>
      <c r="AB167" s="190"/>
    </row>
    <row r="168" spans="1:28" s="105" customFormat="1" ht="13.5" customHeight="1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  <c r="AA168" s="190"/>
      <c r="AB168" s="190"/>
    </row>
    <row r="169" spans="1:28" s="105" customFormat="1" ht="13.5" customHeight="1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  <c r="AA169" s="190"/>
      <c r="AB169" s="190"/>
    </row>
    <row r="170" spans="1:28" s="105" customFormat="1" ht="13.5" customHeight="1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  <c r="AA170" s="190"/>
      <c r="AB170" s="190"/>
    </row>
    <row r="171" spans="1:28" s="105" customFormat="1" ht="13.5" customHeight="1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  <c r="AA171" s="190"/>
      <c r="AB171" s="190"/>
    </row>
    <row r="172" spans="1:28" s="105" customFormat="1" ht="13.5" customHeight="1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  <c r="AA172" s="190"/>
      <c r="AB172" s="190"/>
    </row>
    <row r="173" spans="1:28" s="105" customFormat="1" ht="13.5" customHeight="1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  <c r="AA173" s="190"/>
      <c r="AB173" s="190"/>
    </row>
    <row r="174" spans="1:28" s="105" customFormat="1" ht="13.5" customHeight="1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  <c r="AA174" s="190"/>
      <c r="AB174" s="190"/>
    </row>
    <row r="175" spans="1:28" s="105" customFormat="1" ht="13.5" customHeight="1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  <c r="AA175" s="190"/>
      <c r="AB175" s="190"/>
    </row>
    <row r="176" spans="1:28" s="105" customFormat="1" ht="13.5" customHeight="1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  <c r="AA176" s="190"/>
      <c r="AB176" s="190"/>
    </row>
    <row r="177" spans="1:28" s="105" customFormat="1" ht="13.5" customHeight="1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  <c r="AA177" s="190"/>
      <c r="AB177" s="190"/>
    </row>
    <row r="178" spans="1:28" s="105" customFormat="1" ht="13.5" customHeight="1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  <c r="AA178" s="190"/>
      <c r="AB178" s="190"/>
    </row>
    <row r="179" spans="1:28" s="105" customFormat="1" ht="13.5" customHeight="1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  <c r="AA179" s="190"/>
      <c r="AB179" s="190"/>
    </row>
    <row r="180" spans="1:28" s="105" customFormat="1" ht="13.5" customHeight="1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  <c r="AA180" s="190"/>
      <c r="AB180" s="190"/>
    </row>
    <row r="181" spans="1:28" s="105" customFormat="1" ht="13.5" customHeight="1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  <c r="AA181" s="190"/>
      <c r="AB181" s="190"/>
    </row>
    <row r="182" spans="1:28" s="105" customFormat="1" ht="13.5" customHeight="1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  <c r="AA182" s="190"/>
      <c r="AB182" s="190"/>
    </row>
    <row r="183" spans="1:28" s="105" customFormat="1" ht="13.5" customHeight="1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  <c r="AA183" s="190"/>
      <c r="AB183" s="190"/>
    </row>
    <row r="184" spans="1:28" s="105" customFormat="1" ht="13.5" customHeight="1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  <c r="AA184" s="190"/>
      <c r="AB184" s="190"/>
    </row>
    <row r="185" spans="1:28" s="105" customFormat="1" ht="13.5" customHeight="1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  <c r="AA185" s="190"/>
      <c r="AB185" s="190"/>
    </row>
    <row r="186" spans="1:28" s="105" customFormat="1" ht="13.5" customHeight="1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  <c r="AA186" s="190"/>
      <c r="AB186" s="190"/>
    </row>
    <row r="187" spans="1:28" s="105" customFormat="1" ht="13.5" customHeight="1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  <c r="AA187" s="190"/>
      <c r="AB187" s="190"/>
    </row>
    <row r="188" spans="1:28" s="105" customFormat="1" ht="13.5" customHeight="1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  <c r="AA188" s="190"/>
      <c r="AB188" s="190"/>
    </row>
    <row r="189" spans="1:28" s="105" customFormat="1" ht="13.5" customHeight="1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  <c r="AA189" s="190"/>
      <c r="AB189" s="190"/>
    </row>
    <row r="190" spans="1:28" s="105" customFormat="1" ht="13.5" customHeight="1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  <c r="AA190" s="190"/>
      <c r="AB190" s="190"/>
    </row>
    <row r="191" spans="1:28" s="105" customFormat="1" ht="13.5" customHeight="1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  <c r="AA191" s="190"/>
      <c r="AB191" s="190"/>
    </row>
    <row r="192" spans="1:28" s="105" customFormat="1" ht="13.5" customHeight="1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  <c r="AA192" s="190"/>
      <c r="AB192" s="190"/>
    </row>
    <row r="193" spans="1:28" s="105" customFormat="1" ht="13.5" customHeight="1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  <c r="AA193" s="190"/>
      <c r="AB193" s="190"/>
    </row>
    <row r="194" spans="1:28" s="105" customFormat="1" ht="13.5" customHeight="1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  <c r="AA194" s="190"/>
      <c r="AB194" s="190"/>
    </row>
    <row r="195" spans="1:28" s="105" customFormat="1" ht="13.5" customHeight="1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  <c r="AA195" s="190"/>
      <c r="AB195" s="190"/>
    </row>
    <row r="196" spans="1:28" s="105" customFormat="1" ht="13.5" customHeight="1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  <c r="AA196" s="190"/>
      <c r="AB196" s="190"/>
    </row>
    <row r="197" spans="1:28" s="105" customFormat="1" ht="13.5" customHeight="1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  <c r="AA197" s="190"/>
      <c r="AB197" s="190"/>
    </row>
    <row r="198" spans="1:28" s="105" customFormat="1" ht="13.5" customHeight="1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  <c r="AA198" s="190"/>
      <c r="AB198" s="190"/>
    </row>
    <row r="199" spans="1:28" s="105" customFormat="1" ht="13.5" customHeight="1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  <c r="AA199" s="190"/>
      <c r="AB199" s="190"/>
    </row>
    <row r="200" spans="1:28" s="105" customFormat="1" ht="13.5" customHeight="1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  <c r="AA200" s="190"/>
      <c r="AB200" s="190"/>
    </row>
    <row r="201" spans="1:28" s="105" customFormat="1" ht="13.5" customHeight="1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  <c r="AA201" s="190"/>
      <c r="AB201" s="190"/>
    </row>
    <row r="202" spans="1:28" s="105" customFormat="1" ht="13.5" customHeight="1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  <c r="AA202" s="190"/>
      <c r="AB202" s="190"/>
    </row>
    <row r="203" spans="1:28" s="105" customFormat="1" ht="13.5" customHeight="1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  <c r="AA203" s="190"/>
      <c r="AB203" s="190"/>
    </row>
    <row r="204" spans="1:28" s="105" customFormat="1" ht="13.5" customHeight="1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  <c r="AA204" s="190"/>
      <c r="AB204" s="190"/>
    </row>
    <row r="205" spans="1:28" s="105" customFormat="1" ht="13.5" customHeight="1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  <c r="AA205" s="190"/>
      <c r="AB205" s="190"/>
    </row>
    <row r="206" spans="1:28" s="105" customFormat="1" ht="13.5" customHeight="1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  <c r="AA206" s="190"/>
      <c r="AB206" s="190"/>
    </row>
    <row r="207" spans="1:28" s="105" customFormat="1" ht="13.5" customHeight="1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  <c r="AA207" s="190"/>
      <c r="AB207" s="190"/>
    </row>
  </sheetData>
  <sortState ref="A8:AA46">
    <sortCondition ref="A8:A46"/>
    <sortCondition ref="B8:B46"/>
    <sortCondition ref="C8:C46"/>
  </sortState>
  <mergeCells count="25"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  <mergeCell ref="J4:J5"/>
    <mergeCell ref="K4:K5"/>
    <mergeCell ref="A2:A6"/>
    <mergeCell ref="B2:B6"/>
    <mergeCell ref="C2:C6"/>
    <mergeCell ref="F4:F5"/>
    <mergeCell ref="E4:E5"/>
    <mergeCell ref="H4:H5"/>
    <mergeCell ref="G4:G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&amp;L水洗化人口等（令和2年度実績）</oddHeader>
  </headerFooter>
  <colBreaks count="1" manualBreakCount="1">
    <brk id="17" min="1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98" customWidth="1"/>
    <col min="2" max="2" width="8.75" style="99" customWidth="1"/>
    <col min="3" max="3" width="12.625" style="81" customWidth="1"/>
    <col min="4" max="55" width="9" style="83"/>
    <col min="56" max="16384" width="9" style="81"/>
  </cols>
  <sheetData>
    <row r="1" spans="1:55" ht="17.25">
      <c r="A1" s="57" t="s">
        <v>253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>
      <c r="A2" s="145" t="s">
        <v>193</v>
      </c>
      <c r="B2" s="142" t="s">
        <v>194</v>
      </c>
      <c r="C2" s="146" t="s">
        <v>195</v>
      </c>
      <c r="D2" s="85" t="s">
        <v>217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218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34" t="s">
        <v>219</v>
      </c>
      <c r="AG2" s="135"/>
      <c r="AH2" s="135"/>
      <c r="AI2" s="136"/>
      <c r="AJ2" s="134" t="s">
        <v>220</v>
      </c>
      <c r="AK2" s="135"/>
      <c r="AL2" s="135"/>
      <c r="AM2" s="135"/>
      <c r="AN2" s="135"/>
      <c r="AO2" s="135"/>
      <c r="AP2" s="135"/>
      <c r="AQ2" s="135"/>
      <c r="AR2" s="135"/>
      <c r="AS2" s="136"/>
      <c r="AT2" s="144" t="s">
        <v>221</v>
      </c>
      <c r="AU2" s="142"/>
      <c r="AV2" s="142"/>
      <c r="AW2" s="142"/>
      <c r="AX2" s="142"/>
      <c r="AY2" s="142"/>
      <c r="AZ2" s="134" t="s">
        <v>222</v>
      </c>
      <c r="BA2" s="135"/>
      <c r="BB2" s="135"/>
      <c r="BC2" s="136"/>
    </row>
    <row r="3" spans="1:55" s="100" customFormat="1" ht="13.5" customHeight="1">
      <c r="A3" s="143"/>
      <c r="B3" s="143"/>
      <c r="C3" s="143"/>
      <c r="D3" s="91" t="s">
        <v>200</v>
      </c>
      <c r="E3" s="137" t="s">
        <v>223</v>
      </c>
      <c r="F3" s="135"/>
      <c r="G3" s="136"/>
      <c r="H3" s="138" t="s">
        <v>224</v>
      </c>
      <c r="I3" s="139"/>
      <c r="J3" s="140"/>
      <c r="K3" s="137" t="s">
        <v>225</v>
      </c>
      <c r="L3" s="139"/>
      <c r="M3" s="140"/>
      <c r="N3" s="91" t="s">
        <v>200</v>
      </c>
      <c r="O3" s="137" t="s">
        <v>226</v>
      </c>
      <c r="P3" s="147"/>
      <c r="Q3" s="147"/>
      <c r="R3" s="147"/>
      <c r="S3" s="147"/>
      <c r="T3" s="147"/>
      <c r="U3" s="148"/>
      <c r="V3" s="137" t="s">
        <v>227</v>
      </c>
      <c r="W3" s="147"/>
      <c r="X3" s="147"/>
      <c r="Y3" s="147"/>
      <c r="Z3" s="147"/>
      <c r="AA3" s="147"/>
      <c r="AB3" s="148"/>
      <c r="AC3" s="92" t="s">
        <v>228</v>
      </c>
      <c r="AD3" s="88"/>
      <c r="AE3" s="89"/>
      <c r="AF3" s="141" t="s">
        <v>200</v>
      </c>
      <c r="AG3" s="142" t="s">
        <v>229</v>
      </c>
      <c r="AH3" s="142" t="s">
        <v>230</v>
      </c>
      <c r="AI3" s="142" t="s">
        <v>231</v>
      </c>
      <c r="AJ3" s="143" t="s">
        <v>200</v>
      </c>
      <c r="AK3" s="142" t="s">
        <v>232</v>
      </c>
      <c r="AL3" s="142" t="s">
        <v>233</v>
      </c>
      <c r="AM3" s="142" t="s">
        <v>234</v>
      </c>
      <c r="AN3" s="142" t="s">
        <v>230</v>
      </c>
      <c r="AO3" s="142" t="s">
        <v>231</v>
      </c>
      <c r="AP3" s="142" t="s">
        <v>235</v>
      </c>
      <c r="AQ3" s="142" t="s">
        <v>236</v>
      </c>
      <c r="AR3" s="142" t="s">
        <v>237</v>
      </c>
      <c r="AS3" s="142" t="s">
        <v>238</v>
      </c>
      <c r="AT3" s="141" t="s">
        <v>200</v>
      </c>
      <c r="AU3" s="142" t="s">
        <v>232</v>
      </c>
      <c r="AV3" s="142" t="s">
        <v>233</v>
      </c>
      <c r="AW3" s="142" t="s">
        <v>234</v>
      </c>
      <c r="AX3" s="142" t="s">
        <v>230</v>
      </c>
      <c r="AY3" s="142" t="s">
        <v>231</v>
      </c>
      <c r="AZ3" s="141" t="s">
        <v>200</v>
      </c>
      <c r="BA3" s="142" t="s">
        <v>229</v>
      </c>
      <c r="BB3" s="142" t="s">
        <v>230</v>
      </c>
      <c r="BC3" s="142" t="s">
        <v>231</v>
      </c>
    </row>
    <row r="4" spans="1:55" s="100" customFormat="1" ht="18.75" customHeight="1">
      <c r="A4" s="143"/>
      <c r="B4" s="143"/>
      <c r="C4" s="143"/>
      <c r="D4" s="91"/>
      <c r="E4" s="91" t="s">
        <v>200</v>
      </c>
      <c r="F4" s="151" t="s">
        <v>239</v>
      </c>
      <c r="G4" s="151" t="s">
        <v>240</v>
      </c>
      <c r="H4" s="91" t="s">
        <v>200</v>
      </c>
      <c r="I4" s="151" t="s">
        <v>239</v>
      </c>
      <c r="J4" s="151" t="s">
        <v>240</v>
      </c>
      <c r="K4" s="91" t="s">
        <v>200</v>
      </c>
      <c r="L4" s="151" t="s">
        <v>239</v>
      </c>
      <c r="M4" s="151" t="s">
        <v>240</v>
      </c>
      <c r="N4" s="91"/>
      <c r="O4" s="91" t="s">
        <v>200</v>
      </c>
      <c r="P4" s="151" t="s">
        <v>229</v>
      </c>
      <c r="Q4" s="149" t="s">
        <v>230</v>
      </c>
      <c r="R4" s="149" t="s">
        <v>231</v>
      </c>
      <c r="S4" s="151" t="s">
        <v>241</v>
      </c>
      <c r="T4" s="151" t="s">
        <v>242</v>
      </c>
      <c r="U4" s="151" t="s">
        <v>243</v>
      </c>
      <c r="V4" s="91" t="s">
        <v>200</v>
      </c>
      <c r="W4" s="151" t="s">
        <v>229</v>
      </c>
      <c r="X4" s="149" t="s">
        <v>230</v>
      </c>
      <c r="Y4" s="149" t="s">
        <v>231</v>
      </c>
      <c r="Z4" s="151" t="s">
        <v>241</v>
      </c>
      <c r="AA4" s="151" t="s">
        <v>242</v>
      </c>
      <c r="AB4" s="151" t="s">
        <v>243</v>
      </c>
      <c r="AC4" s="91" t="s">
        <v>200</v>
      </c>
      <c r="AD4" s="151" t="s">
        <v>239</v>
      </c>
      <c r="AE4" s="151" t="s">
        <v>240</v>
      </c>
      <c r="AF4" s="141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1"/>
      <c r="AU4" s="143"/>
      <c r="AV4" s="143"/>
      <c r="AW4" s="143"/>
      <c r="AX4" s="143"/>
      <c r="AY4" s="143"/>
      <c r="AZ4" s="141"/>
      <c r="BA4" s="143"/>
      <c r="BB4" s="143"/>
      <c r="BC4" s="143"/>
    </row>
    <row r="5" spans="1:55" s="52" customFormat="1" ht="22.5" customHeight="1">
      <c r="A5" s="143"/>
      <c r="B5" s="143"/>
      <c r="C5" s="143"/>
      <c r="D5" s="93"/>
      <c r="E5" s="93"/>
      <c r="F5" s="152"/>
      <c r="G5" s="152"/>
      <c r="H5" s="93"/>
      <c r="I5" s="152"/>
      <c r="J5" s="152"/>
      <c r="K5" s="93"/>
      <c r="L5" s="152"/>
      <c r="M5" s="152"/>
      <c r="N5" s="93"/>
      <c r="O5" s="93"/>
      <c r="P5" s="152"/>
      <c r="Q5" s="150"/>
      <c r="R5" s="150"/>
      <c r="S5" s="152"/>
      <c r="T5" s="152"/>
      <c r="U5" s="152"/>
      <c r="V5" s="93"/>
      <c r="W5" s="152"/>
      <c r="X5" s="150"/>
      <c r="Y5" s="150"/>
      <c r="Z5" s="152"/>
      <c r="AA5" s="152"/>
      <c r="AB5" s="152"/>
      <c r="AC5" s="93"/>
      <c r="AD5" s="152"/>
      <c r="AE5" s="152"/>
      <c r="AF5" s="90"/>
      <c r="AG5" s="90"/>
      <c r="AH5" s="90"/>
      <c r="AI5" s="90"/>
      <c r="AJ5" s="90"/>
      <c r="AK5" s="90"/>
      <c r="AL5" s="143"/>
      <c r="AM5" s="90"/>
      <c r="AN5" s="90"/>
      <c r="AO5" s="90"/>
      <c r="AP5" s="90"/>
      <c r="AQ5" s="90"/>
      <c r="AR5" s="90"/>
      <c r="AS5" s="90"/>
      <c r="AT5" s="90"/>
      <c r="AU5" s="90"/>
      <c r="AV5" s="143"/>
      <c r="AW5" s="90"/>
      <c r="AX5" s="90"/>
      <c r="AY5" s="90"/>
      <c r="AZ5" s="90"/>
      <c r="BA5" s="90"/>
      <c r="BB5" s="90"/>
      <c r="BC5" s="90"/>
    </row>
    <row r="6" spans="1:55" s="76" customFormat="1" ht="13.5" customHeight="1">
      <c r="A6" s="143"/>
      <c r="B6" s="143"/>
      <c r="C6" s="143"/>
      <c r="D6" s="94" t="s">
        <v>244</v>
      </c>
      <c r="E6" s="94" t="s">
        <v>244</v>
      </c>
      <c r="F6" s="94" t="s">
        <v>244</v>
      </c>
      <c r="G6" s="94" t="s">
        <v>244</v>
      </c>
      <c r="H6" s="94" t="s">
        <v>244</v>
      </c>
      <c r="I6" s="94" t="s">
        <v>244</v>
      </c>
      <c r="J6" s="94" t="s">
        <v>244</v>
      </c>
      <c r="K6" s="94" t="s">
        <v>244</v>
      </c>
      <c r="L6" s="94" t="s">
        <v>244</v>
      </c>
      <c r="M6" s="94" t="s">
        <v>244</v>
      </c>
      <c r="N6" s="94" t="s">
        <v>244</v>
      </c>
      <c r="O6" s="94" t="s">
        <v>244</v>
      </c>
      <c r="P6" s="94" t="s">
        <v>244</v>
      </c>
      <c r="Q6" s="94" t="s">
        <v>244</v>
      </c>
      <c r="R6" s="94" t="s">
        <v>244</v>
      </c>
      <c r="S6" s="94" t="s">
        <v>244</v>
      </c>
      <c r="T6" s="94" t="s">
        <v>244</v>
      </c>
      <c r="U6" s="94" t="s">
        <v>244</v>
      </c>
      <c r="V6" s="94" t="s">
        <v>244</v>
      </c>
      <c r="W6" s="94" t="s">
        <v>244</v>
      </c>
      <c r="X6" s="94" t="s">
        <v>244</v>
      </c>
      <c r="Y6" s="94" t="s">
        <v>244</v>
      </c>
      <c r="Z6" s="94" t="s">
        <v>244</v>
      </c>
      <c r="AA6" s="94" t="s">
        <v>244</v>
      </c>
      <c r="AB6" s="94" t="s">
        <v>244</v>
      </c>
      <c r="AC6" s="94" t="s">
        <v>244</v>
      </c>
      <c r="AD6" s="94" t="s">
        <v>244</v>
      </c>
      <c r="AE6" s="94" t="s">
        <v>244</v>
      </c>
      <c r="AF6" s="95" t="s">
        <v>245</v>
      </c>
      <c r="AG6" s="95" t="s">
        <v>245</v>
      </c>
      <c r="AH6" s="95" t="s">
        <v>245</v>
      </c>
      <c r="AI6" s="95" t="s">
        <v>245</v>
      </c>
      <c r="AJ6" s="95" t="s">
        <v>245</v>
      </c>
      <c r="AK6" s="95" t="s">
        <v>245</v>
      </c>
      <c r="AL6" s="95" t="s">
        <v>245</v>
      </c>
      <c r="AM6" s="95" t="s">
        <v>245</v>
      </c>
      <c r="AN6" s="95" t="s">
        <v>245</v>
      </c>
      <c r="AO6" s="95" t="s">
        <v>245</v>
      </c>
      <c r="AP6" s="95" t="s">
        <v>245</v>
      </c>
      <c r="AQ6" s="95" t="s">
        <v>245</v>
      </c>
      <c r="AR6" s="95" t="s">
        <v>245</v>
      </c>
      <c r="AS6" s="95" t="s">
        <v>245</v>
      </c>
      <c r="AT6" s="95" t="s">
        <v>245</v>
      </c>
      <c r="AU6" s="95" t="s">
        <v>245</v>
      </c>
      <c r="AV6" s="95" t="s">
        <v>245</v>
      </c>
      <c r="AW6" s="95" t="s">
        <v>245</v>
      </c>
      <c r="AX6" s="95" t="s">
        <v>245</v>
      </c>
      <c r="AY6" s="95" t="s">
        <v>245</v>
      </c>
      <c r="AZ6" s="95" t="s">
        <v>245</v>
      </c>
      <c r="BA6" s="95" t="s">
        <v>245</v>
      </c>
      <c r="BB6" s="95" t="s">
        <v>245</v>
      </c>
      <c r="BC6" s="95" t="s">
        <v>245</v>
      </c>
    </row>
    <row r="7" spans="1:55" s="75" customFormat="1" ht="13.5" customHeight="1">
      <c r="A7" s="114" t="str">
        <f>水洗化人口等!A7</f>
        <v>奈良県</v>
      </c>
      <c r="B7" s="107" t="str">
        <f>水洗化人口等!B7</f>
        <v>29000</v>
      </c>
      <c r="C7" s="106" t="s">
        <v>200</v>
      </c>
      <c r="D7" s="108">
        <f>SUM(E7,+H7,+K7)</f>
        <v>214495</v>
      </c>
      <c r="E7" s="108">
        <f>SUM(F7:G7)</f>
        <v>8029</v>
      </c>
      <c r="F7" s="108">
        <f>SUM(F$8:F$207)</f>
        <v>1280</v>
      </c>
      <c r="G7" s="108">
        <f>SUM(G$8:G$207)</f>
        <v>6749</v>
      </c>
      <c r="H7" s="108">
        <f>SUM(I7:J7)</f>
        <v>49428</v>
      </c>
      <c r="I7" s="108">
        <f>SUM(I$8:I$207)</f>
        <v>29719</v>
      </c>
      <c r="J7" s="108">
        <f>SUM(J$8:J$207)</f>
        <v>19709</v>
      </c>
      <c r="K7" s="108">
        <f>SUM(L7:M7)</f>
        <v>157038</v>
      </c>
      <c r="L7" s="108">
        <f>SUM(L$8:L$207)</f>
        <v>26259</v>
      </c>
      <c r="M7" s="108">
        <f>SUM(M$8:M$207)</f>
        <v>130779</v>
      </c>
      <c r="N7" s="108">
        <f>SUM(O7,+V7,+AC7)</f>
        <v>214872</v>
      </c>
      <c r="O7" s="108">
        <f>SUM(P7:U7)</f>
        <v>57258</v>
      </c>
      <c r="P7" s="108">
        <f t="shared" ref="P7:U7" si="0">SUM(P$8:P$207)</f>
        <v>56136</v>
      </c>
      <c r="Q7" s="108">
        <f t="shared" si="0"/>
        <v>0</v>
      </c>
      <c r="R7" s="108">
        <f t="shared" si="0"/>
        <v>0</v>
      </c>
      <c r="S7" s="108">
        <f t="shared" si="0"/>
        <v>1122</v>
      </c>
      <c r="T7" s="108">
        <f t="shared" si="0"/>
        <v>0</v>
      </c>
      <c r="U7" s="108">
        <f t="shared" si="0"/>
        <v>0</v>
      </c>
      <c r="V7" s="108">
        <f>SUM(W7:AB7)</f>
        <v>157237</v>
      </c>
      <c r="W7" s="108">
        <f t="shared" ref="W7:AB7" si="1">SUM(W$8:W$207)</f>
        <v>156500</v>
      </c>
      <c r="X7" s="108">
        <f t="shared" si="1"/>
        <v>0</v>
      </c>
      <c r="Y7" s="108">
        <f t="shared" si="1"/>
        <v>0</v>
      </c>
      <c r="Z7" s="108">
        <f t="shared" si="1"/>
        <v>737</v>
      </c>
      <c r="AA7" s="108">
        <f t="shared" si="1"/>
        <v>0</v>
      </c>
      <c r="AB7" s="108">
        <f t="shared" si="1"/>
        <v>0</v>
      </c>
      <c r="AC7" s="108">
        <f>SUM(AD7:AE7)</f>
        <v>377</v>
      </c>
      <c r="AD7" s="108">
        <f>SUM(AD$8:AD$207)</f>
        <v>101</v>
      </c>
      <c r="AE7" s="108">
        <f>SUM(AE$8:AE$207)</f>
        <v>276</v>
      </c>
      <c r="AF7" s="108">
        <f>SUM(AG7:AI7)</f>
        <v>2242</v>
      </c>
      <c r="AG7" s="108">
        <f>SUM(AG$8:AG$207)</f>
        <v>2242</v>
      </c>
      <c r="AH7" s="108">
        <f>SUM(AH$8:AH$207)</f>
        <v>0</v>
      </c>
      <c r="AI7" s="108">
        <f>SUM(AI$8:AI$207)</f>
        <v>0</v>
      </c>
      <c r="AJ7" s="108">
        <f>SUM(AK7:AS7)</f>
        <v>5571</v>
      </c>
      <c r="AK7" s="108">
        <f t="shared" ref="AK7:AS7" si="2">SUM(AK$8:AK$207)</f>
        <v>3104</v>
      </c>
      <c r="AL7" s="108">
        <f t="shared" si="2"/>
        <v>457</v>
      </c>
      <c r="AM7" s="108">
        <f t="shared" si="2"/>
        <v>785</v>
      </c>
      <c r="AN7" s="108">
        <f t="shared" si="2"/>
        <v>545</v>
      </c>
      <c r="AO7" s="108">
        <f t="shared" si="2"/>
        <v>0</v>
      </c>
      <c r="AP7" s="108">
        <f t="shared" si="2"/>
        <v>0</v>
      </c>
      <c r="AQ7" s="108">
        <f t="shared" si="2"/>
        <v>0</v>
      </c>
      <c r="AR7" s="108">
        <f t="shared" si="2"/>
        <v>0</v>
      </c>
      <c r="AS7" s="108">
        <f t="shared" si="2"/>
        <v>680</v>
      </c>
      <c r="AT7" s="108">
        <f>SUM(AU7:AY7)</f>
        <v>235</v>
      </c>
      <c r="AU7" s="108">
        <f>SUM(AU$8:AU$207)</f>
        <v>232</v>
      </c>
      <c r="AV7" s="108">
        <f>SUM(AV$8:AV$207)</f>
        <v>0</v>
      </c>
      <c r="AW7" s="108">
        <f>SUM(AW$8:AW$207)</f>
        <v>3</v>
      </c>
      <c r="AX7" s="108">
        <f>SUM(AX$8:AX$207)</f>
        <v>0</v>
      </c>
      <c r="AY7" s="108">
        <f>SUM(AY$8:AY$207)</f>
        <v>0</v>
      </c>
      <c r="AZ7" s="108">
        <f>SUM(BA7:BC7)</f>
        <v>720</v>
      </c>
      <c r="BA7" s="108">
        <f>SUM(BA$8:BA$207)</f>
        <v>720</v>
      </c>
      <c r="BB7" s="108">
        <f>SUM(BB$8:BB$207)</f>
        <v>0</v>
      </c>
      <c r="BC7" s="108">
        <f>SUM(BC$8:BC$207)</f>
        <v>0</v>
      </c>
    </row>
    <row r="8" spans="1:55" s="105" customFormat="1" ht="13.5" customHeight="1">
      <c r="A8" s="115" t="s">
        <v>25</v>
      </c>
      <c r="B8" s="113" t="s">
        <v>254</v>
      </c>
      <c r="C8" s="101" t="s">
        <v>255</v>
      </c>
      <c r="D8" s="103">
        <f>SUM(E8,+H8,+K8)</f>
        <v>21357</v>
      </c>
      <c r="E8" s="103">
        <f>SUM(F8:G8)</f>
        <v>0</v>
      </c>
      <c r="F8" s="103">
        <v>0</v>
      </c>
      <c r="G8" s="103">
        <v>0</v>
      </c>
      <c r="H8" s="103">
        <f>SUM(I8:J8)</f>
        <v>3675</v>
      </c>
      <c r="I8" s="103">
        <v>3675</v>
      </c>
      <c r="J8" s="103">
        <v>0</v>
      </c>
      <c r="K8" s="103">
        <f>SUM(L8:M8)</f>
        <v>17682</v>
      </c>
      <c r="L8" s="103">
        <v>0</v>
      </c>
      <c r="M8" s="103">
        <v>17682</v>
      </c>
      <c r="N8" s="103">
        <f>SUM(O8,+V8,+AC8)</f>
        <v>21357</v>
      </c>
      <c r="O8" s="103">
        <f>SUM(P8:U8)</f>
        <v>3675</v>
      </c>
      <c r="P8" s="103">
        <v>3675</v>
      </c>
      <c r="Q8" s="103">
        <v>0</v>
      </c>
      <c r="R8" s="103">
        <v>0</v>
      </c>
      <c r="S8" s="103">
        <v>0</v>
      </c>
      <c r="T8" s="103">
        <v>0</v>
      </c>
      <c r="U8" s="103">
        <v>0</v>
      </c>
      <c r="V8" s="103">
        <f>SUM(W8:AB8)</f>
        <v>17682</v>
      </c>
      <c r="W8" s="103">
        <v>17682</v>
      </c>
      <c r="X8" s="103">
        <v>0</v>
      </c>
      <c r="Y8" s="103">
        <v>0</v>
      </c>
      <c r="Z8" s="103">
        <v>0</v>
      </c>
      <c r="AA8" s="103">
        <v>0</v>
      </c>
      <c r="AB8" s="103">
        <v>0</v>
      </c>
      <c r="AC8" s="103">
        <f>SUM(AD8:AE8)</f>
        <v>0</v>
      </c>
      <c r="AD8" s="103">
        <v>0</v>
      </c>
      <c r="AE8" s="103">
        <v>0</v>
      </c>
      <c r="AF8" s="103">
        <f>SUM(AG8:AI8)</f>
        <v>6</v>
      </c>
      <c r="AG8" s="103">
        <v>6</v>
      </c>
      <c r="AH8" s="103">
        <v>0</v>
      </c>
      <c r="AI8" s="103">
        <v>0</v>
      </c>
      <c r="AJ8" s="103">
        <f>SUM(AK8:AS8)</f>
        <v>156</v>
      </c>
      <c r="AK8" s="103">
        <v>0</v>
      </c>
      <c r="AL8" s="103">
        <v>150</v>
      </c>
      <c r="AM8" s="103">
        <v>6</v>
      </c>
      <c r="AN8" s="103">
        <v>0</v>
      </c>
      <c r="AO8" s="103">
        <v>0</v>
      </c>
      <c r="AP8" s="103">
        <v>0</v>
      </c>
      <c r="AQ8" s="103">
        <v>0</v>
      </c>
      <c r="AR8" s="103">
        <v>0</v>
      </c>
      <c r="AS8" s="103">
        <v>0</v>
      </c>
      <c r="AT8" s="103">
        <f>SUM(AU8:AY8)</f>
        <v>0</v>
      </c>
      <c r="AU8" s="103">
        <v>0</v>
      </c>
      <c r="AV8" s="103">
        <v>0</v>
      </c>
      <c r="AW8" s="103">
        <v>0</v>
      </c>
      <c r="AX8" s="103">
        <v>0</v>
      </c>
      <c r="AY8" s="103">
        <v>0</v>
      </c>
      <c r="AZ8" s="103">
        <f>SUM(BA8:BC8)</f>
        <v>150</v>
      </c>
      <c r="BA8" s="103">
        <v>150</v>
      </c>
      <c r="BB8" s="103">
        <v>0</v>
      </c>
      <c r="BC8" s="103">
        <v>0</v>
      </c>
    </row>
    <row r="9" spans="1:55" s="105" customFormat="1" ht="13.5" customHeight="1">
      <c r="A9" s="115" t="s">
        <v>25</v>
      </c>
      <c r="B9" s="113" t="s">
        <v>258</v>
      </c>
      <c r="C9" s="101" t="s">
        <v>259</v>
      </c>
      <c r="D9" s="103">
        <f>SUM(E9,+H9,+K9)</f>
        <v>20018</v>
      </c>
      <c r="E9" s="103">
        <f>SUM(F9:G9)</f>
        <v>0</v>
      </c>
      <c r="F9" s="103">
        <v>0</v>
      </c>
      <c r="G9" s="103">
        <v>0</v>
      </c>
      <c r="H9" s="103">
        <f>SUM(I9:J9)</f>
        <v>5025</v>
      </c>
      <c r="I9" s="103">
        <v>5025</v>
      </c>
      <c r="J9" s="103">
        <v>0</v>
      </c>
      <c r="K9" s="103">
        <f>SUM(L9:M9)</f>
        <v>14993</v>
      </c>
      <c r="L9" s="103">
        <v>0</v>
      </c>
      <c r="M9" s="103">
        <v>14993</v>
      </c>
      <c r="N9" s="103">
        <f>SUM(O9,+V9,+AC9)</f>
        <v>20018</v>
      </c>
      <c r="O9" s="103">
        <f>SUM(P9:U9)</f>
        <v>5025</v>
      </c>
      <c r="P9" s="103">
        <v>5025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f>SUM(W9:AB9)</f>
        <v>14993</v>
      </c>
      <c r="W9" s="103">
        <v>14993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f>SUM(AD9:AE9)</f>
        <v>0</v>
      </c>
      <c r="AD9" s="103">
        <v>0</v>
      </c>
      <c r="AE9" s="103">
        <v>0</v>
      </c>
      <c r="AF9" s="103">
        <f>SUM(AG9:AI9)</f>
        <v>132</v>
      </c>
      <c r="AG9" s="103">
        <v>132</v>
      </c>
      <c r="AH9" s="103">
        <v>0</v>
      </c>
      <c r="AI9" s="103">
        <v>0</v>
      </c>
      <c r="AJ9" s="103">
        <f>SUM(AK9:AS9)</f>
        <v>734</v>
      </c>
      <c r="AK9" s="103">
        <v>531</v>
      </c>
      <c r="AL9" s="103">
        <v>109</v>
      </c>
      <c r="AM9" s="103">
        <v>0</v>
      </c>
      <c r="AN9" s="103">
        <v>0</v>
      </c>
      <c r="AO9" s="103">
        <v>0</v>
      </c>
      <c r="AP9" s="103">
        <v>0</v>
      </c>
      <c r="AQ9" s="103">
        <v>0</v>
      </c>
      <c r="AR9" s="103">
        <v>0</v>
      </c>
      <c r="AS9" s="103">
        <v>94</v>
      </c>
      <c r="AT9" s="103">
        <f>SUM(AU9:AY9)</f>
        <v>38</v>
      </c>
      <c r="AU9" s="103">
        <v>38</v>
      </c>
      <c r="AV9" s="103">
        <v>0</v>
      </c>
      <c r="AW9" s="103">
        <v>0</v>
      </c>
      <c r="AX9" s="103">
        <v>0</v>
      </c>
      <c r="AY9" s="103">
        <v>0</v>
      </c>
      <c r="AZ9" s="103">
        <f>SUM(BA9:BC9)</f>
        <v>26</v>
      </c>
      <c r="BA9" s="103">
        <v>26</v>
      </c>
      <c r="BB9" s="103">
        <v>0</v>
      </c>
      <c r="BC9" s="103">
        <v>0</v>
      </c>
    </row>
    <row r="10" spans="1:55" s="105" customFormat="1" ht="13.5" customHeight="1">
      <c r="A10" s="115" t="s">
        <v>25</v>
      </c>
      <c r="B10" s="113" t="s">
        <v>260</v>
      </c>
      <c r="C10" s="101" t="s">
        <v>261</v>
      </c>
      <c r="D10" s="103">
        <f>SUM(E10,+H10,+K10)</f>
        <v>5211</v>
      </c>
      <c r="E10" s="103">
        <f>SUM(F10:G10)</f>
        <v>5211</v>
      </c>
      <c r="F10" s="103">
        <v>965</v>
      </c>
      <c r="G10" s="103">
        <v>4246</v>
      </c>
      <c r="H10" s="103">
        <f>SUM(I10:J10)</f>
        <v>0</v>
      </c>
      <c r="I10" s="103">
        <v>0</v>
      </c>
      <c r="J10" s="103">
        <v>0</v>
      </c>
      <c r="K10" s="103">
        <f>SUM(L10:M10)</f>
        <v>0</v>
      </c>
      <c r="L10" s="103">
        <v>0</v>
      </c>
      <c r="M10" s="103">
        <v>0</v>
      </c>
      <c r="N10" s="103">
        <f>SUM(O10,+V10,+AC10)</f>
        <v>5211</v>
      </c>
      <c r="O10" s="103">
        <f>SUM(P10:U10)</f>
        <v>965</v>
      </c>
      <c r="P10" s="103">
        <v>965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f>SUM(W10:AB10)</f>
        <v>4246</v>
      </c>
      <c r="W10" s="103">
        <v>4246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f>SUM(AD10:AE10)</f>
        <v>0</v>
      </c>
      <c r="AD10" s="103">
        <v>0</v>
      </c>
      <c r="AE10" s="103">
        <v>0</v>
      </c>
      <c r="AF10" s="103">
        <f>SUM(AG10:AI10)</f>
        <v>12</v>
      </c>
      <c r="AG10" s="103">
        <v>12</v>
      </c>
      <c r="AH10" s="103">
        <v>0</v>
      </c>
      <c r="AI10" s="103">
        <v>0</v>
      </c>
      <c r="AJ10" s="103">
        <f>SUM(AK10:AS10)</f>
        <v>243</v>
      </c>
      <c r="AK10" s="103">
        <v>243</v>
      </c>
      <c r="AL10" s="103">
        <v>0</v>
      </c>
      <c r="AM10" s="103">
        <v>0</v>
      </c>
      <c r="AN10" s="103">
        <v>0</v>
      </c>
      <c r="AO10" s="103">
        <v>0</v>
      </c>
      <c r="AP10" s="103">
        <v>0</v>
      </c>
      <c r="AQ10" s="103">
        <v>0</v>
      </c>
      <c r="AR10" s="103">
        <v>0</v>
      </c>
      <c r="AS10" s="103">
        <v>0</v>
      </c>
      <c r="AT10" s="103">
        <f>SUM(AU10:AY10)</f>
        <v>12</v>
      </c>
      <c r="AU10" s="103">
        <v>12</v>
      </c>
      <c r="AV10" s="103">
        <v>0</v>
      </c>
      <c r="AW10" s="103">
        <v>0</v>
      </c>
      <c r="AX10" s="103">
        <v>0</v>
      </c>
      <c r="AY10" s="103">
        <v>0</v>
      </c>
      <c r="AZ10" s="103">
        <f>SUM(BA10:BC10)</f>
        <v>0</v>
      </c>
      <c r="BA10" s="103">
        <v>0</v>
      </c>
      <c r="BB10" s="103">
        <v>0</v>
      </c>
      <c r="BC10" s="103">
        <v>0</v>
      </c>
    </row>
    <row r="11" spans="1:55" s="105" customFormat="1" ht="13.5" customHeight="1">
      <c r="A11" s="115" t="s">
        <v>25</v>
      </c>
      <c r="B11" s="113" t="s">
        <v>262</v>
      </c>
      <c r="C11" s="101" t="s">
        <v>263</v>
      </c>
      <c r="D11" s="103">
        <f>SUM(E11,+H11,+K11)</f>
        <v>2771</v>
      </c>
      <c r="E11" s="103">
        <f>SUM(F11:G11)</f>
        <v>0</v>
      </c>
      <c r="F11" s="103">
        <v>0</v>
      </c>
      <c r="G11" s="103">
        <v>0</v>
      </c>
      <c r="H11" s="103">
        <f>SUM(I11:J11)</f>
        <v>818</v>
      </c>
      <c r="I11" s="103">
        <v>818</v>
      </c>
      <c r="J11" s="103">
        <v>0</v>
      </c>
      <c r="K11" s="103">
        <f>SUM(L11:M11)</f>
        <v>1953</v>
      </c>
      <c r="L11" s="103">
        <v>0</v>
      </c>
      <c r="M11" s="103">
        <v>1953</v>
      </c>
      <c r="N11" s="103">
        <f>SUM(O11,+V11,+AC11)</f>
        <v>2771</v>
      </c>
      <c r="O11" s="103">
        <f>SUM(P11:U11)</f>
        <v>818</v>
      </c>
      <c r="P11" s="103">
        <v>818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f>SUM(W11:AB11)</f>
        <v>1953</v>
      </c>
      <c r="W11" s="103">
        <v>1953</v>
      </c>
      <c r="X11" s="103">
        <v>0</v>
      </c>
      <c r="Y11" s="103">
        <v>0</v>
      </c>
      <c r="Z11" s="103">
        <v>0</v>
      </c>
      <c r="AA11" s="103">
        <v>0</v>
      </c>
      <c r="AB11" s="103">
        <v>0</v>
      </c>
      <c r="AC11" s="103">
        <f>SUM(AD11:AE11)</f>
        <v>0</v>
      </c>
      <c r="AD11" s="103">
        <v>0</v>
      </c>
      <c r="AE11" s="103">
        <v>0</v>
      </c>
      <c r="AF11" s="103">
        <f>SUM(AG11:AI11)</f>
        <v>79</v>
      </c>
      <c r="AG11" s="103">
        <v>79</v>
      </c>
      <c r="AH11" s="103">
        <v>0</v>
      </c>
      <c r="AI11" s="103">
        <v>0</v>
      </c>
      <c r="AJ11" s="103">
        <f>SUM(AK11:AS11)</f>
        <v>79</v>
      </c>
      <c r="AK11" s="103">
        <v>0</v>
      </c>
      <c r="AL11" s="103">
        <v>0</v>
      </c>
      <c r="AM11" s="103">
        <v>79</v>
      </c>
      <c r="AN11" s="103">
        <v>0</v>
      </c>
      <c r="AO11" s="103">
        <v>0</v>
      </c>
      <c r="AP11" s="103">
        <v>0</v>
      </c>
      <c r="AQ11" s="103">
        <v>0</v>
      </c>
      <c r="AR11" s="103">
        <v>0</v>
      </c>
      <c r="AS11" s="103">
        <v>0</v>
      </c>
      <c r="AT11" s="103">
        <f>SUM(AU11:AY11)</f>
        <v>2</v>
      </c>
      <c r="AU11" s="103">
        <v>0</v>
      </c>
      <c r="AV11" s="103">
        <v>0</v>
      </c>
      <c r="AW11" s="103">
        <v>2</v>
      </c>
      <c r="AX11" s="103">
        <v>0</v>
      </c>
      <c r="AY11" s="103">
        <v>0</v>
      </c>
      <c r="AZ11" s="103">
        <f>SUM(BA11:BC11)</f>
        <v>0</v>
      </c>
      <c r="BA11" s="103">
        <v>0</v>
      </c>
      <c r="BB11" s="103">
        <v>0</v>
      </c>
      <c r="BC11" s="103">
        <v>0</v>
      </c>
    </row>
    <row r="12" spans="1:55" s="105" customFormat="1" ht="13.5" customHeight="1">
      <c r="A12" s="115" t="s">
        <v>25</v>
      </c>
      <c r="B12" s="113" t="s">
        <v>264</v>
      </c>
      <c r="C12" s="101" t="s">
        <v>265</v>
      </c>
      <c r="D12" s="103">
        <f>SUM(E12,+H12,+K12)</f>
        <v>21019</v>
      </c>
      <c r="E12" s="103">
        <f>SUM(F12:G12)</f>
        <v>0</v>
      </c>
      <c r="F12" s="103">
        <v>0</v>
      </c>
      <c r="G12" s="103">
        <v>0</v>
      </c>
      <c r="H12" s="103">
        <f>SUM(I12:J12)</f>
        <v>0</v>
      </c>
      <c r="I12" s="103">
        <v>0</v>
      </c>
      <c r="J12" s="103">
        <v>0</v>
      </c>
      <c r="K12" s="103">
        <f>SUM(L12:M12)</f>
        <v>21019</v>
      </c>
      <c r="L12" s="103">
        <v>4622</v>
      </c>
      <c r="M12" s="103">
        <v>16397</v>
      </c>
      <c r="N12" s="103">
        <f>SUM(O12,+V12,+AC12)</f>
        <v>21019</v>
      </c>
      <c r="O12" s="103">
        <f>SUM(P12:U12)</f>
        <v>4622</v>
      </c>
      <c r="P12" s="103">
        <v>4622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f>SUM(W12:AB12)</f>
        <v>16397</v>
      </c>
      <c r="W12" s="103">
        <v>16397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f>SUM(AD12:AE12)</f>
        <v>0</v>
      </c>
      <c r="AD12" s="103">
        <v>0</v>
      </c>
      <c r="AE12" s="103">
        <v>0</v>
      </c>
      <c r="AF12" s="103">
        <f>SUM(AG12:AI12)</f>
        <v>38</v>
      </c>
      <c r="AG12" s="103">
        <v>38</v>
      </c>
      <c r="AH12" s="103">
        <v>0</v>
      </c>
      <c r="AI12" s="103">
        <v>0</v>
      </c>
      <c r="AJ12" s="103">
        <f>SUM(AK12:AS12)</f>
        <v>908</v>
      </c>
      <c r="AK12" s="103">
        <v>908</v>
      </c>
      <c r="AL12" s="103">
        <v>0</v>
      </c>
      <c r="AM12" s="103">
        <v>0</v>
      </c>
      <c r="AN12" s="103">
        <v>0</v>
      </c>
      <c r="AO12" s="103">
        <v>0</v>
      </c>
      <c r="AP12" s="103">
        <v>0</v>
      </c>
      <c r="AQ12" s="103">
        <v>0</v>
      </c>
      <c r="AR12" s="103">
        <v>0</v>
      </c>
      <c r="AS12" s="103">
        <v>0</v>
      </c>
      <c r="AT12" s="103">
        <f>SUM(AU12:AY12)</f>
        <v>38</v>
      </c>
      <c r="AU12" s="103">
        <v>38</v>
      </c>
      <c r="AV12" s="103">
        <v>0</v>
      </c>
      <c r="AW12" s="103">
        <v>0</v>
      </c>
      <c r="AX12" s="103">
        <v>0</v>
      </c>
      <c r="AY12" s="103">
        <v>0</v>
      </c>
      <c r="AZ12" s="103">
        <f>SUM(BA12:BC12)</f>
        <v>0</v>
      </c>
      <c r="BA12" s="103">
        <v>0</v>
      </c>
      <c r="BB12" s="103">
        <v>0</v>
      </c>
      <c r="BC12" s="103">
        <v>0</v>
      </c>
    </row>
    <row r="13" spans="1:55" s="105" customFormat="1" ht="13.5" customHeight="1">
      <c r="A13" s="115" t="s">
        <v>25</v>
      </c>
      <c r="B13" s="113" t="s">
        <v>266</v>
      </c>
      <c r="C13" s="101" t="s">
        <v>267</v>
      </c>
      <c r="D13" s="103">
        <f>SUM(E13,+H13,+K13)</f>
        <v>16700</v>
      </c>
      <c r="E13" s="103">
        <f>SUM(F13:G13)</f>
        <v>0</v>
      </c>
      <c r="F13" s="103">
        <v>0</v>
      </c>
      <c r="G13" s="103">
        <v>0</v>
      </c>
      <c r="H13" s="103">
        <f>SUM(I13:J13)</f>
        <v>16700</v>
      </c>
      <c r="I13" s="103">
        <v>5662</v>
      </c>
      <c r="J13" s="103">
        <v>11038</v>
      </c>
      <c r="K13" s="103">
        <f>SUM(L13:M13)</f>
        <v>0</v>
      </c>
      <c r="L13" s="103">
        <v>0</v>
      </c>
      <c r="M13" s="103">
        <v>0</v>
      </c>
      <c r="N13" s="103">
        <f>SUM(O13,+V13,+AC13)</f>
        <v>16700</v>
      </c>
      <c r="O13" s="103">
        <f>SUM(P13:U13)</f>
        <v>5662</v>
      </c>
      <c r="P13" s="103">
        <v>5662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f>SUM(W13:AB13)</f>
        <v>11038</v>
      </c>
      <c r="W13" s="103">
        <v>11038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f>SUM(AD13:AE13)</f>
        <v>0</v>
      </c>
      <c r="AD13" s="103">
        <v>0</v>
      </c>
      <c r="AE13" s="103">
        <v>0</v>
      </c>
      <c r="AF13" s="103">
        <f>SUM(AG13:AI13)</f>
        <v>648</v>
      </c>
      <c r="AG13" s="103">
        <v>648</v>
      </c>
      <c r="AH13" s="103">
        <v>0</v>
      </c>
      <c r="AI13" s="103">
        <v>0</v>
      </c>
      <c r="AJ13" s="103">
        <f>SUM(AK13:AS13)</f>
        <v>648</v>
      </c>
      <c r="AK13" s="103">
        <v>0</v>
      </c>
      <c r="AL13" s="103">
        <v>0</v>
      </c>
      <c r="AM13" s="103">
        <v>608</v>
      </c>
      <c r="AN13" s="103">
        <v>0</v>
      </c>
      <c r="AO13" s="103">
        <v>0</v>
      </c>
      <c r="AP13" s="103">
        <v>0</v>
      </c>
      <c r="AQ13" s="103">
        <v>0</v>
      </c>
      <c r="AR13" s="103">
        <v>0</v>
      </c>
      <c r="AS13" s="103">
        <v>40</v>
      </c>
      <c r="AT13" s="103">
        <f>SUM(AU13:AY13)</f>
        <v>0</v>
      </c>
      <c r="AU13" s="103">
        <v>0</v>
      </c>
      <c r="AV13" s="103">
        <v>0</v>
      </c>
      <c r="AW13" s="103">
        <v>0</v>
      </c>
      <c r="AX13" s="103">
        <v>0</v>
      </c>
      <c r="AY13" s="103">
        <v>0</v>
      </c>
      <c r="AZ13" s="103">
        <f>SUM(BA13:BC13)</f>
        <v>0</v>
      </c>
      <c r="BA13" s="103">
        <v>0</v>
      </c>
      <c r="BB13" s="103">
        <v>0</v>
      </c>
      <c r="BC13" s="103">
        <v>0</v>
      </c>
    </row>
    <row r="14" spans="1:55" s="105" customFormat="1" ht="13.5" customHeight="1">
      <c r="A14" s="115" t="s">
        <v>25</v>
      </c>
      <c r="B14" s="113" t="s">
        <v>268</v>
      </c>
      <c r="C14" s="101" t="s">
        <v>269</v>
      </c>
      <c r="D14" s="103">
        <f>SUM(E14,+H14,+K14)</f>
        <v>10545</v>
      </c>
      <c r="E14" s="103">
        <f>SUM(F14:G14)</f>
        <v>0</v>
      </c>
      <c r="F14" s="103">
        <v>0</v>
      </c>
      <c r="G14" s="103">
        <v>0</v>
      </c>
      <c r="H14" s="103">
        <f>SUM(I14:J14)</f>
        <v>0</v>
      </c>
      <c r="I14" s="103">
        <v>0</v>
      </c>
      <c r="J14" s="103">
        <v>0</v>
      </c>
      <c r="K14" s="103">
        <f>SUM(L14:M14)</f>
        <v>10545</v>
      </c>
      <c r="L14" s="103">
        <v>4387</v>
      </c>
      <c r="M14" s="103">
        <v>6158</v>
      </c>
      <c r="N14" s="103">
        <f>SUM(O14,+V14,+AC14)</f>
        <v>10545</v>
      </c>
      <c r="O14" s="103">
        <f>SUM(P14:U14)</f>
        <v>4387</v>
      </c>
      <c r="P14" s="103">
        <v>4387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f>SUM(W14:AB14)</f>
        <v>6158</v>
      </c>
      <c r="W14" s="103">
        <v>6158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f>SUM(AD14:AE14)</f>
        <v>0</v>
      </c>
      <c r="AD14" s="103">
        <v>0</v>
      </c>
      <c r="AE14" s="103">
        <v>0</v>
      </c>
      <c r="AF14" s="103">
        <f>SUM(AG14:AI14)</f>
        <v>365</v>
      </c>
      <c r="AG14" s="103">
        <v>365</v>
      </c>
      <c r="AH14" s="103">
        <v>0</v>
      </c>
      <c r="AI14" s="103">
        <v>0</v>
      </c>
      <c r="AJ14" s="103">
        <f>SUM(AK14:AS14)</f>
        <v>365</v>
      </c>
      <c r="AK14" s="103">
        <v>0</v>
      </c>
      <c r="AL14" s="103">
        <v>0</v>
      </c>
      <c r="AM14" s="103">
        <v>2</v>
      </c>
      <c r="AN14" s="103">
        <v>363</v>
      </c>
      <c r="AO14" s="103">
        <v>0</v>
      </c>
      <c r="AP14" s="103">
        <v>0</v>
      </c>
      <c r="AQ14" s="103">
        <v>0</v>
      </c>
      <c r="AR14" s="103">
        <v>0</v>
      </c>
      <c r="AS14" s="103">
        <v>0</v>
      </c>
      <c r="AT14" s="103">
        <f>SUM(AU14:AY14)</f>
        <v>0</v>
      </c>
      <c r="AU14" s="103">
        <v>0</v>
      </c>
      <c r="AV14" s="103">
        <v>0</v>
      </c>
      <c r="AW14" s="103">
        <v>0</v>
      </c>
      <c r="AX14" s="103">
        <v>0</v>
      </c>
      <c r="AY14" s="103">
        <v>0</v>
      </c>
      <c r="AZ14" s="103">
        <f>SUM(BA14:BC14)</f>
        <v>0</v>
      </c>
      <c r="BA14" s="103">
        <v>0</v>
      </c>
      <c r="BB14" s="103">
        <v>0</v>
      </c>
      <c r="BC14" s="103">
        <v>0</v>
      </c>
    </row>
    <row r="15" spans="1:55" s="105" customFormat="1" ht="13.5" customHeight="1">
      <c r="A15" s="115" t="s">
        <v>25</v>
      </c>
      <c r="B15" s="113" t="s">
        <v>270</v>
      </c>
      <c r="C15" s="101" t="s">
        <v>271</v>
      </c>
      <c r="D15" s="103">
        <f>SUM(E15,+H15,+K15)</f>
        <v>13417</v>
      </c>
      <c r="E15" s="103">
        <f>SUM(F15:G15)</f>
        <v>0</v>
      </c>
      <c r="F15" s="103">
        <v>0</v>
      </c>
      <c r="G15" s="103">
        <v>0</v>
      </c>
      <c r="H15" s="103">
        <f>SUM(I15:J15)</f>
        <v>0</v>
      </c>
      <c r="I15" s="103">
        <v>0</v>
      </c>
      <c r="J15" s="103">
        <v>0</v>
      </c>
      <c r="K15" s="103">
        <f>SUM(L15:M15)</f>
        <v>13417</v>
      </c>
      <c r="L15" s="103">
        <v>5041</v>
      </c>
      <c r="M15" s="103">
        <v>8376</v>
      </c>
      <c r="N15" s="103">
        <f>SUM(O15,+V15,+AC15)</f>
        <v>13422</v>
      </c>
      <c r="O15" s="103">
        <f>SUM(P15:U15)</f>
        <v>5041</v>
      </c>
      <c r="P15" s="103">
        <v>5041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f>SUM(W15:AB15)</f>
        <v>8376</v>
      </c>
      <c r="W15" s="103">
        <v>8376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f>SUM(AD15:AE15)</f>
        <v>5</v>
      </c>
      <c r="AD15" s="103">
        <v>5</v>
      </c>
      <c r="AE15" s="103">
        <v>0</v>
      </c>
      <c r="AF15" s="103">
        <f>SUM(AG15:AI15)</f>
        <v>88</v>
      </c>
      <c r="AG15" s="103">
        <v>88</v>
      </c>
      <c r="AH15" s="103">
        <v>0</v>
      </c>
      <c r="AI15" s="103">
        <v>0</v>
      </c>
      <c r="AJ15" s="103">
        <f>SUM(AK15:AS15)</f>
        <v>492</v>
      </c>
      <c r="AK15" s="103">
        <v>356</v>
      </c>
      <c r="AL15" s="103">
        <v>73</v>
      </c>
      <c r="AM15" s="103">
        <v>0</v>
      </c>
      <c r="AN15" s="103">
        <v>0</v>
      </c>
      <c r="AO15" s="103">
        <v>0</v>
      </c>
      <c r="AP15" s="103">
        <v>0</v>
      </c>
      <c r="AQ15" s="103">
        <v>0</v>
      </c>
      <c r="AR15" s="103">
        <v>0</v>
      </c>
      <c r="AS15" s="103">
        <v>63</v>
      </c>
      <c r="AT15" s="103">
        <f>SUM(AU15:AY15)</f>
        <v>25</v>
      </c>
      <c r="AU15" s="103">
        <v>25</v>
      </c>
      <c r="AV15" s="103">
        <v>0</v>
      </c>
      <c r="AW15" s="103">
        <v>0</v>
      </c>
      <c r="AX15" s="103">
        <v>0</v>
      </c>
      <c r="AY15" s="103">
        <v>0</v>
      </c>
      <c r="AZ15" s="103">
        <f>SUM(BA15:BC15)</f>
        <v>18</v>
      </c>
      <c r="BA15" s="103">
        <v>18</v>
      </c>
      <c r="BB15" s="103">
        <v>0</v>
      </c>
      <c r="BC15" s="103">
        <v>0</v>
      </c>
    </row>
    <row r="16" spans="1:55" s="105" customFormat="1" ht="13.5" customHeight="1">
      <c r="A16" s="115" t="s">
        <v>25</v>
      </c>
      <c r="B16" s="113" t="s">
        <v>272</v>
      </c>
      <c r="C16" s="101" t="s">
        <v>273</v>
      </c>
      <c r="D16" s="103">
        <f>SUM(E16,+H16,+K16)</f>
        <v>22861</v>
      </c>
      <c r="E16" s="103">
        <f>SUM(F16:G16)</f>
        <v>0</v>
      </c>
      <c r="F16" s="103">
        <v>0</v>
      </c>
      <c r="G16" s="103">
        <v>0</v>
      </c>
      <c r="H16" s="103">
        <f>SUM(I16:J16)</f>
        <v>3741</v>
      </c>
      <c r="I16" s="103">
        <v>3741</v>
      </c>
      <c r="J16" s="103">
        <v>0</v>
      </c>
      <c r="K16" s="103">
        <f>SUM(L16:M16)</f>
        <v>19120</v>
      </c>
      <c r="L16" s="103">
        <v>0</v>
      </c>
      <c r="M16" s="103">
        <v>19120</v>
      </c>
      <c r="N16" s="103">
        <f>SUM(O16,+V16,+AC16)</f>
        <v>22861</v>
      </c>
      <c r="O16" s="103">
        <f>SUM(P16:U16)</f>
        <v>3741</v>
      </c>
      <c r="P16" s="103">
        <v>3741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f>SUM(W16:AB16)</f>
        <v>19120</v>
      </c>
      <c r="W16" s="103">
        <v>19120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f>SUM(AD16:AE16)</f>
        <v>0</v>
      </c>
      <c r="AD16" s="103">
        <v>0</v>
      </c>
      <c r="AE16" s="103">
        <v>0</v>
      </c>
      <c r="AF16" s="103">
        <f>SUM(AG16:AI16)</f>
        <v>62</v>
      </c>
      <c r="AG16" s="103">
        <v>62</v>
      </c>
      <c r="AH16" s="103">
        <v>0</v>
      </c>
      <c r="AI16" s="103">
        <v>0</v>
      </c>
      <c r="AJ16" s="103">
        <f>SUM(AK16:AS16)</f>
        <v>62</v>
      </c>
      <c r="AK16" s="103">
        <v>0</v>
      </c>
      <c r="AL16" s="103">
        <v>0</v>
      </c>
      <c r="AM16" s="103">
        <v>62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0</v>
      </c>
      <c r="AT16" s="103">
        <f>SUM(AU16:AY16)</f>
        <v>0</v>
      </c>
      <c r="AU16" s="103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f>SUM(BA16:BC16)</f>
        <v>125</v>
      </c>
      <c r="BA16" s="103">
        <v>125</v>
      </c>
      <c r="BB16" s="103">
        <v>0</v>
      </c>
      <c r="BC16" s="103">
        <v>0</v>
      </c>
    </row>
    <row r="17" spans="1:55" s="105" customFormat="1" ht="13.5" customHeight="1">
      <c r="A17" s="115" t="s">
        <v>25</v>
      </c>
      <c r="B17" s="113" t="s">
        <v>274</v>
      </c>
      <c r="C17" s="101" t="s">
        <v>275</v>
      </c>
      <c r="D17" s="103">
        <f>SUM(E17,+H17,+K17)</f>
        <v>13000</v>
      </c>
      <c r="E17" s="103">
        <f>SUM(F17:G17)</f>
        <v>0</v>
      </c>
      <c r="F17" s="103">
        <v>0</v>
      </c>
      <c r="G17" s="103">
        <v>0</v>
      </c>
      <c r="H17" s="103">
        <f>SUM(I17:J17)</f>
        <v>1283</v>
      </c>
      <c r="I17" s="103">
        <v>1283</v>
      </c>
      <c r="J17" s="103">
        <v>0</v>
      </c>
      <c r="K17" s="103">
        <f>SUM(L17:M17)</f>
        <v>11717</v>
      </c>
      <c r="L17" s="103">
        <v>0</v>
      </c>
      <c r="M17" s="103">
        <v>11717</v>
      </c>
      <c r="N17" s="103">
        <f>SUM(O17,+V17,+AC17)</f>
        <v>13000</v>
      </c>
      <c r="O17" s="103">
        <f>SUM(P17:U17)</f>
        <v>1283</v>
      </c>
      <c r="P17" s="103">
        <v>1283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f>SUM(W17:AB17)</f>
        <v>11717</v>
      </c>
      <c r="W17" s="103">
        <v>11717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f>SUM(AD17:AE17)</f>
        <v>0</v>
      </c>
      <c r="AD17" s="103">
        <v>0</v>
      </c>
      <c r="AE17" s="103">
        <v>0</v>
      </c>
      <c r="AF17" s="103">
        <f>SUM(AG17:AI17)</f>
        <v>86</v>
      </c>
      <c r="AG17" s="103">
        <v>86</v>
      </c>
      <c r="AH17" s="103">
        <v>0</v>
      </c>
      <c r="AI17" s="103">
        <v>0</v>
      </c>
      <c r="AJ17" s="103">
        <f>SUM(AK17:AS17)</f>
        <v>477</v>
      </c>
      <c r="AK17" s="103">
        <v>345</v>
      </c>
      <c r="AL17" s="103">
        <v>71</v>
      </c>
      <c r="AM17" s="103">
        <v>0</v>
      </c>
      <c r="AN17" s="103">
        <v>0</v>
      </c>
      <c r="AO17" s="103">
        <v>0</v>
      </c>
      <c r="AP17" s="103">
        <v>0</v>
      </c>
      <c r="AQ17" s="103">
        <v>0</v>
      </c>
      <c r="AR17" s="103">
        <v>0</v>
      </c>
      <c r="AS17" s="103">
        <v>61</v>
      </c>
      <c r="AT17" s="103">
        <f>SUM(AU17:AY17)</f>
        <v>25</v>
      </c>
      <c r="AU17" s="103">
        <v>25</v>
      </c>
      <c r="AV17" s="103">
        <v>0</v>
      </c>
      <c r="AW17" s="103">
        <v>0</v>
      </c>
      <c r="AX17" s="103">
        <v>0</v>
      </c>
      <c r="AY17" s="103">
        <v>0</v>
      </c>
      <c r="AZ17" s="103">
        <f>SUM(BA17:BC17)</f>
        <v>17</v>
      </c>
      <c r="BA17" s="103">
        <v>17</v>
      </c>
      <c r="BB17" s="103">
        <v>0</v>
      </c>
      <c r="BC17" s="103">
        <v>0</v>
      </c>
    </row>
    <row r="18" spans="1:55" s="105" customFormat="1" ht="13.5" customHeight="1">
      <c r="A18" s="115" t="s">
        <v>25</v>
      </c>
      <c r="B18" s="113" t="s">
        <v>276</v>
      </c>
      <c r="C18" s="101" t="s">
        <v>277</v>
      </c>
      <c r="D18" s="103">
        <f>SUM(E18,+H18,+K18)</f>
        <v>2137</v>
      </c>
      <c r="E18" s="103">
        <f>SUM(F18:G18)</f>
        <v>0</v>
      </c>
      <c r="F18" s="103">
        <v>0</v>
      </c>
      <c r="G18" s="103">
        <v>0</v>
      </c>
      <c r="H18" s="103">
        <f>SUM(I18:J18)</f>
        <v>1138</v>
      </c>
      <c r="I18" s="103">
        <v>1138</v>
      </c>
      <c r="J18" s="103">
        <v>0</v>
      </c>
      <c r="K18" s="103">
        <f>SUM(L18:M18)</f>
        <v>999</v>
      </c>
      <c r="L18" s="103">
        <v>0</v>
      </c>
      <c r="M18" s="103">
        <v>999</v>
      </c>
      <c r="N18" s="103">
        <f>SUM(O18,+V18,+AC18)</f>
        <v>2142</v>
      </c>
      <c r="O18" s="103">
        <f>SUM(P18:U18)</f>
        <v>1138</v>
      </c>
      <c r="P18" s="103">
        <v>1138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f>SUM(W18:AB18)</f>
        <v>999</v>
      </c>
      <c r="W18" s="103">
        <v>999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f>SUM(AD18:AE18)</f>
        <v>5</v>
      </c>
      <c r="AD18" s="103">
        <v>5</v>
      </c>
      <c r="AE18" s="103">
        <v>0</v>
      </c>
      <c r="AF18" s="103">
        <f>SUM(AG18:AI18)</f>
        <v>14</v>
      </c>
      <c r="AG18" s="103">
        <v>14</v>
      </c>
      <c r="AH18" s="103">
        <v>0</v>
      </c>
      <c r="AI18" s="103">
        <v>0</v>
      </c>
      <c r="AJ18" s="103">
        <f>SUM(AK18:AS18)</f>
        <v>79</v>
      </c>
      <c r="AK18" s="103">
        <v>57</v>
      </c>
      <c r="AL18" s="103">
        <v>12</v>
      </c>
      <c r="AM18" s="103">
        <v>0</v>
      </c>
      <c r="AN18" s="103">
        <v>0</v>
      </c>
      <c r="AO18" s="103">
        <v>0</v>
      </c>
      <c r="AP18" s="103">
        <v>0</v>
      </c>
      <c r="AQ18" s="103">
        <v>0</v>
      </c>
      <c r="AR18" s="103">
        <v>0</v>
      </c>
      <c r="AS18" s="103">
        <v>10</v>
      </c>
      <c r="AT18" s="103">
        <f>SUM(AU18:AY18)</f>
        <v>4</v>
      </c>
      <c r="AU18" s="103">
        <v>4</v>
      </c>
      <c r="AV18" s="103">
        <v>0</v>
      </c>
      <c r="AW18" s="103">
        <v>0</v>
      </c>
      <c r="AX18" s="103">
        <v>0</v>
      </c>
      <c r="AY18" s="103">
        <v>0</v>
      </c>
      <c r="AZ18" s="103">
        <f>SUM(BA18:BC18)</f>
        <v>3</v>
      </c>
      <c r="BA18" s="103">
        <v>3</v>
      </c>
      <c r="BB18" s="103">
        <v>0</v>
      </c>
      <c r="BC18" s="103">
        <v>0</v>
      </c>
    </row>
    <row r="19" spans="1:55" s="105" customFormat="1" ht="13.5" customHeight="1">
      <c r="A19" s="115" t="s">
        <v>25</v>
      </c>
      <c r="B19" s="113" t="s">
        <v>278</v>
      </c>
      <c r="C19" s="101" t="s">
        <v>279</v>
      </c>
      <c r="D19" s="103">
        <f>SUM(E19,+H19,+K19)</f>
        <v>9064</v>
      </c>
      <c r="E19" s="103">
        <f>SUM(F19:G19)</f>
        <v>0</v>
      </c>
      <c r="F19" s="103">
        <v>0</v>
      </c>
      <c r="G19" s="103">
        <v>0</v>
      </c>
      <c r="H19" s="103">
        <f>SUM(I19:J19)</f>
        <v>3220</v>
      </c>
      <c r="I19" s="103">
        <v>638</v>
      </c>
      <c r="J19" s="103">
        <v>2582</v>
      </c>
      <c r="K19" s="103">
        <f>SUM(L19:M19)</f>
        <v>5844</v>
      </c>
      <c r="L19" s="103">
        <v>1680</v>
      </c>
      <c r="M19" s="103">
        <v>4164</v>
      </c>
      <c r="N19" s="103">
        <f>SUM(O19,+V19,+AC19)</f>
        <v>9064</v>
      </c>
      <c r="O19" s="103">
        <f>SUM(P19:U19)</f>
        <v>2318</v>
      </c>
      <c r="P19" s="103">
        <v>2318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f>SUM(W19:AB19)</f>
        <v>6746</v>
      </c>
      <c r="W19" s="103">
        <v>6746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f>SUM(AD19:AE19)</f>
        <v>0</v>
      </c>
      <c r="AD19" s="103">
        <v>0</v>
      </c>
      <c r="AE19" s="103">
        <v>0</v>
      </c>
      <c r="AF19" s="103">
        <f>SUM(AG19:AI19)</f>
        <v>0</v>
      </c>
      <c r="AG19" s="103">
        <v>0</v>
      </c>
      <c r="AH19" s="103">
        <v>0</v>
      </c>
      <c r="AI19" s="103">
        <v>0</v>
      </c>
      <c r="AJ19" s="103">
        <f>SUM(AK19:AS19)</f>
        <v>281</v>
      </c>
      <c r="AK19" s="103">
        <v>281</v>
      </c>
      <c r="AL19" s="103">
        <v>0</v>
      </c>
      <c r="AM19" s="103">
        <v>0</v>
      </c>
      <c r="AN19" s="103">
        <v>0</v>
      </c>
      <c r="AO19" s="103">
        <v>0</v>
      </c>
      <c r="AP19" s="103">
        <v>0</v>
      </c>
      <c r="AQ19" s="103">
        <v>0</v>
      </c>
      <c r="AR19" s="103">
        <v>0</v>
      </c>
      <c r="AS19" s="103">
        <v>0</v>
      </c>
      <c r="AT19" s="103">
        <f>SUM(AU19:AY19)</f>
        <v>0</v>
      </c>
      <c r="AU19" s="103">
        <v>0</v>
      </c>
      <c r="AV19" s="103">
        <v>0</v>
      </c>
      <c r="AW19" s="103">
        <v>0</v>
      </c>
      <c r="AX19" s="103">
        <v>0</v>
      </c>
      <c r="AY19" s="103">
        <v>0</v>
      </c>
      <c r="AZ19" s="103">
        <f>SUM(BA19:BC19)</f>
        <v>0</v>
      </c>
      <c r="BA19" s="103">
        <v>0</v>
      </c>
      <c r="BB19" s="103">
        <v>0</v>
      </c>
      <c r="BC19" s="103">
        <v>0</v>
      </c>
    </row>
    <row r="20" spans="1:55" s="105" customFormat="1" ht="13.5" customHeight="1">
      <c r="A20" s="115" t="s">
        <v>25</v>
      </c>
      <c r="B20" s="113" t="s">
        <v>280</v>
      </c>
      <c r="C20" s="101" t="s">
        <v>281</v>
      </c>
      <c r="D20" s="103">
        <f>SUM(E20,+H20,+K20)</f>
        <v>2818</v>
      </c>
      <c r="E20" s="103">
        <f>SUM(F20:G20)</f>
        <v>2818</v>
      </c>
      <c r="F20" s="103">
        <v>315</v>
      </c>
      <c r="G20" s="103">
        <v>2503</v>
      </c>
      <c r="H20" s="103">
        <f>SUM(I20:J20)</f>
        <v>0</v>
      </c>
      <c r="I20" s="103">
        <v>0</v>
      </c>
      <c r="J20" s="103">
        <v>0</v>
      </c>
      <c r="K20" s="103">
        <f>SUM(L20:M20)</f>
        <v>0</v>
      </c>
      <c r="L20" s="103">
        <v>0</v>
      </c>
      <c r="M20" s="103">
        <v>0</v>
      </c>
      <c r="N20" s="103">
        <f>SUM(O20,+V20,+AC20)</f>
        <v>3129</v>
      </c>
      <c r="O20" s="103">
        <f>SUM(P20:U20)</f>
        <v>315</v>
      </c>
      <c r="P20" s="103">
        <v>315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f>SUM(W20:AB20)</f>
        <v>2503</v>
      </c>
      <c r="W20" s="103">
        <v>2503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f>SUM(AD20:AE20)</f>
        <v>311</v>
      </c>
      <c r="AD20" s="103">
        <v>35</v>
      </c>
      <c r="AE20" s="103">
        <v>276</v>
      </c>
      <c r="AF20" s="103">
        <f>SUM(AG20:AI20)</f>
        <v>0</v>
      </c>
      <c r="AG20" s="103">
        <v>0</v>
      </c>
      <c r="AH20" s="103">
        <v>0</v>
      </c>
      <c r="AI20" s="103">
        <v>0</v>
      </c>
      <c r="AJ20" s="103">
        <f>SUM(AK20:AS20)</f>
        <v>0</v>
      </c>
      <c r="AK20" s="103">
        <v>0</v>
      </c>
      <c r="AL20" s="103">
        <v>0</v>
      </c>
      <c r="AM20" s="103">
        <v>0</v>
      </c>
      <c r="AN20" s="103">
        <v>0</v>
      </c>
      <c r="AO20" s="103">
        <v>0</v>
      </c>
      <c r="AP20" s="103">
        <v>0</v>
      </c>
      <c r="AQ20" s="103">
        <v>0</v>
      </c>
      <c r="AR20" s="103">
        <v>0</v>
      </c>
      <c r="AS20" s="103">
        <v>0</v>
      </c>
      <c r="AT20" s="103">
        <f>SUM(AU20:AY20)</f>
        <v>0</v>
      </c>
      <c r="AU20" s="103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f>SUM(BA20:BC20)</f>
        <v>0</v>
      </c>
      <c r="BA20" s="103">
        <v>0</v>
      </c>
      <c r="BB20" s="103">
        <v>0</v>
      </c>
      <c r="BC20" s="103">
        <v>0</v>
      </c>
    </row>
    <row r="21" spans="1:55" s="105" customFormat="1" ht="13.5" customHeight="1">
      <c r="A21" s="115" t="s">
        <v>25</v>
      </c>
      <c r="B21" s="113" t="s">
        <v>282</v>
      </c>
      <c r="C21" s="101" t="s">
        <v>283</v>
      </c>
      <c r="D21" s="103">
        <f>SUM(E21,+H21,+K21)</f>
        <v>5056</v>
      </c>
      <c r="E21" s="103">
        <f>SUM(F21:G21)</f>
        <v>0</v>
      </c>
      <c r="F21" s="103">
        <v>0</v>
      </c>
      <c r="G21" s="103">
        <v>0</v>
      </c>
      <c r="H21" s="103">
        <f>SUM(I21:J21)</f>
        <v>914</v>
      </c>
      <c r="I21" s="103">
        <v>914</v>
      </c>
      <c r="J21" s="103">
        <v>0</v>
      </c>
      <c r="K21" s="103">
        <f>SUM(L21:M21)</f>
        <v>4142</v>
      </c>
      <c r="L21" s="103">
        <v>0</v>
      </c>
      <c r="M21" s="103">
        <v>4142</v>
      </c>
      <c r="N21" s="103">
        <f>SUM(O21,+V21,+AC21)</f>
        <v>5056</v>
      </c>
      <c r="O21" s="103">
        <f>SUM(P21:U21)</f>
        <v>914</v>
      </c>
      <c r="P21" s="103">
        <v>914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f>SUM(W21:AB21)</f>
        <v>4142</v>
      </c>
      <c r="W21" s="103">
        <v>4142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f>SUM(AD21:AE21)</f>
        <v>0</v>
      </c>
      <c r="AD21" s="103">
        <v>0</v>
      </c>
      <c r="AE21" s="103">
        <v>0</v>
      </c>
      <c r="AF21" s="103">
        <f>SUM(AG21:AI21)</f>
        <v>0</v>
      </c>
      <c r="AG21" s="103">
        <v>0</v>
      </c>
      <c r="AH21" s="103">
        <v>0</v>
      </c>
      <c r="AI21" s="103">
        <v>0</v>
      </c>
      <c r="AJ21" s="103">
        <f>SUM(AK21:AS21)</f>
        <v>0</v>
      </c>
      <c r="AK21" s="103">
        <v>0</v>
      </c>
      <c r="AL21" s="103">
        <v>0</v>
      </c>
      <c r="AM21" s="103">
        <v>0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0</v>
      </c>
      <c r="AT21" s="103">
        <f>SUM(AU21:AY21)</f>
        <v>0</v>
      </c>
      <c r="AU21" s="103">
        <v>0</v>
      </c>
      <c r="AV21" s="103">
        <v>0</v>
      </c>
      <c r="AW21" s="103">
        <v>0</v>
      </c>
      <c r="AX21" s="103">
        <v>0</v>
      </c>
      <c r="AY21" s="103">
        <v>0</v>
      </c>
      <c r="AZ21" s="103">
        <f>SUM(BA21:BC21)</f>
        <v>0</v>
      </c>
      <c r="BA21" s="103">
        <v>0</v>
      </c>
      <c r="BB21" s="103">
        <v>0</v>
      </c>
      <c r="BC21" s="103">
        <v>0</v>
      </c>
    </row>
    <row r="22" spans="1:55" s="105" customFormat="1" ht="13.5" customHeight="1">
      <c r="A22" s="115" t="s">
        <v>25</v>
      </c>
      <c r="B22" s="113" t="s">
        <v>284</v>
      </c>
      <c r="C22" s="101" t="s">
        <v>285</v>
      </c>
      <c r="D22" s="103">
        <f>SUM(E22,+H22,+K22)</f>
        <v>1359</v>
      </c>
      <c r="E22" s="103">
        <f>SUM(F22:G22)</f>
        <v>0</v>
      </c>
      <c r="F22" s="103">
        <v>0</v>
      </c>
      <c r="G22" s="103">
        <v>0</v>
      </c>
      <c r="H22" s="103">
        <f>SUM(I22:J22)</f>
        <v>0</v>
      </c>
      <c r="I22" s="103">
        <v>0</v>
      </c>
      <c r="J22" s="103">
        <v>0</v>
      </c>
      <c r="K22" s="103">
        <f>SUM(L22:M22)</f>
        <v>1359</v>
      </c>
      <c r="L22" s="103">
        <v>334</v>
      </c>
      <c r="M22" s="103">
        <v>1025</v>
      </c>
      <c r="N22" s="103">
        <f>SUM(O22,+V22,+AC22)</f>
        <v>1359</v>
      </c>
      <c r="O22" s="103">
        <f>SUM(P22:U22)</f>
        <v>334</v>
      </c>
      <c r="P22" s="103">
        <v>334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f>SUM(W22:AB22)</f>
        <v>1025</v>
      </c>
      <c r="W22" s="103">
        <v>1025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f>SUM(AD22:AE22)</f>
        <v>0</v>
      </c>
      <c r="AD22" s="103">
        <v>0</v>
      </c>
      <c r="AE22" s="103">
        <v>0</v>
      </c>
      <c r="AF22" s="103">
        <f>SUM(AG22:AI22)</f>
        <v>11</v>
      </c>
      <c r="AG22" s="103">
        <v>11</v>
      </c>
      <c r="AH22" s="103">
        <v>0</v>
      </c>
      <c r="AI22" s="103">
        <v>0</v>
      </c>
      <c r="AJ22" s="103">
        <f>SUM(AK22:AS22)</f>
        <v>60</v>
      </c>
      <c r="AK22" s="103">
        <v>43</v>
      </c>
      <c r="AL22" s="103">
        <v>9</v>
      </c>
      <c r="AM22" s="103">
        <v>0</v>
      </c>
      <c r="AN22" s="103">
        <v>0</v>
      </c>
      <c r="AO22" s="103">
        <v>0</v>
      </c>
      <c r="AP22" s="103">
        <v>0</v>
      </c>
      <c r="AQ22" s="103">
        <v>0</v>
      </c>
      <c r="AR22" s="103">
        <v>0</v>
      </c>
      <c r="AS22" s="103">
        <v>8</v>
      </c>
      <c r="AT22" s="103">
        <f>SUM(AU22:AY22)</f>
        <v>3</v>
      </c>
      <c r="AU22" s="103">
        <v>3</v>
      </c>
      <c r="AV22" s="103">
        <v>0</v>
      </c>
      <c r="AW22" s="103">
        <v>0</v>
      </c>
      <c r="AX22" s="103">
        <v>0</v>
      </c>
      <c r="AY22" s="103">
        <v>0</v>
      </c>
      <c r="AZ22" s="103">
        <f>SUM(BA22:BC22)</f>
        <v>2</v>
      </c>
      <c r="BA22" s="103">
        <v>2</v>
      </c>
      <c r="BB22" s="103">
        <v>0</v>
      </c>
      <c r="BC22" s="103">
        <v>0</v>
      </c>
    </row>
    <row r="23" spans="1:55" s="105" customFormat="1" ht="13.5" customHeight="1">
      <c r="A23" s="115" t="s">
        <v>25</v>
      </c>
      <c r="B23" s="113" t="s">
        <v>286</v>
      </c>
      <c r="C23" s="101" t="s">
        <v>287</v>
      </c>
      <c r="D23" s="103">
        <f>SUM(E23,+H23,+K23)</f>
        <v>8116</v>
      </c>
      <c r="E23" s="103">
        <f>SUM(F23:G23)</f>
        <v>0</v>
      </c>
      <c r="F23" s="103">
        <v>0</v>
      </c>
      <c r="G23" s="103">
        <v>0</v>
      </c>
      <c r="H23" s="103">
        <f>SUM(I23:J23)</f>
        <v>1180</v>
      </c>
      <c r="I23" s="103">
        <v>1180</v>
      </c>
      <c r="J23" s="103">
        <v>0</v>
      </c>
      <c r="K23" s="103">
        <f>SUM(L23:M23)</f>
        <v>6936</v>
      </c>
      <c r="L23" s="103">
        <v>0</v>
      </c>
      <c r="M23" s="103">
        <v>6936</v>
      </c>
      <c r="N23" s="103">
        <f>SUM(O23,+V23,+AC23)</f>
        <v>8116</v>
      </c>
      <c r="O23" s="103">
        <f>SUM(P23:U23)</f>
        <v>1180</v>
      </c>
      <c r="P23" s="103">
        <v>1180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f>SUM(W23:AB23)</f>
        <v>6936</v>
      </c>
      <c r="W23" s="103">
        <v>6936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f>SUM(AD23:AE23)</f>
        <v>0</v>
      </c>
      <c r="AD23" s="103">
        <v>0</v>
      </c>
      <c r="AE23" s="103">
        <v>0</v>
      </c>
      <c r="AF23" s="103">
        <f>SUM(AG23:AI23)</f>
        <v>371</v>
      </c>
      <c r="AG23" s="103">
        <v>371</v>
      </c>
      <c r="AH23" s="103">
        <v>0</v>
      </c>
      <c r="AI23" s="103">
        <v>0</v>
      </c>
      <c r="AJ23" s="103">
        <f>SUM(AK23:AS23)</f>
        <v>371</v>
      </c>
      <c r="AK23" s="103">
        <v>0</v>
      </c>
      <c r="AL23" s="103">
        <v>0</v>
      </c>
      <c r="AM23" s="103">
        <v>0</v>
      </c>
      <c r="AN23" s="103">
        <v>0</v>
      </c>
      <c r="AO23" s="103">
        <v>0</v>
      </c>
      <c r="AP23" s="103">
        <v>0</v>
      </c>
      <c r="AQ23" s="103">
        <v>0</v>
      </c>
      <c r="AR23" s="103">
        <v>0</v>
      </c>
      <c r="AS23" s="103">
        <v>371</v>
      </c>
      <c r="AT23" s="103">
        <f>SUM(AU23:AY23)</f>
        <v>0</v>
      </c>
      <c r="AU23" s="103">
        <v>0</v>
      </c>
      <c r="AV23" s="103">
        <v>0</v>
      </c>
      <c r="AW23" s="103">
        <v>0</v>
      </c>
      <c r="AX23" s="103">
        <v>0</v>
      </c>
      <c r="AY23" s="103">
        <v>0</v>
      </c>
      <c r="AZ23" s="103">
        <f>SUM(BA23:BC23)</f>
        <v>371</v>
      </c>
      <c r="BA23" s="103">
        <v>371</v>
      </c>
      <c r="BB23" s="103">
        <v>0</v>
      </c>
      <c r="BC23" s="103">
        <v>0</v>
      </c>
    </row>
    <row r="24" spans="1:55" s="105" customFormat="1" ht="13.5" customHeight="1">
      <c r="A24" s="115" t="s">
        <v>25</v>
      </c>
      <c r="B24" s="113" t="s">
        <v>288</v>
      </c>
      <c r="C24" s="101" t="s">
        <v>289</v>
      </c>
      <c r="D24" s="103">
        <f>SUM(E24,+H24,+K24)</f>
        <v>1630</v>
      </c>
      <c r="E24" s="103">
        <f>SUM(F24:G24)</f>
        <v>0</v>
      </c>
      <c r="F24" s="103">
        <v>0</v>
      </c>
      <c r="G24" s="103">
        <v>0</v>
      </c>
      <c r="H24" s="103">
        <f>SUM(I24:J24)</f>
        <v>1630</v>
      </c>
      <c r="I24" s="103">
        <v>318</v>
      </c>
      <c r="J24" s="103">
        <v>1312</v>
      </c>
      <c r="K24" s="103">
        <f>SUM(L24:M24)</f>
        <v>0</v>
      </c>
      <c r="L24" s="103">
        <v>0</v>
      </c>
      <c r="M24" s="103">
        <v>0</v>
      </c>
      <c r="N24" s="103">
        <f>SUM(O24,+V24,+AC24)</f>
        <v>1630</v>
      </c>
      <c r="O24" s="103">
        <f>SUM(P24:U24)</f>
        <v>318</v>
      </c>
      <c r="P24" s="103">
        <v>318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f>SUM(W24:AB24)</f>
        <v>1312</v>
      </c>
      <c r="W24" s="103">
        <v>1312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f>SUM(AD24:AE24)</f>
        <v>0</v>
      </c>
      <c r="AD24" s="103">
        <v>0</v>
      </c>
      <c r="AE24" s="103">
        <v>0</v>
      </c>
      <c r="AF24" s="103">
        <f>SUM(AG24:AI24)</f>
        <v>0</v>
      </c>
      <c r="AG24" s="103">
        <v>0</v>
      </c>
      <c r="AH24" s="103">
        <v>0</v>
      </c>
      <c r="AI24" s="103">
        <v>0</v>
      </c>
      <c r="AJ24" s="103">
        <f>SUM(AK24:AS24)</f>
        <v>0</v>
      </c>
      <c r="AK24" s="103">
        <v>0</v>
      </c>
      <c r="AL24" s="103">
        <v>0</v>
      </c>
      <c r="AM24" s="103">
        <v>0</v>
      </c>
      <c r="AN24" s="103">
        <v>0</v>
      </c>
      <c r="AO24" s="103">
        <v>0</v>
      </c>
      <c r="AP24" s="103">
        <v>0</v>
      </c>
      <c r="AQ24" s="103">
        <v>0</v>
      </c>
      <c r="AR24" s="103">
        <v>0</v>
      </c>
      <c r="AS24" s="103">
        <v>0</v>
      </c>
      <c r="AT24" s="103">
        <f>SUM(AU24:AY24)</f>
        <v>0</v>
      </c>
      <c r="AU24" s="103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f>SUM(BA24:BC24)</f>
        <v>0</v>
      </c>
      <c r="BA24" s="103">
        <v>0</v>
      </c>
      <c r="BB24" s="103">
        <v>0</v>
      </c>
      <c r="BC24" s="103">
        <v>0</v>
      </c>
    </row>
    <row r="25" spans="1:55" s="105" customFormat="1" ht="13.5" customHeight="1">
      <c r="A25" s="115" t="s">
        <v>25</v>
      </c>
      <c r="B25" s="113" t="s">
        <v>290</v>
      </c>
      <c r="C25" s="101" t="s">
        <v>291</v>
      </c>
      <c r="D25" s="103">
        <f>SUM(E25,+H25,+K25)</f>
        <v>108</v>
      </c>
      <c r="E25" s="103">
        <f>SUM(F25:G25)</f>
        <v>0</v>
      </c>
      <c r="F25" s="103">
        <v>0</v>
      </c>
      <c r="G25" s="103">
        <v>0</v>
      </c>
      <c r="H25" s="103">
        <f>SUM(I25:J25)</f>
        <v>0</v>
      </c>
      <c r="I25" s="103">
        <v>0</v>
      </c>
      <c r="J25" s="103">
        <v>0</v>
      </c>
      <c r="K25" s="103">
        <f>SUM(L25:M25)</f>
        <v>108</v>
      </c>
      <c r="L25" s="103">
        <v>27</v>
      </c>
      <c r="M25" s="103">
        <v>81</v>
      </c>
      <c r="N25" s="103">
        <f>SUM(O25,+V25,+AC25)</f>
        <v>108</v>
      </c>
      <c r="O25" s="103">
        <f>SUM(P25:U25)</f>
        <v>27</v>
      </c>
      <c r="P25" s="103">
        <v>27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f>SUM(W25:AB25)</f>
        <v>81</v>
      </c>
      <c r="W25" s="103">
        <v>81</v>
      </c>
      <c r="X25" s="103">
        <v>0</v>
      </c>
      <c r="Y25" s="103">
        <v>0</v>
      </c>
      <c r="Z25" s="103">
        <v>0</v>
      </c>
      <c r="AA25" s="103">
        <v>0</v>
      </c>
      <c r="AB25" s="103">
        <v>0</v>
      </c>
      <c r="AC25" s="103">
        <f>SUM(AD25:AE25)</f>
        <v>0</v>
      </c>
      <c r="AD25" s="103">
        <v>0</v>
      </c>
      <c r="AE25" s="103">
        <v>0</v>
      </c>
      <c r="AF25" s="103">
        <f>SUM(AG25:AI25)</f>
        <v>0</v>
      </c>
      <c r="AG25" s="103">
        <v>0</v>
      </c>
      <c r="AH25" s="103">
        <v>0</v>
      </c>
      <c r="AI25" s="103">
        <v>0</v>
      </c>
      <c r="AJ25" s="103">
        <f>SUM(AK25:AS25)</f>
        <v>0</v>
      </c>
      <c r="AK25" s="103">
        <v>0</v>
      </c>
      <c r="AL25" s="103">
        <v>0</v>
      </c>
      <c r="AM25" s="103">
        <v>0</v>
      </c>
      <c r="AN25" s="103">
        <v>0</v>
      </c>
      <c r="AO25" s="103">
        <v>0</v>
      </c>
      <c r="AP25" s="103">
        <v>0</v>
      </c>
      <c r="AQ25" s="103">
        <v>0</v>
      </c>
      <c r="AR25" s="103">
        <v>0</v>
      </c>
      <c r="AS25" s="103">
        <v>0</v>
      </c>
      <c r="AT25" s="103">
        <f>SUM(AU25:AY25)</f>
        <v>0</v>
      </c>
      <c r="AU25" s="103">
        <v>0</v>
      </c>
      <c r="AV25" s="103">
        <v>0</v>
      </c>
      <c r="AW25" s="103">
        <v>0</v>
      </c>
      <c r="AX25" s="103">
        <v>0</v>
      </c>
      <c r="AY25" s="103">
        <v>0</v>
      </c>
      <c r="AZ25" s="103">
        <f>SUM(BA25:BC25)</f>
        <v>0</v>
      </c>
      <c r="BA25" s="103">
        <v>0</v>
      </c>
      <c r="BB25" s="103">
        <v>0</v>
      </c>
      <c r="BC25" s="103">
        <v>0</v>
      </c>
    </row>
    <row r="26" spans="1:55" s="105" customFormat="1" ht="13.5" customHeight="1">
      <c r="A26" s="115" t="s">
        <v>25</v>
      </c>
      <c r="B26" s="113" t="s">
        <v>292</v>
      </c>
      <c r="C26" s="101" t="s">
        <v>293</v>
      </c>
      <c r="D26" s="103">
        <f>SUM(E26,+H26,+K26)</f>
        <v>516</v>
      </c>
      <c r="E26" s="103">
        <f>SUM(F26:G26)</f>
        <v>0</v>
      </c>
      <c r="F26" s="103">
        <v>0</v>
      </c>
      <c r="G26" s="103">
        <v>0</v>
      </c>
      <c r="H26" s="103">
        <f>SUM(I26:J26)</f>
        <v>0</v>
      </c>
      <c r="I26" s="103">
        <v>0</v>
      </c>
      <c r="J26" s="103">
        <v>0</v>
      </c>
      <c r="K26" s="103">
        <f>SUM(L26:M26)</f>
        <v>516</v>
      </c>
      <c r="L26" s="103">
        <v>124</v>
      </c>
      <c r="M26" s="103">
        <v>392</v>
      </c>
      <c r="N26" s="103">
        <f>SUM(O26,+V26,+AC26)</f>
        <v>516</v>
      </c>
      <c r="O26" s="103">
        <f>SUM(P26:U26)</f>
        <v>124</v>
      </c>
      <c r="P26" s="103">
        <v>124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f>SUM(W26:AB26)</f>
        <v>392</v>
      </c>
      <c r="W26" s="103">
        <v>392</v>
      </c>
      <c r="X26" s="103">
        <v>0</v>
      </c>
      <c r="Y26" s="103">
        <v>0</v>
      </c>
      <c r="Z26" s="103">
        <v>0</v>
      </c>
      <c r="AA26" s="103">
        <v>0</v>
      </c>
      <c r="AB26" s="103">
        <v>0</v>
      </c>
      <c r="AC26" s="103">
        <f>SUM(AD26:AE26)</f>
        <v>0</v>
      </c>
      <c r="AD26" s="103">
        <v>0</v>
      </c>
      <c r="AE26" s="103">
        <v>0</v>
      </c>
      <c r="AF26" s="103">
        <f>SUM(AG26:AI26)</f>
        <v>13</v>
      </c>
      <c r="AG26" s="103">
        <v>13</v>
      </c>
      <c r="AH26" s="103">
        <v>0</v>
      </c>
      <c r="AI26" s="103">
        <v>0</v>
      </c>
      <c r="AJ26" s="103">
        <f>SUM(AK26:AS26)</f>
        <v>11</v>
      </c>
      <c r="AK26" s="103">
        <v>0</v>
      </c>
      <c r="AL26" s="103">
        <v>0</v>
      </c>
      <c r="AM26" s="103">
        <v>11</v>
      </c>
      <c r="AN26" s="103">
        <v>0</v>
      </c>
      <c r="AO26" s="103">
        <v>0</v>
      </c>
      <c r="AP26" s="103">
        <v>0</v>
      </c>
      <c r="AQ26" s="103">
        <v>0</v>
      </c>
      <c r="AR26" s="103">
        <v>0</v>
      </c>
      <c r="AS26" s="103">
        <v>0</v>
      </c>
      <c r="AT26" s="103">
        <f>SUM(AU26:AY26)</f>
        <v>2</v>
      </c>
      <c r="AU26" s="103">
        <v>2</v>
      </c>
      <c r="AV26" s="103">
        <v>0</v>
      </c>
      <c r="AW26" s="103">
        <v>0</v>
      </c>
      <c r="AX26" s="103">
        <v>0</v>
      </c>
      <c r="AY26" s="103">
        <v>0</v>
      </c>
      <c r="AZ26" s="103">
        <f>SUM(BA26:BC26)</f>
        <v>0</v>
      </c>
      <c r="BA26" s="103">
        <v>0</v>
      </c>
      <c r="BB26" s="103">
        <v>0</v>
      </c>
      <c r="BC26" s="103">
        <v>0</v>
      </c>
    </row>
    <row r="27" spans="1:55" s="105" customFormat="1" ht="13.5" customHeight="1">
      <c r="A27" s="115" t="s">
        <v>25</v>
      </c>
      <c r="B27" s="113" t="s">
        <v>294</v>
      </c>
      <c r="C27" s="101" t="s">
        <v>295</v>
      </c>
      <c r="D27" s="103">
        <f>SUM(E27,+H27,+K27)</f>
        <v>2450</v>
      </c>
      <c r="E27" s="103">
        <f>SUM(F27:G27)</f>
        <v>0</v>
      </c>
      <c r="F27" s="103">
        <v>0</v>
      </c>
      <c r="G27" s="103">
        <v>0</v>
      </c>
      <c r="H27" s="103">
        <f>SUM(I27:J27)</f>
        <v>672</v>
      </c>
      <c r="I27" s="103">
        <v>672</v>
      </c>
      <c r="J27" s="103">
        <v>0</v>
      </c>
      <c r="K27" s="103">
        <f>SUM(L27:M27)</f>
        <v>1778</v>
      </c>
      <c r="L27" s="103">
        <v>0</v>
      </c>
      <c r="M27" s="103">
        <v>1778</v>
      </c>
      <c r="N27" s="103">
        <f>SUM(O27,+V27,+AC27)</f>
        <v>2450</v>
      </c>
      <c r="O27" s="103">
        <f>SUM(P27:U27)</f>
        <v>672</v>
      </c>
      <c r="P27" s="103">
        <v>672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103">
        <f>SUM(W27:AB27)</f>
        <v>1778</v>
      </c>
      <c r="W27" s="103">
        <v>1778</v>
      </c>
      <c r="X27" s="103">
        <v>0</v>
      </c>
      <c r="Y27" s="103">
        <v>0</v>
      </c>
      <c r="Z27" s="103">
        <v>0</v>
      </c>
      <c r="AA27" s="103">
        <v>0</v>
      </c>
      <c r="AB27" s="103">
        <v>0</v>
      </c>
      <c r="AC27" s="103">
        <f>SUM(AD27:AE27)</f>
        <v>0</v>
      </c>
      <c r="AD27" s="103">
        <v>0</v>
      </c>
      <c r="AE27" s="103">
        <v>0</v>
      </c>
      <c r="AF27" s="103">
        <f>SUM(AG27:AI27)</f>
        <v>2</v>
      </c>
      <c r="AG27" s="103">
        <v>2</v>
      </c>
      <c r="AH27" s="103">
        <v>0</v>
      </c>
      <c r="AI27" s="103">
        <v>0</v>
      </c>
      <c r="AJ27" s="103">
        <f>SUM(AK27:AS27)</f>
        <v>57</v>
      </c>
      <c r="AK27" s="103">
        <v>57</v>
      </c>
      <c r="AL27" s="103">
        <v>0</v>
      </c>
      <c r="AM27" s="103">
        <v>0</v>
      </c>
      <c r="AN27" s="103">
        <v>0</v>
      </c>
      <c r="AO27" s="103">
        <v>0</v>
      </c>
      <c r="AP27" s="103">
        <v>0</v>
      </c>
      <c r="AQ27" s="103">
        <v>0</v>
      </c>
      <c r="AR27" s="103">
        <v>0</v>
      </c>
      <c r="AS27" s="103">
        <v>0</v>
      </c>
      <c r="AT27" s="103">
        <f>SUM(AU27:AY27)</f>
        <v>2</v>
      </c>
      <c r="AU27" s="103">
        <v>2</v>
      </c>
      <c r="AV27" s="103">
        <v>0</v>
      </c>
      <c r="AW27" s="103">
        <v>0</v>
      </c>
      <c r="AX27" s="103">
        <v>0</v>
      </c>
      <c r="AY27" s="103">
        <v>0</v>
      </c>
      <c r="AZ27" s="103">
        <f>SUM(BA27:BC27)</f>
        <v>0</v>
      </c>
      <c r="BA27" s="103">
        <v>0</v>
      </c>
      <c r="BB27" s="103">
        <v>0</v>
      </c>
      <c r="BC27" s="103">
        <v>0</v>
      </c>
    </row>
    <row r="28" spans="1:55" s="105" customFormat="1" ht="13.5" customHeight="1">
      <c r="A28" s="115" t="s">
        <v>25</v>
      </c>
      <c r="B28" s="113" t="s">
        <v>296</v>
      </c>
      <c r="C28" s="101" t="s">
        <v>297</v>
      </c>
      <c r="D28" s="103">
        <f>SUM(E28,+H28,+K28)</f>
        <v>1303</v>
      </c>
      <c r="E28" s="103">
        <f>SUM(F28:G28)</f>
        <v>0</v>
      </c>
      <c r="F28" s="103">
        <v>0</v>
      </c>
      <c r="G28" s="103">
        <v>0</v>
      </c>
      <c r="H28" s="103">
        <f>SUM(I28:J28)</f>
        <v>1303</v>
      </c>
      <c r="I28" s="103">
        <v>130</v>
      </c>
      <c r="J28" s="103">
        <v>1173</v>
      </c>
      <c r="K28" s="103">
        <f>SUM(L28:M28)</f>
        <v>0</v>
      </c>
      <c r="L28" s="103">
        <v>0</v>
      </c>
      <c r="M28" s="103">
        <v>0</v>
      </c>
      <c r="N28" s="103">
        <f>SUM(O28,+V28,+AC28)</f>
        <v>1303</v>
      </c>
      <c r="O28" s="103">
        <f>SUM(P28:U28)</f>
        <v>130</v>
      </c>
      <c r="P28" s="103">
        <v>130</v>
      </c>
      <c r="Q28" s="103">
        <v>0</v>
      </c>
      <c r="R28" s="103">
        <v>0</v>
      </c>
      <c r="S28" s="103">
        <v>0</v>
      </c>
      <c r="T28" s="103">
        <v>0</v>
      </c>
      <c r="U28" s="103">
        <v>0</v>
      </c>
      <c r="V28" s="103">
        <f>SUM(W28:AB28)</f>
        <v>1173</v>
      </c>
      <c r="W28" s="103">
        <v>1173</v>
      </c>
      <c r="X28" s="103">
        <v>0</v>
      </c>
      <c r="Y28" s="103">
        <v>0</v>
      </c>
      <c r="Z28" s="103">
        <v>0</v>
      </c>
      <c r="AA28" s="103">
        <v>0</v>
      </c>
      <c r="AB28" s="103">
        <v>0</v>
      </c>
      <c r="AC28" s="103">
        <f>SUM(AD28:AE28)</f>
        <v>0</v>
      </c>
      <c r="AD28" s="103">
        <v>0</v>
      </c>
      <c r="AE28" s="103">
        <v>0</v>
      </c>
      <c r="AF28" s="103">
        <f>SUM(AG28:AI28)</f>
        <v>8</v>
      </c>
      <c r="AG28" s="103">
        <v>8</v>
      </c>
      <c r="AH28" s="103">
        <v>0</v>
      </c>
      <c r="AI28" s="103">
        <v>0</v>
      </c>
      <c r="AJ28" s="103">
        <f>SUM(AK28:AS28)</f>
        <v>46</v>
      </c>
      <c r="AK28" s="103">
        <v>40</v>
      </c>
      <c r="AL28" s="103">
        <v>0</v>
      </c>
      <c r="AM28" s="103">
        <v>0</v>
      </c>
      <c r="AN28" s="103">
        <v>0</v>
      </c>
      <c r="AO28" s="103">
        <v>0</v>
      </c>
      <c r="AP28" s="103">
        <v>0</v>
      </c>
      <c r="AQ28" s="103">
        <v>0</v>
      </c>
      <c r="AR28" s="103">
        <v>0</v>
      </c>
      <c r="AS28" s="103">
        <v>6</v>
      </c>
      <c r="AT28" s="103">
        <f>SUM(AU28:AY28)</f>
        <v>2</v>
      </c>
      <c r="AU28" s="103">
        <v>2</v>
      </c>
      <c r="AV28" s="103">
        <v>0</v>
      </c>
      <c r="AW28" s="103">
        <v>0</v>
      </c>
      <c r="AX28" s="103">
        <v>0</v>
      </c>
      <c r="AY28" s="103">
        <v>0</v>
      </c>
      <c r="AZ28" s="103">
        <f>SUM(BA28:BC28)</f>
        <v>0</v>
      </c>
      <c r="BA28" s="103">
        <v>0</v>
      </c>
      <c r="BB28" s="103">
        <v>0</v>
      </c>
      <c r="BC28" s="103">
        <v>0</v>
      </c>
    </row>
    <row r="29" spans="1:55" s="105" customFormat="1" ht="13.5" customHeight="1">
      <c r="A29" s="115" t="s">
        <v>25</v>
      </c>
      <c r="B29" s="113" t="s">
        <v>298</v>
      </c>
      <c r="C29" s="101" t="s">
        <v>299</v>
      </c>
      <c r="D29" s="103">
        <f>SUM(E29,+H29,+K29)</f>
        <v>1378</v>
      </c>
      <c r="E29" s="103">
        <f>SUM(F29:G29)</f>
        <v>0</v>
      </c>
      <c r="F29" s="103">
        <v>0</v>
      </c>
      <c r="G29" s="103">
        <v>0</v>
      </c>
      <c r="H29" s="103">
        <f>SUM(I29:J29)</f>
        <v>1378</v>
      </c>
      <c r="I29" s="103">
        <v>286</v>
      </c>
      <c r="J29" s="103">
        <v>1092</v>
      </c>
      <c r="K29" s="103">
        <f>SUM(L29:M29)</f>
        <v>0</v>
      </c>
      <c r="L29" s="103">
        <v>0</v>
      </c>
      <c r="M29" s="103">
        <v>0</v>
      </c>
      <c r="N29" s="103">
        <f>SUM(O29,+V29,+AC29)</f>
        <v>1378</v>
      </c>
      <c r="O29" s="103">
        <f>SUM(P29:U29)</f>
        <v>286</v>
      </c>
      <c r="P29" s="103">
        <v>286</v>
      </c>
      <c r="Q29" s="103">
        <v>0</v>
      </c>
      <c r="R29" s="103">
        <v>0</v>
      </c>
      <c r="S29" s="103">
        <v>0</v>
      </c>
      <c r="T29" s="103">
        <v>0</v>
      </c>
      <c r="U29" s="103">
        <v>0</v>
      </c>
      <c r="V29" s="103">
        <f>SUM(W29:AB29)</f>
        <v>1092</v>
      </c>
      <c r="W29" s="103">
        <v>1092</v>
      </c>
      <c r="X29" s="103">
        <v>0</v>
      </c>
      <c r="Y29" s="103">
        <v>0</v>
      </c>
      <c r="Z29" s="103">
        <v>0</v>
      </c>
      <c r="AA29" s="103">
        <v>0</v>
      </c>
      <c r="AB29" s="103">
        <v>0</v>
      </c>
      <c r="AC29" s="103">
        <f>SUM(AD29:AE29)</f>
        <v>0</v>
      </c>
      <c r="AD29" s="103">
        <v>0</v>
      </c>
      <c r="AE29" s="103">
        <v>0</v>
      </c>
      <c r="AF29" s="103">
        <f>SUM(AG29:AI29)</f>
        <v>2</v>
      </c>
      <c r="AG29" s="103">
        <v>2</v>
      </c>
      <c r="AH29" s="103">
        <v>0</v>
      </c>
      <c r="AI29" s="103">
        <v>0</v>
      </c>
      <c r="AJ29" s="103">
        <f>SUM(AK29:AS29)</f>
        <v>43</v>
      </c>
      <c r="AK29" s="103">
        <v>43</v>
      </c>
      <c r="AL29" s="103">
        <v>0</v>
      </c>
      <c r="AM29" s="103">
        <v>0</v>
      </c>
      <c r="AN29" s="103">
        <v>0</v>
      </c>
      <c r="AO29" s="103">
        <v>0</v>
      </c>
      <c r="AP29" s="103">
        <v>0</v>
      </c>
      <c r="AQ29" s="103">
        <v>0</v>
      </c>
      <c r="AR29" s="103">
        <v>0</v>
      </c>
      <c r="AS29" s="103">
        <v>0</v>
      </c>
      <c r="AT29" s="103">
        <f>SUM(AU29:AY29)</f>
        <v>2</v>
      </c>
      <c r="AU29" s="103">
        <v>2</v>
      </c>
      <c r="AV29" s="103">
        <v>0</v>
      </c>
      <c r="AW29" s="103">
        <v>0</v>
      </c>
      <c r="AX29" s="103">
        <v>0</v>
      </c>
      <c r="AY29" s="103">
        <v>0</v>
      </c>
      <c r="AZ29" s="103">
        <f>SUM(BA29:BC29)</f>
        <v>0</v>
      </c>
      <c r="BA29" s="103">
        <v>0</v>
      </c>
      <c r="BB29" s="103">
        <v>0</v>
      </c>
      <c r="BC29" s="103">
        <v>0</v>
      </c>
    </row>
    <row r="30" spans="1:55" s="105" customFormat="1" ht="13.5" customHeight="1">
      <c r="A30" s="115" t="s">
        <v>25</v>
      </c>
      <c r="B30" s="113" t="s">
        <v>300</v>
      </c>
      <c r="C30" s="101" t="s">
        <v>301</v>
      </c>
      <c r="D30" s="103">
        <f>SUM(E30,+H30,+K30)</f>
        <v>3355</v>
      </c>
      <c r="E30" s="103">
        <f>SUM(F30:G30)</f>
        <v>0</v>
      </c>
      <c r="F30" s="103">
        <v>0</v>
      </c>
      <c r="G30" s="103">
        <v>0</v>
      </c>
      <c r="H30" s="103">
        <f>SUM(I30:J30)</f>
        <v>0</v>
      </c>
      <c r="I30" s="103">
        <v>0</v>
      </c>
      <c r="J30" s="103">
        <v>0</v>
      </c>
      <c r="K30" s="103">
        <f>SUM(L30:M30)</f>
        <v>3355</v>
      </c>
      <c r="L30" s="103">
        <v>1342</v>
      </c>
      <c r="M30" s="103">
        <v>2013</v>
      </c>
      <c r="N30" s="103">
        <f>SUM(O30,+V30,+AC30)</f>
        <v>3355</v>
      </c>
      <c r="O30" s="103">
        <f>SUM(P30:U30)</f>
        <v>1342</v>
      </c>
      <c r="P30" s="103">
        <v>1342</v>
      </c>
      <c r="Q30" s="103">
        <v>0</v>
      </c>
      <c r="R30" s="103">
        <v>0</v>
      </c>
      <c r="S30" s="103">
        <v>0</v>
      </c>
      <c r="T30" s="103">
        <v>0</v>
      </c>
      <c r="U30" s="103">
        <v>0</v>
      </c>
      <c r="V30" s="103">
        <f>SUM(W30:AB30)</f>
        <v>2013</v>
      </c>
      <c r="W30" s="103">
        <v>2013</v>
      </c>
      <c r="X30" s="103">
        <v>0</v>
      </c>
      <c r="Y30" s="103">
        <v>0</v>
      </c>
      <c r="Z30" s="103">
        <v>0</v>
      </c>
      <c r="AA30" s="103">
        <v>0</v>
      </c>
      <c r="AB30" s="103">
        <v>0</v>
      </c>
      <c r="AC30" s="103">
        <f>SUM(AD30:AE30)</f>
        <v>0</v>
      </c>
      <c r="AD30" s="103">
        <v>0</v>
      </c>
      <c r="AE30" s="103">
        <v>0</v>
      </c>
      <c r="AF30" s="103">
        <f>SUM(AG30:AI30)</f>
        <v>0</v>
      </c>
      <c r="AG30" s="103">
        <v>0</v>
      </c>
      <c r="AH30" s="103">
        <v>0</v>
      </c>
      <c r="AI30" s="103">
        <v>0</v>
      </c>
      <c r="AJ30" s="103">
        <f>SUM(AK30:AS30)</f>
        <v>0</v>
      </c>
      <c r="AK30" s="103">
        <v>0</v>
      </c>
      <c r="AL30" s="103">
        <v>0</v>
      </c>
      <c r="AM30" s="103">
        <v>0</v>
      </c>
      <c r="AN30" s="103">
        <v>0</v>
      </c>
      <c r="AO30" s="103">
        <v>0</v>
      </c>
      <c r="AP30" s="103">
        <v>0</v>
      </c>
      <c r="AQ30" s="103">
        <v>0</v>
      </c>
      <c r="AR30" s="103">
        <v>0</v>
      </c>
      <c r="AS30" s="103">
        <v>0</v>
      </c>
      <c r="AT30" s="103">
        <f>SUM(AU30:AY30)</f>
        <v>0</v>
      </c>
      <c r="AU30" s="103">
        <v>0</v>
      </c>
      <c r="AV30" s="103">
        <v>0</v>
      </c>
      <c r="AW30" s="103">
        <v>0</v>
      </c>
      <c r="AX30" s="103">
        <v>0</v>
      </c>
      <c r="AY30" s="103">
        <v>0</v>
      </c>
      <c r="AZ30" s="103">
        <f>SUM(BA30:BC30)</f>
        <v>0</v>
      </c>
      <c r="BA30" s="103">
        <v>0</v>
      </c>
      <c r="BB30" s="103">
        <v>0</v>
      </c>
      <c r="BC30" s="103">
        <v>0</v>
      </c>
    </row>
    <row r="31" spans="1:55" s="105" customFormat="1" ht="13.5" customHeight="1">
      <c r="A31" s="115" t="s">
        <v>25</v>
      </c>
      <c r="B31" s="113" t="s">
        <v>302</v>
      </c>
      <c r="C31" s="101" t="s">
        <v>303</v>
      </c>
      <c r="D31" s="103">
        <f>SUM(E31,+H31,+K31)</f>
        <v>273</v>
      </c>
      <c r="E31" s="103">
        <f>SUM(F31:G31)</f>
        <v>0</v>
      </c>
      <c r="F31" s="103">
        <v>0</v>
      </c>
      <c r="G31" s="103">
        <v>0</v>
      </c>
      <c r="H31" s="103">
        <f>SUM(I31:J31)</f>
        <v>0</v>
      </c>
      <c r="I31" s="103">
        <v>0</v>
      </c>
      <c r="J31" s="103">
        <v>0</v>
      </c>
      <c r="K31" s="103">
        <f>SUM(L31:M31)</f>
        <v>273</v>
      </c>
      <c r="L31" s="103">
        <v>100</v>
      </c>
      <c r="M31" s="103">
        <v>173</v>
      </c>
      <c r="N31" s="103">
        <f>SUM(O31,+V31,+AC31)</f>
        <v>289</v>
      </c>
      <c r="O31" s="103">
        <f>SUM(P31:U31)</f>
        <v>100</v>
      </c>
      <c r="P31" s="103">
        <v>100</v>
      </c>
      <c r="Q31" s="103">
        <v>0</v>
      </c>
      <c r="R31" s="103">
        <v>0</v>
      </c>
      <c r="S31" s="103">
        <v>0</v>
      </c>
      <c r="T31" s="103">
        <v>0</v>
      </c>
      <c r="U31" s="103">
        <v>0</v>
      </c>
      <c r="V31" s="103">
        <f>SUM(W31:AB31)</f>
        <v>173</v>
      </c>
      <c r="W31" s="103">
        <v>173</v>
      </c>
      <c r="X31" s="103">
        <v>0</v>
      </c>
      <c r="Y31" s="103">
        <v>0</v>
      </c>
      <c r="Z31" s="103">
        <v>0</v>
      </c>
      <c r="AA31" s="103">
        <v>0</v>
      </c>
      <c r="AB31" s="103">
        <v>0</v>
      </c>
      <c r="AC31" s="103">
        <f>SUM(AD31:AE31)</f>
        <v>16</v>
      </c>
      <c r="AD31" s="103">
        <v>16</v>
      </c>
      <c r="AE31" s="103">
        <v>0</v>
      </c>
      <c r="AF31" s="103">
        <f>SUM(AG31:AI31)</f>
        <v>0</v>
      </c>
      <c r="AG31" s="103">
        <v>0</v>
      </c>
      <c r="AH31" s="103">
        <v>0</v>
      </c>
      <c r="AI31" s="103">
        <v>0</v>
      </c>
      <c r="AJ31" s="103">
        <f>SUM(AK31:AS31)</f>
        <v>0</v>
      </c>
      <c r="AK31" s="103">
        <v>0</v>
      </c>
      <c r="AL31" s="103">
        <v>0</v>
      </c>
      <c r="AM31" s="103">
        <v>0</v>
      </c>
      <c r="AN31" s="103">
        <v>0</v>
      </c>
      <c r="AO31" s="103">
        <v>0</v>
      </c>
      <c r="AP31" s="103">
        <v>0</v>
      </c>
      <c r="AQ31" s="103">
        <v>0</v>
      </c>
      <c r="AR31" s="103">
        <v>0</v>
      </c>
      <c r="AS31" s="103">
        <v>0</v>
      </c>
      <c r="AT31" s="103">
        <f>SUM(AU31:AY31)</f>
        <v>0</v>
      </c>
      <c r="AU31" s="103">
        <v>0</v>
      </c>
      <c r="AV31" s="103">
        <v>0</v>
      </c>
      <c r="AW31" s="103">
        <v>0</v>
      </c>
      <c r="AX31" s="103">
        <v>0</v>
      </c>
      <c r="AY31" s="103">
        <v>0</v>
      </c>
      <c r="AZ31" s="103">
        <f>SUM(BA31:BC31)</f>
        <v>0</v>
      </c>
      <c r="BA31" s="103">
        <v>0</v>
      </c>
      <c r="BB31" s="103">
        <v>0</v>
      </c>
      <c r="BC31" s="103">
        <v>0</v>
      </c>
    </row>
    <row r="32" spans="1:55" s="105" customFormat="1" ht="13.5" customHeight="1">
      <c r="A32" s="115" t="s">
        <v>25</v>
      </c>
      <c r="B32" s="113" t="s">
        <v>304</v>
      </c>
      <c r="C32" s="101" t="s">
        <v>305</v>
      </c>
      <c r="D32" s="103">
        <f>SUM(E32,+H32,+K32)</f>
        <v>661</v>
      </c>
      <c r="E32" s="103">
        <f>SUM(F32:G32)</f>
        <v>0</v>
      </c>
      <c r="F32" s="103">
        <v>0</v>
      </c>
      <c r="G32" s="103">
        <v>0</v>
      </c>
      <c r="H32" s="103">
        <f>SUM(I32:J32)</f>
        <v>232</v>
      </c>
      <c r="I32" s="103">
        <v>232</v>
      </c>
      <c r="J32" s="103">
        <v>0</v>
      </c>
      <c r="K32" s="103">
        <f>SUM(L32:M32)</f>
        <v>429</v>
      </c>
      <c r="L32" s="103">
        <v>0</v>
      </c>
      <c r="M32" s="103">
        <v>429</v>
      </c>
      <c r="N32" s="103">
        <f>SUM(O32,+V32,+AC32)</f>
        <v>661</v>
      </c>
      <c r="O32" s="103">
        <f>SUM(P32:U32)</f>
        <v>232</v>
      </c>
      <c r="P32" s="103">
        <v>232</v>
      </c>
      <c r="Q32" s="103">
        <v>0</v>
      </c>
      <c r="R32" s="103">
        <v>0</v>
      </c>
      <c r="S32" s="103">
        <v>0</v>
      </c>
      <c r="T32" s="103">
        <v>0</v>
      </c>
      <c r="U32" s="103">
        <v>0</v>
      </c>
      <c r="V32" s="103">
        <f>SUM(W32:AB32)</f>
        <v>429</v>
      </c>
      <c r="W32" s="103">
        <v>429</v>
      </c>
      <c r="X32" s="103">
        <v>0</v>
      </c>
      <c r="Y32" s="103">
        <v>0</v>
      </c>
      <c r="Z32" s="103">
        <v>0</v>
      </c>
      <c r="AA32" s="103">
        <v>0</v>
      </c>
      <c r="AB32" s="103">
        <v>0</v>
      </c>
      <c r="AC32" s="103">
        <f>SUM(AD32:AE32)</f>
        <v>0</v>
      </c>
      <c r="AD32" s="103">
        <v>0</v>
      </c>
      <c r="AE32" s="103">
        <v>0</v>
      </c>
      <c r="AF32" s="103">
        <f>SUM(AG32:AI32)</f>
        <v>4</v>
      </c>
      <c r="AG32" s="103">
        <v>4</v>
      </c>
      <c r="AH32" s="103">
        <v>0</v>
      </c>
      <c r="AI32" s="103">
        <v>0</v>
      </c>
      <c r="AJ32" s="103">
        <f>SUM(AK32:AS32)</f>
        <v>25</v>
      </c>
      <c r="AK32" s="103">
        <v>18</v>
      </c>
      <c r="AL32" s="103">
        <v>4</v>
      </c>
      <c r="AM32" s="103">
        <v>0</v>
      </c>
      <c r="AN32" s="103">
        <v>0</v>
      </c>
      <c r="AO32" s="103">
        <v>0</v>
      </c>
      <c r="AP32" s="103">
        <v>0</v>
      </c>
      <c r="AQ32" s="103">
        <v>0</v>
      </c>
      <c r="AR32" s="103">
        <v>0</v>
      </c>
      <c r="AS32" s="103">
        <v>3</v>
      </c>
      <c r="AT32" s="103">
        <f>SUM(AU32:AY32)</f>
        <v>1</v>
      </c>
      <c r="AU32" s="103">
        <v>1</v>
      </c>
      <c r="AV32" s="103">
        <v>0</v>
      </c>
      <c r="AW32" s="103">
        <v>0</v>
      </c>
      <c r="AX32" s="103">
        <v>0</v>
      </c>
      <c r="AY32" s="103">
        <v>0</v>
      </c>
      <c r="AZ32" s="103">
        <f>SUM(BA32:BC32)</f>
        <v>1</v>
      </c>
      <c r="BA32" s="103">
        <v>1</v>
      </c>
      <c r="BB32" s="103">
        <v>0</v>
      </c>
      <c r="BC32" s="103">
        <v>0</v>
      </c>
    </row>
    <row r="33" spans="1:55" s="105" customFormat="1" ht="13.5" customHeight="1">
      <c r="A33" s="115" t="s">
        <v>25</v>
      </c>
      <c r="B33" s="113" t="s">
        <v>306</v>
      </c>
      <c r="C33" s="101" t="s">
        <v>307</v>
      </c>
      <c r="D33" s="103">
        <f>SUM(E33,+H33,+K33)</f>
        <v>930</v>
      </c>
      <c r="E33" s="103">
        <f>SUM(F33:G33)</f>
        <v>0</v>
      </c>
      <c r="F33" s="103">
        <v>0</v>
      </c>
      <c r="G33" s="103">
        <v>0</v>
      </c>
      <c r="H33" s="103">
        <f>SUM(I33:J33)</f>
        <v>0</v>
      </c>
      <c r="I33" s="103">
        <v>0</v>
      </c>
      <c r="J33" s="103">
        <v>0</v>
      </c>
      <c r="K33" s="103">
        <f>SUM(L33:M33)</f>
        <v>930</v>
      </c>
      <c r="L33" s="103">
        <v>162</v>
      </c>
      <c r="M33" s="103">
        <v>768</v>
      </c>
      <c r="N33" s="103">
        <f>SUM(O33,+V33,+AC33)</f>
        <v>930</v>
      </c>
      <c r="O33" s="103">
        <f>SUM(P33:U33)</f>
        <v>162</v>
      </c>
      <c r="P33" s="103">
        <v>162</v>
      </c>
      <c r="Q33" s="103">
        <v>0</v>
      </c>
      <c r="R33" s="103">
        <v>0</v>
      </c>
      <c r="S33" s="103">
        <v>0</v>
      </c>
      <c r="T33" s="103">
        <v>0</v>
      </c>
      <c r="U33" s="103">
        <v>0</v>
      </c>
      <c r="V33" s="103">
        <f>SUM(W33:AB33)</f>
        <v>768</v>
      </c>
      <c r="W33" s="103">
        <v>768</v>
      </c>
      <c r="X33" s="103">
        <v>0</v>
      </c>
      <c r="Y33" s="103">
        <v>0</v>
      </c>
      <c r="Z33" s="103">
        <v>0</v>
      </c>
      <c r="AA33" s="103">
        <v>0</v>
      </c>
      <c r="AB33" s="103">
        <v>0</v>
      </c>
      <c r="AC33" s="103">
        <f>SUM(AD33:AE33)</f>
        <v>0</v>
      </c>
      <c r="AD33" s="103">
        <v>0</v>
      </c>
      <c r="AE33" s="103">
        <v>0</v>
      </c>
      <c r="AF33" s="103">
        <f>SUM(AG33:AI33)</f>
        <v>6</v>
      </c>
      <c r="AG33" s="103">
        <v>6</v>
      </c>
      <c r="AH33" s="103">
        <v>0</v>
      </c>
      <c r="AI33" s="103">
        <v>0</v>
      </c>
      <c r="AJ33" s="103">
        <f>SUM(AK33:AS33)</f>
        <v>34</v>
      </c>
      <c r="AK33" s="103">
        <v>25</v>
      </c>
      <c r="AL33" s="103">
        <v>5</v>
      </c>
      <c r="AM33" s="103">
        <v>0</v>
      </c>
      <c r="AN33" s="103">
        <v>0</v>
      </c>
      <c r="AO33" s="103">
        <v>0</v>
      </c>
      <c r="AP33" s="103">
        <v>0</v>
      </c>
      <c r="AQ33" s="103">
        <v>0</v>
      </c>
      <c r="AR33" s="103">
        <v>0</v>
      </c>
      <c r="AS33" s="103">
        <v>4</v>
      </c>
      <c r="AT33" s="103">
        <f>SUM(AU33:AY33)</f>
        <v>2</v>
      </c>
      <c r="AU33" s="103">
        <v>2</v>
      </c>
      <c r="AV33" s="103">
        <v>0</v>
      </c>
      <c r="AW33" s="103">
        <v>0</v>
      </c>
      <c r="AX33" s="103">
        <v>0</v>
      </c>
      <c r="AY33" s="103">
        <v>0</v>
      </c>
      <c r="AZ33" s="103">
        <f>SUM(BA33:BC33)</f>
        <v>1</v>
      </c>
      <c r="BA33" s="103">
        <v>1</v>
      </c>
      <c r="BB33" s="103">
        <v>0</v>
      </c>
      <c r="BC33" s="103">
        <v>0</v>
      </c>
    </row>
    <row r="34" spans="1:55" s="105" customFormat="1" ht="13.5" customHeight="1">
      <c r="A34" s="115" t="s">
        <v>25</v>
      </c>
      <c r="B34" s="113" t="s">
        <v>308</v>
      </c>
      <c r="C34" s="101" t="s">
        <v>309</v>
      </c>
      <c r="D34" s="103">
        <f>SUM(E34,+H34,+K34)</f>
        <v>1629</v>
      </c>
      <c r="E34" s="103">
        <f>SUM(F34:G34)</f>
        <v>0</v>
      </c>
      <c r="F34" s="103">
        <v>0</v>
      </c>
      <c r="G34" s="103">
        <v>0</v>
      </c>
      <c r="H34" s="103">
        <f>SUM(I34:J34)</f>
        <v>615</v>
      </c>
      <c r="I34" s="103">
        <v>615</v>
      </c>
      <c r="J34" s="103">
        <v>0</v>
      </c>
      <c r="K34" s="103">
        <f>SUM(L34:M34)</f>
        <v>1014</v>
      </c>
      <c r="L34" s="103">
        <v>0</v>
      </c>
      <c r="M34" s="103">
        <v>1014</v>
      </c>
      <c r="N34" s="103">
        <f>SUM(O34,+V34,+AC34)</f>
        <v>1629</v>
      </c>
      <c r="O34" s="103">
        <f>SUM(P34:U34)</f>
        <v>615</v>
      </c>
      <c r="P34" s="103">
        <v>615</v>
      </c>
      <c r="Q34" s="103">
        <v>0</v>
      </c>
      <c r="R34" s="103">
        <v>0</v>
      </c>
      <c r="S34" s="103">
        <v>0</v>
      </c>
      <c r="T34" s="103">
        <v>0</v>
      </c>
      <c r="U34" s="103">
        <v>0</v>
      </c>
      <c r="V34" s="103">
        <f>SUM(W34:AB34)</f>
        <v>1014</v>
      </c>
      <c r="W34" s="103">
        <v>1014</v>
      </c>
      <c r="X34" s="103">
        <v>0</v>
      </c>
      <c r="Y34" s="103">
        <v>0</v>
      </c>
      <c r="Z34" s="103">
        <v>0</v>
      </c>
      <c r="AA34" s="103">
        <v>0</v>
      </c>
      <c r="AB34" s="103">
        <v>0</v>
      </c>
      <c r="AC34" s="103">
        <f>SUM(AD34:AE34)</f>
        <v>0</v>
      </c>
      <c r="AD34" s="103">
        <v>0</v>
      </c>
      <c r="AE34" s="103">
        <v>0</v>
      </c>
      <c r="AF34" s="103">
        <f>SUM(AG34:AI34)</f>
        <v>4</v>
      </c>
      <c r="AG34" s="103">
        <v>4</v>
      </c>
      <c r="AH34" s="103">
        <v>0</v>
      </c>
      <c r="AI34" s="103">
        <v>0</v>
      </c>
      <c r="AJ34" s="103">
        <f>SUM(AK34:AS34)</f>
        <v>55</v>
      </c>
      <c r="AK34" s="103">
        <v>43</v>
      </c>
      <c r="AL34" s="103">
        <v>9</v>
      </c>
      <c r="AM34" s="103">
        <v>0</v>
      </c>
      <c r="AN34" s="103">
        <v>0</v>
      </c>
      <c r="AO34" s="103">
        <v>0</v>
      </c>
      <c r="AP34" s="103">
        <v>0</v>
      </c>
      <c r="AQ34" s="103">
        <v>0</v>
      </c>
      <c r="AR34" s="103">
        <v>0</v>
      </c>
      <c r="AS34" s="103">
        <v>3</v>
      </c>
      <c r="AT34" s="103">
        <f>SUM(AU34:AY34)</f>
        <v>1</v>
      </c>
      <c r="AU34" s="103">
        <v>1</v>
      </c>
      <c r="AV34" s="103">
        <v>0</v>
      </c>
      <c r="AW34" s="103">
        <v>0</v>
      </c>
      <c r="AX34" s="103">
        <v>0</v>
      </c>
      <c r="AY34" s="103">
        <v>0</v>
      </c>
      <c r="AZ34" s="103">
        <f>SUM(BA34:BC34)</f>
        <v>2</v>
      </c>
      <c r="BA34" s="103">
        <v>2</v>
      </c>
      <c r="BB34" s="103">
        <v>0</v>
      </c>
      <c r="BC34" s="103">
        <v>0</v>
      </c>
    </row>
    <row r="35" spans="1:55" s="105" customFormat="1" ht="13.5" customHeight="1">
      <c r="A35" s="115" t="s">
        <v>25</v>
      </c>
      <c r="B35" s="113" t="s">
        <v>310</v>
      </c>
      <c r="C35" s="101" t="s">
        <v>311</v>
      </c>
      <c r="D35" s="103">
        <f>SUM(E35,+H35,+K35)</f>
        <v>681</v>
      </c>
      <c r="E35" s="103">
        <f>SUM(F35:G35)</f>
        <v>0</v>
      </c>
      <c r="F35" s="103">
        <v>0</v>
      </c>
      <c r="G35" s="103">
        <v>0</v>
      </c>
      <c r="H35" s="103">
        <f>SUM(I35:J35)</f>
        <v>681</v>
      </c>
      <c r="I35" s="103">
        <v>231</v>
      </c>
      <c r="J35" s="103">
        <v>450</v>
      </c>
      <c r="K35" s="103">
        <f>SUM(L35:M35)</f>
        <v>0</v>
      </c>
      <c r="L35" s="103">
        <v>0</v>
      </c>
      <c r="M35" s="103">
        <v>0</v>
      </c>
      <c r="N35" s="103">
        <f>SUM(O35,+V35,+AC35)</f>
        <v>681</v>
      </c>
      <c r="O35" s="103">
        <f>SUM(P35:U35)</f>
        <v>231</v>
      </c>
      <c r="P35" s="103">
        <v>231</v>
      </c>
      <c r="Q35" s="103">
        <v>0</v>
      </c>
      <c r="R35" s="103">
        <v>0</v>
      </c>
      <c r="S35" s="103">
        <v>0</v>
      </c>
      <c r="T35" s="103">
        <v>0</v>
      </c>
      <c r="U35" s="103">
        <v>0</v>
      </c>
      <c r="V35" s="103">
        <f>SUM(W35:AB35)</f>
        <v>450</v>
      </c>
      <c r="W35" s="103">
        <v>450</v>
      </c>
      <c r="X35" s="103">
        <v>0</v>
      </c>
      <c r="Y35" s="103">
        <v>0</v>
      </c>
      <c r="Z35" s="103">
        <v>0</v>
      </c>
      <c r="AA35" s="103">
        <v>0</v>
      </c>
      <c r="AB35" s="103">
        <v>0</v>
      </c>
      <c r="AC35" s="103">
        <f>SUM(AD35:AE35)</f>
        <v>0</v>
      </c>
      <c r="AD35" s="103">
        <v>0</v>
      </c>
      <c r="AE35" s="103">
        <v>0</v>
      </c>
      <c r="AF35" s="103">
        <f>SUM(AG35:AI35)</f>
        <v>11</v>
      </c>
      <c r="AG35" s="103">
        <v>11</v>
      </c>
      <c r="AH35" s="103">
        <v>0</v>
      </c>
      <c r="AI35" s="103">
        <v>0</v>
      </c>
      <c r="AJ35" s="103">
        <f>SUM(AK35:AS35)</f>
        <v>30</v>
      </c>
      <c r="AK35" s="103">
        <v>18</v>
      </c>
      <c r="AL35" s="103">
        <v>4</v>
      </c>
      <c r="AM35" s="103">
        <v>0</v>
      </c>
      <c r="AN35" s="103">
        <v>0</v>
      </c>
      <c r="AO35" s="103">
        <v>0</v>
      </c>
      <c r="AP35" s="103">
        <v>0</v>
      </c>
      <c r="AQ35" s="103">
        <v>0</v>
      </c>
      <c r="AR35" s="103">
        <v>0</v>
      </c>
      <c r="AS35" s="103">
        <v>8</v>
      </c>
      <c r="AT35" s="103">
        <f>SUM(AU35:AY35)</f>
        <v>3</v>
      </c>
      <c r="AU35" s="103">
        <v>3</v>
      </c>
      <c r="AV35" s="103">
        <v>0</v>
      </c>
      <c r="AW35" s="103">
        <v>0</v>
      </c>
      <c r="AX35" s="103">
        <v>0</v>
      </c>
      <c r="AY35" s="103">
        <v>0</v>
      </c>
      <c r="AZ35" s="103">
        <f>SUM(BA35:BC35)</f>
        <v>1</v>
      </c>
      <c r="BA35" s="103">
        <v>1</v>
      </c>
      <c r="BB35" s="103">
        <v>0</v>
      </c>
      <c r="BC35" s="103">
        <v>0</v>
      </c>
    </row>
    <row r="36" spans="1:55" s="105" customFormat="1" ht="13.5" customHeight="1">
      <c r="A36" s="115" t="s">
        <v>25</v>
      </c>
      <c r="B36" s="113" t="s">
        <v>312</v>
      </c>
      <c r="C36" s="101" t="s">
        <v>313</v>
      </c>
      <c r="D36" s="103">
        <f>SUM(E36,+H36,+K36)</f>
        <v>7758</v>
      </c>
      <c r="E36" s="103">
        <f>SUM(F36:G36)</f>
        <v>0</v>
      </c>
      <c r="F36" s="103">
        <v>0</v>
      </c>
      <c r="G36" s="103">
        <v>0</v>
      </c>
      <c r="H36" s="103">
        <f>SUM(I36:J36)</f>
        <v>0</v>
      </c>
      <c r="I36" s="103">
        <v>0</v>
      </c>
      <c r="J36" s="103">
        <v>0</v>
      </c>
      <c r="K36" s="103">
        <f>SUM(L36:M36)</f>
        <v>7758</v>
      </c>
      <c r="L36" s="103">
        <v>4756</v>
      </c>
      <c r="M36" s="103">
        <v>3002</v>
      </c>
      <c r="N36" s="103">
        <f>SUM(O36,+V36,+AC36)</f>
        <v>7758</v>
      </c>
      <c r="O36" s="103">
        <f>SUM(P36:U36)</f>
        <v>4756</v>
      </c>
      <c r="P36" s="103">
        <v>4756</v>
      </c>
      <c r="Q36" s="103">
        <v>0</v>
      </c>
      <c r="R36" s="103">
        <v>0</v>
      </c>
      <c r="S36" s="103">
        <v>0</v>
      </c>
      <c r="T36" s="103">
        <v>0</v>
      </c>
      <c r="U36" s="103">
        <v>0</v>
      </c>
      <c r="V36" s="103">
        <f>SUM(W36:AB36)</f>
        <v>3002</v>
      </c>
      <c r="W36" s="103">
        <v>3002</v>
      </c>
      <c r="X36" s="103">
        <v>0</v>
      </c>
      <c r="Y36" s="103">
        <v>0</v>
      </c>
      <c r="Z36" s="103">
        <v>0</v>
      </c>
      <c r="AA36" s="103">
        <v>0</v>
      </c>
      <c r="AB36" s="103">
        <v>0</v>
      </c>
      <c r="AC36" s="103">
        <f>SUM(AD36:AE36)</f>
        <v>0</v>
      </c>
      <c r="AD36" s="103">
        <v>0</v>
      </c>
      <c r="AE36" s="103">
        <v>0</v>
      </c>
      <c r="AF36" s="103">
        <f>SUM(AG36:AI36)</f>
        <v>184</v>
      </c>
      <c r="AG36" s="103">
        <v>184</v>
      </c>
      <c r="AH36" s="103">
        <v>0</v>
      </c>
      <c r="AI36" s="103">
        <v>0</v>
      </c>
      <c r="AJ36" s="103">
        <f>SUM(AK36:AS36)</f>
        <v>184</v>
      </c>
      <c r="AK36" s="103">
        <v>0</v>
      </c>
      <c r="AL36" s="103">
        <v>0</v>
      </c>
      <c r="AM36" s="103">
        <v>2</v>
      </c>
      <c r="AN36" s="103">
        <v>182</v>
      </c>
      <c r="AO36" s="103">
        <v>0</v>
      </c>
      <c r="AP36" s="103">
        <v>0</v>
      </c>
      <c r="AQ36" s="103">
        <v>0</v>
      </c>
      <c r="AR36" s="103">
        <v>0</v>
      </c>
      <c r="AS36" s="103">
        <v>0</v>
      </c>
      <c r="AT36" s="103">
        <f>SUM(AU36:AY36)</f>
        <v>1</v>
      </c>
      <c r="AU36" s="103">
        <v>0</v>
      </c>
      <c r="AV36" s="103">
        <v>0</v>
      </c>
      <c r="AW36" s="103">
        <v>1</v>
      </c>
      <c r="AX36" s="103">
        <v>0</v>
      </c>
      <c r="AY36" s="103">
        <v>0</v>
      </c>
      <c r="AZ36" s="103">
        <f>SUM(BA36:BC36)</f>
        <v>0</v>
      </c>
      <c r="BA36" s="103">
        <v>0</v>
      </c>
      <c r="BB36" s="103">
        <v>0</v>
      </c>
      <c r="BC36" s="103">
        <v>0</v>
      </c>
    </row>
    <row r="37" spans="1:55" s="105" customFormat="1" ht="13.5" customHeight="1">
      <c r="A37" s="115" t="s">
        <v>25</v>
      </c>
      <c r="B37" s="113" t="s">
        <v>314</v>
      </c>
      <c r="C37" s="101" t="s">
        <v>315</v>
      </c>
      <c r="D37" s="103">
        <f>SUM(E37,+H37,+K37)</f>
        <v>4398</v>
      </c>
      <c r="E37" s="103">
        <f>SUM(F37:G37)</f>
        <v>0</v>
      </c>
      <c r="F37" s="103">
        <v>0</v>
      </c>
      <c r="G37" s="103">
        <v>0</v>
      </c>
      <c r="H37" s="103">
        <f>SUM(I37:J37)</f>
        <v>0</v>
      </c>
      <c r="I37" s="103">
        <v>0</v>
      </c>
      <c r="J37" s="103">
        <v>0</v>
      </c>
      <c r="K37" s="103">
        <f>SUM(L37:M37)</f>
        <v>4398</v>
      </c>
      <c r="L37" s="103">
        <v>1668</v>
      </c>
      <c r="M37" s="103">
        <v>2730</v>
      </c>
      <c r="N37" s="103">
        <f>SUM(O37,+V37,+AC37)</f>
        <v>4398</v>
      </c>
      <c r="O37" s="103">
        <f>SUM(P37:U37)</f>
        <v>1668</v>
      </c>
      <c r="P37" s="103">
        <v>1668</v>
      </c>
      <c r="Q37" s="103">
        <v>0</v>
      </c>
      <c r="R37" s="103">
        <v>0</v>
      </c>
      <c r="S37" s="103">
        <v>0</v>
      </c>
      <c r="T37" s="103">
        <v>0</v>
      </c>
      <c r="U37" s="103">
        <v>0</v>
      </c>
      <c r="V37" s="103">
        <f>SUM(W37:AB37)</f>
        <v>2730</v>
      </c>
      <c r="W37" s="103">
        <v>2730</v>
      </c>
      <c r="X37" s="103">
        <v>0</v>
      </c>
      <c r="Y37" s="103">
        <v>0</v>
      </c>
      <c r="Z37" s="103">
        <v>0</v>
      </c>
      <c r="AA37" s="103">
        <v>0</v>
      </c>
      <c r="AB37" s="103">
        <v>0</v>
      </c>
      <c r="AC37" s="103">
        <f>SUM(AD37:AE37)</f>
        <v>0</v>
      </c>
      <c r="AD37" s="103">
        <v>0</v>
      </c>
      <c r="AE37" s="103">
        <v>0</v>
      </c>
      <c r="AF37" s="103">
        <f>SUM(AG37:AI37)</f>
        <v>0</v>
      </c>
      <c r="AG37" s="103">
        <v>0</v>
      </c>
      <c r="AH37" s="103">
        <v>0</v>
      </c>
      <c r="AI37" s="103">
        <v>0</v>
      </c>
      <c r="AJ37" s="103">
        <f>SUM(AK37:AS37)</f>
        <v>0</v>
      </c>
      <c r="AK37" s="103">
        <v>0</v>
      </c>
      <c r="AL37" s="103">
        <v>0</v>
      </c>
      <c r="AM37" s="103">
        <v>0</v>
      </c>
      <c r="AN37" s="103">
        <v>0</v>
      </c>
      <c r="AO37" s="103">
        <v>0</v>
      </c>
      <c r="AP37" s="103">
        <v>0</v>
      </c>
      <c r="AQ37" s="103">
        <v>0</v>
      </c>
      <c r="AR37" s="103">
        <v>0</v>
      </c>
      <c r="AS37" s="103">
        <v>0</v>
      </c>
      <c r="AT37" s="103">
        <f>SUM(AU37:AY37)</f>
        <v>0</v>
      </c>
      <c r="AU37" s="103">
        <v>0</v>
      </c>
      <c r="AV37" s="103">
        <v>0</v>
      </c>
      <c r="AW37" s="103">
        <v>0</v>
      </c>
      <c r="AX37" s="103">
        <v>0</v>
      </c>
      <c r="AY37" s="103">
        <v>0</v>
      </c>
      <c r="AZ37" s="103">
        <f>SUM(BA37:BC37)</f>
        <v>0</v>
      </c>
      <c r="BA37" s="103">
        <v>0</v>
      </c>
      <c r="BB37" s="103">
        <v>0</v>
      </c>
      <c r="BC37" s="103">
        <v>0</v>
      </c>
    </row>
    <row r="38" spans="1:55" s="105" customFormat="1" ht="13.5" customHeight="1">
      <c r="A38" s="115" t="s">
        <v>25</v>
      </c>
      <c r="B38" s="113" t="s">
        <v>316</v>
      </c>
      <c r="C38" s="101" t="s">
        <v>317</v>
      </c>
      <c r="D38" s="103">
        <f>SUM(E38,+H38,+K38)</f>
        <v>3894</v>
      </c>
      <c r="E38" s="103">
        <f>SUM(F38:G38)</f>
        <v>0</v>
      </c>
      <c r="F38" s="103">
        <v>0</v>
      </c>
      <c r="G38" s="103">
        <v>0</v>
      </c>
      <c r="H38" s="103">
        <f>SUM(I38:J38)</f>
        <v>2627</v>
      </c>
      <c r="I38" s="103">
        <v>2627</v>
      </c>
      <c r="J38" s="103">
        <v>0</v>
      </c>
      <c r="K38" s="103">
        <f>SUM(L38:M38)</f>
        <v>1267</v>
      </c>
      <c r="L38" s="103">
        <v>0</v>
      </c>
      <c r="M38" s="103">
        <v>1267</v>
      </c>
      <c r="N38" s="103">
        <f>SUM(O38,+V38,+AC38)</f>
        <v>3894</v>
      </c>
      <c r="O38" s="103">
        <f>SUM(P38:U38)</f>
        <v>2627</v>
      </c>
      <c r="P38" s="103">
        <v>2627</v>
      </c>
      <c r="Q38" s="103">
        <v>0</v>
      </c>
      <c r="R38" s="103">
        <v>0</v>
      </c>
      <c r="S38" s="103">
        <v>0</v>
      </c>
      <c r="T38" s="103">
        <v>0</v>
      </c>
      <c r="U38" s="103">
        <v>0</v>
      </c>
      <c r="V38" s="103">
        <f>SUM(W38:AB38)</f>
        <v>1267</v>
      </c>
      <c r="W38" s="103">
        <v>1267</v>
      </c>
      <c r="X38" s="103">
        <v>0</v>
      </c>
      <c r="Y38" s="103">
        <v>0</v>
      </c>
      <c r="Z38" s="103">
        <v>0</v>
      </c>
      <c r="AA38" s="103">
        <v>0</v>
      </c>
      <c r="AB38" s="103">
        <v>0</v>
      </c>
      <c r="AC38" s="103">
        <f>SUM(AD38:AE38)</f>
        <v>0</v>
      </c>
      <c r="AD38" s="103">
        <v>0</v>
      </c>
      <c r="AE38" s="103">
        <v>0</v>
      </c>
      <c r="AF38" s="103">
        <f>SUM(AG38:AI38)</f>
        <v>59</v>
      </c>
      <c r="AG38" s="103">
        <v>59</v>
      </c>
      <c r="AH38" s="103">
        <v>0</v>
      </c>
      <c r="AI38" s="103">
        <v>0</v>
      </c>
      <c r="AJ38" s="103">
        <f>SUM(AK38:AS38)</f>
        <v>0</v>
      </c>
      <c r="AK38" s="103">
        <v>0</v>
      </c>
      <c r="AL38" s="103">
        <v>0</v>
      </c>
      <c r="AM38" s="103">
        <v>0</v>
      </c>
      <c r="AN38" s="103">
        <v>0</v>
      </c>
      <c r="AO38" s="103">
        <v>0</v>
      </c>
      <c r="AP38" s="103">
        <v>0</v>
      </c>
      <c r="AQ38" s="103">
        <v>0</v>
      </c>
      <c r="AR38" s="103">
        <v>0</v>
      </c>
      <c r="AS38" s="103">
        <v>0</v>
      </c>
      <c r="AT38" s="103">
        <f>SUM(AU38:AY38)</f>
        <v>59</v>
      </c>
      <c r="AU38" s="103">
        <v>59</v>
      </c>
      <c r="AV38" s="103">
        <v>0</v>
      </c>
      <c r="AW38" s="103">
        <v>0</v>
      </c>
      <c r="AX38" s="103">
        <v>0</v>
      </c>
      <c r="AY38" s="103">
        <v>0</v>
      </c>
      <c r="AZ38" s="103">
        <f>SUM(BA38:BC38)</f>
        <v>0</v>
      </c>
      <c r="BA38" s="103">
        <v>0</v>
      </c>
      <c r="BB38" s="103">
        <v>0</v>
      </c>
      <c r="BC38" s="103">
        <v>0</v>
      </c>
    </row>
    <row r="39" spans="1:55" s="105" customFormat="1" ht="13.5" customHeight="1">
      <c r="A39" s="115" t="s">
        <v>25</v>
      </c>
      <c r="B39" s="113" t="s">
        <v>318</v>
      </c>
      <c r="C39" s="101" t="s">
        <v>319</v>
      </c>
      <c r="D39" s="103">
        <f>SUM(E39,+H39,+K39)</f>
        <v>881</v>
      </c>
      <c r="E39" s="103">
        <f>SUM(F39:G39)</f>
        <v>0</v>
      </c>
      <c r="F39" s="103">
        <v>0</v>
      </c>
      <c r="G39" s="103">
        <v>0</v>
      </c>
      <c r="H39" s="103">
        <f>SUM(I39:J39)</f>
        <v>0</v>
      </c>
      <c r="I39" s="103">
        <v>0</v>
      </c>
      <c r="J39" s="103">
        <v>0</v>
      </c>
      <c r="K39" s="103">
        <f>SUM(L39:M39)</f>
        <v>881</v>
      </c>
      <c r="L39" s="103">
        <v>43</v>
      </c>
      <c r="M39" s="103">
        <v>838</v>
      </c>
      <c r="N39" s="103">
        <f>SUM(O39,+V39,+AC39)</f>
        <v>881</v>
      </c>
      <c r="O39" s="103">
        <f>SUM(P39:U39)</f>
        <v>43</v>
      </c>
      <c r="P39" s="103">
        <v>43</v>
      </c>
      <c r="Q39" s="103">
        <v>0</v>
      </c>
      <c r="R39" s="103">
        <v>0</v>
      </c>
      <c r="S39" s="103">
        <v>0</v>
      </c>
      <c r="T39" s="103">
        <v>0</v>
      </c>
      <c r="U39" s="103">
        <v>0</v>
      </c>
      <c r="V39" s="103">
        <f>SUM(W39:AB39)</f>
        <v>838</v>
      </c>
      <c r="W39" s="103">
        <v>838</v>
      </c>
      <c r="X39" s="103">
        <v>0</v>
      </c>
      <c r="Y39" s="103">
        <v>0</v>
      </c>
      <c r="Z39" s="103">
        <v>0</v>
      </c>
      <c r="AA39" s="103">
        <v>0</v>
      </c>
      <c r="AB39" s="103">
        <v>0</v>
      </c>
      <c r="AC39" s="103">
        <f>SUM(AD39:AE39)</f>
        <v>0</v>
      </c>
      <c r="AD39" s="103">
        <v>0</v>
      </c>
      <c r="AE39" s="103">
        <v>0</v>
      </c>
      <c r="AF39" s="103">
        <f>SUM(AG39:AI39)</f>
        <v>7</v>
      </c>
      <c r="AG39" s="103">
        <v>7</v>
      </c>
      <c r="AH39" s="103">
        <v>0</v>
      </c>
      <c r="AI39" s="103">
        <v>0</v>
      </c>
      <c r="AJ39" s="103">
        <f>SUM(AK39:AS39)</f>
        <v>39</v>
      </c>
      <c r="AK39" s="103">
        <v>28</v>
      </c>
      <c r="AL39" s="103">
        <v>6</v>
      </c>
      <c r="AM39" s="103">
        <v>0</v>
      </c>
      <c r="AN39" s="103">
        <v>0</v>
      </c>
      <c r="AO39" s="103">
        <v>0</v>
      </c>
      <c r="AP39" s="103">
        <v>0</v>
      </c>
      <c r="AQ39" s="103">
        <v>0</v>
      </c>
      <c r="AR39" s="103">
        <v>0</v>
      </c>
      <c r="AS39" s="103">
        <v>5</v>
      </c>
      <c r="AT39" s="103">
        <f>SUM(AU39:AY39)</f>
        <v>2</v>
      </c>
      <c r="AU39" s="103">
        <v>2</v>
      </c>
      <c r="AV39" s="103">
        <v>0</v>
      </c>
      <c r="AW39" s="103">
        <v>0</v>
      </c>
      <c r="AX39" s="103">
        <v>0</v>
      </c>
      <c r="AY39" s="103">
        <v>0</v>
      </c>
      <c r="AZ39" s="103">
        <f>SUM(BA39:BC39)</f>
        <v>1</v>
      </c>
      <c r="BA39" s="103">
        <v>1</v>
      </c>
      <c r="BB39" s="103">
        <v>0</v>
      </c>
      <c r="BC39" s="103">
        <v>0</v>
      </c>
    </row>
    <row r="40" spans="1:55" s="105" customFormat="1" ht="13.5" customHeight="1">
      <c r="A40" s="115" t="s">
        <v>25</v>
      </c>
      <c r="B40" s="113" t="s">
        <v>320</v>
      </c>
      <c r="C40" s="101" t="s">
        <v>321</v>
      </c>
      <c r="D40" s="103">
        <f>SUM(E40,+H40,+K40)</f>
        <v>1859</v>
      </c>
      <c r="E40" s="103">
        <f>SUM(F40:G40)</f>
        <v>0</v>
      </c>
      <c r="F40" s="103">
        <v>0</v>
      </c>
      <c r="G40" s="103">
        <v>0</v>
      </c>
      <c r="H40" s="103">
        <f>SUM(I40:J40)</f>
        <v>0</v>
      </c>
      <c r="I40" s="103">
        <v>0</v>
      </c>
      <c r="J40" s="103">
        <v>0</v>
      </c>
      <c r="K40" s="103">
        <f>SUM(L40:M40)</f>
        <v>1859</v>
      </c>
      <c r="L40" s="103">
        <v>1122</v>
      </c>
      <c r="M40" s="103">
        <v>737</v>
      </c>
      <c r="N40" s="103">
        <f>SUM(O40,+V40,+AC40)</f>
        <v>1869</v>
      </c>
      <c r="O40" s="103">
        <f>SUM(P40:U40)</f>
        <v>1122</v>
      </c>
      <c r="P40" s="103">
        <v>0</v>
      </c>
      <c r="Q40" s="103">
        <v>0</v>
      </c>
      <c r="R40" s="103">
        <v>0</v>
      </c>
      <c r="S40" s="103">
        <v>1122</v>
      </c>
      <c r="T40" s="103">
        <v>0</v>
      </c>
      <c r="U40" s="103">
        <v>0</v>
      </c>
      <c r="V40" s="103">
        <f>SUM(W40:AB40)</f>
        <v>737</v>
      </c>
      <c r="W40" s="103">
        <v>0</v>
      </c>
      <c r="X40" s="103">
        <v>0</v>
      </c>
      <c r="Y40" s="103">
        <v>0</v>
      </c>
      <c r="Z40" s="103">
        <v>737</v>
      </c>
      <c r="AA40" s="103">
        <v>0</v>
      </c>
      <c r="AB40" s="103">
        <v>0</v>
      </c>
      <c r="AC40" s="103">
        <f>SUM(AD40:AE40)</f>
        <v>10</v>
      </c>
      <c r="AD40" s="103">
        <v>10</v>
      </c>
      <c r="AE40" s="103">
        <v>0</v>
      </c>
      <c r="AF40" s="103">
        <f>SUM(AG40:AI40)</f>
        <v>0</v>
      </c>
      <c r="AG40" s="103">
        <v>0</v>
      </c>
      <c r="AH40" s="103">
        <v>0</v>
      </c>
      <c r="AI40" s="103">
        <v>0</v>
      </c>
      <c r="AJ40" s="103">
        <f>SUM(AK40:AS40)</f>
        <v>0</v>
      </c>
      <c r="AK40" s="103">
        <v>0</v>
      </c>
      <c r="AL40" s="103">
        <v>0</v>
      </c>
      <c r="AM40" s="103">
        <v>0</v>
      </c>
      <c r="AN40" s="103">
        <v>0</v>
      </c>
      <c r="AO40" s="103">
        <v>0</v>
      </c>
      <c r="AP40" s="103">
        <v>0</v>
      </c>
      <c r="AQ40" s="103">
        <v>0</v>
      </c>
      <c r="AR40" s="103">
        <v>0</v>
      </c>
      <c r="AS40" s="103">
        <v>0</v>
      </c>
      <c r="AT40" s="103">
        <f>SUM(AU40:AY40)</f>
        <v>0</v>
      </c>
      <c r="AU40" s="103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f>SUM(BA40:BC40)</f>
        <v>0</v>
      </c>
      <c r="BA40" s="103">
        <v>0</v>
      </c>
      <c r="BB40" s="103">
        <v>0</v>
      </c>
      <c r="BC40" s="103">
        <v>0</v>
      </c>
    </row>
    <row r="41" spans="1:55" s="105" customFormat="1" ht="13.5" customHeight="1">
      <c r="A41" s="115" t="s">
        <v>25</v>
      </c>
      <c r="B41" s="113" t="s">
        <v>322</v>
      </c>
      <c r="C41" s="101" t="s">
        <v>323</v>
      </c>
      <c r="D41" s="103">
        <f>SUM(E41,+H41,+K41)</f>
        <v>206</v>
      </c>
      <c r="E41" s="103">
        <f>SUM(F41:G41)</f>
        <v>0</v>
      </c>
      <c r="F41" s="103">
        <v>0</v>
      </c>
      <c r="G41" s="103">
        <v>0</v>
      </c>
      <c r="H41" s="103">
        <f>SUM(I41:J41)</f>
        <v>206</v>
      </c>
      <c r="I41" s="103">
        <v>17</v>
      </c>
      <c r="J41" s="103">
        <v>189</v>
      </c>
      <c r="K41" s="103">
        <f>SUM(L41:M41)</f>
        <v>0</v>
      </c>
      <c r="L41" s="103">
        <v>0</v>
      </c>
      <c r="M41" s="103">
        <v>0</v>
      </c>
      <c r="N41" s="103">
        <f>SUM(O41,+V41,+AC41)</f>
        <v>206</v>
      </c>
      <c r="O41" s="103">
        <f>SUM(P41:U41)</f>
        <v>17</v>
      </c>
      <c r="P41" s="103">
        <v>17</v>
      </c>
      <c r="Q41" s="103">
        <v>0</v>
      </c>
      <c r="R41" s="103">
        <v>0</v>
      </c>
      <c r="S41" s="103">
        <v>0</v>
      </c>
      <c r="T41" s="103">
        <v>0</v>
      </c>
      <c r="U41" s="103">
        <v>0</v>
      </c>
      <c r="V41" s="103">
        <f>SUM(W41:AB41)</f>
        <v>189</v>
      </c>
      <c r="W41" s="103">
        <v>189</v>
      </c>
      <c r="X41" s="103">
        <v>0</v>
      </c>
      <c r="Y41" s="103">
        <v>0</v>
      </c>
      <c r="Z41" s="103">
        <v>0</v>
      </c>
      <c r="AA41" s="103">
        <v>0</v>
      </c>
      <c r="AB41" s="103">
        <v>0</v>
      </c>
      <c r="AC41" s="103">
        <f>SUM(AD41:AE41)</f>
        <v>0</v>
      </c>
      <c r="AD41" s="103">
        <v>0</v>
      </c>
      <c r="AE41" s="103">
        <v>0</v>
      </c>
      <c r="AF41" s="103">
        <f>SUM(AG41:AI41)</f>
        <v>0</v>
      </c>
      <c r="AG41" s="103">
        <v>0</v>
      </c>
      <c r="AH41" s="103">
        <v>0</v>
      </c>
      <c r="AI41" s="103">
        <v>0</v>
      </c>
      <c r="AJ41" s="103">
        <f>SUM(AK41:AS41)</f>
        <v>0</v>
      </c>
      <c r="AK41" s="103">
        <v>0</v>
      </c>
      <c r="AL41" s="103">
        <v>0</v>
      </c>
      <c r="AM41" s="103">
        <v>0</v>
      </c>
      <c r="AN41" s="103">
        <v>0</v>
      </c>
      <c r="AO41" s="103">
        <v>0</v>
      </c>
      <c r="AP41" s="103">
        <v>0</v>
      </c>
      <c r="AQ41" s="103">
        <v>0</v>
      </c>
      <c r="AR41" s="103">
        <v>0</v>
      </c>
      <c r="AS41" s="103">
        <v>0</v>
      </c>
      <c r="AT41" s="103">
        <f>SUM(AU41:AY41)</f>
        <v>0</v>
      </c>
      <c r="AU41" s="103">
        <v>0</v>
      </c>
      <c r="AV41" s="103">
        <v>0</v>
      </c>
      <c r="AW41" s="103">
        <v>0</v>
      </c>
      <c r="AX41" s="103">
        <v>0</v>
      </c>
      <c r="AY41" s="103">
        <v>0</v>
      </c>
      <c r="AZ41" s="103">
        <f>SUM(BA41:BC41)</f>
        <v>0</v>
      </c>
      <c r="BA41" s="103">
        <v>0</v>
      </c>
      <c r="BB41" s="103">
        <v>0</v>
      </c>
      <c r="BC41" s="103">
        <v>0</v>
      </c>
    </row>
    <row r="42" spans="1:55" s="105" customFormat="1" ht="13.5" customHeight="1">
      <c r="A42" s="115" t="s">
        <v>25</v>
      </c>
      <c r="B42" s="113" t="s">
        <v>324</v>
      </c>
      <c r="C42" s="101" t="s">
        <v>325</v>
      </c>
      <c r="D42" s="103">
        <f>SUM(E42,+H42,+K42)</f>
        <v>1673</v>
      </c>
      <c r="E42" s="103">
        <f>SUM(F42:G42)</f>
        <v>0</v>
      </c>
      <c r="F42" s="103">
        <v>0</v>
      </c>
      <c r="G42" s="103">
        <v>0</v>
      </c>
      <c r="H42" s="103">
        <f>SUM(I42:J42)</f>
        <v>1673</v>
      </c>
      <c r="I42" s="103">
        <v>448</v>
      </c>
      <c r="J42" s="103">
        <v>1225</v>
      </c>
      <c r="K42" s="103">
        <f>SUM(L42:M42)</f>
        <v>0</v>
      </c>
      <c r="L42" s="103">
        <v>0</v>
      </c>
      <c r="M42" s="103">
        <v>0</v>
      </c>
      <c r="N42" s="103">
        <f>SUM(O42,+V42,+AC42)</f>
        <v>1703</v>
      </c>
      <c r="O42" s="103">
        <f>SUM(P42:U42)</f>
        <v>448</v>
      </c>
      <c r="P42" s="103">
        <v>448</v>
      </c>
      <c r="Q42" s="103">
        <v>0</v>
      </c>
      <c r="R42" s="103">
        <v>0</v>
      </c>
      <c r="S42" s="103">
        <v>0</v>
      </c>
      <c r="T42" s="103">
        <v>0</v>
      </c>
      <c r="U42" s="103">
        <v>0</v>
      </c>
      <c r="V42" s="103">
        <f>SUM(W42:AB42)</f>
        <v>1225</v>
      </c>
      <c r="W42" s="103">
        <v>1225</v>
      </c>
      <c r="X42" s="103">
        <v>0</v>
      </c>
      <c r="Y42" s="103">
        <v>0</v>
      </c>
      <c r="Z42" s="103">
        <v>0</v>
      </c>
      <c r="AA42" s="103">
        <v>0</v>
      </c>
      <c r="AB42" s="103">
        <v>0</v>
      </c>
      <c r="AC42" s="103">
        <f>SUM(AD42:AE42)</f>
        <v>30</v>
      </c>
      <c r="AD42" s="103">
        <v>30</v>
      </c>
      <c r="AE42" s="103">
        <v>0</v>
      </c>
      <c r="AF42" s="103">
        <f>SUM(AG42:AI42)</f>
        <v>0</v>
      </c>
      <c r="AG42" s="103">
        <v>0</v>
      </c>
      <c r="AH42" s="103">
        <v>0</v>
      </c>
      <c r="AI42" s="103">
        <v>0</v>
      </c>
      <c r="AJ42" s="103">
        <f>SUM(AK42:AS42)</f>
        <v>0</v>
      </c>
      <c r="AK42" s="103">
        <v>0</v>
      </c>
      <c r="AL42" s="103">
        <v>0</v>
      </c>
      <c r="AM42" s="103">
        <v>0</v>
      </c>
      <c r="AN42" s="103">
        <v>0</v>
      </c>
      <c r="AO42" s="103">
        <v>0</v>
      </c>
      <c r="AP42" s="103">
        <v>0</v>
      </c>
      <c r="AQ42" s="103">
        <v>0</v>
      </c>
      <c r="AR42" s="103">
        <v>0</v>
      </c>
      <c r="AS42" s="103">
        <v>0</v>
      </c>
      <c r="AT42" s="103">
        <f>SUM(AU42:AY42)</f>
        <v>0</v>
      </c>
      <c r="AU42" s="103">
        <v>0</v>
      </c>
      <c r="AV42" s="103">
        <v>0</v>
      </c>
      <c r="AW42" s="103">
        <v>0</v>
      </c>
      <c r="AX42" s="103">
        <v>0</v>
      </c>
      <c r="AY42" s="103">
        <v>0</v>
      </c>
      <c r="AZ42" s="103">
        <f>SUM(BA42:BC42)</f>
        <v>1</v>
      </c>
      <c r="BA42" s="103">
        <v>1</v>
      </c>
      <c r="BB42" s="103">
        <v>0</v>
      </c>
      <c r="BC42" s="103">
        <v>0</v>
      </c>
    </row>
    <row r="43" spans="1:55" s="105" customFormat="1" ht="13.5" customHeight="1">
      <c r="A43" s="115" t="s">
        <v>25</v>
      </c>
      <c r="B43" s="113" t="s">
        <v>326</v>
      </c>
      <c r="C43" s="101" t="s">
        <v>327</v>
      </c>
      <c r="D43" s="103">
        <f>SUM(E43,+H43,+K43)</f>
        <v>849</v>
      </c>
      <c r="E43" s="103">
        <f>SUM(F43:G43)</f>
        <v>0</v>
      </c>
      <c r="F43" s="103">
        <v>0</v>
      </c>
      <c r="G43" s="103">
        <v>0</v>
      </c>
      <c r="H43" s="103">
        <f>SUM(I43:J43)</f>
        <v>0</v>
      </c>
      <c r="I43" s="103">
        <v>0</v>
      </c>
      <c r="J43" s="103">
        <v>0</v>
      </c>
      <c r="K43" s="103">
        <f>SUM(L43:M43)</f>
        <v>849</v>
      </c>
      <c r="L43" s="103">
        <v>134</v>
      </c>
      <c r="M43" s="103">
        <v>715</v>
      </c>
      <c r="N43" s="103">
        <f>SUM(O43,+V43,+AC43)</f>
        <v>849</v>
      </c>
      <c r="O43" s="103">
        <f>SUM(P43:U43)</f>
        <v>134</v>
      </c>
      <c r="P43" s="103">
        <v>134</v>
      </c>
      <c r="Q43" s="103">
        <v>0</v>
      </c>
      <c r="R43" s="103">
        <v>0</v>
      </c>
      <c r="S43" s="103">
        <v>0</v>
      </c>
      <c r="T43" s="103">
        <v>0</v>
      </c>
      <c r="U43" s="103">
        <v>0</v>
      </c>
      <c r="V43" s="103">
        <f>SUM(W43:AB43)</f>
        <v>715</v>
      </c>
      <c r="W43" s="103">
        <v>715</v>
      </c>
      <c r="X43" s="103">
        <v>0</v>
      </c>
      <c r="Y43" s="103">
        <v>0</v>
      </c>
      <c r="Z43" s="103">
        <v>0</v>
      </c>
      <c r="AA43" s="103">
        <v>0</v>
      </c>
      <c r="AB43" s="103">
        <v>0</v>
      </c>
      <c r="AC43" s="103">
        <f>SUM(AD43:AE43)</f>
        <v>0</v>
      </c>
      <c r="AD43" s="103">
        <v>0</v>
      </c>
      <c r="AE43" s="103">
        <v>0</v>
      </c>
      <c r="AF43" s="103">
        <f>SUM(AG43:AI43)</f>
        <v>10</v>
      </c>
      <c r="AG43" s="103">
        <v>10</v>
      </c>
      <c r="AH43" s="103">
        <v>0</v>
      </c>
      <c r="AI43" s="103">
        <v>0</v>
      </c>
      <c r="AJ43" s="103">
        <f>SUM(AK43:AS43)</f>
        <v>10</v>
      </c>
      <c r="AK43" s="103">
        <v>0</v>
      </c>
      <c r="AL43" s="103">
        <v>0</v>
      </c>
      <c r="AM43" s="103">
        <v>10</v>
      </c>
      <c r="AN43" s="103">
        <v>0</v>
      </c>
      <c r="AO43" s="103">
        <v>0</v>
      </c>
      <c r="AP43" s="103">
        <v>0</v>
      </c>
      <c r="AQ43" s="103">
        <v>0</v>
      </c>
      <c r="AR43" s="103">
        <v>0</v>
      </c>
      <c r="AS43" s="103">
        <v>0</v>
      </c>
      <c r="AT43" s="103">
        <f>SUM(AU43:AY43)</f>
        <v>0</v>
      </c>
      <c r="AU43" s="103">
        <v>0</v>
      </c>
      <c r="AV43" s="103">
        <v>0</v>
      </c>
      <c r="AW43" s="103">
        <v>0</v>
      </c>
      <c r="AX43" s="103">
        <v>0</v>
      </c>
      <c r="AY43" s="103">
        <v>0</v>
      </c>
      <c r="AZ43" s="103">
        <f>SUM(BA43:BC43)</f>
        <v>0</v>
      </c>
      <c r="BA43" s="103">
        <v>0</v>
      </c>
      <c r="BB43" s="103">
        <v>0</v>
      </c>
      <c r="BC43" s="103">
        <v>0</v>
      </c>
    </row>
    <row r="44" spans="1:55" s="105" customFormat="1" ht="13.5" customHeight="1">
      <c r="A44" s="115" t="s">
        <v>25</v>
      </c>
      <c r="B44" s="113" t="s">
        <v>328</v>
      </c>
      <c r="C44" s="101" t="s">
        <v>329</v>
      </c>
      <c r="D44" s="103">
        <f>SUM(E44,+H44,+K44)</f>
        <v>461</v>
      </c>
      <c r="E44" s="103">
        <f>SUM(F44:G44)</f>
        <v>0</v>
      </c>
      <c r="F44" s="103">
        <v>0</v>
      </c>
      <c r="G44" s="103">
        <v>0</v>
      </c>
      <c r="H44" s="103">
        <f>SUM(I44:J44)</f>
        <v>0</v>
      </c>
      <c r="I44" s="103">
        <v>0</v>
      </c>
      <c r="J44" s="103">
        <v>0</v>
      </c>
      <c r="K44" s="103">
        <f>SUM(L44:M44)</f>
        <v>461</v>
      </c>
      <c r="L44" s="103">
        <v>80</v>
      </c>
      <c r="M44" s="103">
        <v>381</v>
      </c>
      <c r="N44" s="103">
        <f>SUM(O44,+V44,+AC44)</f>
        <v>461</v>
      </c>
      <c r="O44" s="103">
        <f>SUM(P44:U44)</f>
        <v>80</v>
      </c>
      <c r="P44" s="103">
        <v>80</v>
      </c>
      <c r="Q44" s="103">
        <v>0</v>
      </c>
      <c r="R44" s="103">
        <v>0</v>
      </c>
      <c r="S44" s="103">
        <v>0</v>
      </c>
      <c r="T44" s="103">
        <v>0</v>
      </c>
      <c r="U44" s="103">
        <v>0</v>
      </c>
      <c r="V44" s="103">
        <f>SUM(W44:AB44)</f>
        <v>381</v>
      </c>
      <c r="W44" s="103">
        <v>381</v>
      </c>
      <c r="X44" s="103">
        <v>0</v>
      </c>
      <c r="Y44" s="103">
        <v>0</v>
      </c>
      <c r="Z44" s="103">
        <v>0</v>
      </c>
      <c r="AA44" s="103">
        <v>0</v>
      </c>
      <c r="AB44" s="103">
        <v>0</v>
      </c>
      <c r="AC44" s="103">
        <f>SUM(AD44:AE44)</f>
        <v>0</v>
      </c>
      <c r="AD44" s="103">
        <v>0</v>
      </c>
      <c r="AE44" s="103">
        <v>0</v>
      </c>
      <c r="AF44" s="103">
        <f>SUM(AG44:AI44)</f>
        <v>5</v>
      </c>
      <c r="AG44" s="103">
        <v>5</v>
      </c>
      <c r="AH44" s="103">
        <v>0</v>
      </c>
      <c r="AI44" s="103">
        <v>0</v>
      </c>
      <c r="AJ44" s="103">
        <f>SUM(AK44:AS44)</f>
        <v>5</v>
      </c>
      <c r="AK44" s="103">
        <v>0</v>
      </c>
      <c r="AL44" s="103">
        <v>0</v>
      </c>
      <c r="AM44" s="103">
        <v>5</v>
      </c>
      <c r="AN44" s="103">
        <v>0</v>
      </c>
      <c r="AO44" s="103">
        <v>0</v>
      </c>
      <c r="AP44" s="103">
        <v>0</v>
      </c>
      <c r="AQ44" s="103">
        <v>0</v>
      </c>
      <c r="AR44" s="103">
        <v>0</v>
      </c>
      <c r="AS44" s="103">
        <v>0</v>
      </c>
      <c r="AT44" s="103">
        <f>SUM(AU44:AY44)</f>
        <v>0</v>
      </c>
      <c r="AU44" s="103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f>SUM(BA44:BC44)</f>
        <v>0</v>
      </c>
      <c r="BA44" s="103">
        <v>0</v>
      </c>
      <c r="BB44" s="103">
        <v>0</v>
      </c>
      <c r="BC44" s="103">
        <v>0</v>
      </c>
    </row>
    <row r="45" spans="1:55" s="105" customFormat="1" ht="13.5" customHeight="1">
      <c r="A45" s="115" t="s">
        <v>25</v>
      </c>
      <c r="B45" s="113" t="s">
        <v>330</v>
      </c>
      <c r="C45" s="101" t="s">
        <v>331</v>
      </c>
      <c r="D45" s="103">
        <f>SUM(E45,+H45,+K45)</f>
        <v>717</v>
      </c>
      <c r="E45" s="103">
        <f>SUM(F45:G45)</f>
        <v>0</v>
      </c>
      <c r="F45" s="103">
        <v>0</v>
      </c>
      <c r="G45" s="103">
        <v>0</v>
      </c>
      <c r="H45" s="103">
        <f>SUM(I45:J45)</f>
        <v>717</v>
      </c>
      <c r="I45" s="103">
        <v>69</v>
      </c>
      <c r="J45" s="103">
        <v>648</v>
      </c>
      <c r="K45" s="103">
        <f>SUM(L45:M45)</f>
        <v>0</v>
      </c>
      <c r="L45" s="103">
        <v>0</v>
      </c>
      <c r="M45" s="103">
        <v>0</v>
      </c>
      <c r="N45" s="103">
        <f>SUM(O45,+V45,+AC45)</f>
        <v>717</v>
      </c>
      <c r="O45" s="103">
        <f>SUM(P45:U45)</f>
        <v>69</v>
      </c>
      <c r="P45" s="103">
        <v>69</v>
      </c>
      <c r="Q45" s="103">
        <v>0</v>
      </c>
      <c r="R45" s="103">
        <v>0</v>
      </c>
      <c r="S45" s="103">
        <v>0</v>
      </c>
      <c r="T45" s="103">
        <v>0</v>
      </c>
      <c r="U45" s="103">
        <v>0</v>
      </c>
      <c r="V45" s="103">
        <f>SUM(W45:AB45)</f>
        <v>648</v>
      </c>
      <c r="W45" s="103">
        <v>648</v>
      </c>
      <c r="X45" s="103">
        <v>0</v>
      </c>
      <c r="Y45" s="103">
        <v>0</v>
      </c>
      <c r="Z45" s="103">
        <v>0</v>
      </c>
      <c r="AA45" s="103">
        <v>0</v>
      </c>
      <c r="AB45" s="103">
        <v>0</v>
      </c>
      <c r="AC45" s="103">
        <f>SUM(AD45:AE45)</f>
        <v>0</v>
      </c>
      <c r="AD45" s="103">
        <v>0</v>
      </c>
      <c r="AE45" s="103">
        <v>0</v>
      </c>
      <c r="AF45" s="103">
        <f>SUM(AG45:AI45)</f>
        <v>6</v>
      </c>
      <c r="AG45" s="103">
        <v>6</v>
      </c>
      <c r="AH45" s="103">
        <v>0</v>
      </c>
      <c r="AI45" s="103">
        <v>0</v>
      </c>
      <c r="AJ45" s="103">
        <f>SUM(AK45:AS45)</f>
        <v>32</v>
      </c>
      <c r="AK45" s="103">
        <v>23</v>
      </c>
      <c r="AL45" s="103">
        <v>5</v>
      </c>
      <c r="AM45" s="103">
        <v>0</v>
      </c>
      <c r="AN45" s="103">
        <v>0</v>
      </c>
      <c r="AO45" s="103">
        <v>0</v>
      </c>
      <c r="AP45" s="103">
        <v>0</v>
      </c>
      <c r="AQ45" s="103">
        <v>0</v>
      </c>
      <c r="AR45" s="103">
        <v>0</v>
      </c>
      <c r="AS45" s="103">
        <v>4</v>
      </c>
      <c r="AT45" s="103">
        <f>SUM(AU45:AY45)</f>
        <v>2</v>
      </c>
      <c r="AU45" s="103">
        <v>2</v>
      </c>
      <c r="AV45" s="103">
        <v>0</v>
      </c>
      <c r="AW45" s="103">
        <v>0</v>
      </c>
      <c r="AX45" s="103">
        <v>0</v>
      </c>
      <c r="AY45" s="103">
        <v>0</v>
      </c>
      <c r="AZ45" s="103">
        <f>SUM(BA45:BC45)</f>
        <v>1</v>
      </c>
      <c r="BA45" s="103">
        <v>1</v>
      </c>
      <c r="BB45" s="103">
        <v>0</v>
      </c>
      <c r="BC45" s="103">
        <v>0</v>
      </c>
    </row>
    <row r="46" spans="1:55" s="105" customFormat="1" ht="13.5" customHeight="1">
      <c r="A46" s="115" t="s">
        <v>25</v>
      </c>
      <c r="B46" s="113" t="s">
        <v>332</v>
      </c>
      <c r="C46" s="101" t="s">
        <v>333</v>
      </c>
      <c r="D46" s="103">
        <f>SUM(E46,+H46,+K46)</f>
        <v>1436</v>
      </c>
      <c r="E46" s="103">
        <f>SUM(F46:G46)</f>
        <v>0</v>
      </c>
      <c r="F46" s="103">
        <v>0</v>
      </c>
      <c r="G46" s="103">
        <v>0</v>
      </c>
      <c r="H46" s="103">
        <f>SUM(I46:J46)</f>
        <v>0</v>
      </c>
      <c r="I46" s="103">
        <v>0</v>
      </c>
      <c r="J46" s="103">
        <v>0</v>
      </c>
      <c r="K46" s="103">
        <f>SUM(L46:M46)</f>
        <v>1436</v>
      </c>
      <c r="L46" s="103">
        <v>637</v>
      </c>
      <c r="M46" s="103">
        <v>799</v>
      </c>
      <c r="N46" s="103">
        <f>SUM(O46,+V46,+AC46)</f>
        <v>1436</v>
      </c>
      <c r="O46" s="103">
        <f>SUM(P46:U46)</f>
        <v>637</v>
      </c>
      <c r="P46" s="103">
        <v>637</v>
      </c>
      <c r="Q46" s="103">
        <v>0</v>
      </c>
      <c r="R46" s="103">
        <v>0</v>
      </c>
      <c r="S46" s="103">
        <v>0</v>
      </c>
      <c r="T46" s="103">
        <v>0</v>
      </c>
      <c r="U46" s="103">
        <v>0</v>
      </c>
      <c r="V46" s="103">
        <f>SUM(W46:AB46)</f>
        <v>799</v>
      </c>
      <c r="W46" s="103">
        <v>799</v>
      </c>
      <c r="X46" s="103">
        <v>0</v>
      </c>
      <c r="Y46" s="103">
        <v>0</v>
      </c>
      <c r="Z46" s="103">
        <v>0</v>
      </c>
      <c r="AA46" s="103">
        <v>0</v>
      </c>
      <c r="AB46" s="103">
        <v>0</v>
      </c>
      <c r="AC46" s="103">
        <f>SUM(AD46:AE46)</f>
        <v>0</v>
      </c>
      <c r="AD46" s="103">
        <v>0</v>
      </c>
      <c r="AE46" s="103">
        <v>0</v>
      </c>
      <c r="AF46" s="103">
        <f>SUM(AG46:AI46)</f>
        <v>9</v>
      </c>
      <c r="AG46" s="103">
        <v>9</v>
      </c>
      <c r="AH46" s="103">
        <v>0</v>
      </c>
      <c r="AI46" s="103">
        <v>0</v>
      </c>
      <c r="AJ46" s="103">
        <f>SUM(AK46:AS46)</f>
        <v>45</v>
      </c>
      <c r="AK46" s="103">
        <v>45</v>
      </c>
      <c r="AL46" s="103">
        <v>0</v>
      </c>
      <c r="AM46" s="103">
        <v>0</v>
      </c>
      <c r="AN46" s="103">
        <v>0</v>
      </c>
      <c r="AO46" s="103">
        <v>0</v>
      </c>
      <c r="AP46" s="103">
        <v>0</v>
      </c>
      <c r="AQ46" s="103">
        <v>0</v>
      </c>
      <c r="AR46" s="103">
        <v>0</v>
      </c>
      <c r="AS46" s="103">
        <v>0</v>
      </c>
      <c r="AT46" s="103">
        <f>SUM(AU46:AY46)</f>
        <v>9</v>
      </c>
      <c r="AU46" s="103">
        <v>9</v>
      </c>
      <c r="AV46" s="103">
        <v>0</v>
      </c>
      <c r="AW46" s="103">
        <v>0</v>
      </c>
      <c r="AX46" s="103">
        <v>0</v>
      </c>
      <c r="AY46" s="103">
        <v>0</v>
      </c>
      <c r="AZ46" s="103">
        <f>SUM(BA46:BC46)</f>
        <v>0</v>
      </c>
      <c r="BA46" s="103">
        <v>0</v>
      </c>
      <c r="BB46" s="103">
        <v>0</v>
      </c>
      <c r="BC46" s="103">
        <v>0</v>
      </c>
    </row>
    <row r="47" spans="1:55" s="105" customFormat="1" ht="13.5" customHeight="1">
      <c r="A47" s="115"/>
      <c r="B47" s="113"/>
      <c r="C47" s="101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</row>
    <row r="48" spans="1:55" s="105" customFormat="1" ht="13.5" customHeight="1">
      <c r="A48" s="115"/>
      <c r="B48" s="113"/>
      <c r="C48" s="101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</row>
    <row r="49" spans="1:55" s="105" customFormat="1" ht="13.5" customHeight="1">
      <c r="A49" s="115"/>
      <c r="B49" s="113"/>
      <c r="C49" s="101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</row>
    <row r="50" spans="1:55" s="105" customFormat="1" ht="13.5" customHeight="1">
      <c r="A50" s="115"/>
      <c r="B50" s="113"/>
      <c r="C50" s="101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</row>
    <row r="51" spans="1:55" s="105" customFormat="1" ht="13.5" customHeight="1">
      <c r="A51" s="115"/>
      <c r="B51" s="113"/>
      <c r="C51" s="101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</row>
    <row r="52" spans="1:55" s="105" customFormat="1" ht="13.5" customHeight="1">
      <c r="A52" s="115"/>
      <c r="B52" s="113"/>
      <c r="C52" s="101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</row>
    <row r="53" spans="1:55" s="105" customFormat="1" ht="13.5" customHeight="1">
      <c r="A53" s="115"/>
      <c r="B53" s="113"/>
      <c r="C53" s="10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</row>
    <row r="54" spans="1:55" s="105" customFormat="1" ht="13.5" customHeight="1">
      <c r="A54" s="115"/>
      <c r="B54" s="113"/>
      <c r="C54" s="101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</row>
    <row r="55" spans="1:55" s="105" customFormat="1" ht="13.5" customHeight="1">
      <c r="A55" s="115"/>
      <c r="B55" s="113"/>
      <c r="C55" s="101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</row>
    <row r="56" spans="1:55" s="105" customFormat="1" ht="13.5" customHeight="1">
      <c r="A56" s="115"/>
      <c r="B56" s="113"/>
      <c r="C56" s="101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</row>
    <row r="57" spans="1:55" s="105" customFormat="1" ht="13.5" customHeight="1">
      <c r="A57" s="115"/>
      <c r="B57" s="113"/>
      <c r="C57" s="101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</row>
    <row r="58" spans="1:55" s="105" customFormat="1" ht="13.5" customHeight="1">
      <c r="A58" s="115"/>
      <c r="B58" s="113"/>
      <c r="C58" s="101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</row>
    <row r="59" spans="1:55" s="105" customFormat="1" ht="13.5" customHeight="1">
      <c r="A59" s="115"/>
      <c r="B59" s="113"/>
      <c r="C59" s="101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</row>
    <row r="60" spans="1:55" s="105" customFormat="1" ht="13.5" customHeight="1">
      <c r="A60" s="115"/>
      <c r="B60" s="113"/>
      <c r="C60" s="101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</row>
    <row r="61" spans="1:55" s="105" customFormat="1" ht="13.5" customHeight="1">
      <c r="A61" s="115"/>
      <c r="B61" s="113"/>
      <c r="C61" s="101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</row>
    <row r="62" spans="1:55" s="105" customFormat="1" ht="13.5" customHeight="1">
      <c r="A62" s="115"/>
      <c r="B62" s="113"/>
      <c r="C62" s="101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</row>
    <row r="63" spans="1:55" s="105" customFormat="1" ht="13.5" customHeight="1">
      <c r="A63" s="115"/>
      <c r="B63" s="113"/>
      <c r="C63" s="10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</row>
    <row r="64" spans="1:55" s="105" customFormat="1" ht="13.5" customHeight="1">
      <c r="A64" s="115"/>
      <c r="B64" s="113"/>
      <c r="C64" s="101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</row>
    <row r="65" spans="1:55" s="105" customFormat="1" ht="13.5" customHeight="1">
      <c r="A65" s="115"/>
      <c r="B65" s="113"/>
      <c r="C65" s="101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</row>
    <row r="66" spans="1:55" s="105" customFormat="1" ht="13.5" customHeight="1">
      <c r="A66" s="115"/>
      <c r="B66" s="113"/>
      <c r="C66" s="101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</row>
    <row r="67" spans="1:55" s="105" customFormat="1" ht="13.5" customHeight="1">
      <c r="A67" s="115"/>
      <c r="B67" s="113"/>
      <c r="C67" s="101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</row>
    <row r="68" spans="1:55" s="105" customFormat="1" ht="13.5" customHeight="1">
      <c r="A68" s="115"/>
      <c r="B68" s="113"/>
      <c r="C68" s="101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</row>
    <row r="69" spans="1:55" s="105" customFormat="1" ht="13.5" customHeight="1">
      <c r="A69" s="115"/>
      <c r="B69" s="113"/>
      <c r="C69" s="101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</row>
    <row r="70" spans="1:55" s="105" customFormat="1" ht="13.5" customHeight="1">
      <c r="A70" s="115"/>
      <c r="B70" s="113"/>
      <c r="C70" s="101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</row>
    <row r="71" spans="1:55" s="105" customFormat="1" ht="13.5" customHeight="1">
      <c r="A71" s="115"/>
      <c r="B71" s="113"/>
      <c r="C71" s="101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5" customFormat="1" ht="13.5" customHeight="1">
      <c r="A72" s="115"/>
      <c r="B72" s="113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5" customFormat="1" ht="13.5" customHeight="1">
      <c r="A73" s="115"/>
      <c r="B73" s="113"/>
      <c r="C73" s="101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5" customFormat="1" ht="13.5" customHeight="1">
      <c r="A74" s="115"/>
      <c r="B74" s="113"/>
      <c r="C74" s="101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5" customFormat="1" ht="13.5" customHeight="1">
      <c r="A75" s="115"/>
      <c r="B75" s="113"/>
      <c r="C75" s="10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5" customFormat="1" ht="13.5" customHeight="1">
      <c r="A76" s="115"/>
      <c r="B76" s="113"/>
      <c r="C76" s="101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5" customFormat="1" ht="13.5" customHeight="1">
      <c r="A77" s="115"/>
      <c r="B77" s="113"/>
      <c r="C77" s="101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5" customFormat="1" ht="13.5" customHeight="1">
      <c r="A78" s="115"/>
      <c r="B78" s="113"/>
      <c r="C78" s="101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5" customFormat="1" ht="13.5" customHeight="1">
      <c r="A79" s="115"/>
      <c r="B79" s="113"/>
      <c r="C79" s="10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5" customFormat="1" ht="13.5" customHeight="1">
      <c r="A80" s="115"/>
      <c r="B80" s="113"/>
      <c r="C80" s="101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5" customFormat="1" ht="13.5" customHeight="1">
      <c r="A81" s="115"/>
      <c r="B81" s="113"/>
      <c r="C81" s="10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5" customFormat="1" ht="13.5" customHeight="1">
      <c r="A82" s="115"/>
      <c r="B82" s="113"/>
      <c r="C82" s="10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5" customFormat="1" ht="13.5" customHeight="1">
      <c r="A83" s="115"/>
      <c r="B83" s="113"/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5" customFormat="1" ht="13.5" customHeight="1">
      <c r="A84" s="115"/>
      <c r="B84" s="113"/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5" customFormat="1" ht="13.5" customHeight="1">
      <c r="A85" s="115"/>
      <c r="B85" s="113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5" customFormat="1" ht="13.5" customHeight="1">
      <c r="A86" s="115"/>
      <c r="B86" s="113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5" customFormat="1" ht="13.5" customHeight="1">
      <c r="A87" s="115"/>
      <c r="B87" s="113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5" customFormat="1" ht="13.5" customHeight="1">
      <c r="A88" s="115"/>
      <c r="B88" s="113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5" customFormat="1" ht="13.5" customHeight="1">
      <c r="A89" s="115"/>
      <c r="B89" s="113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5" customFormat="1" ht="13.5" customHeight="1">
      <c r="A90" s="115"/>
      <c r="B90" s="113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5" customFormat="1" ht="13.5" customHeight="1">
      <c r="A91" s="115"/>
      <c r="B91" s="113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5" customFormat="1" ht="13.5" customHeight="1">
      <c r="A92" s="115"/>
      <c r="B92" s="113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5" customFormat="1" ht="13.5" customHeight="1">
      <c r="A93" s="115"/>
      <c r="B93" s="113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5" customFormat="1" ht="13.5" customHeight="1">
      <c r="A94" s="115"/>
      <c r="B94" s="113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5" customFormat="1" ht="13.5" customHeight="1">
      <c r="A95" s="115"/>
      <c r="B95" s="113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5" customFormat="1" ht="13.5" customHeight="1">
      <c r="A96" s="115"/>
      <c r="B96" s="113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5" customFormat="1" ht="13.5" customHeight="1">
      <c r="A97" s="115"/>
      <c r="B97" s="113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5" customFormat="1" ht="13.5" customHeight="1">
      <c r="A98" s="115"/>
      <c r="B98" s="113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5" customFormat="1" ht="13.5" customHeight="1">
      <c r="A99" s="115"/>
      <c r="B99" s="113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5" customFormat="1" ht="13.5" customHeight="1">
      <c r="A100" s="115"/>
      <c r="B100" s="113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5" customFormat="1" ht="13.5" customHeight="1">
      <c r="A101" s="115"/>
      <c r="B101" s="113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5" customFormat="1" ht="13.5" customHeight="1">
      <c r="A102" s="115"/>
      <c r="B102" s="113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5" customFormat="1" ht="13.5" customHeight="1">
      <c r="A103" s="115"/>
      <c r="B103" s="113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5" customFormat="1" ht="13.5" customHeight="1">
      <c r="A104" s="115"/>
      <c r="B104" s="113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5" customFormat="1" ht="13.5" customHeight="1">
      <c r="A105" s="115"/>
      <c r="B105" s="113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5" customFormat="1" ht="13.5" customHeight="1">
      <c r="A106" s="115"/>
      <c r="B106" s="113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5" customFormat="1" ht="13.5" customHeight="1">
      <c r="A107" s="115"/>
      <c r="B107" s="113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5" customFormat="1" ht="13.5" customHeight="1">
      <c r="A108" s="115"/>
      <c r="B108" s="113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5" customFormat="1" ht="13.5" customHeight="1">
      <c r="A109" s="115"/>
      <c r="B109" s="113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5" customFormat="1" ht="13.5" customHeight="1">
      <c r="A110" s="115"/>
      <c r="B110" s="113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5" customFormat="1" ht="13.5" customHeight="1">
      <c r="A111" s="115"/>
      <c r="B111" s="113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5" customFormat="1" ht="13.5" customHeight="1">
      <c r="A112" s="115"/>
      <c r="B112" s="113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5" customFormat="1" ht="13.5" customHeight="1">
      <c r="A113" s="115"/>
      <c r="B113" s="113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5" customFormat="1" ht="13.5" customHeight="1">
      <c r="A114" s="115"/>
      <c r="B114" s="113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5" customFormat="1" ht="13.5" customHeight="1">
      <c r="A115" s="115"/>
      <c r="B115" s="113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5" customFormat="1" ht="13.5" customHeight="1">
      <c r="A116" s="115"/>
      <c r="B116" s="113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5" customFormat="1" ht="13.5" customHeight="1">
      <c r="A117" s="115"/>
      <c r="B117" s="113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5" customFormat="1" ht="13.5" customHeight="1">
      <c r="A118" s="115"/>
      <c r="B118" s="113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5" customFormat="1" ht="13.5" customHeight="1">
      <c r="A119" s="115"/>
      <c r="B119" s="113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5" customFormat="1" ht="13.5" customHeight="1">
      <c r="A120" s="115"/>
      <c r="B120" s="113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5" customFormat="1" ht="13.5" customHeight="1">
      <c r="A121" s="115"/>
      <c r="B121" s="113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5" customFormat="1" ht="13.5" customHeight="1">
      <c r="A122" s="115"/>
      <c r="B122" s="113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5" customFormat="1" ht="13.5" customHeight="1">
      <c r="A123" s="115"/>
      <c r="B123" s="113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5" customFormat="1" ht="13.5" customHeight="1">
      <c r="A124" s="115"/>
      <c r="B124" s="113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5" customFormat="1" ht="13.5" customHeight="1">
      <c r="A125" s="115"/>
      <c r="B125" s="113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5" customFormat="1" ht="13.5" customHeight="1">
      <c r="A126" s="115"/>
      <c r="B126" s="113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5" customFormat="1" ht="13.5" customHeight="1">
      <c r="A127" s="115"/>
      <c r="B127" s="113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5" customFormat="1" ht="13.5" customHeight="1">
      <c r="A128" s="115"/>
      <c r="B128" s="113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5" customFormat="1" ht="13.5" customHeight="1">
      <c r="A129" s="115"/>
      <c r="B129" s="113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5" customFormat="1" ht="13.5" customHeight="1">
      <c r="A130" s="115"/>
      <c r="B130" s="113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5" customFormat="1" ht="13.5" customHeight="1">
      <c r="A131" s="115"/>
      <c r="B131" s="113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5" customFormat="1" ht="13.5" customHeight="1">
      <c r="A132" s="115"/>
      <c r="B132" s="113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5" customFormat="1" ht="13.5" customHeight="1">
      <c r="A133" s="115"/>
      <c r="B133" s="113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5" customFormat="1" ht="13.5" customHeight="1">
      <c r="A134" s="115"/>
      <c r="B134" s="113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5" customFormat="1" ht="13.5" customHeight="1">
      <c r="A135" s="115"/>
      <c r="B135" s="113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5" customFormat="1" ht="13.5" customHeight="1">
      <c r="A136" s="115"/>
      <c r="B136" s="113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5" customFormat="1" ht="13.5" customHeight="1">
      <c r="A137" s="115"/>
      <c r="B137" s="113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5" customFormat="1" ht="13.5" customHeight="1">
      <c r="A138" s="115"/>
      <c r="B138" s="113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5" customFormat="1" ht="13.5" customHeight="1">
      <c r="A139" s="115"/>
      <c r="B139" s="113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5" customFormat="1" ht="13.5" customHeight="1">
      <c r="A140" s="115"/>
      <c r="B140" s="113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5" customFormat="1" ht="13.5" customHeight="1">
      <c r="A141" s="115"/>
      <c r="B141" s="113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5" customFormat="1" ht="13.5" customHeight="1">
      <c r="A142" s="115"/>
      <c r="B142" s="113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5" customFormat="1" ht="13.5" customHeight="1">
      <c r="A143" s="115"/>
      <c r="B143" s="113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5" customFormat="1" ht="13.5" customHeight="1">
      <c r="A144" s="115"/>
      <c r="B144" s="113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5" customFormat="1" ht="13.5" customHeight="1">
      <c r="A145" s="115"/>
      <c r="B145" s="113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5" customFormat="1" ht="13.5" customHeight="1">
      <c r="A146" s="115"/>
      <c r="B146" s="113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5" customFormat="1" ht="13.5" customHeight="1">
      <c r="A147" s="115"/>
      <c r="B147" s="113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5" customFormat="1" ht="13.5" customHeight="1">
      <c r="A148" s="115"/>
      <c r="B148" s="113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5" customFormat="1" ht="13.5" customHeight="1">
      <c r="A149" s="115"/>
      <c r="B149" s="113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5" customFormat="1" ht="13.5" customHeight="1">
      <c r="A150" s="115"/>
      <c r="B150" s="113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5" customFormat="1" ht="13.5" customHeight="1">
      <c r="A151" s="115"/>
      <c r="B151" s="113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5" customFormat="1" ht="13.5" customHeight="1">
      <c r="A152" s="115"/>
      <c r="B152" s="113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5" customFormat="1" ht="13.5" customHeight="1">
      <c r="A153" s="115"/>
      <c r="B153" s="113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5" customFormat="1" ht="13.5" customHeight="1">
      <c r="A154" s="115"/>
      <c r="B154" s="113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5" customFormat="1" ht="13.5" customHeight="1">
      <c r="A155" s="115"/>
      <c r="B155" s="113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5" customFormat="1" ht="13.5" customHeight="1">
      <c r="A156" s="115"/>
      <c r="B156" s="113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5" customFormat="1" ht="13.5" customHeight="1">
      <c r="A157" s="115"/>
      <c r="B157" s="113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5" customFormat="1" ht="13.5" customHeight="1">
      <c r="A158" s="115"/>
      <c r="B158" s="113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5" customFormat="1" ht="13.5" customHeight="1">
      <c r="A159" s="115"/>
      <c r="B159" s="113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5" customFormat="1" ht="13.5" customHeight="1">
      <c r="A160" s="115"/>
      <c r="B160" s="113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5" customFormat="1" ht="13.5" customHeight="1">
      <c r="A161" s="115"/>
      <c r="B161" s="113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5" customFormat="1" ht="13.5" customHeight="1">
      <c r="A162" s="115"/>
      <c r="B162" s="113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5" customFormat="1" ht="13.5" customHeight="1">
      <c r="A163" s="115"/>
      <c r="B163" s="113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5" customFormat="1" ht="13.5" customHeight="1">
      <c r="A164" s="115"/>
      <c r="B164" s="113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5" customFormat="1" ht="13.5" customHeight="1">
      <c r="A165" s="115"/>
      <c r="B165" s="113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5" customFormat="1" ht="13.5" customHeight="1">
      <c r="A166" s="115"/>
      <c r="B166" s="113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5" customFormat="1" ht="13.5" customHeight="1">
      <c r="A167" s="115"/>
      <c r="B167" s="113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5" customFormat="1" ht="13.5" customHeight="1">
      <c r="A168" s="115"/>
      <c r="B168" s="113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5" customFormat="1" ht="13.5" customHeight="1">
      <c r="A169" s="115"/>
      <c r="B169" s="113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5" customFormat="1" ht="13.5" customHeight="1">
      <c r="A170" s="115"/>
      <c r="B170" s="113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5" customFormat="1" ht="13.5" customHeight="1">
      <c r="A171" s="115"/>
      <c r="B171" s="113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5" customFormat="1" ht="13.5" customHeight="1">
      <c r="A172" s="115"/>
      <c r="B172" s="113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5" customFormat="1" ht="13.5" customHeight="1">
      <c r="A173" s="115"/>
      <c r="B173" s="113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5" customFormat="1" ht="13.5" customHeight="1">
      <c r="A174" s="115"/>
      <c r="B174" s="113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5" customFormat="1" ht="13.5" customHeight="1">
      <c r="A175" s="115"/>
      <c r="B175" s="113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5" customFormat="1" ht="13.5" customHeight="1">
      <c r="A176" s="115"/>
      <c r="B176" s="113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5" customFormat="1" ht="13.5" customHeight="1">
      <c r="A177" s="115"/>
      <c r="B177" s="113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5" customFormat="1" ht="13.5" customHeight="1">
      <c r="A178" s="115"/>
      <c r="B178" s="113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5" customFormat="1" ht="13.5" customHeight="1">
      <c r="A179" s="115"/>
      <c r="B179" s="113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5" customFormat="1" ht="13.5" customHeight="1">
      <c r="A180" s="115"/>
      <c r="B180" s="113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5" customFormat="1" ht="13.5" customHeight="1">
      <c r="A181" s="115"/>
      <c r="B181" s="113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5" customFormat="1" ht="13.5" customHeight="1">
      <c r="A182" s="115"/>
      <c r="B182" s="113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5" customFormat="1" ht="13.5" customHeight="1">
      <c r="A183" s="115"/>
      <c r="B183" s="113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5" customFormat="1" ht="13.5" customHeight="1">
      <c r="A184" s="115"/>
      <c r="B184" s="113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5" customFormat="1" ht="13.5" customHeight="1">
      <c r="A185" s="115"/>
      <c r="B185" s="113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5" customFormat="1" ht="13.5" customHeight="1">
      <c r="A186" s="115"/>
      <c r="B186" s="113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5" customFormat="1" ht="13.5" customHeight="1">
      <c r="A187" s="115"/>
      <c r="B187" s="113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5" customFormat="1" ht="13.5" customHeight="1">
      <c r="A188" s="115"/>
      <c r="B188" s="113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5" customFormat="1" ht="13.5" customHeight="1">
      <c r="A189" s="115"/>
      <c r="B189" s="113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5" customFormat="1" ht="13.5" customHeight="1">
      <c r="A190" s="115"/>
      <c r="B190" s="113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5" customFormat="1" ht="13.5" customHeight="1">
      <c r="A191" s="115"/>
      <c r="B191" s="113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5" customFormat="1" ht="13.5" customHeight="1">
      <c r="A192" s="115"/>
      <c r="B192" s="113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5" customFormat="1" ht="13.5" customHeight="1">
      <c r="A193" s="115"/>
      <c r="B193" s="113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5" customFormat="1" ht="13.5" customHeight="1">
      <c r="A194" s="115"/>
      <c r="B194" s="113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5" customFormat="1" ht="13.5" customHeight="1">
      <c r="A195" s="115"/>
      <c r="B195" s="113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5" customFormat="1" ht="13.5" customHeight="1">
      <c r="A196" s="115"/>
      <c r="B196" s="113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5" customFormat="1" ht="13.5" customHeight="1">
      <c r="A197" s="115"/>
      <c r="B197" s="113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5" customFormat="1" ht="13.5" customHeight="1">
      <c r="A198" s="115"/>
      <c r="B198" s="113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5" customFormat="1" ht="13.5" customHeight="1">
      <c r="A199" s="115"/>
      <c r="B199" s="113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5" customFormat="1" ht="13.5" customHeight="1">
      <c r="A200" s="115"/>
      <c r="B200" s="113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5" customFormat="1" ht="13.5" customHeight="1">
      <c r="A201" s="115"/>
      <c r="B201" s="113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5" customFormat="1" ht="13.5" customHeight="1">
      <c r="A202" s="115"/>
      <c r="B202" s="113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5" customFormat="1" ht="13.5" customHeight="1">
      <c r="A203" s="115"/>
      <c r="B203" s="113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5" customFormat="1" ht="13.5" customHeight="1">
      <c r="A204" s="115"/>
      <c r="B204" s="113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5" customFormat="1" ht="13.5" customHeight="1">
      <c r="A205" s="115"/>
      <c r="B205" s="113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5" customFormat="1" ht="13.5" customHeight="1">
      <c r="A206" s="115"/>
      <c r="B206" s="113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5" customFormat="1" ht="13.5" customHeight="1">
      <c r="A207" s="115"/>
      <c r="B207" s="113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</sheetData>
  <sortState ref="A8:BC46">
    <sortCondition ref="A8:A46"/>
    <sortCondition ref="B8:B46"/>
    <sortCondition ref="C8:C46"/>
  </sortState>
  <mergeCells count="56"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&amp;Lし尿処理の状況（令和2年度実績）</oddHeader>
  </headerFooter>
  <colBreaks count="3" manualBreakCount="3">
    <brk id="13" min="1" max="45" man="1"/>
    <brk id="31" min="1" max="45" man="1"/>
    <brk id="45" min="1" max="4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07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3.37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hidden="1" customWidth="1"/>
    <col min="28" max="28" width="14.5" style="48" hidden="1" customWidth="1"/>
    <col min="29" max="29" width="3" style="48" hidden="1" customWidth="1"/>
    <col min="30" max="30" width="10.875" style="48" hidden="1" customWidth="1"/>
    <col min="31" max="31" width="8.875" style="48" hidden="1" customWidth="1"/>
    <col min="32" max="32" width="8.875" style="11" hidden="1" customWidth="1"/>
    <col min="33" max="33" width="5" style="11" hidden="1" customWidth="1"/>
    <col min="34" max="34" width="8.875" style="3" hidden="1" customWidth="1"/>
    <col min="35" max="35" width="4" style="3" hidden="1" customWidth="1"/>
    <col min="36" max="36" width="10" style="3" hidden="1" customWidth="1"/>
    <col min="37" max="16384" width="8.875" style="3" hidden="1"/>
  </cols>
  <sheetData>
    <row r="1" spans="1:36" ht="14.25" thickBot="1"/>
    <row r="2" spans="1:36" ht="14.25" thickBot="1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IF(L2&lt;&gt;"",VLOOKUP(L2,$AI$6:$AJ$250,2,FALSE),"-")</f>
        <v>-</v>
      </c>
      <c r="AA2" s="1">
        <f>IF(VALUE(C2)=0,0,1)</f>
        <v>0</v>
      </c>
      <c r="AB2" s="59" t="str">
        <f>IF(AA2=0,"",VLOOKUP(C2,水洗化人口等!B7:C207,2,FALSE))</f>
        <v/>
      </c>
      <c r="AC2" s="11"/>
      <c r="AD2" s="49">
        <f>IF(AA2=0,1,IF(ISERROR(AB2),1,0))</f>
        <v>1</v>
      </c>
      <c r="AF2" s="58" t="s">
        <v>250</v>
      </c>
      <c r="AG2" s="59">
        <f>IF(AA2=0,0,VLOOKUP(C2,AF5:AG250,2,FALSE))</f>
        <v>0</v>
      </c>
    </row>
    <row r="3" spans="1:36">
      <c r="AD3" s="49"/>
    </row>
    <row r="4" spans="1:36">
      <c r="B4" s="14"/>
      <c r="C4" s="15"/>
      <c r="AA4" s="46"/>
      <c r="AB4" s="50"/>
      <c r="AC4" s="50"/>
      <c r="AD4" s="50"/>
    </row>
    <row r="5" spans="1:36" ht="14.25" thickBot="1">
      <c r="J5" s="16"/>
      <c r="AF5" s="11">
        <f>+水洗化人口等!B5</f>
        <v>0</v>
      </c>
      <c r="AG5" s="11">
        <v>5</v>
      </c>
    </row>
    <row r="6" spans="1:36" ht="27.75" thickBot="1">
      <c r="F6" s="174" t="s">
        <v>65</v>
      </c>
      <c r="G6" s="175"/>
      <c r="H6" s="40" t="s">
        <v>66</v>
      </c>
      <c r="I6" s="40" t="s">
        <v>67</v>
      </c>
      <c r="J6" s="40" t="s">
        <v>68</v>
      </c>
      <c r="K6" s="4" t="s">
        <v>69</v>
      </c>
      <c r="L6" s="17" t="s">
        <v>70</v>
      </c>
      <c r="M6" s="41" t="s">
        <v>71</v>
      </c>
      <c r="AF6" s="11">
        <f>+水洗化人口等!B6</f>
        <v>0</v>
      </c>
      <c r="AG6" s="11">
        <v>6</v>
      </c>
      <c r="AI6" s="45" t="s">
        <v>72</v>
      </c>
      <c r="AJ6" s="2" t="s">
        <v>53</v>
      </c>
    </row>
    <row r="7" spans="1:36" ht="16.5" customHeight="1">
      <c r="B7" s="176" t="s">
        <v>73</v>
      </c>
      <c r="C7" s="5" t="s">
        <v>74</v>
      </c>
      <c r="D7" s="18">
        <f ca="1">AD7</f>
        <v>0</v>
      </c>
      <c r="F7" s="182" t="s">
        <v>75</v>
      </c>
      <c r="G7" s="6" t="s">
        <v>57</v>
      </c>
      <c r="H7" s="19">
        <f t="shared" ref="H7:H12" ca="1" si="0">AD14</f>
        <v>0</v>
      </c>
      <c r="I7" s="19">
        <f t="shared" ref="I7:I12" ca="1" si="1">AD24</f>
        <v>0</v>
      </c>
      <c r="J7" s="19">
        <f t="shared" ref="J7:J12" ca="1" si="2">SUM(H7:I7)</f>
        <v>0</v>
      </c>
      <c r="K7" s="20">
        <f t="shared" ref="K7:K12" ca="1" si="3">IF(J$13&gt;0,J7/J$13,0)</f>
        <v>0</v>
      </c>
      <c r="L7" s="21">
        <f ca="1">AD34</f>
        <v>0</v>
      </c>
      <c r="M7" s="22">
        <f ca="1">AD37</f>
        <v>0</v>
      </c>
      <c r="AA7" s="3" t="s">
        <v>74</v>
      </c>
      <c r="AB7" s="48" t="s">
        <v>76</v>
      </c>
      <c r="AC7" s="48" t="s">
        <v>77</v>
      </c>
      <c r="AD7" s="11">
        <f t="shared" ref="AD7:AD53" ca="1" si="4">IF(AD$2=0,INDIRECT(AB7&amp;"!"&amp;AC7&amp;$AG$2),0)</f>
        <v>0</v>
      </c>
      <c r="AF7" s="11" t="str">
        <f>+水洗化人口等!B7</f>
        <v>29000</v>
      </c>
      <c r="AG7" s="11">
        <v>7</v>
      </c>
      <c r="AI7" s="45" t="s">
        <v>78</v>
      </c>
      <c r="AJ7" s="2" t="s">
        <v>52</v>
      </c>
    </row>
    <row r="8" spans="1:36" ht="16.5" customHeight="1">
      <c r="B8" s="177"/>
      <c r="C8" s="6" t="s">
        <v>56</v>
      </c>
      <c r="D8" s="23">
        <f ca="1">AD8</f>
        <v>0</v>
      </c>
      <c r="F8" s="183"/>
      <c r="G8" s="6" t="s">
        <v>58</v>
      </c>
      <c r="H8" s="19">
        <f t="shared" ca="1" si="0"/>
        <v>0</v>
      </c>
      <c r="I8" s="19">
        <f t="shared" ca="1" si="1"/>
        <v>0</v>
      </c>
      <c r="J8" s="19">
        <f t="shared" ca="1" si="2"/>
        <v>0</v>
      </c>
      <c r="K8" s="20">
        <f t="shared" ca="1" si="3"/>
        <v>0</v>
      </c>
      <c r="L8" s="21">
        <f ca="1">AD35</f>
        <v>0</v>
      </c>
      <c r="M8" s="22">
        <f ca="1">AD38</f>
        <v>0</v>
      </c>
      <c r="AA8" s="3" t="s">
        <v>56</v>
      </c>
      <c r="AB8" s="48" t="s">
        <v>76</v>
      </c>
      <c r="AC8" s="48" t="s">
        <v>79</v>
      </c>
      <c r="AD8" s="11">
        <f t="shared" ca="1" si="4"/>
        <v>0</v>
      </c>
      <c r="AF8" s="11" t="str">
        <f>+水洗化人口等!B8</f>
        <v>29201</v>
      </c>
      <c r="AG8" s="11">
        <v>8</v>
      </c>
      <c r="AI8" s="45" t="s">
        <v>80</v>
      </c>
      <c r="AJ8" s="2" t="s">
        <v>51</v>
      </c>
    </row>
    <row r="9" spans="1:36" ht="16.5" customHeight="1">
      <c r="B9" s="178"/>
      <c r="C9" s="7" t="s">
        <v>81</v>
      </c>
      <c r="D9" s="24">
        <f ca="1">SUM(D7:D8)</f>
        <v>0</v>
      </c>
      <c r="F9" s="183"/>
      <c r="G9" s="6" t="s">
        <v>1</v>
      </c>
      <c r="H9" s="19">
        <f t="shared" ca="1" si="0"/>
        <v>0</v>
      </c>
      <c r="I9" s="19">
        <f t="shared" ca="1" si="1"/>
        <v>0</v>
      </c>
      <c r="J9" s="19">
        <f t="shared" ca="1" si="2"/>
        <v>0</v>
      </c>
      <c r="K9" s="20">
        <f t="shared" ca="1" si="3"/>
        <v>0</v>
      </c>
      <c r="L9" s="21">
        <f ca="1">AD36</f>
        <v>0</v>
      </c>
      <c r="M9" s="22">
        <f ca="1">AD39</f>
        <v>0</v>
      </c>
      <c r="AA9" s="3" t="s">
        <v>82</v>
      </c>
      <c r="AB9" s="48" t="s">
        <v>76</v>
      </c>
      <c r="AC9" s="48" t="s">
        <v>83</v>
      </c>
      <c r="AD9" s="11">
        <f t="shared" ca="1" si="4"/>
        <v>0</v>
      </c>
      <c r="AF9" s="11" t="str">
        <f>+水洗化人口等!B9</f>
        <v>29202</v>
      </c>
      <c r="AG9" s="11">
        <v>9</v>
      </c>
      <c r="AI9" s="45" t="s">
        <v>84</v>
      </c>
      <c r="AJ9" s="2" t="s">
        <v>50</v>
      </c>
    </row>
    <row r="10" spans="1:36" ht="16.5" customHeight="1">
      <c r="B10" s="179" t="s">
        <v>85</v>
      </c>
      <c r="C10" s="8" t="s">
        <v>82</v>
      </c>
      <c r="D10" s="23">
        <f ca="1">AD9</f>
        <v>0</v>
      </c>
      <c r="F10" s="183"/>
      <c r="G10" s="6" t="s">
        <v>60</v>
      </c>
      <c r="H10" s="19">
        <f t="shared" ca="1" si="0"/>
        <v>0</v>
      </c>
      <c r="I10" s="19">
        <f t="shared" ca="1" si="1"/>
        <v>0</v>
      </c>
      <c r="J10" s="19">
        <f t="shared" ca="1" si="2"/>
        <v>0</v>
      </c>
      <c r="K10" s="20">
        <f t="shared" ca="1" si="3"/>
        <v>0</v>
      </c>
      <c r="L10" s="25" t="s">
        <v>86</v>
      </c>
      <c r="M10" s="26" t="s">
        <v>86</v>
      </c>
      <c r="AA10" s="3" t="s">
        <v>87</v>
      </c>
      <c r="AB10" s="48" t="s">
        <v>76</v>
      </c>
      <c r="AC10" s="48" t="s">
        <v>88</v>
      </c>
      <c r="AD10" s="11">
        <f t="shared" ca="1" si="4"/>
        <v>0</v>
      </c>
      <c r="AF10" s="11" t="str">
        <f>+水洗化人口等!B10</f>
        <v>29203</v>
      </c>
      <c r="AG10" s="11">
        <v>10</v>
      </c>
      <c r="AI10" s="45" t="s">
        <v>89</v>
      </c>
      <c r="AJ10" s="2" t="s">
        <v>49</v>
      </c>
    </row>
    <row r="11" spans="1:36" ht="16.5" customHeight="1">
      <c r="B11" s="180"/>
      <c r="C11" s="6" t="s">
        <v>87</v>
      </c>
      <c r="D11" s="23">
        <f ca="1">AD10</f>
        <v>0</v>
      </c>
      <c r="F11" s="183"/>
      <c r="G11" s="6" t="s">
        <v>61</v>
      </c>
      <c r="H11" s="19">
        <f t="shared" ca="1" si="0"/>
        <v>0</v>
      </c>
      <c r="I11" s="19">
        <f t="shared" ca="1" si="1"/>
        <v>0</v>
      </c>
      <c r="J11" s="19">
        <f t="shared" ca="1" si="2"/>
        <v>0</v>
      </c>
      <c r="K11" s="20">
        <f t="shared" ca="1" si="3"/>
        <v>0</v>
      </c>
      <c r="L11" s="25" t="s">
        <v>86</v>
      </c>
      <c r="M11" s="26" t="s">
        <v>86</v>
      </c>
      <c r="AA11" s="3" t="s">
        <v>90</v>
      </c>
      <c r="AB11" s="48" t="s">
        <v>76</v>
      </c>
      <c r="AC11" s="48" t="s">
        <v>91</v>
      </c>
      <c r="AD11" s="11">
        <f t="shared" ca="1" si="4"/>
        <v>0</v>
      </c>
      <c r="AF11" s="11" t="str">
        <f>+水洗化人口等!B11</f>
        <v>29204</v>
      </c>
      <c r="AG11" s="11">
        <v>11</v>
      </c>
      <c r="AI11" s="45" t="s">
        <v>92</v>
      </c>
      <c r="AJ11" s="2" t="s">
        <v>48</v>
      </c>
    </row>
    <row r="12" spans="1:36" ht="16.5" customHeight="1">
      <c r="B12" s="180"/>
      <c r="C12" s="6" t="s">
        <v>90</v>
      </c>
      <c r="D12" s="23">
        <f ca="1">AD11</f>
        <v>0</v>
      </c>
      <c r="F12" s="183"/>
      <c r="G12" s="6" t="s">
        <v>62</v>
      </c>
      <c r="H12" s="19">
        <f t="shared" ca="1" si="0"/>
        <v>0</v>
      </c>
      <c r="I12" s="19">
        <f t="shared" ca="1" si="1"/>
        <v>0</v>
      </c>
      <c r="J12" s="19">
        <f t="shared" ca="1" si="2"/>
        <v>0</v>
      </c>
      <c r="K12" s="20">
        <f t="shared" ca="1" si="3"/>
        <v>0</v>
      </c>
      <c r="L12" s="25" t="s">
        <v>86</v>
      </c>
      <c r="M12" s="26" t="s">
        <v>86</v>
      </c>
      <c r="AA12" s="3" t="s">
        <v>93</v>
      </c>
      <c r="AB12" s="48" t="s">
        <v>76</v>
      </c>
      <c r="AC12" s="48" t="s">
        <v>94</v>
      </c>
      <c r="AD12" s="11">
        <f t="shared" ca="1" si="4"/>
        <v>0</v>
      </c>
      <c r="AF12" s="11" t="str">
        <f>+水洗化人口等!B12</f>
        <v>29205</v>
      </c>
      <c r="AG12" s="11">
        <v>12</v>
      </c>
      <c r="AI12" s="45" t="s">
        <v>95</v>
      </c>
      <c r="AJ12" s="2" t="s">
        <v>47</v>
      </c>
    </row>
    <row r="13" spans="1:36" ht="16.5" customHeight="1">
      <c r="B13" s="181"/>
      <c r="C13" s="7" t="s">
        <v>81</v>
      </c>
      <c r="D13" s="24">
        <f ca="1">SUM(D10:D12)</f>
        <v>0</v>
      </c>
      <c r="F13" s="184"/>
      <c r="G13" s="6" t="s">
        <v>81</v>
      </c>
      <c r="H13" s="19">
        <f ca="1">SUM(H7:H12)</f>
        <v>0</v>
      </c>
      <c r="I13" s="19">
        <f ca="1">SUM(I7:I12)</f>
        <v>0</v>
      </c>
      <c r="J13" s="19">
        <f ca="1">SUM(J7:J12)</f>
        <v>0</v>
      </c>
      <c r="K13" s="20">
        <v>1</v>
      </c>
      <c r="L13" s="25" t="s">
        <v>86</v>
      </c>
      <c r="M13" s="26" t="s">
        <v>86</v>
      </c>
      <c r="AA13" s="3" t="s">
        <v>55</v>
      </c>
      <c r="AB13" s="48" t="s">
        <v>76</v>
      </c>
      <c r="AC13" s="48" t="s">
        <v>96</v>
      </c>
      <c r="AD13" s="11">
        <f t="shared" ca="1" si="4"/>
        <v>0</v>
      </c>
      <c r="AF13" s="11" t="str">
        <f>+水洗化人口等!B13</f>
        <v>29206</v>
      </c>
      <c r="AG13" s="11">
        <v>13</v>
      </c>
      <c r="AI13" s="45" t="s">
        <v>97</v>
      </c>
      <c r="AJ13" s="2" t="s">
        <v>46</v>
      </c>
    </row>
    <row r="14" spans="1:36" ht="16.5" customHeight="1" thickBot="1">
      <c r="B14" s="161" t="s">
        <v>98</v>
      </c>
      <c r="C14" s="162"/>
      <c r="D14" s="27">
        <f ca="1">SUM(D9,D13)</f>
        <v>0</v>
      </c>
      <c r="F14" s="159" t="s">
        <v>99</v>
      </c>
      <c r="G14" s="160"/>
      <c r="H14" s="19">
        <f ca="1">AD20</f>
        <v>0</v>
      </c>
      <c r="I14" s="19">
        <f ca="1">AD30</f>
        <v>0</v>
      </c>
      <c r="J14" s="19">
        <f ca="1">SUM(H14:I14)</f>
        <v>0</v>
      </c>
      <c r="K14" s="28" t="s">
        <v>86</v>
      </c>
      <c r="L14" s="25" t="s">
        <v>86</v>
      </c>
      <c r="M14" s="26" t="s">
        <v>86</v>
      </c>
      <c r="AA14" s="3" t="s">
        <v>57</v>
      </c>
      <c r="AB14" s="48" t="s">
        <v>100</v>
      </c>
      <c r="AC14" s="48" t="s">
        <v>94</v>
      </c>
      <c r="AD14" s="11">
        <f t="shared" ca="1" si="4"/>
        <v>0</v>
      </c>
      <c r="AF14" s="11" t="str">
        <f>+水洗化人口等!B14</f>
        <v>29207</v>
      </c>
      <c r="AG14" s="11">
        <v>14</v>
      </c>
      <c r="AI14" s="45" t="s">
        <v>101</v>
      </c>
      <c r="AJ14" s="2" t="s">
        <v>45</v>
      </c>
    </row>
    <row r="15" spans="1:36" ht="16.5" customHeight="1" thickBot="1">
      <c r="B15" s="161" t="s">
        <v>55</v>
      </c>
      <c r="C15" s="162"/>
      <c r="D15" s="27">
        <f ca="1">AD13</f>
        <v>0</v>
      </c>
      <c r="F15" s="161" t="s">
        <v>54</v>
      </c>
      <c r="G15" s="162"/>
      <c r="H15" s="29">
        <f ca="1">SUM(H13:H14)</f>
        <v>0</v>
      </c>
      <c r="I15" s="29">
        <f ca="1">SUM(I13:I14)</f>
        <v>0</v>
      </c>
      <c r="J15" s="29">
        <f ca="1">SUM(J13:J14)</f>
        <v>0</v>
      </c>
      <c r="K15" s="30" t="s">
        <v>86</v>
      </c>
      <c r="L15" s="31">
        <f ca="1">SUM(L7:L9)</f>
        <v>0</v>
      </c>
      <c r="M15" s="32">
        <f ca="1">SUM(M7:M9)</f>
        <v>0</v>
      </c>
      <c r="AA15" s="3" t="s">
        <v>58</v>
      </c>
      <c r="AB15" s="48" t="s">
        <v>100</v>
      </c>
      <c r="AC15" s="48" t="s">
        <v>102</v>
      </c>
      <c r="AD15" s="11">
        <f t="shared" ca="1" si="4"/>
        <v>0</v>
      </c>
      <c r="AF15" s="11" t="str">
        <f>+水洗化人口等!B15</f>
        <v>29208</v>
      </c>
      <c r="AG15" s="11">
        <v>15</v>
      </c>
      <c r="AI15" s="45" t="s">
        <v>103</v>
      </c>
      <c r="AJ15" s="2" t="s">
        <v>44</v>
      </c>
    </row>
    <row r="16" spans="1:36" ht="16.5" customHeight="1" thickBot="1">
      <c r="B16" s="9" t="s">
        <v>104</v>
      </c>
      <c r="AA16" s="3" t="s">
        <v>1</v>
      </c>
      <c r="AB16" s="48" t="s">
        <v>100</v>
      </c>
      <c r="AC16" s="48" t="s">
        <v>96</v>
      </c>
      <c r="AD16" s="11">
        <f t="shared" ca="1" si="4"/>
        <v>0</v>
      </c>
      <c r="AF16" s="11" t="str">
        <f>+水洗化人口等!B16</f>
        <v>29209</v>
      </c>
      <c r="AG16" s="11">
        <v>16</v>
      </c>
      <c r="AI16" s="45" t="s">
        <v>105</v>
      </c>
      <c r="AJ16" s="2" t="s">
        <v>43</v>
      </c>
    </row>
    <row r="17" spans="3:36" ht="16.5" customHeight="1" thickBot="1">
      <c r="C17" s="33">
        <f ca="1">AD12</f>
        <v>0</v>
      </c>
      <c r="D17" s="3" t="s">
        <v>106</v>
      </c>
      <c r="J17" s="16"/>
      <c r="AA17" s="3" t="s">
        <v>60</v>
      </c>
      <c r="AB17" s="48" t="s">
        <v>100</v>
      </c>
      <c r="AC17" s="48" t="s">
        <v>107</v>
      </c>
      <c r="AD17" s="11">
        <f t="shared" ca="1" si="4"/>
        <v>0</v>
      </c>
      <c r="AF17" s="11" t="str">
        <f>+水洗化人口等!B17</f>
        <v>29210</v>
      </c>
      <c r="AG17" s="11">
        <v>17</v>
      </c>
      <c r="AI17" s="45" t="s">
        <v>108</v>
      </c>
      <c r="AJ17" s="2" t="s">
        <v>42</v>
      </c>
    </row>
    <row r="18" spans="3:36" ht="30" customHeight="1">
      <c r="F18" s="174" t="s">
        <v>109</v>
      </c>
      <c r="G18" s="175"/>
      <c r="H18" s="40" t="s">
        <v>66</v>
      </c>
      <c r="I18" s="40" t="s">
        <v>67</v>
      </c>
      <c r="J18" s="44" t="s">
        <v>68</v>
      </c>
      <c r="AA18" s="3" t="s">
        <v>61</v>
      </c>
      <c r="AB18" s="48" t="s">
        <v>100</v>
      </c>
      <c r="AC18" s="48" t="s">
        <v>110</v>
      </c>
      <c r="AD18" s="11">
        <f t="shared" ca="1" si="4"/>
        <v>0</v>
      </c>
      <c r="AF18" s="11" t="str">
        <f>+水洗化人口等!B18</f>
        <v>29211</v>
      </c>
      <c r="AG18" s="11">
        <v>18</v>
      </c>
      <c r="AI18" s="45" t="s">
        <v>111</v>
      </c>
      <c r="AJ18" s="2" t="s">
        <v>41</v>
      </c>
    </row>
    <row r="19" spans="3:36" ht="16.5" customHeight="1">
      <c r="C19" s="42" t="s">
        <v>112</v>
      </c>
      <c r="D19" s="10">
        <f ca="1">IF(D$14&gt;0,D13/D$14,0)</f>
        <v>0</v>
      </c>
      <c r="F19" s="159" t="s">
        <v>113</v>
      </c>
      <c r="G19" s="160"/>
      <c r="H19" s="19">
        <f ca="1">AD21</f>
        <v>0</v>
      </c>
      <c r="I19" s="19">
        <f ca="1">AD31</f>
        <v>0</v>
      </c>
      <c r="J19" s="23">
        <f ca="1">SUM(H19:I19)</f>
        <v>0</v>
      </c>
      <c r="AA19" s="3" t="s">
        <v>62</v>
      </c>
      <c r="AB19" s="48" t="s">
        <v>100</v>
      </c>
      <c r="AC19" s="48" t="s">
        <v>114</v>
      </c>
      <c r="AD19" s="11">
        <f t="shared" ca="1" si="4"/>
        <v>0</v>
      </c>
      <c r="AF19" s="11" t="str">
        <f>+水洗化人口等!B19</f>
        <v>29212</v>
      </c>
      <c r="AG19" s="11">
        <v>19</v>
      </c>
      <c r="AI19" s="45" t="s">
        <v>115</v>
      </c>
      <c r="AJ19" s="2" t="s">
        <v>40</v>
      </c>
    </row>
    <row r="20" spans="3:36" ht="16.5" customHeight="1">
      <c r="C20" s="42" t="s">
        <v>116</v>
      </c>
      <c r="D20" s="10">
        <f ca="1">IF(D$14&gt;0,D9/D$14,0)</f>
        <v>0</v>
      </c>
      <c r="F20" s="159" t="s">
        <v>117</v>
      </c>
      <c r="G20" s="160"/>
      <c r="H20" s="19">
        <f ca="1">AD22</f>
        <v>0</v>
      </c>
      <c r="I20" s="19">
        <f ca="1">AD32</f>
        <v>0</v>
      </c>
      <c r="J20" s="23">
        <f ca="1">SUM(H20:I20)</f>
        <v>0</v>
      </c>
      <c r="AA20" s="3" t="s">
        <v>99</v>
      </c>
      <c r="AB20" s="48" t="s">
        <v>100</v>
      </c>
      <c r="AC20" s="48" t="s">
        <v>118</v>
      </c>
      <c r="AD20" s="11">
        <f t="shared" ca="1" si="4"/>
        <v>0</v>
      </c>
      <c r="AF20" s="11" t="str">
        <f>+水洗化人口等!B20</f>
        <v>29322</v>
      </c>
      <c r="AG20" s="11">
        <v>20</v>
      </c>
      <c r="AI20" s="45" t="s">
        <v>119</v>
      </c>
      <c r="AJ20" s="2" t="s">
        <v>39</v>
      </c>
    </row>
    <row r="21" spans="3:36" ht="16.5" customHeight="1">
      <c r="C21" s="43" t="s">
        <v>120</v>
      </c>
      <c r="D21" s="10">
        <f ca="1">IF(D$14&gt;0,D10/D$14,0)</f>
        <v>0</v>
      </c>
      <c r="F21" s="159" t="s">
        <v>121</v>
      </c>
      <c r="G21" s="160"/>
      <c r="H21" s="19">
        <f ca="1">AD23</f>
        <v>0</v>
      </c>
      <c r="I21" s="19">
        <f ca="1">AD33</f>
        <v>0</v>
      </c>
      <c r="J21" s="23">
        <f ca="1">SUM(H21:I21)</f>
        <v>0</v>
      </c>
      <c r="AA21" s="3" t="s">
        <v>113</v>
      </c>
      <c r="AB21" s="48" t="s">
        <v>100</v>
      </c>
      <c r="AC21" s="48" t="s">
        <v>122</v>
      </c>
      <c r="AD21" s="11">
        <f t="shared" ca="1" si="4"/>
        <v>0</v>
      </c>
      <c r="AF21" s="11" t="str">
        <f>+水洗化人口等!B21</f>
        <v>29342</v>
      </c>
      <c r="AG21" s="11">
        <v>21</v>
      </c>
      <c r="AI21" s="45" t="s">
        <v>123</v>
      </c>
      <c r="AJ21" s="2" t="s">
        <v>38</v>
      </c>
    </row>
    <row r="22" spans="3:36" ht="16.5" customHeight="1" thickBot="1">
      <c r="C22" s="42" t="s">
        <v>124</v>
      </c>
      <c r="D22" s="10">
        <f ca="1">IF(D$14&gt;0,D12/D$14,0)</f>
        <v>0</v>
      </c>
      <c r="F22" s="161" t="s">
        <v>54</v>
      </c>
      <c r="G22" s="162"/>
      <c r="H22" s="29">
        <f ca="1">SUM(H19:H21)</f>
        <v>0</v>
      </c>
      <c r="I22" s="29">
        <f ca="1">SUM(I19:I21)</f>
        <v>0</v>
      </c>
      <c r="J22" s="34">
        <f ca="1">SUM(J19:J21)</f>
        <v>0</v>
      </c>
      <c r="AA22" s="3" t="s">
        <v>117</v>
      </c>
      <c r="AB22" s="48" t="s">
        <v>100</v>
      </c>
      <c r="AC22" s="48" t="s">
        <v>125</v>
      </c>
      <c r="AD22" s="11">
        <f t="shared" ca="1" si="4"/>
        <v>0</v>
      </c>
      <c r="AF22" s="11" t="str">
        <f>+水洗化人口等!B22</f>
        <v>29343</v>
      </c>
      <c r="AG22" s="11">
        <v>22</v>
      </c>
      <c r="AI22" s="45" t="s">
        <v>126</v>
      </c>
      <c r="AJ22" s="2" t="s">
        <v>37</v>
      </c>
    </row>
    <row r="23" spans="3:36" ht="16.5" customHeight="1">
      <c r="C23" s="42" t="s">
        <v>127</v>
      </c>
      <c r="D23" s="10">
        <f ca="1">IF(D$14&gt;0,C17/D$14,0)</f>
        <v>0</v>
      </c>
      <c r="F23" s="9"/>
      <c r="J23" s="35"/>
      <c r="AA23" s="3" t="s">
        <v>121</v>
      </c>
      <c r="AB23" s="48" t="s">
        <v>100</v>
      </c>
      <c r="AC23" s="48" t="s">
        <v>128</v>
      </c>
      <c r="AD23" s="11">
        <f t="shared" ca="1" si="4"/>
        <v>0</v>
      </c>
      <c r="AF23" s="11" t="str">
        <f>+水洗化人口等!B23</f>
        <v>29344</v>
      </c>
      <c r="AG23" s="11">
        <v>23</v>
      </c>
      <c r="AI23" s="45" t="s">
        <v>129</v>
      </c>
      <c r="AJ23" s="2" t="s">
        <v>36</v>
      </c>
    </row>
    <row r="24" spans="3:36" ht="16.5" customHeight="1" thickBot="1">
      <c r="C24" s="42" t="s">
        <v>130</v>
      </c>
      <c r="D24" s="10">
        <f ca="1">IF(D$9&gt;0,D7/D$9,0)</f>
        <v>0</v>
      </c>
      <c r="J24" s="36" t="s">
        <v>131</v>
      </c>
      <c r="AA24" s="3" t="s">
        <v>57</v>
      </c>
      <c r="AB24" s="48" t="s">
        <v>100</v>
      </c>
      <c r="AC24" s="48" t="s">
        <v>132</v>
      </c>
      <c r="AD24" s="11">
        <f t="shared" ca="1" si="4"/>
        <v>0</v>
      </c>
      <c r="AF24" s="11" t="str">
        <f>+水洗化人口等!B24</f>
        <v>29345</v>
      </c>
      <c r="AG24" s="11">
        <v>24</v>
      </c>
      <c r="AI24" s="45" t="s">
        <v>133</v>
      </c>
      <c r="AJ24" s="2" t="s">
        <v>35</v>
      </c>
    </row>
    <row r="25" spans="3:36" ht="16.5" customHeight="1">
      <c r="C25" s="42" t="s">
        <v>134</v>
      </c>
      <c r="D25" s="10">
        <f ca="1">IF(D$9&gt;0,D8/D$9,0)</f>
        <v>0</v>
      </c>
      <c r="F25" s="170" t="s">
        <v>6</v>
      </c>
      <c r="G25" s="171"/>
      <c r="H25" s="171"/>
      <c r="I25" s="163" t="s">
        <v>135</v>
      </c>
      <c r="J25" s="165" t="s">
        <v>136</v>
      </c>
      <c r="AA25" s="3" t="s">
        <v>58</v>
      </c>
      <c r="AB25" s="48" t="s">
        <v>100</v>
      </c>
      <c r="AC25" s="48" t="s">
        <v>137</v>
      </c>
      <c r="AD25" s="11">
        <f t="shared" ca="1" si="4"/>
        <v>0</v>
      </c>
      <c r="AF25" s="11" t="str">
        <f>+水洗化人口等!B25</f>
        <v>29361</v>
      </c>
      <c r="AG25" s="11">
        <v>25</v>
      </c>
      <c r="AI25" s="45" t="s">
        <v>138</v>
      </c>
      <c r="AJ25" s="2" t="s">
        <v>34</v>
      </c>
    </row>
    <row r="26" spans="3:36" ht="16.5" customHeight="1">
      <c r="F26" s="172"/>
      <c r="G26" s="173"/>
      <c r="H26" s="173"/>
      <c r="I26" s="164"/>
      <c r="J26" s="166"/>
      <c r="AA26" s="3" t="s">
        <v>1</v>
      </c>
      <c r="AB26" s="48" t="s">
        <v>100</v>
      </c>
      <c r="AC26" s="48" t="s">
        <v>139</v>
      </c>
      <c r="AD26" s="11">
        <f t="shared" ca="1" si="4"/>
        <v>0</v>
      </c>
      <c r="AF26" s="11" t="str">
        <f>+水洗化人口等!B26</f>
        <v>29362</v>
      </c>
      <c r="AG26" s="11">
        <v>26</v>
      </c>
      <c r="AI26" s="45" t="s">
        <v>140</v>
      </c>
      <c r="AJ26" s="2" t="s">
        <v>33</v>
      </c>
    </row>
    <row r="27" spans="3:36" ht="16.5" customHeight="1">
      <c r="F27" s="156" t="s">
        <v>59</v>
      </c>
      <c r="G27" s="157"/>
      <c r="H27" s="158"/>
      <c r="I27" s="21">
        <f t="shared" ref="I27:I35" ca="1" si="5">AD40</f>
        <v>0</v>
      </c>
      <c r="J27" s="37">
        <f ca="1">AD49</f>
        <v>0</v>
      </c>
      <c r="AA27" s="3" t="s">
        <v>60</v>
      </c>
      <c r="AB27" s="48" t="s">
        <v>100</v>
      </c>
      <c r="AC27" s="48" t="s">
        <v>141</v>
      </c>
      <c r="AD27" s="11">
        <f t="shared" ca="1" si="4"/>
        <v>0</v>
      </c>
      <c r="AF27" s="11" t="str">
        <f>+水洗化人口等!B27</f>
        <v>29363</v>
      </c>
      <c r="AG27" s="11">
        <v>27</v>
      </c>
      <c r="AI27" s="45" t="s">
        <v>142</v>
      </c>
      <c r="AJ27" s="2" t="s">
        <v>32</v>
      </c>
    </row>
    <row r="28" spans="3:36" ht="16.5" customHeight="1">
      <c r="F28" s="167" t="s">
        <v>143</v>
      </c>
      <c r="G28" s="168"/>
      <c r="H28" s="169"/>
      <c r="I28" s="21">
        <f t="shared" ca="1" si="5"/>
        <v>0</v>
      </c>
      <c r="J28" s="37">
        <f ca="1">AD50</f>
        <v>0</v>
      </c>
      <c r="AA28" s="3" t="s">
        <v>61</v>
      </c>
      <c r="AB28" s="48" t="s">
        <v>100</v>
      </c>
      <c r="AC28" s="48" t="s">
        <v>144</v>
      </c>
      <c r="AD28" s="11">
        <f t="shared" ca="1" si="4"/>
        <v>0</v>
      </c>
      <c r="AF28" s="11" t="str">
        <f>+水洗化人口等!B28</f>
        <v>29385</v>
      </c>
      <c r="AG28" s="11">
        <v>28</v>
      </c>
      <c r="AI28" s="45" t="s">
        <v>145</v>
      </c>
      <c r="AJ28" s="2" t="s">
        <v>31</v>
      </c>
    </row>
    <row r="29" spans="3:36" ht="16.5" customHeight="1">
      <c r="F29" s="156" t="s">
        <v>0</v>
      </c>
      <c r="G29" s="157"/>
      <c r="H29" s="158"/>
      <c r="I29" s="21">
        <f t="shared" ca="1" si="5"/>
        <v>0</v>
      </c>
      <c r="J29" s="37">
        <f ca="1">AD51</f>
        <v>0</v>
      </c>
      <c r="AA29" s="3" t="s">
        <v>62</v>
      </c>
      <c r="AB29" s="48" t="s">
        <v>100</v>
      </c>
      <c r="AC29" s="48" t="s">
        <v>146</v>
      </c>
      <c r="AD29" s="11">
        <f t="shared" ca="1" si="4"/>
        <v>0</v>
      </c>
      <c r="AF29" s="11" t="str">
        <f>+水洗化人口等!B29</f>
        <v>29386</v>
      </c>
      <c r="AG29" s="11">
        <v>29</v>
      </c>
      <c r="AI29" s="45" t="s">
        <v>147</v>
      </c>
      <c r="AJ29" s="2" t="s">
        <v>30</v>
      </c>
    </row>
    <row r="30" spans="3:36" ht="16.5" customHeight="1">
      <c r="F30" s="156" t="s">
        <v>58</v>
      </c>
      <c r="G30" s="157"/>
      <c r="H30" s="158"/>
      <c r="I30" s="21">
        <f t="shared" ca="1" si="5"/>
        <v>0</v>
      </c>
      <c r="J30" s="37">
        <f ca="1">AD52</f>
        <v>0</v>
      </c>
      <c r="AA30" s="3" t="s">
        <v>99</v>
      </c>
      <c r="AB30" s="48" t="s">
        <v>100</v>
      </c>
      <c r="AC30" s="48" t="s">
        <v>148</v>
      </c>
      <c r="AD30" s="11">
        <f t="shared" ca="1" si="4"/>
        <v>0</v>
      </c>
      <c r="AF30" s="11" t="str">
        <f>+水洗化人口等!B30</f>
        <v>29401</v>
      </c>
      <c r="AG30" s="11">
        <v>30</v>
      </c>
      <c r="AI30" s="45" t="s">
        <v>149</v>
      </c>
      <c r="AJ30" s="2" t="s">
        <v>29</v>
      </c>
    </row>
    <row r="31" spans="3:36" ht="16.5" customHeight="1">
      <c r="F31" s="156" t="s">
        <v>1</v>
      </c>
      <c r="G31" s="157"/>
      <c r="H31" s="158"/>
      <c r="I31" s="21">
        <f t="shared" ca="1" si="5"/>
        <v>0</v>
      </c>
      <c r="J31" s="37">
        <f ca="1">AD53</f>
        <v>0</v>
      </c>
      <c r="AA31" s="3" t="s">
        <v>113</v>
      </c>
      <c r="AB31" s="48" t="s">
        <v>100</v>
      </c>
      <c r="AC31" s="48" t="s">
        <v>77</v>
      </c>
      <c r="AD31" s="11">
        <f t="shared" ca="1" si="4"/>
        <v>0</v>
      </c>
      <c r="AF31" s="11" t="str">
        <f>+水洗化人口等!B31</f>
        <v>29402</v>
      </c>
      <c r="AG31" s="11">
        <v>31</v>
      </c>
      <c r="AI31" s="45" t="s">
        <v>150</v>
      </c>
      <c r="AJ31" s="2" t="s">
        <v>28</v>
      </c>
    </row>
    <row r="32" spans="3:36" ht="16.5" customHeight="1">
      <c r="F32" s="156" t="s">
        <v>2</v>
      </c>
      <c r="G32" s="157"/>
      <c r="H32" s="158"/>
      <c r="I32" s="21">
        <f t="shared" ca="1" si="5"/>
        <v>0</v>
      </c>
      <c r="J32" s="26" t="s">
        <v>86</v>
      </c>
      <c r="AA32" s="3" t="s">
        <v>117</v>
      </c>
      <c r="AB32" s="48" t="s">
        <v>100</v>
      </c>
      <c r="AC32" s="48" t="s">
        <v>151</v>
      </c>
      <c r="AD32" s="11">
        <f t="shared" ca="1" si="4"/>
        <v>0</v>
      </c>
      <c r="AF32" s="11" t="str">
        <f>+水洗化人口等!B32</f>
        <v>29424</v>
      </c>
      <c r="AG32" s="11">
        <v>32</v>
      </c>
      <c r="AI32" s="45" t="s">
        <v>152</v>
      </c>
      <c r="AJ32" s="2" t="s">
        <v>27</v>
      </c>
    </row>
    <row r="33" spans="6:36" ht="16.5" customHeight="1">
      <c r="F33" s="156" t="s">
        <v>3</v>
      </c>
      <c r="G33" s="157"/>
      <c r="H33" s="158"/>
      <c r="I33" s="21">
        <f t="shared" ca="1" si="5"/>
        <v>0</v>
      </c>
      <c r="J33" s="26" t="s">
        <v>86</v>
      </c>
      <c r="AA33" s="3" t="s">
        <v>121</v>
      </c>
      <c r="AB33" s="48" t="s">
        <v>100</v>
      </c>
      <c r="AC33" s="48" t="s">
        <v>88</v>
      </c>
      <c r="AD33" s="11">
        <f t="shared" ca="1" si="4"/>
        <v>0</v>
      </c>
      <c r="AF33" s="11" t="str">
        <f>+水洗化人口等!B33</f>
        <v>29425</v>
      </c>
      <c r="AG33" s="11">
        <v>33</v>
      </c>
      <c r="AI33" s="45" t="s">
        <v>153</v>
      </c>
      <c r="AJ33" s="2" t="s">
        <v>26</v>
      </c>
    </row>
    <row r="34" spans="6:36" ht="16.5" customHeight="1">
      <c r="F34" s="156" t="s">
        <v>4</v>
      </c>
      <c r="G34" s="157"/>
      <c r="H34" s="158"/>
      <c r="I34" s="21">
        <f t="shared" ca="1" si="5"/>
        <v>0</v>
      </c>
      <c r="J34" s="26" t="s">
        <v>86</v>
      </c>
      <c r="AA34" s="3" t="s">
        <v>57</v>
      </c>
      <c r="AB34" s="48" t="s">
        <v>100</v>
      </c>
      <c r="AC34" s="48" t="s">
        <v>154</v>
      </c>
      <c r="AD34" s="48">
        <f t="shared" ca="1" si="4"/>
        <v>0</v>
      </c>
      <c r="AF34" s="11" t="str">
        <f>+水洗化人口等!B34</f>
        <v>29426</v>
      </c>
      <c r="AG34" s="11">
        <v>34</v>
      </c>
      <c r="AI34" s="45" t="s">
        <v>155</v>
      </c>
      <c r="AJ34" s="2" t="s">
        <v>25</v>
      </c>
    </row>
    <row r="35" spans="6:36" ht="16.5" customHeight="1">
      <c r="F35" s="156" t="s">
        <v>5</v>
      </c>
      <c r="G35" s="157"/>
      <c r="H35" s="158"/>
      <c r="I35" s="21">
        <f t="shared" ca="1" si="5"/>
        <v>0</v>
      </c>
      <c r="J35" s="26" t="s">
        <v>86</v>
      </c>
      <c r="AA35" s="3" t="s">
        <v>58</v>
      </c>
      <c r="AB35" s="48" t="s">
        <v>100</v>
      </c>
      <c r="AC35" s="48" t="s">
        <v>156</v>
      </c>
      <c r="AD35" s="48">
        <f t="shared" ca="1" si="4"/>
        <v>0</v>
      </c>
      <c r="AF35" s="11" t="str">
        <f>+水洗化人口等!B35</f>
        <v>29427</v>
      </c>
      <c r="AG35" s="11">
        <v>35</v>
      </c>
      <c r="AI35" s="45" t="s">
        <v>157</v>
      </c>
      <c r="AJ35" s="2" t="s">
        <v>24</v>
      </c>
    </row>
    <row r="36" spans="6:36" ht="16.5" customHeight="1" thickBot="1">
      <c r="F36" s="153" t="s">
        <v>54</v>
      </c>
      <c r="G36" s="154"/>
      <c r="H36" s="155"/>
      <c r="I36" s="38">
        <f ca="1">SUM(I27:I35)</f>
        <v>0</v>
      </c>
      <c r="J36" s="39">
        <f ca="1">SUM(J27:J31)</f>
        <v>0</v>
      </c>
      <c r="AA36" s="3" t="s">
        <v>1</v>
      </c>
      <c r="AB36" s="48" t="s">
        <v>100</v>
      </c>
      <c r="AC36" s="48" t="s">
        <v>158</v>
      </c>
      <c r="AD36" s="48">
        <f t="shared" ca="1" si="4"/>
        <v>0</v>
      </c>
      <c r="AF36" s="11" t="str">
        <f>+水洗化人口等!B36</f>
        <v>29441</v>
      </c>
      <c r="AG36" s="11">
        <v>36</v>
      </c>
      <c r="AI36" s="45" t="s">
        <v>159</v>
      </c>
      <c r="AJ36" s="2" t="s">
        <v>23</v>
      </c>
    </row>
    <row r="37" spans="6:36">
      <c r="AA37" s="3" t="s">
        <v>57</v>
      </c>
      <c r="AB37" s="48" t="s">
        <v>100</v>
      </c>
      <c r="AC37" s="48" t="s">
        <v>160</v>
      </c>
      <c r="AD37" s="48">
        <f t="shared" ca="1" si="4"/>
        <v>0</v>
      </c>
      <c r="AF37" s="11" t="str">
        <f>+水洗化人口等!B37</f>
        <v>29442</v>
      </c>
      <c r="AG37" s="11">
        <v>37</v>
      </c>
      <c r="AI37" s="45" t="s">
        <v>161</v>
      </c>
      <c r="AJ37" s="2" t="s">
        <v>22</v>
      </c>
    </row>
    <row r="38" spans="6:36">
      <c r="AA38" s="3" t="s">
        <v>58</v>
      </c>
      <c r="AB38" s="48" t="s">
        <v>100</v>
      </c>
      <c r="AC38" s="48" t="s">
        <v>162</v>
      </c>
      <c r="AD38" s="48">
        <f t="shared" ca="1" si="4"/>
        <v>0</v>
      </c>
      <c r="AF38" s="11" t="str">
        <f>+水洗化人口等!B38</f>
        <v>29443</v>
      </c>
      <c r="AG38" s="11">
        <v>38</v>
      </c>
      <c r="AI38" s="45" t="s">
        <v>163</v>
      </c>
      <c r="AJ38" s="2" t="s">
        <v>21</v>
      </c>
    </row>
    <row r="39" spans="6:36">
      <c r="AA39" s="3" t="s">
        <v>1</v>
      </c>
      <c r="AB39" s="48" t="s">
        <v>100</v>
      </c>
      <c r="AC39" s="48" t="s">
        <v>164</v>
      </c>
      <c r="AD39" s="48">
        <f t="shared" ca="1" si="4"/>
        <v>0</v>
      </c>
      <c r="AF39" s="11" t="str">
        <f>+水洗化人口等!B39</f>
        <v>29444</v>
      </c>
      <c r="AG39" s="11">
        <v>39</v>
      </c>
      <c r="AI39" s="45" t="s">
        <v>165</v>
      </c>
      <c r="AJ39" s="2" t="s">
        <v>20</v>
      </c>
    </row>
    <row r="40" spans="6:36">
      <c r="AA40" s="3" t="s">
        <v>59</v>
      </c>
      <c r="AB40" s="48" t="s">
        <v>100</v>
      </c>
      <c r="AC40" s="48" t="s">
        <v>166</v>
      </c>
      <c r="AD40" s="48">
        <f t="shared" ca="1" si="4"/>
        <v>0</v>
      </c>
      <c r="AF40" s="11" t="str">
        <f>+水洗化人口等!B40</f>
        <v>29446</v>
      </c>
      <c r="AG40" s="11">
        <v>40</v>
      </c>
      <c r="AI40" s="45" t="s">
        <v>167</v>
      </c>
      <c r="AJ40" s="2" t="s">
        <v>19</v>
      </c>
    </row>
    <row r="41" spans="6:36">
      <c r="AA41" s="3" t="s">
        <v>143</v>
      </c>
      <c r="AB41" s="48" t="s">
        <v>100</v>
      </c>
      <c r="AC41" s="48" t="s">
        <v>168</v>
      </c>
      <c r="AD41" s="48">
        <f t="shared" ca="1" si="4"/>
        <v>0</v>
      </c>
      <c r="AF41" s="11" t="str">
        <f>+水洗化人口等!B41</f>
        <v>29447</v>
      </c>
      <c r="AG41" s="11">
        <v>41</v>
      </c>
      <c r="AI41" s="45" t="s">
        <v>169</v>
      </c>
      <c r="AJ41" s="2" t="s">
        <v>18</v>
      </c>
    </row>
    <row r="42" spans="6:36">
      <c r="AA42" s="3" t="s">
        <v>0</v>
      </c>
      <c r="AB42" s="48" t="s">
        <v>100</v>
      </c>
      <c r="AC42" s="48" t="s">
        <v>170</v>
      </c>
      <c r="AD42" s="48">
        <f t="shared" ca="1" si="4"/>
        <v>0</v>
      </c>
      <c r="AF42" s="11" t="str">
        <f>+水洗化人口等!B42</f>
        <v>29449</v>
      </c>
      <c r="AG42" s="11">
        <v>42</v>
      </c>
      <c r="AI42" s="45" t="s">
        <v>171</v>
      </c>
      <c r="AJ42" s="2" t="s">
        <v>17</v>
      </c>
    </row>
    <row r="43" spans="6:36">
      <c r="AA43" s="3" t="s">
        <v>58</v>
      </c>
      <c r="AB43" s="48" t="s">
        <v>100</v>
      </c>
      <c r="AC43" s="48" t="s">
        <v>172</v>
      </c>
      <c r="AD43" s="48">
        <f t="shared" ca="1" si="4"/>
        <v>0</v>
      </c>
      <c r="AF43" s="11" t="str">
        <f>+水洗化人口等!B43</f>
        <v>29450</v>
      </c>
      <c r="AG43" s="11">
        <v>43</v>
      </c>
      <c r="AI43" s="45" t="s">
        <v>173</v>
      </c>
      <c r="AJ43" s="2" t="s">
        <v>16</v>
      </c>
    </row>
    <row r="44" spans="6:36">
      <c r="AA44" s="3" t="s">
        <v>1</v>
      </c>
      <c r="AB44" s="48" t="s">
        <v>100</v>
      </c>
      <c r="AC44" s="48" t="s">
        <v>174</v>
      </c>
      <c r="AD44" s="48">
        <f t="shared" ca="1" si="4"/>
        <v>0</v>
      </c>
      <c r="AF44" s="11" t="str">
        <f>+水洗化人口等!B44</f>
        <v>29451</v>
      </c>
      <c r="AG44" s="11">
        <v>44</v>
      </c>
      <c r="AI44" s="45" t="s">
        <v>175</v>
      </c>
      <c r="AJ44" s="2" t="s">
        <v>15</v>
      </c>
    </row>
    <row r="45" spans="6:36">
      <c r="AA45" s="3" t="s">
        <v>2</v>
      </c>
      <c r="AB45" s="48" t="s">
        <v>100</v>
      </c>
      <c r="AC45" s="48" t="s">
        <v>176</v>
      </c>
      <c r="AD45" s="48">
        <f t="shared" ca="1" si="4"/>
        <v>0</v>
      </c>
      <c r="AF45" s="11" t="str">
        <f>+水洗化人口等!B45</f>
        <v>29452</v>
      </c>
      <c r="AG45" s="11">
        <v>45</v>
      </c>
      <c r="AI45" s="45" t="s">
        <v>177</v>
      </c>
      <c r="AJ45" s="2" t="s">
        <v>14</v>
      </c>
    </row>
    <row r="46" spans="6:36">
      <c r="AA46" s="3" t="s">
        <v>3</v>
      </c>
      <c r="AB46" s="48" t="s">
        <v>100</v>
      </c>
      <c r="AC46" s="48" t="s">
        <v>178</v>
      </c>
      <c r="AD46" s="48">
        <f t="shared" ca="1" si="4"/>
        <v>0</v>
      </c>
      <c r="AF46" s="11" t="str">
        <f>+水洗化人口等!B46</f>
        <v>29453</v>
      </c>
      <c r="AG46" s="11">
        <v>46</v>
      </c>
      <c r="AI46" s="45" t="s">
        <v>179</v>
      </c>
      <c r="AJ46" s="2" t="s">
        <v>13</v>
      </c>
    </row>
    <row r="47" spans="6:36">
      <c r="AA47" s="3" t="s">
        <v>4</v>
      </c>
      <c r="AB47" s="48" t="s">
        <v>100</v>
      </c>
      <c r="AC47" s="48" t="s">
        <v>180</v>
      </c>
      <c r="AD47" s="48">
        <f t="shared" ca="1" si="4"/>
        <v>0</v>
      </c>
      <c r="AF47" s="11">
        <f>+水洗化人口等!B47</f>
        <v>0</v>
      </c>
      <c r="AG47" s="11">
        <v>47</v>
      </c>
      <c r="AI47" s="45" t="s">
        <v>181</v>
      </c>
      <c r="AJ47" s="2" t="s">
        <v>12</v>
      </c>
    </row>
    <row r="48" spans="6:36">
      <c r="AA48" s="3" t="s">
        <v>5</v>
      </c>
      <c r="AB48" s="48" t="s">
        <v>100</v>
      </c>
      <c r="AC48" s="48" t="s">
        <v>182</v>
      </c>
      <c r="AD48" s="48">
        <f t="shared" ca="1" si="4"/>
        <v>0</v>
      </c>
      <c r="AF48" s="11">
        <f>+水洗化人口等!B48</f>
        <v>0</v>
      </c>
      <c r="AG48" s="11">
        <v>48</v>
      </c>
      <c r="AI48" s="45" t="s">
        <v>183</v>
      </c>
      <c r="AJ48" s="2" t="s">
        <v>11</v>
      </c>
    </row>
    <row r="49" spans="27:36">
      <c r="AA49" s="3" t="s">
        <v>59</v>
      </c>
      <c r="AB49" s="48" t="s">
        <v>100</v>
      </c>
      <c r="AC49" s="48" t="s">
        <v>184</v>
      </c>
      <c r="AD49" s="48">
        <f t="shared" ca="1" si="4"/>
        <v>0</v>
      </c>
      <c r="AF49" s="11">
        <f>+水洗化人口等!B49</f>
        <v>0</v>
      </c>
      <c r="AG49" s="11">
        <v>49</v>
      </c>
      <c r="AI49" s="45" t="s">
        <v>185</v>
      </c>
      <c r="AJ49" s="2" t="s">
        <v>10</v>
      </c>
    </row>
    <row r="50" spans="27:36">
      <c r="AA50" s="3" t="s">
        <v>143</v>
      </c>
      <c r="AB50" s="48" t="s">
        <v>100</v>
      </c>
      <c r="AC50" s="48" t="s">
        <v>186</v>
      </c>
      <c r="AD50" s="48">
        <f t="shared" ca="1" si="4"/>
        <v>0</v>
      </c>
      <c r="AF50" s="11">
        <f>+水洗化人口等!B50</f>
        <v>0</v>
      </c>
      <c r="AG50" s="11">
        <v>50</v>
      </c>
      <c r="AI50" s="45" t="s">
        <v>187</v>
      </c>
      <c r="AJ50" s="2" t="s">
        <v>9</v>
      </c>
    </row>
    <row r="51" spans="27:36">
      <c r="AA51" s="3" t="s">
        <v>0</v>
      </c>
      <c r="AB51" s="48" t="s">
        <v>100</v>
      </c>
      <c r="AC51" s="48" t="s">
        <v>188</v>
      </c>
      <c r="AD51" s="48">
        <f t="shared" ca="1" si="4"/>
        <v>0</v>
      </c>
      <c r="AF51" s="11">
        <f>+水洗化人口等!B51</f>
        <v>0</v>
      </c>
      <c r="AG51" s="11">
        <v>51</v>
      </c>
      <c r="AI51" s="45" t="s">
        <v>189</v>
      </c>
      <c r="AJ51" s="2" t="s">
        <v>8</v>
      </c>
    </row>
    <row r="52" spans="27:36">
      <c r="AA52" s="3" t="s">
        <v>58</v>
      </c>
      <c r="AB52" s="48" t="s">
        <v>100</v>
      </c>
      <c r="AC52" s="48" t="s">
        <v>190</v>
      </c>
      <c r="AD52" s="48">
        <f t="shared" ca="1" si="4"/>
        <v>0</v>
      </c>
      <c r="AF52" s="11">
        <f>+水洗化人口等!B52</f>
        <v>0</v>
      </c>
      <c r="AG52" s="11">
        <v>52</v>
      </c>
      <c r="AI52" s="45" t="s">
        <v>191</v>
      </c>
      <c r="AJ52" s="2" t="s">
        <v>7</v>
      </c>
    </row>
    <row r="53" spans="27:36">
      <c r="AA53" s="3" t="s">
        <v>1</v>
      </c>
      <c r="AB53" s="48" t="s">
        <v>100</v>
      </c>
      <c r="AC53" s="48" t="s">
        <v>192</v>
      </c>
      <c r="AD53" s="48">
        <f t="shared" ca="1" si="4"/>
        <v>0</v>
      </c>
      <c r="AF53" s="11">
        <f>+水洗化人口等!B53</f>
        <v>0</v>
      </c>
      <c r="AG53" s="11">
        <v>53</v>
      </c>
    </row>
    <row r="54" spans="27:36">
      <c r="AF54" s="11">
        <f>+水洗化人口等!B54</f>
        <v>0</v>
      </c>
      <c r="AG54" s="11">
        <v>54</v>
      </c>
    </row>
    <row r="55" spans="27:36">
      <c r="AF55" s="11">
        <f>+水洗化人口等!B55</f>
        <v>0</v>
      </c>
      <c r="AG55" s="11">
        <v>55</v>
      </c>
    </row>
    <row r="56" spans="27:36">
      <c r="AF56" s="11">
        <f>+水洗化人口等!B56</f>
        <v>0</v>
      </c>
      <c r="AG56" s="11">
        <v>56</v>
      </c>
    </row>
    <row r="57" spans="27:36">
      <c r="AF57" s="11">
        <f>+水洗化人口等!B57</f>
        <v>0</v>
      </c>
      <c r="AG57" s="11">
        <v>57</v>
      </c>
    </row>
    <row r="58" spans="27:36">
      <c r="AF58" s="11">
        <f>+水洗化人口等!B58</f>
        <v>0</v>
      </c>
      <c r="AG58" s="11">
        <v>58</v>
      </c>
    </row>
    <row r="59" spans="27:36">
      <c r="AF59" s="11">
        <f>+水洗化人口等!B59</f>
        <v>0</v>
      </c>
      <c r="AG59" s="11">
        <v>59</v>
      </c>
    </row>
    <row r="60" spans="27:36">
      <c r="AF60" s="11">
        <f>+水洗化人口等!B60</f>
        <v>0</v>
      </c>
      <c r="AG60" s="11">
        <v>60</v>
      </c>
    </row>
    <row r="61" spans="27:36">
      <c r="AF61" s="11">
        <f>+水洗化人口等!B61</f>
        <v>0</v>
      </c>
      <c r="AG61" s="11">
        <v>61</v>
      </c>
    </row>
    <row r="62" spans="27:36">
      <c r="AF62" s="11">
        <f>+水洗化人口等!B62</f>
        <v>0</v>
      </c>
      <c r="AG62" s="11">
        <v>62</v>
      </c>
    </row>
    <row r="63" spans="27:36">
      <c r="AF63" s="11">
        <f>+水洗化人口等!B63</f>
        <v>0</v>
      </c>
      <c r="AG63" s="11">
        <v>63</v>
      </c>
    </row>
    <row r="64" spans="27:36">
      <c r="AF64" s="11">
        <f>+水洗化人口等!B64</f>
        <v>0</v>
      </c>
      <c r="AG64" s="11">
        <v>64</v>
      </c>
    </row>
    <row r="65" spans="32:33">
      <c r="AF65" s="11">
        <f>+水洗化人口等!B65</f>
        <v>0</v>
      </c>
      <c r="AG65" s="11">
        <v>65</v>
      </c>
    </row>
    <row r="66" spans="32:33">
      <c r="AF66" s="11">
        <f>+水洗化人口等!B66</f>
        <v>0</v>
      </c>
      <c r="AG66" s="11">
        <v>66</v>
      </c>
    </row>
    <row r="67" spans="32:33">
      <c r="AF67" s="11">
        <f>+水洗化人口等!B67</f>
        <v>0</v>
      </c>
      <c r="AG67" s="11">
        <v>67</v>
      </c>
    </row>
    <row r="68" spans="32:33">
      <c r="AF68" s="11">
        <f>+水洗化人口等!B68</f>
        <v>0</v>
      </c>
      <c r="AG68" s="11">
        <v>68</v>
      </c>
    </row>
    <row r="69" spans="32:33">
      <c r="AF69" s="11">
        <f>+水洗化人口等!B69</f>
        <v>0</v>
      </c>
      <c r="AG69" s="11">
        <v>69</v>
      </c>
    </row>
    <row r="70" spans="32:33">
      <c r="AF70" s="11">
        <f>+水洗化人口等!B70</f>
        <v>0</v>
      </c>
      <c r="AG70" s="11">
        <v>70</v>
      </c>
    </row>
    <row r="71" spans="32:33">
      <c r="AF71" s="11">
        <f>+水洗化人口等!B71</f>
        <v>0</v>
      </c>
      <c r="AG71" s="11">
        <v>71</v>
      </c>
    </row>
    <row r="72" spans="32:33">
      <c r="AF72" s="11">
        <f>+水洗化人口等!B72</f>
        <v>0</v>
      </c>
      <c r="AG72" s="11">
        <v>72</v>
      </c>
    </row>
    <row r="73" spans="32:33">
      <c r="AF73" s="11">
        <f>+水洗化人口等!B73</f>
        <v>0</v>
      </c>
      <c r="AG73" s="11">
        <v>73</v>
      </c>
    </row>
    <row r="74" spans="32:33">
      <c r="AF74" s="11">
        <f>+水洗化人口等!B74</f>
        <v>0</v>
      </c>
      <c r="AG74" s="11">
        <v>74</v>
      </c>
    </row>
    <row r="75" spans="32:33">
      <c r="AF75" s="11">
        <f>+水洗化人口等!B75</f>
        <v>0</v>
      </c>
      <c r="AG75" s="11">
        <v>75</v>
      </c>
    </row>
    <row r="76" spans="32:33">
      <c r="AF76" s="11">
        <f>+水洗化人口等!B76</f>
        <v>0</v>
      </c>
      <c r="AG76" s="11">
        <v>76</v>
      </c>
    </row>
    <row r="77" spans="32:33">
      <c r="AF77" s="11">
        <f>+水洗化人口等!B77</f>
        <v>0</v>
      </c>
      <c r="AG77" s="11">
        <v>77</v>
      </c>
    </row>
    <row r="78" spans="32:33">
      <c r="AF78" s="11">
        <f>+水洗化人口等!B78</f>
        <v>0</v>
      </c>
      <c r="AG78" s="11">
        <v>78</v>
      </c>
    </row>
    <row r="79" spans="32:33">
      <c r="AF79" s="11">
        <f>+水洗化人口等!B79</f>
        <v>0</v>
      </c>
      <c r="AG79" s="11">
        <v>79</v>
      </c>
    </row>
    <row r="80" spans="32:33">
      <c r="AF80" s="11">
        <f>+水洗化人口等!B80</f>
        <v>0</v>
      </c>
      <c r="AG80" s="11">
        <v>80</v>
      </c>
    </row>
    <row r="81" spans="32:33">
      <c r="AF81" s="11">
        <f>+水洗化人口等!B81</f>
        <v>0</v>
      </c>
      <c r="AG81" s="11">
        <v>81</v>
      </c>
    </row>
    <row r="82" spans="32:33">
      <c r="AF82" s="11">
        <f>+水洗化人口等!B82</f>
        <v>0</v>
      </c>
      <c r="AG82" s="11">
        <v>82</v>
      </c>
    </row>
    <row r="83" spans="32:33">
      <c r="AF83" s="11">
        <f>+水洗化人口等!B83</f>
        <v>0</v>
      </c>
      <c r="AG83" s="11">
        <v>83</v>
      </c>
    </row>
    <row r="84" spans="32:33">
      <c r="AF84" s="11">
        <f>+水洗化人口等!B84</f>
        <v>0</v>
      </c>
      <c r="AG84" s="11">
        <v>84</v>
      </c>
    </row>
    <row r="85" spans="32:33">
      <c r="AF85" s="11">
        <f>+水洗化人口等!B85</f>
        <v>0</v>
      </c>
      <c r="AG85" s="11">
        <v>85</v>
      </c>
    </row>
    <row r="86" spans="32:33">
      <c r="AF86" s="11">
        <f>+水洗化人口等!B86</f>
        <v>0</v>
      </c>
      <c r="AG86" s="11">
        <v>86</v>
      </c>
    </row>
    <row r="87" spans="32:33">
      <c r="AF87" s="11">
        <f>+水洗化人口等!B87</f>
        <v>0</v>
      </c>
      <c r="AG87" s="11">
        <v>87</v>
      </c>
    </row>
    <row r="88" spans="32:33">
      <c r="AF88" s="11">
        <f>+水洗化人口等!B88</f>
        <v>0</v>
      </c>
      <c r="AG88" s="11">
        <v>88</v>
      </c>
    </row>
    <row r="89" spans="32:33">
      <c r="AF89" s="11">
        <f>+水洗化人口等!B89</f>
        <v>0</v>
      </c>
      <c r="AG89" s="11">
        <v>89</v>
      </c>
    </row>
    <row r="90" spans="32:33">
      <c r="AF90" s="11">
        <f>+水洗化人口等!B90</f>
        <v>0</v>
      </c>
      <c r="AG90" s="11">
        <v>90</v>
      </c>
    </row>
    <row r="91" spans="32:33">
      <c r="AF91" s="11">
        <f>+水洗化人口等!B91</f>
        <v>0</v>
      </c>
      <c r="AG91" s="11">
        <v>91</v>
      </c>
    </row>
    <row r="92" spans="32:33">
      <c r="AF92" s="11">
        <f>+水洗化人口等!B92</f>
        <v>0</v>
      </c>
      <c r="AG92" s="11">
        <v>92</v>
      </c>
    </row>
    <row r="93" spans="32:33">
      <c r="AF93" s="11">
        <f>+水洗化人口等!B93</f>
        <v>0</v>
      </c>
      <c r="AG93" s="11">
        <v>93</v>
      </c>
    </row>
    <row r="94" spans="32:33">
      <c r="AF94" s="11">
        <f>+水洗化人口等!B94</f>
        <v>0</v>
      </c>
      <c r="AG94" s="11">
        <v>94</v>
      </c>
    </row>
    <row r="95" spans="32:33">
      <c r="AF95" s="11">
        <f>+水洗化人口等!B95</f>
        <v>0</v>
      </c>
      <c r="AG95" s="11">
        <v>95</v>
      </c>
    </row>
    <row r="96" spans="32:33">
      <c r="AF96" s="11">
        <f>+水洗化人口等!B96</f>
        <v>0</v>
      </c>
      <c r="AG96" s="11">
        <v>96</v>
      </c>
    </row>
    <row r="97" spans="32:33">
      <c r="AF97" s="11">
        <f>+水洗化人口等!B97</f>
        <v>0</v>
      </c>
      <c r="AG97" s="11">
        <v>97</v>
      </c>
    </row>
    <row r="98" spans="32:33">
      <c r="AF98" s="11">
        <f>+水洗化人口等!B98</f>
        <v>0</v>
      </c>
      <c r="AG98" s="11">
        <v>98</v>
      </c>
    </row>
    <row r="99" spans="32:33">
      <c r="AF99" s="11">
        <f>+水洗化人口等!B99</f>
        <v>0</v>
      </c>
      <c r="AG99" s="11">
        <v>99</v>
      </c>
    </row>
    <row r="100" spans="32:33">
      <c r="AF100" s="11">
        <f>+水洗化人口等!B100</f>
        <v>0</v>
      </c>
      <c r="AG100" s="11">
        <v>100</v>
      </c>
    </row>
    <row r="101" spans="32:33">
      <c r="AF101" s="11">
        <f>+水洗化人口等!B101</f>
        <v>0</v>
      </c>
      <c r="AG101" s="11">
        <v>101</v>
      </c>
    </row>
    <row r="102" spans="32:33">
      <c r="AF102" s="11">
        <f>+水洗化人口等!B102</f>
        <v>0</v>
      </c>
      <c r="AG102" s="11">
        <v>102</v>
      </c>
    </row>
    <row r="103" spans="32:33">
      <c r="AF103" s="11">
        <f>+水洗化人口等!B103</f>
        <v>0</v>
      </c>
      <c r="AG103" s="11">
        <v>103</v>
      </c>
    </row>
    <row r="104" spans="32:33">
      <c r="AF104" s="11">
        <f>+水洗化人口等!B104</f>
        <v>0</v>
      </c>
      <c r="AG104" s="11">
        <v>104</v>
      </c>
    </row>
    <row r="105" spans="32:33">
      <c r="AF105" s="11">
        <f>+水洗化人口等!B105</f>
        <v>0</v>
      </c>
      <c r="AG105" s="11">
        <v>105</v>
      </c>
    </row>
    <row r="106" spans="32:33">
      <c r="AF106" s="11">
        <f>+水洗化人口等!B106</f>
        <v>0</v>
      </c>
      <c r="AG106" s="11">
        <v>106</v>
      </c>
    </row>
    <row r="107" spans="32:33">
      <c r="AF107" s="11">
        <f>+水洗化人口等!B107</f>
        <v>0</v>
      </c>
      <c r="AG107" s="11">
        <v>107</v>
      </c>
    </row>
    <row r="108" spans="32:33">
      <c r="AF108" s="11">
        <f>+水洗化人口等!B108</f>
        <v>0</v>
      </c>
      <c r="AG108" s="11">
        <v>108</v>
      </c>
    </row>
    <row r="109" spans="32:33">
      <c r="AF109" s="11">
        <f>+水洗化人口等!B109</f>
        <v>0</v>
      </c>
      <c r="AG109" s="11">
        <v>109</v>
      </c>
    </row>
    <row r="110" spans="32:33">
      <c r="AF110" s="11">
        <f>+水洗化人口等!B110</f>
        <v>0</v>
      </c>
      <c r="AG110" s="11">
        <v>110</v>
      </c>
    </row>
    <row r="111" spans="32:33">
      <c r="AF111" s="11">
        <f>+水洗化人口等!B111</f>
        <v>0</v>
      </c>
      <c r="AG111" s="11">
        <v>111</v>
      </c>
    </row>
    <row r="112" spans="32:33">
      <c r="AF112" s="11">
        <f>+水洗化人口等!B112</f>
        <v>0</v>
      </c>
      <c r="AG112" s="11">
        <v>112</v>
      </c>
    </row>
    <row r="113" spans="32:33">
      <c r="AF113" s="11">
        <f>+水洗化人口等!B113</f>
        <v>0</v>
      </c>
      <c r="AG113" s="11">
        <v>113</v>
      </c>
    </row>
    <row r="114" spans="32:33">
      <c r="AF114" s="11">
        <f>+水洗化人口等!B114</f>
        <v>0</v>
      </c>
      <c r="AG114" s="11">
        <v>114</v>
      </c>
    </row>
    <row r="115" spans="32:33">
      <c r="AF115" s="11">
        <f>+水洗化人口等!B115</f>
        <v>0</v>
      </c>
      <c r="AG115" s="11">
        <v>115</v>
      </c>
    </row>
    <row r="116" spans="32:33">
      <c r="AF116" s="11">
        <f>+水洗化人口等!B116</f>
        <v>0</v>
      </c>
      <c r="AG116" s="11">
        <v>116</v>
      </c>
    </row>
    <row r="117" spans="32:33">
      <c r="AF117" s="11">
        <f>+水洗化人口等!B117</f>
        <v>0</v>
      </c>
      <c r="AG117" s="11">
        <v>117</v>
      </c>
    </row>
    <row r="118" spans="32:33">
      <c r="AF118" s="11">
        <f>+水洗化人口等!B118</f>
        <v>0</v>
      </c>
      <c r="AG118" s="11">
        <v>118</v>
      </c>
    </row>
    <row r="119" spans="32:33">
      <c r="AF119" s="11">
        <f>+水洗化人口等!B119</f>
        <v>0</v>
      </c>
      <c r="AG119" s="11">
        <v>119</v>
      </c>
    </row>
    <row r="120" spans="32:33">
      <c r="AF120" s="11">
        <f>+水洗化人口等!B120</f>
        <v>0</v>
      </c>
      <c r="AG120" s="11">
        <v>120</v>
      </c>
    </row>
    <row r="121" spans="32:33">
      <c r="AF121" s="11">
        <f>+水洗化人口等!B121</f>
        <v>0</v>
      </c>
      <c r="AG121" s="11">
        <v>121</v>
      </c>
    </row>
    <row r="122" spans="32:33">
      <c r="AF122" s="11">
        <f>+水洗化人口等!B122</f>
        <v>0</v>
      </c>
      <c r="AG122" s="11">
        <v>122</v>
      </c>
    </row>
    <row r="123" spans="32:33">
      <c r="AF123" s="11">
        <f>+水洗化人口等!B123</f>
        <v>0</v>
      </c>
      <c r="AG123" s="11">
        <v>123</v>
      </c>
    </row>
    <row r="124" spans="32:33">
      <c r="AF124" s="11">
        <f>+水洗化人口等!B124</f>
        <v>0</v>
      </c>
      <c r="AG124" s="11">
        <v>124</v>
      </c>
    </row>
    <row r="125" spans="32:33">
      <c r="AF125" s="11">
        <f>+水洗化人口等!B125</f>
        <v>0</v>
      </c>
      <c r="AG125" s="11">
        <v>125</v>
      </c>
    </row>
    <row r="126" spans="32:33">
      <c r="AF126" s="11">
        <f>+水洗化人口等!B126</f>
        <v>0</v>
      </c>
      <c r="AG126" s="11">
        <v>126</v>
      </c>
    </row>
    <row r="127" spans="32:33">
      <c r="AF127" s="11">
        <f>+水洗化人口等!B127</f>
        <v>0</v>
      </c>
      <c r="AG127" s="11">
        <v>127</v>
      </c>
    </row>
    <row r="128" spans="32:33">
      <c r="AF128" s="11">
        <f>+水洗化人口等!B128</f>
        <v>0</v>
      </c>
      <c r="AG128" s="11">
        <v>128</v>
      </c>
    </row>
    <row r="129" spans="32:33">
      <c r="AF129" s="11">
        <f>+水洗化人口等!B129</f>
        <v>0</v>
      </c>
      <c r="AG129" s="11">
        <v>129</v>
      </c>
    </row>
    <row r="130" spans="32:33">
      <c r="AF130" s="11">
        <f>+水洗化人口等!B130</f>
        <v>0</v>
      </c>
      <c r="AG130" s="11">
        <v>130</v>
      </c>
    </row>
    <row r="131" spans="32:33">
      <c r="AF131" s="11">
        <f>+水洗化人口等!B131</f>
        <v>0</v>
      </c>
      <c r="AG131" s="11">
        <v>131</v>
      </c>
    </row>
    <row r="132" spans="32:33">
      <c r="AF132" s="11">
        <f>+水洗化人口等!B132</f>
        <v>0</v>
      </c>
      <c r="AG132" s="11">
        <v>132</v>
      </c>
    </row>
    <row r="133" spans="32:33">
      <c r="AF133" s="11">
        <f>+水洗化人口等!B133</f>
        <v>0</v>
      </c>
      <c r="AG133" s="11">
        <v>133</v>
      </c>
    </row>
    <row r="134" spans="32:33">
      <c r="AF134" s="11">
        <f>+水洗化人口等!B134</f>
        <v>0</v>
      </c>
      <c r="AG134" s="11">
        <v>134</v>
      </c>
    </row>
    <row r="135" spans="32:33">
      <c r="AF135" s="11">
        <f>+水洗化人口等!B135</f>
        <v>0</v>
      </c>
      <c r="AG135" s="11">
        <v>135</v>
      </c>
    </row>
    <row r="136" spans="32:33">
      <c r="AF136" s="11">
        <f>+水洗化人口等!B136</f>
        <v>0</v>
      </c>
      <c r="AG136" s="11">
        <v>136</v>
      </c>
    </row>
    <row r="137" spans="32:33">
      <c r="AF137" s="11">
        <f>+水洗化人口等!B137</f>
        <v>0</v>
      </c>
      <c r="AG137" s="11">
        <v>137</v>
      </c>
    </row>
    <row r="138" spans="32:33">
      <c r="AF138" s="11">
        <f>+水洗化人口等!B138</f>
        <v>0</v>
      </c>
      <c r="AG138" s="11">
        <v>138</v>
      </c>
    </row>
    <row r="139" spans="32:33">
      <c r="AF139" s="11">
        <f>+水洗化人口等!B139</f>
        <v>0</v>
      </c>
      <c r="AG139" s="11">
        <v>139</v>
      </c>
    </row>
    <row r="140" spans="32:33">
      <c r="AF140" s="11">
        <f>+水洗化人口等!B140</f>
        <v>0</v>
      </c>
      <c r="AG140" s="11">
        <v>140</v>
      </c>
    </row>
    <row r="141" spans="32:33">
      <c r="AF141" s="11">
        <f>+水洗化人口等!B141</f>
        <v>0</v>
      </c>
      <c r="AG141" s="11">
        <v>141</v>
      </c>
    </row>
    <row r="142" spans="32:33">
      <c r="AF142" s="11">
        <f>+水洗化人口等!B142</f>
        <v>0</v>
      </c>
      <c r="AG142" s="11">
        <v>142</v>
      </c>
    </row>
    <row r="143" spans="32:33">
      <c r="AF143" s="11">
        <f>+水洗化人口等!B143</f>
        <v>0</v>
      </c>
      <c r="AG143" s="11">
        <v>143</v>
      </c>
    </row>
    <row r="144" spans="32:33">
      <c r="AF144" s="11">
        <f>+水洗化人口等!B144</f>
        <v>0</v>
      </c>
      <c r="AG144" s="11">
        <v>144</v>
      </c>
    </row>
    <row r="145" spans="32:33">
      <c r="AF145" s="11">
        <f>+水洗化人口等!B145</f>
        <v>0</v>
      </c>
      <c r="AG145" s="11">
        <v>145</v>
      </c>
    </row>
    <row r="146" spans="32:33">
      <c r="AF146" s="11">
        <f>+水洗化人口等!B146</f>
        <v>0</v>
      </c>
      <c r="AG146" s="11">
        <v>146</v>
      </c>
    </row>
    <row r="147" spans="32:33">
      <c r="AF147" s="11">
        <f>+水洗化人口等!B147</f>
        <v>0</v>
      </c>
      <c r="AG147" s="11">
        <v>147</v>
      </c>
    </row>
    <row r="148" spans="32:33">
      <c r="AF148" s="11">
        <f>+水洗化人口等!B148</f>
        <v>0</v>
      </c>
      <c r="AG148" s="11">
        <v>148</v>
      </c>
    </row>
    <row r="149" spans="32:33">
      <c r="AF149" s="11">
        <f>+水洗化人口等!B149</f>
        <v>0</v>
      </c>
      <c r="AG149" s="11">
        <v>149</v>
      </c>
    </row>
    <row r="150" spans="32:33">
      <c r="AF150" s="11">
        <f>+水洗化人口等!B150</f>
        <v>0</v>
      </c>
      <c r="AG150" s="11">
        <v>150</v>
      </c>
    </row>
    <row r="151" spans="32:33">
      <c r="AF151" s="11">
        <f>+水洗化人口等!B151</f>
        <v>0</v>
      </c>
      <c r="AG151" s="11">
        <v>151</v>
      </c>
    </row>
    <row r="152" spans="32:33">
      <c r="AF152" s="11">
        <f>+水洗化人口等!B152</f>
        <v>0</v>
      </c>
      <c r="AG152" s="11">
        <v>152</v>
      </c>
    </row>
    <row r="153" spans="32:33">
      <c r="AF153" s="11">
        <f>+水洗化人口等!B153</f>
        <v>0</v>
      </c>
      <c r="AG153" s="11">
        <v>153</v>
      </c>
    </row>
    <row r="154" spans="32:33">
      <c r="AF154" s="11">
        <f>+水洗化人口等!B154</f>
        <v>0</v>
      </c>
      <c r="AG154" s="11">
        <v>154</v>
      </c>
    </row>
    <row r="155" spans="32:33">
      <c r="AF155" s="11">
        <f>+水洗化人口等!B155</f>
        <v>0</v>
      </c>
      <c r="AG155" s="11">
        <v>155</v>
      </c>
    </row>
    <row r="156" spans="32:33">
      <c r="AF156" s="11">
        <f>+水洗化人口等!B156</f>
        <v>0</v>
      </c>
      <c r="AG156" s="11">
        <v>156</v>
      </c>
    </row>
    <row r="157" spans="32:33">
      <c r="AF157" s="11">
        <f>+水洗化人口等!B157</f>
        <v>0</v>
      </c>
      <c r="AG157" s="11">
        <v>157</v>
      </c>
    </row>
    <row r="158" spans="32:33">
      <c r="AF158" s="11">
        <f>+水洗化人口等!B158</f>
        <v>0</v>
      </c>
      <c r="AG158" s="11">
        <v>158</v>
      </c>
    </row>
    <row r="159" spans="32:33">
      <c r="AF159" s="11">
        <f>+水洗化人口等!B159</f>
        <v>0</v>
      </c>
      <c r="AG159" s="11">
        <v>159</v>
      </c>
    </row>
    <row r="160" spans="32:33">
      <c r="AF160" s="11">
        <f>+水洗化人口等!B160</f>
        <v>0</v>
      </c>
      <c r="AG160" s="11">
        <v>160</v>
      </c>
    </row>
    <row r="161" spans="32:33">
      <c r="AF161" s="11">
        <f>+水洗化人口等!B161</f>
        <v>0</v>
      </c>
      <c r="AG161" s="11">
        <v>161</v>
      </c>
    </row>
    <row r="162" spans="32:33">
      <c r="AF162" s="11">
        <f>+水洗化人口等!B162</f>
        <v>0</v>
      </c>
      <c r="AG162" s="11">
        <v>162</v>
      </c>
    </row>
    <row r="163" spans="32:33">
      <c r="AF163" s="11">
        <f>+水洗化人口等!B163</f>
        <v>0</v>
      </c>
      <c r="AG163" s="11">
        <v>163</v>
      </c>
    </row>
    <row r="164" spans="32:33">
      <c r="AF164" s="11">
        <f>+水洗化人口等!B164</f>
        <v>0</v>
      </c>
      <c r="AG164" s="11">
        <v>164</v>
      </c>
    </row>
    <row r="165" spans="32:33">
      <c r="AF165" s="11">
        <f>+水洗化人口等!B165</f>
        <v>0</v>
      </c>
      <c r="AG165" s="11">
        <v>165</v>
      </c>
    </row>
    <row r="166" spans="32:33">
      <c r="AF166" s="11">
        <f>+水洗化人口等!B166</f>
        <v>0</v>
      </c>
      <c r="AG166" s="11">
        <v>166</v>
      </c>
    </row>
    <row r="167" spans="32:33">
      <c r="AF167" s="11">
        <f>+水洗化人口等!B167</f>
        <v>0</v>
      </c>
      <c r="AG167" s="11">
        <v>167</v>
      </c>
    </row>
    <row r="168" spans="32:33">
      <c r="AF168" s="11">
        <f>+水洗化人口等!B168</f>
        <v>0</v>
      </c>
      <c r="AG168" s="11">
        <v>168</v>
      </c>
    </row>
    <row r="169" spans="32:33">
      <c r="AF169" s="11">
        <f>+水洗化人口等!B169</f>
        <v>0</v>
      </c>
      <c r="AG169" s="11">
        <v>169</v>
      </c>
    </row>
    <row r="170" spans="32:33">
      <c r="AF170" s="11">
        <f>+水洗化人口等!B170</f>
        <v>0</v>
      </c>
      <c r="AG170" s="11">
        <v>170</v>
      </c>
    </row>
    <row r="171" spans="32:33">
      <c r="AF171" s="11">
        <f>+水洗化人口等!B171</f>
        <v>0</v>
      </c>
      <c r="AG171" s="11">
        <v>171</v>
      </c>
    </row>
    <row r="172" spans="32:33">
      <c r="AF172" s="11">
        <f>+水洗化人口等!B172</f>
        <v>0</v>
      </c>
      <c r="AG172" s="11">
        <v>172</v>
      </c>
    </row>
    <row r="173" spans="32:33">
      <c r="AF173" s="11">
        <f>+水洗化人口等!B173</f>
        <v>0</v>
      </c>
      <c r="AG173" s="11">
        <v>173</v>
      </c>
    </row>
    <row r="174" spans="32:33">
      <c r="AF174" s="11">
        <f>+水洗化人口等!B174</f>
        <v>0</v>
      </c>
      <c r="AG174" s="11">
        <v>174</v>
      </c>
    </row>
    <row r="175" spans="32:33">
      <c r="AF175" s="11">
        <f>+水洗化人口等!B175</f>
        <v>0</v>
      </c>
      <c r="AG175" s="11">
        <v>175</v>
      </c>
    </row>
    <row r="176" spans="32:33">
      <c r="AF176" s="11">
        <f>+水洗化人口等!B176</f>
        <v>0</v>
      </c>
      <c r="AG176" s="11">
        <v>176</v>
      </c>
    </row>
    <row r="177" spans="32:33">
      <c r="AF177" s="11">
        <f>+水洗化人口等!B177</f>
        <v>0</v>
      </c>
      <c r="AG177" s="11">
        <v>177</v>
      </c>
    </row>
    <row r="178" spans="32:33">
      <c r="AF178" s="11">
        <f>+水洗化人口等!B178</f>
        <v>0</v>
      </c>
      <c r="AG178" s="11">
        <v>178</v>
      </c>
    </row>
    <row r="179" spans="32:33">
      <c r="AF179" s="11">
        <f>+水洗化人口等!B179</f>
        <v>0</v>
      </c>
      <c r="AG179" s="11">
        <v>179</v>
      </c>
    </row>
    <row r="180" spans="32:33">
      <c r="AF180" s="11">
        <f>+水洗化人口等!B180</f>
        <v>0</v>
      </c>
      <c r="AG180" s="11">
        <v>180</v>
      </c>
    </row>
    <row r="181" spans="32:33">
      <c r="AF181" s="11">
        <f>+水洗化人口等!B181</f>
        <v>0</v>
      </c>
      <c r="AG181" s="11">
        <v>181</v>
      </c>
    </row>
    <row r="182" spans="32:33">
      <c r="AF182" s="11">
        <f>+水洗化人口等!B182</f>
        <v>0</v>
      </c>
      <c r="AG182" s="11">
        <v>182</v>
      </c>
    </row>
    <row r="183" spans="32:33">
      <c r="AF183" s="11">
        <f>+水洗化人口等!B183</f>
        <v>0</v>
      </c>
      <c r="AG183" s="11">
        <v>183</v>
      </c>
    </row>
    <row r="184" spans="32:33">
      <c r="AF184" s="11">
        <f>+水洗化人口等!B184</f>
        <v>0</v>
      </c>
      <c r="AG184" s="11">
        <v>184</v>
      </c>
    </row>
    <row r="185" spans="32:33">
      <c r="AF185" s="11">
        <f>+水洗化人口等!B185</f>
        <v>0</v>
      </c>
      <c r="AG185" s="11">
        <v>185</v>
      </c>
    </row>
    <row r="186" spans="32:33">
      <c r="AF186" s="11">
        <f>+水洗化人口等!B186</f>
        <v>0</v>
      </c>
      <c r="AG186" s="11">
        <v>186</v>
      </c>
    </row>
    <row r="187" spans="32:33">
      <c r="AF187" s="11">
        <f>+水洗化人口等!B187</f>
        <v>0</v>
      </c>
      <c r="AG187" s="11">
        <v>187</v>
      </c>
    </row>
    <row r="188" spans="32:33">
      <c r="AF188" s="11">
        <f>+水洗化人口等!B188</f>
        <v>0</v>
      </c>
      <c r="AG188" s="11">
        <v>188</v>
      </c>
    </row>
    <row r="189" spans="32:33">
      <c r="AF189" s="11">
        <f>+水洗化人口等!B189</f>
        <v>0</v>
      </c>
      <c r="AG189" s="11">
        <v>189</v>
      </c>
    </row>
    <row r="190" spans="32:33">
      <c r="AF190" s="11">
        <f>+水洗化人口等!B190</f>
        <v>0</v>
      </c>
      <c r="AG190" s="11">
        <v>190</v>
      </c>
    </row>
    <row r="191" spans="32:33">
      <c r="AF191" s="11">
        <f>+水洗化人口等!B191</f>
        <v>0</v>
      </c>
      <c r="AG191" s="11">
        <v>191</v>
      </c>
    </row>
    <row r="192" spans="32:33">
      <c r="AF192" s="11">
        <f>+水洗化人口等!B192</f>
        <v>0</v>
      </c>
      <c r="AG192" s="11">
        <v>192</v>
      </c>
    </row>
    <row r="193" spans="32:33">
      <c r="AF193" s="11">
        <f>+水洗化人口等!B193</f>
        <v>0</v>
      </c>
      <c r="AG193" s="11">
        <v>193</v>
      </c>
    </row>
    <row r="194" spans="32:33">
      <c r="AF194" s="11">
        <f>+水洗化人口等!B194</f>
        <v>0</v>
      </c>
      <c r="AG194" s="11">
        <v>194</v>
      </c>
    </row>
    <row r="195" spans="32:33">
      <c r="AF195" s="11">
        <f>+水洗化人口等!B195</f>
        <v>0</v>
      </c>
      <c r="AG195" s="11">
        <v>195</v>
      </c>
    </row>
    <row r="196" spans="32:33">
      <c r="AF196" s="11">
        <f>+水洗化人口等!B196</f>
        <v>0</v>
      </c>
      <c r="AG196" s="11">
        <v>196</v>
      </c>
    </row>
    <row r="197" spans="32:33">
      <c r="AF197" s="11">
        <f>+水洗化人口等!B197</f>
        <v>0</v>
      </c>
      <c r="AG197" s="11">
        <v>197</v>
      </c>
    </row>
    <row r="198" spans="32:33">
      <c r="AF198" s="11">
        <f>+水洗化人口等!B198</f>
        <v>0</v>
      </c>
      <c r="AG198" s="11">
        <v>198</v>
      </c>
    </row>
    <row r="199" spans="32:33">
      <c r="AF199" s="11">
        <f>+水洗化人口等!B199</f>
        <v>0</v>
      </c>
      <c r="AG199" s="11">
        <v>199</v>
      </c>
    </row>
    <row r="200" spans="32:33">
      <c r="AF200" s="11">
        <f>+水洗化人口等!B200</f>
        <v>0</v>
      </c>
      <c r="AG200" s="11">
        <v>200</v>
      </c>
    </row>
    <row r="201" spans="32:33">
      <c r="AF201" s="11">
        <f>+水洗化人口等!B201</f>
        <v>0</v>
      </c>
      <c r="AG201" s="11">
        <v>201</v>
      </c>
    </row>
    <row r="202" spans="32:33">
      <c r="AF202" s="11">
        <f>+水洗化人口等!B202</f>
        <v>0</v>
      </c>
      <c r="AG202" s="11">
        <v>202</v>
      </c>
    </row>
    <row r="203" spans="32:33">
      <c r="AF203" s="11">
        <f>+水洗化人口等!B203</f>
        <v>0</v>
      </c>
      <c r="AG203" s="11">
        <v>203</v>
      </c>
    </row>
    <row r="204" spans="32:33">
      <c r="AF204" s="11">
        <f>+水洗化人口等!B204</f>
        <v>0</v>
      </c>
      <c r="AG204" s="11">
        <v>204</v>
      </c>
    </row>
    <row r="205" spans="32:33">
      <c r="AF205" s="11">
        <f>+水洗化人口等!B205</f>
        <v>0</v>
      </c>
      <c r="AG205" s="11">
        <v>205</v>
      </c>
    </row>
    <row r="206" spans="32:33">
      <c r="AF206" s="11">
        <f>+水洗化人口等!B206</f>
        <v>0</v>
      </c>
      <c r="AG206" s="11">
        <v>206</v>
      </c>
    </row>
    <row r="207" spans="32:33">
      <c r="AF207" s="11">
        <f>+水洗化人口等!B207</f>
        <v>0</v>
      </c>
      <c r="AG207" s="11">
        <v>207</v>
      </c>
    </row>
  </sheetData>
  <mergeCells count="26">
    <mergeCell ref="F6:G6"/>
    <mergeCell ref="B7:B9"/>
    <mergeCell ref="B10:B13"/>
    <mergeCell ref="B14:C14"/>
    <mergeCell ref="F18:G18"/>
    <mergeCell ref="B15:C15"/>
    <mergeCell ref="F7:F13"/>
    <mergeCell ref="F14:G14"/>
    <mergeCell ref="F15:G15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2016-10-24T05:42:31Z</cp:lastPrinted>
  <dcterms:created xsi:type="dcterms:W3CDTF">2008-01-06T09:25:24Z</dcterms:created>
  <dcterms:modified xsi:type="dcterms:W3CDTF">2022-02-04T00:22:18Z</dcterms:modified>
</cp:coreProperties>
</file>