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31鳥取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市町村分担金内訳!$A$6:$DU$11</definedName>
    <definedName name="_xlnm._FilterDatabase" localSheetId="4" hidden="1">組合分担金内訳!$A$6:$BE$25</definedName>
    <definedName name="_xlnm._FilterDatabase" localSheetId="3" hidden="1">'廃棄物事業経費（歳出）'!$A$6:$CI$30</definedName>
    <definedName name="_xlnm._FilterDatabase" localSheetId="2" hidden="1">'廃棄物事業経費（歳入）'!$A$6:$AE$30</definedName>
    <definedName name="_xlnm._FilterDatabase" localSheetId="0" hidden="1">'廃棄物事業経費（市町村）'!$A$6:$DJ$25</definedName>
    <definedName name="_xlnm._FilterDatabase" localSheetId="1" hidden="1">'廃棄物事業経費（組合）'!$A$6:$DJ$11</definedName>
    <definedName name="_xlnm.Print_Area" localSheetId="6">経費集計!$A$1:$M$33</definedName>
    <definedName name="_xlnm.Print_Area" localSheetId="5">市町村分担金内訳!$2:$12</definedName>
    <definedName name="_xlnm.Print_Area" localSheetId="4">組合分担金内訳!$2:$26</definedName>
    <definedName name="_xlnm.Print_Area" localSheetId="3">'廃棄物事業経費（歳出）'!$2:$31</definedName>
    <definedName name="_xlnm.Print_Area" localSheetId="2">'廃棄物事業経費（歳入）'!$2:$31</definedName>
    <definedName name="_xlnm.Print_Area" localSheetId="0">'廃棄物事業経費（市町村）'!$2:$26</definedName>
    <definedName name="_xlnm.Print_Area" localSheetId="1">'廃棄物事業経費（組合）'!$2:$12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D8" i="6"/>
  <c r="D9" i="6"/>
  <c r="D10" i="6"/>
  <c r="D11" i="6"/>
  <c r="D12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I8" i="5"/>
  <c r="I9" i="5"/>
  <c r="I12" i="5"/>
  <c r="I16" i="5"/>
  <c r="I17" i="5"/>
  <c r="I20" i="5"/>
  <c r="I24" i="5"/>
  <c r="I25" i="5"/>
  <c r="H8" i="5"/>
  <c r="H9" i="5"/>
  <c r="H10" i="5"/>
  <c r="H11" i="5"/>
  <c r="H12" i="5"/>
  <c r="H13" i="5"/>
  <c r="I13" i="5" s="1"/>
  <c r="H14" i="5"/>
  <c r="H15" i="5"/>
  <c r="H16" i="5"/>
  <c r="H17" i="5"/>
  <c r="H18" i="5"/>
  <c r="H19" i="5"/>
  <c r="H20" i="5"/>
  <c r="H21" i="5"/>
  <c r="I21" i="5" s="1"/>
  <c r="H22" i="5"/>
  <c r="H23" i="5"/>
  <c r="H24" i="5"/>
  <c r="H25" i="5"/>
  <c r="H26" i="5"/>
  <c r="G8" i="5"/>
  <c r="G9" i="5"/>
  <c r="G10" i="5"/>
  <c r="G11" i="5"/>
  <c r="I11" i="5" s="1"/>
  <c r="G12" i="5"/>
  <c r="G13" i="5"/>
  <c r="G14" i="5"/>
  <c r="G15" i="5"/>
  <c r="I15" i="5" s="1"/>
  <c r="G16" i="5"/>
  <c r="G17" i="5"/>
  <c r="G18" i="5"/>
  <c r="G19" i="5"/>
  <c r="I19" i="5" s="1"/>
  <c r="G20" i="5"/>
  <c r="G21" i="5"/>
  <c r="G22" i="5"/>
  <c r="G23" i="5"/>
  <c r="I23" i="5" s="1"/>
  <c r="G24" i="5"/>
  <c r="G25" i="5"/>
  <c r="G26" i="5"/>
  <c r="F11" i="5"/>
  <c r="F15" i="5"/>
  <c r="F19" i="5"/>
  <c r="F23" i="5"/>
  <c r="E8" i="5"/>
  <c r="F8" i="5" s="1"/>
  <c r="E9" i="5"/>
  <c r="E10" i="5"/>
  <c r="E11" i="5"/>
  <c r="E12" i="5"/>
  <c r="F12" i="5" s="1"/>
  <c r="E13" i="5"/>
  <c r="E14" i="5"/>
  <c r="E15" i="5"/>
  <c r="E16" i="5"/>
  <c r="F16" i="5" s="1"/>
  <c r="E17" i="5"/>
  <c r="E18" i="5"/>
  <c r="E19" i="5"/>
  <c r="E20" i="5"/>
  <c r="F20" i="5" s="1"/>
  <c r="E21" i="5"/>
  <c r="E22" i="5"/>
  <c r="E23" i="5"/>
  <c r="E24" i="5"/>
  <c r="F24" i="5" s="1"/>
  <c r="E25" i="5"/>
  <c r="E26" i="5"/>
  <c r="D8" i="5"/>
  <c r="D9" i="5"/>
  <c r="F9" i="5" s="1"/>
  <c r="D10" i="5"/>
  <c r="F10" i="5" s="1"/>
  <c r="D11" i="5"/>
  <c r="D12" i="5"/>
  <c r="D13" i="5"/>
  <c r="F13" i="5" s="1"/>
  <c r="D14" i="5"/>
  <c r="F14" i="5" s="1"/>
  <c r="D15" i="5"/>
  <c r="D16" i="5"/>
  <c r="D17" i="5"/>
  <c r="F17" i="5" s="1"/>
  <c r="D18" i="5"/>
  <c r="F18" i="5" s="1"/>
  <c r="D19" i="5"/>
  <c r="D20" i="5"/>
  <c r="D21" i="5"/>
  <c r="F21" i="5" s="1"/>
  <c r="D22" i="5"/>
  <c r="F22" i="5" s="1"/>
  <c r="D23" i="5"/>
  <c r="D24" i="5"/>
  <c r="D25" i="5"/>
  <c r="F25" i="5" s="1"/>
  <c r="D26" i="5"/>
  <c r="F26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A11" i="4"/>
  <c r="CA19" i="4"/>
  <c r="CA2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V11" i="4"/>
  <c r="BV19" i="4"/>
  <c r="BV2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Q11" i="4"/>
  <c r="BQ19" i="4"/>
  <c r="BQ27" i="4"/>
  <c r="BP11" i="4"/>
  <c r="BP19" i="4"/>
  <c r="BP2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I11" i="4"/>
  <c r="BI19" i="4"/>
  <c r="BI27" i="4"/>
  <c r="BH11" i="4"/>
  <c r="BH19" i="4"/>
  <c r="BH27" i="4"/>
  <c r="BG11" i="4"/>
  <c r="BG19" i="4"/>
  <c r="BG2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N8" i="4"/>
  <c r="BG8" i="4" s="1"/>
  <c r="AN9" i="4"/>
  <c r="BG9" i="4" s="1"/>
  <c r="AN10" i="4"/>
  <c r="AN11" i="4"/>
  <c r="AN12" i="4"/>
  <c r="BG12" i="4" s="1"/>
  <c r="AN13" i="4"/>
  <c r="BG13" i="4" s="1"/>
  <c r="AN14" i="4"/>
  <c r="AN15" i="4"/>
  <c r="BG15" i="4" s="1"/>
  <c r="AN16" i="4"/>
  <c r="BG16" i="4" s="1"/>
  <c r="AN17" i="4"/>
  <c r="BG17" i="4" s="1"/>
  <c r="AN18" i="4"/>
  <c r="AN19" i="4"/>
  <c r="AN20" i="4"/>
  <c r="BG20" i="4" s="1"/>
  <c r="AN21" i="4"/>
  <c r="BG21" i="4" s="1"/>
  <c r="AN22" i="4"/>
  <c r="AN23" i="4"/>
  <c r="BG23" i="4" s="1"/>
  <c r="AN24" i="4"/>
  <c r="BG24" i="4" s="1"/>
  <c r="AN25" i="4"/>
  <c r="BG25" i="4" s="1"/>
  <c r="AN26" i="4"/>
  <c r="AN27" i="4"/>
  <c r="AN28" i="4"/>
  <c r="BG28" i="4" s="1"/>
  <c r="AN29" i="4"/>
  <c r="BG29" i="4" s="1"/>
  <c r="AN30" i="4"/>
  <c r="AN31" i="4"/>
  <c r="BG31" i="4" s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E11" i="4"/>
  <c r="CI11" i="4" s="1"/>
  <c r="AE19" i="4"/>
  <c r="CI19" i="4" s="1"/>
  <c r="AE21" i="4"/>
  <c r="AE25" i="4"/>
  <c r="AE30" i="4"/>
  <c r="W8" i="4"/>
  <c r="CA8" i="4" s="1"/>
  <c r="W9" i="4"/>
  <c r="CA9" i="4" s="1"/>
  <c r="W10" i="4"/>
  <c r="CA10" i="4" s="1"/>
  <c r="W11" i="4"/>
  <c r="W12" i="4"/>
  <c r="CA12" i="4" s="1"/>
  <c r="W13" i="4"/>
  <c r="CA13" i="4" s="1"/>
  <c r="W14" i="4"/>
  <c r="CA14" i="4" s="1"/>
  <c r="W15" i="4"/>
  <c r="CA15" i="4" s="1"/>
  <c r="W16" i="4"/>
  <c r="CA16" i="4" s="1"/>
  <c r="W17" i="4"/>
  <c r="CA17" i="4" s="1"/>
  <c r="W18" i="4"/>
  <c r="CA18" i="4" s="1"/>
  <c r="W19" i="4"/>
  <c r="W20" i="4"/>
  <c r="CA20" i="4" s="1"/>
  <c r="W21" i="4"/>
  <c r="CA21" i="4" s="1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R8" i="4"/>
  <c r="BV8" i="4" s="1"/>
  <c r="R9" i="4"/>
  <c r="BV9" i="4" s="1"/>
  <c r="R10" i="4"/>
  <c r="BV10" i="4" s="1"/>
  <c r="R11" i="4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R20" i="4"/>
  <c r="BV20" i="4" s="1"/>
  <c r="R21" i="4"/>
  <c r="BV21" i="4" s="1"/>
  <c r="R22" i="4"/>
  <c r="BV22" i="4" s="1"/>
  <c r="R23" i="4"/>
  <c r="BV23" i="4" s="1"/>
  <c r="R24" i="4"/>
  <c r="BV24" i="4" s="1"/>
  <c r="R25" i="4"/>
  <c r="BV25" i="4" s="1"/>
  <c r="R26" i="4"/>
  <c r="BV26" i="4" s="1"/>
  <c r="R27" i="4"/>
  <c r="R28" i="4"/>
  <c r="BV28" i="4" s="1"/>
  <c r="R29" i="4"/>
  <c r="BV29" i="4" s="1"/>
  <c r="R30" i="4"/>
  <c r="BV30" i="4" s="1"/>
  <c r="R31" i="4"/>
  <c r="BV31" i="4" s="1"/>
  <c r="M8" i="4"/>
  <c r="BQ8" i="4" s="1"/>
  <c r="M9" i="4"/>
  <c r="BQ9" i="4" s="1"/>
  <c r="M10" i="4"/>
  <c r="BQ10" i="4" s="1"/>
  <c r="M11" i="4"/>
  <c r="M12" i="4"/>
  <c r="BQ12" i="4" s="1"/>
  <c r="M13" i="4"/>
  <c r="BQ13" i="4" s="1"/>
  <c r="M14" i="4"/>
  <c r="BQ14" i="4" s="1"/>
  <c r="M15" i="4"/>
  <c r="BQ15" i="4" s="1"/>
  <c r="M16" i="4"/>
  <c r="BQ16" i="4" s="1"/>
  <c r="M17" i="4"/>
  <c r="BQ17" i="4" s="1"/>
  <c r="M18" i="4"/>
  <c r="BQ18" i="4" s="1"/>
  <c r="M19" i="4"/>
  <c r="M20" i="4"/>
  <c r="BQ20" i="4" s="1"/>
  <c r="M21" i="4"/>
  <c r="BQ21" i="4" s="1"/>
  <c r="M22" i="4"/>
  <c r="BQ22" i="4" s="1"/>
  <c r="M23" i="4"/>
  <c r="BQ23" i="4" s="1"/>
  <c r="M24" i="4"/>
  <c r="BQ24" i="4" s="1"/>
  <c r="M25" i="4"/>
  <c r="BQ25" i="4" s="1"/>
  <c r="M26" i="4"/>
  <c r="BQ26" i="4" s="1"/>
  <c r="M27" i="4"/>
  <c r="M28" i="4"/>
  <c r="BQ28" i="4" s="1"/>
  <c r="M29" i="4"/>
  <c r="BQ29" i="4" s="1"/>
  <c r="M30" i="4"/>
  <c r="BQ30" i="4" s="1"/>
  <c r="M31" i="4"/>
  <c r="BQ31" i="4" s="1"/>
  <c r="L8" i="4"/>
  <c r="BP8" i="4" s="1"/>
  <c r="L9" i="4"/>
  <c r="BP9" i="4" s="1"/>
  <c r="L10" i="4"/>
  <c r="BP10" i="4" s="1"/>
  <c r="L11" i="4"/>
  <c r="L12" i="4"/>
  <c r="BP12" i="4" s="1"/>
  <c r="L13" i="4"/>
  <c r="BP13" i="4" s="1"/>
  <c r="L14" i="4"/>
  <c r="BP14" i="4" s="1"/>
  <c r="L15" i="4"/>
  <c r="BP15" i="4" s="1"/>
  <c r="L16" i="4"/>
  <c r="BP16" i="4" s="1"/>
  <c r="L17" i="4"/>
  <c r="BP17" i="4" s="1"/>
  <c r="L18" i="4"/>
  <c r="BP18" i="4" s="1"/>
  <c r="L19" i="4"/>
  <c r="L20" i="4"/>
  <c r="BP20" i="4" s="1"/>
  <c r="L21" i="4"/>
  <c r="BP21" i="4" s="1"/>
  <c r="L22" i="4"/>
  <c r="BP22" i="4" s="1"/>
  <c r="L23" i="4"/>
  <c r="BP23" i="4" s="1"/>
  <c r="L24" i="4"/>
  <c r="BP24" i="4" s="1"/>
  <c r="L25" i="4"/>
  <c r="BP25" i="4" s="1"/>
  <c r="L26" i="4"/>
  <c r="BP26" i="4" s="1"/>
  <c r="L27" i="4"/>
  <c r="L28" i="4"/>
  <c r="BP28" i="4" s="1"/>
  <c r="L29" i="4"/>
  <c r="BP29" i="4" s="1"/>
  <c r="L30" i="4"/>
  <c r="BP30" i="4" s="1"/>
  <c r="L31" i="4"/>
  <c r="BP31" i="4" s="1"/>
  <c r="E8" i="4"/>
  <c r="BI8" i="4" s="1"/>
  <c r="E9" i="4"/>
  <c r="BI9" i="4" s="1"/>
  <c r="E10" i="4"/>
  <c r="BI10" i="4" s="1"/>
  <c r="E11" i="4"/>
  <c r="E12" i="4"/>
  <c r="BI12" i="4" s="1"/>
  <c r="E13" i="4"/>
  <c r="BI13" i="4" s="1"/>
  <c r="E14" i="4"/>
  <c r="BI14" i="4" s="1"/>
  <c r="E15" i="4"/>
  <c r="BI15" i="4" s="1"/>
  <c r="E16" i="4"/>
  <c r="BI16" i="4" s="1"/>
  <c r="E17" i="4"/>
  <c r="BI17" i="4" s="1"/>
  <c r="E18" i="4"/>
  <c r="BI18" i="4" s="1"/>
  <c r="E19" i="4"/>
  <c r="E20" i="4"/>
  <c r="BI20" i="4" s="1"/>
  <c r="E21" i="4"/>
  <c r="BI21" i="4" s="1"/>
  <c r="E22" i="4"/>
  <c r="BI22" i="4" s="1"/>
  <c r="E23" i="4"/>
  <c r="BI23" i="4" s="1"/>
  <c r="E24" i="4"/>
  <c r="BI24" i="4" s="1"/>
  <c r="E25" i="4"/>
  <c r="BI25" i="4" s="1"/>
  <c r="E26" i="4"/>
  <c r="BI26" i="4" s="1"/>
  <c r="E27" i="4"/>
  <c r="E28" i="4"/>
  <c r="BI28" i="4" s="1"/>
  <c r="E29" i="4"/>
  <c r="BI29" i="4" s="1"/>
  <c r="E30" i="4"/>
  <c r="BI30" i="4" s="1"/>
  <c r="E31" i="4"/>
  <c r="BI31" i="4" s="1"/>
  <c r="D8" i="4"/>
  <c r="BH8" i="4" s="1"/>
  <c r="D9" i="4"/>
  <c r="D10" i="4"/>
  <c r="D11" i="4"/>
  <c r="D12" i="4"/>
  <c r="BH12" i="4" s="1"/>
  <c r="D13" i="4"/>
  <c r="D14" i="4"/>
  <c r="D15" i="4"/>
  <c r="D16" i="4"/>
  <c r="BH16" i="4" s="1"/>
  <c r="D17" i="4"/>
  <c r="D18" i="4"/>
  <c r="D19" i="4"/>
  <c r="D20" i="4"/>
  <c r="BH20" i="4" s="1"/>
  <c r="D21" i="4"/>
  <c r="BH21" i="4" s="1"/>
  <c r="D22" i="4"/>
  <c r="D23" i="4"/>
  <c r="D24" i="4"/>
  <c r="BH24" i="4" s="1"/>
  <c r="D25" i="4"/>
  <c r="BH25" i="4" s="1"/>
  <c r="D26" i="4"/>
  <c r="D27" i="4"/>
  <c r="AE27" i="4" s="1"/>
  <c r="CI27" i="4" s="1"/>
  <c r="D28" i="4"/>
  <c r="BH28" i="4" s="1"/>
  <c r="D29" i="4"/>
  <c r="BH29" i="4" s="1"/>
  <c r="D30" i="4"/>
  <c r="BH30" i="4" s="1"/>
  <c r="D31" i="4"/>
  <c r="BH31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W13" i="3"/>
  <c r="W17" i="3"/>
  <c r="W27" i="3"/>
  <c r="W29" i="3"/>
  <c r="V9" i="3"/>
  <c r="V10" i="3"/>
  <c r="V14" i="3"/>
  <c r="V21" i="3"/>
  <c r="V2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/>
  <c r="W8" i="3" s="1"/>
  <c r="E9" i="3"/>
  <c r="W9" i="3" s="1"/>
  <c r="E10" i="3"/>
  <c r="W10" i="3" s="1"/>
  <c r="E11" i="3"/>
  <c r="W11" i="3" s="1"/>
  <c r="E12" i="3"/>
  <c r="W12" i="3" s="1"/>
  <c r="E13" i="3"/>
  <c r="E14" i="3"/>
  <c r="W14" i="3" s="1"/>
  <c r="E15" i="3"/>
  <c r="W15" i="3" s="1"/>
  <c r="E16" i="3"/>
  <c r="W16" i="3" s="1"/>
  <c r="E17" i="3"/>
  <c r="E18" i="3"/>
  <c r="W18" i="3" s="1"/>
  <c r="E19" i="3"/>
  <c r="W19" i="3" s="1"/>
  <c r="E20" i="3"/>
  <c r="W20" i="3" s="1"/>
  <c r="E21" i="3"/>
  <c r="W21" i="3" s="1"/>
  <c r="E22" i="3"/>
  <c r="W22" i="3" s="1"/>
  <c r="E23" i="3"/>
  <c r="W23" i="3" s="1"/>
  <c r="E24" i="3"/>
  <c r="W24" i="3" s="1"/>
  <c r="E25" i="3"/>
  <c r="W25" i="3" s="1"/>
  <c r="E26" i="3"/>
  <c r="W26" i="3" s="1"/>
  <c r="E27" i="3"/>
  <c r="E28" i="3"/>
  <c r="W28" i="3" s="1"/>
  <c r="E29" i="3"/>
  <c r="E30" i="3"/>
  <c r="W30" i="3" s="1"/>
  <c r="E31" i="3"/>
  <c r="W31" i="3" s="1"/>
  <c r="D8" i="3"/>
  <c r="V8" i="3" s="1"/>
  <c r="D9" i="3"/>
  <c r="D10" i="3"/>
  <c r="D11" i="3"/>
  <c r="V11" i="3" s="1"/>
  <c r="D12" i="3"/>
  <c r="V12" i="3" s="1"/>
  <c r="D13" i="3"/>
  <c r="V13" i="3" s="1"/>
  <c r="D14" i="3"/>
  <c r="D15" i="3"/>
  <c r="V15" i="3" s="1"/>
  <c r="D16" i="3"/>
  <c r="V16" i="3" s="1"/>
  <c r="D17" i="3"/>
  <c r="V17" i="3" s="1"/>
  <c r="D18" i="3"/>
  <c r="V18" i="3" s="1"/>
  <c r="D19" i="3"/>
  <c r="V19" i="3" s="1"/>
  <c r="D20" i="3"/>
  <c r="V20" i="3" s="1"/>
  <c r="D21" i="3"/>
  <c r="D22" i="3"/>
  <c r="V22" i="3" s="1"/>
  <c r="D23" i="3"/>
  <c r="V23" i="3" s="1"/>
  <c r="D24" i="3"/>
  <c r="V24" i="3" s="1"/>
  <c r="D25" i="3"/>
  <c r="D26" i="3"/>
  <c r="V26" i="3" s="1"/>
  <c r="D27" i="3"/>
  <c r="V27" i="3" s="1"/>
  <c r="D28" i="3"/>
  <c r="V28" i="3" s="1"/>
  <c r="D29" i="3"/>
  <c r="V29" i="3" s="1"/>
  <c r="D30" i="3"/>
  <c r="V30" i="3" s="1"/>
  <c r="D31" i="3"/>
  <c r="V31" i="3" s="1"/>
  <c r="DI8" i="2"/>
  <c r="DI9" i="2"/>
  <c r="DI10" i="2"/>
  <c r="DI11" i="2"/>
  <c r="DI12" i="2"/>
  <c r="DH8" i="2"/>
  <c r="DH9" i="2"/>
  <c r="DH10" i="2"/>
  <c r="DH11" i="2"/>
  <c r="DH12" i="2"/>
  <c r="DF8" i="2"/>
  <c r="DF9" i="2"/>
  <c r="DF10" i="2"/>
  <c r="DF11" i="2"/>
  <c r="DF12" i="2"/>
  <c r="DE8" i="2"/>
  <c r="DE9" i="2"/>
  <c r="DE10" i="2"/>
  <c r="DE11" i="2"/>
  <c r="DE12" i="2"/>
  <c r="DD8" i="2"/>
  <c r="DD9" i="2"/>
  <c r="DD10" i="2"/>
  <c r="DD11" i="2"/>
  <c r="DD12" i="2"/>
  <c r="DC8" i="2"/>
  <c r="DC9" i="2"/>
  <c r="DC10" i="2"/>
  <c r="DC11" i="2"/>
  <c r="DC12" i="2"/>
  <c r="DB11" i="2"/>
  <c r="DA8" i="2"/>
  <c r="DA9" i="2"/>
  <c r="DA10" i="2"/>
  <c r="DA11" i="2"/>
  <c r="DA12" i="2"/>
  <c r="CZ8" i="2"/>
  <c r="CZ9" i="2"/>
  <c r="CZ10" i="2"/>
  <c r="CZ11" i="2"/>
  <c r="CZ12" i="2"/>
  <c r="CY8" i="2"/>
  <c r="CY9" i="2"/>
  <c r="CY10" i="2"/>
  <c r="CY11" i="2"/>
  <c r="CY12" i="2"/>
  <c r="CX8" i="2"/>
  <c r="CX9" i="2"/>
  <c r="CX10" i="2"/>
  <c r="CX11" i="2"/>
  <c r="CX12" i="2"/>
  <c r="CW10" i="2"/>
  <c r="CV8" i="2"/>
  <c r="CV9" i="2"/>
  <c r="CV10" i="2"/>
  <c r="CV11" i="2"/>
  <c r="CV12" i="2"/>
  <c r="CU8" i="2"/>
  <c r="CU9" i="2"/>
  <c r="CU10" i="2"/>
  <c r="CU11" i="2"/>
  <c r="CU12" i="2"/>
  <c r="CT8" i="2"/>
  <c r="CT9" i="2"/>
  <c r="CT10" i="2"/>
  <c r="CT11" i="2"/>
  <c r="CT12" i="2"/>
  <c r="CS8" i="2"/>
  <c r="CS9" i="2"/>
  <c r="CS10" i="2"/>
  <c r="CS11" i="2"/>
  <c r="CS12" i="2"/>
  <c r="CR10" i="2"/>
  <c r="CR12" i="2"/>
  <c r="CO8" i="2"/>
  <c r="CO9" i="2"/>
  <c r="CO10" i="2"/>
  <c r="CO11" i="2"/>
  <c r="CO12" i="2"/>
  <c r="CN8" i="2"/>
  <c r="CN9" i="2"/>
  <c r="CN10" i="2"/>
  <c r="CN11" i="2"/>
  <c r="CN12" i="2"/>
  <c r="CM8" i="2"/>
  <c r="CM9" i="2"/>
  <c r="CM10" i="2"/>
  <c r="CM11" i="2"/>
  <c r="CM12" i="2"/>
  <c r="CL8" i="2"/>
  <c r="CL9" i="2"/>
  <c r="CL10" i="2"/>
  <c r="CL11" i="2"/>
  <c r="CL12" i="2"/>
  <c r="CK8" i="2"/>
  <c r="CK9" i="2"/>
  <c r="CK10" i="2"/>
  <c r="CK11" i="2"/>
  <c r="CK12" i="2"/>
  <c r="CJ10" i="2"/>
  <c r="CJ11" i="2"/>
  <c r="CI10" i="2"/>
  <c r="CI11" i="2"/>
  <c r="BZ8" i="2"/>
  <c r="DB8" i="2" s="1"/>
  <c r="BZ9" i="2"/>
  <c r="BZ10" i="2"/>
  <c r="BZ11" i="2"/>
  <c r="BZ12" i="2"/>
  <c r="DB12" i="2" s="1"/>
  <c r="BU8" i="2"/>
  <c r="BU9" i="2"/>
  <c r="BU10" i="2"/>
  <c r="BU11" i="2"/>
  <c r="CW11" i="2" s="1"/>
  <c r="BU12" i="2"/>
  <c r="BP8" i="2"/>
  <c r="BP9" i="2"/>
  <c r="CR9" i="2" s="1"/>
  <c r="BP10" i="2"/>
  <c r="BP11" i="2"/>
  <c r="BP12" i="2"/>
  <c r="BO10" i="2"/>
  <c r="BH8" i="2"/>
  <c r="CJ8" i="2" s="1"/>
  <c r="BH9" i="2"/>
  <c r="BH10" i="2"/>
  <c r="BH11" i="2"/>
  <c r="BH12" i="2"/>
  <c r="CJ12" i="2" s="1"/>
  <c r="BG8" i="2"/>
  <c r="BG10" i="2"/>
  <c r="BG11" i="2"/>
  <c r="AX8" i="2"/>
  <c r="AX9" i="2"/>
  <c r="AX10" i="2"/>
  <c r="AX11" i="2"/>
  <c r="AX12" i="2"/>
  <c r="AS8" i="2"/>
  <c r="AS9" i="2"/>
  <c r="AS10" i="2"/>
  <c r="AS11" i="2"/>
  <c r="AS12" i="2"/>
  <c r="AN8" i="2"/>
  <c r="AM8" i="2" s="1"/>
  <c r="AN9" i="2"/>
  <c r="AN10" i="2"/>
  <c r="AN11" i="2"/>
  <c r="AM11" i="2" s="1"/>
  <c r="BF11" i="2" s="1"/>
  <c r="AN12" i="2"/>
  <c r="AM12" i="2" s="1"/>
  <c r="BF12" i="2" s="1"/>
  <c r="AF8" i="2"/>
  <c r="AF9" i="2"/>
  <c r="AE9" i="2" s="1"/>
  <c r="AF10" i="2"/>
  <c r="AE10" i="2" s="1"/>
  <c r="AF11" i="2"/>
  <c r="AF12" i="2"/>
  <c r="AE8" i="2"/>
  <c r="AE11" i="2"/>
  <c r="AE12" i="2"/>
  <c r="AD8" i="2"/>
  <c r="AD9" i="2"/>
  <c r="AD10" i="2"/>
  <c r="AD11" i="2"/>
  <c r="AD12" i="2"/>
  <c r="AC8" i="2"/>
  <c r="AC9" i="2"/>
  <c r="AC10" i="2"/>
  <c r="AC11" i="2"/>
  <c r="AC12" i="2"/>
  <c r="AB8" i="2"/>
  <c r="AB9" i="2"/>
  <c r="AB10" i="2"/>
  <c r="AB11" i="2"/>
  <c r="AB12" i="2"/>
  <c r="AA8" i="2"/>
  <c r="AA9" i="2"/>
  <c r="AA10" i="2"/>
  <c r="AA11" i="2"/>
  <c r="AA12" i="2"/>
  <c r="Z8" i="2"/>
  <c r="Z9" i="2"/>
  <c r="Z10" i="2"/>
  <c r="Z11" i="2"/>
  <c r="Z12" i="2"/>
  <c r="Y8" i="2"/>
  <c r="Y9" i="2"/>
  <c r="Y10" i="2"/>
  <c r="Y11" i="2"/>
  <c r="Y12" i="2"/>
  <c r="X8" i="2"/>
  <c r="X9" i="2"/>
  <c r="X10" i="2"/>
  <c r="X11" i="2"/>
  <c r="X12" i="2"/>
  <c r="W8" i="2"/>
  <c r="W9" i="2"/>
  <c r="V12" i="2"/>
  <c r="N8" i="2"/>
  <c r="N9" i="2"/>
  <c r="N10" i="2"/>
  <c r="N11" i="2"/>
  <c r="M11" i="2" s="1"/>
  <c r="V11" i="2" s="1"/>
  <c r="N12" i="2"/>
  <c r="M8" i="2"/>
  <c r="M9" i="2"/>
  <c r="M10" i="2"/>
  <c r="M12" i="2"/>
  <c r="E8" i="2"/>
  <c r="E9" i="2"/>
  <c r="D9" i="2" s="1"/>
  <c r="V9" i="2" s="1"/>
  <c r="E10" i="2"/>
  <c r="W10" i="2" s="1"/>
  <c r="E11" i="2"/>
  <c r="E12" i="2"/>
  <c r="W12" i="2" s="1"/>
  <c r="D8" i="2"/>
  <c r="V8" i="2" s="1"/>
  <c r="D10" i="2"/>
  <c r="V10" i="2" s="1"/>
  <c r="D11" i="2"/>
  <c r="D12" i="2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B15" i="1"/>
  <c r="DB23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W12" i="1"/>
  <c r="CW20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R9" i="1"/>
  <c r="CR17" i="1"/>
  <c r="CR2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J12" i="1"/>
  <c r="CJ13" i="1"/>
  <c r="CJ19" i="1"/>
  <c r="CJ23" i="1"/>
  <c r="CJ24" i="1"/>
  <c r="CI16" i="1"/>
  <c r="CI20" i="1"/>
  <c r="CI21" i="1"/>
  <c r="CH13" i="1"/>
  <c r="BZ8" i="1"/>
  <c r="DB8" i="1" s="1"/>
  <c r="BZ9" i="1"/>
  <c r="DB9" i="1" s="1"/>
  <c r="BZ10" i="1"/>
  <c r="BZ11" i="1"/>
  <c r="DB11" i="1" s="1"/>
  <c r="BZ12" i="1"/>
  <c r="DB12" i="1" s="1"/>
  <c r="BZ13" i="1"/>
  <c r="DB13" i="1" s="1"/>
  <c r="BZ14" i="1"/>
  <c r="BZ15" i="1"/>
  <c r="BO15" i="1" s="1"/>
  <c r="BZ16" i="1"/>
  <c r="DB16" i="1" s="1"/>
  <c r="BZ17" i="1"/>
  <c r="DB17" i="1" s="1"/>
  <c r="BZ18" i="1"/>
  <c r="BZ19" i="1"/>
  <c r="DB19" i="1" s="1"/>
  <c r="BZ20" i="1"/>
  <c r="DB20" i="1" s="1"/>
  <c r="BZ21" i="1"/>
  <c r="DB21" i="1" s="1"/>
  <c r="BZ22" i="1"/>
  <c r="BZ23" i="1"/>
  <c r="BZ24" i="1"/>
  <c r="DB24" i="1" s="1"/>
  <c r="BZ25" i="1"/>
  <c r="DB25" i="1" s="1"/>
  <c r="BZ26" i="1"/>
  <c r="BU8" i="1"/>
  <c r="CW8" i="1" s="1"/>
  <c r="BU9" i="1"/>
  <c r="CW9" i="1" s="1"/>
  <c r="BU10" i="1"/>
  <c r="CW10" i="1" s="1"/>
  <c r="BU11" i="1"/>
  <c r="BU12" i="1"/>
  <c r="BU13" i="1"/>
  <c r="CW13" i="1" s="1"/>
  <c r="BU14" i="1"/>
  <c r="CW14" i="1" s="1"/>
  <c r="BU15" i="1"/>
  <c r="BU16" i="1"/>
  <c r="CW16" i="1" s="1"/>
  <c r="BU17" i="1"/>
  <c r="CW17" i="1" s="1"/>
  <c r="BU18" i="1"/>
  <c r="CW18" i="1" s="1"/>
  <c r="BU19" i="1"/>
  <c r="BU20" i="1"/>
  <c r="BU21" i="1"/>
  <c r="CW21" i="1" s="1"/>
  <c r="BU22" i="1"/>
  <c r="CW22" i="1" s="1"/>
  <c r="BU23" i="1"/>
  <c r="BU24" i="1"/>
  <c r="CW24" i="1" s="1"/>
  <c r="BU25" i="1"/>
  <c r="CW25" i="1" s="1"/>
  <c r="BU26" i="1"/>
  <c r="CW26" i="1" s="1"/>
  <c r="BP8" i="1"/>
  <c r="BP9" i="1"/>
  <c r="BP10" i="1"/>
  <c r="CR10" i="1" s="1"/>
  <c r="BP11" i="1"/>
  <c r="BP12" i="1"/>
  <c r="BP13" i="1"/>
  <c r="CR13" i="1" s="1"/>
  <c r="BP14" i="1"/>
  <c r="CR14" i="1" s="1"/>
  <c r="BP15" i="1"/>
  <c r="BP16" i="1"/>
  <c r="BP17" i="1"/>
  <c r="BP18" i="1"/>
  <c r="CR18" i="1" s="1"/>
  <c r="BP19" i="1"/>
  <c r="BP20" i="1"/>
  <c r="BP21" i="1"/>
  <c r="BO21" i="1" s="1"/>
  <c r="BP22" i="1"/>
  <c r="CR22" i="1" s="1"/>
  <c r="BP23" i="1"/>
  <c r="BP24" i="1"/>
  <c r="BP25" i="1"/>
  <c r="BP26" i="1"/>
  <c r="CR26" i="1" s="1"/>
  <c r="BO9" i="1"/>
  <c r="BO11" i="1"/>
  <c r="BO13" i="1"/>
  <c r="CQ13" i="1" s="1"/>
  <c r="BO14" i="1"/>
  <c r="BO18" i="1"/>
  <c r="BO19" i="1"/>
  <c r="BO23" i="1"/>
  <c r="BO25" i="1"/>
  <c r="BH8" i="1"/>
  <c r="CJ8" i="1" s="1"/>
  <c r="BH9" i="1"/>
  <c r="BH10" i="1"/>
  <c r="BH11" i="1"/>
  <c r="BH12" i="1"/>
  <c r="BH13" i="1"/>
  <c r="BH14" i="1"/>
  <c r="BH15" i="1"/>
  <c r="CJ15" i="1" s="1"/>
  <c r="BH16" i="1"/>
  <c r="CJ16" i="1" s="1"/>
  <c r="BH17" i="1"/>
  <c r="BH18" i="1"/>
  <c r="BH19" i="1"/>
  <c r="BH20" i="1"/>
  <c r="CJ20" i="1" s="1"/>
  <c r="BH21" i="1"/>
  <c r="BH22" i="1"/>
  <c r="BH23" i="1"/>
  <c r="BH24" i="1"/>
  <c r="BG24" i="1" s="1"/>
  <c r="CI24" i="1" s="1"/>
  <c r="BH25" i="1"/>
  <c r="BH26" i="1"/>
  <c r="BG9" i="1"/>
  <c r="BG11" i="1"/>
  <c r="BG12" i="1"/>
  <c r="CI12" i="1" s="1"/>
  <c r="BG13" i="1"/>
  <c r="BG15" i="1"/>
  <c r="BG16" i="1"/>
  <c r="BG17" i="1"/>
  <c r="CI17" i="1" s="1"/>
  <c r="BG19" i="1"/>
  <c r="BG20" i="1"/>
  <c r="BG21" i="1"/>
  <c r="BG23" i="1"/>
  <c r="CI23" i="1" s="1"/>
  <c r="BG25" i="1"/>
  <c r="AX8" i="1"/>
  <c r="AX9" i="1"/>
  <c r="AX10" i="1"/>
  <c r="AX11" i="1"/>
  <c r="AX12" i="1"/>
  <c r="AX13" i="1"/>
  <c r="AX14" i="1"/>
  <c r="DB14" i="1" s="1"/>
  <c r="AX15" i="1"/>
  <c r="AX16" i="1"/>
  <c r="AX17" i="1"/>
  <c r="AM17" i="1" s="1"/>
  <c r="BF17" i="1" s="1"/>
  <c r="AX18" i="1"/>
  <c r="AM18" i="1" s="1"/>
  <c r="AX19" i="1"/>
  <c r="AX20" i="1"/>
  <c r="AX21" i="1"/>
  <c r="AM21" i="1" s="1"/>
  <c r="BF21" i="1" s="1"/>
  <c r="AX22" i="1"/>
  <c r="DB22" i="1" s="1"/>
  <c r="AX23" i="1"/>
  <c r="AX24" i="1"/>
  <c r="AX25" i="1"/>
  <c r="AX26" i="1"/>
  <c r="AS8" i="1"/>
  <c r="AS9" i="1"/>
  <c r="AS10" i="1"/>
  <c r="AS11" i="1"/>
  <c r="CW11" i="1" s="1"/>
  <c r="AS12" i="1"/>
  <c r="AS13" i="1"/>
  <c r="AS14" i="1"/>
  <c r="AS15" i="1"/>
  <c r="AS16" i="1"/>
  <c r="AS17" i="1"/>
  <c r="AS18" i="1"/>
  <c r="AS19" i="1"/>
  <c r="CW19" i="1" s="1"/>
  <c r="AS20" i="1"/>
  <c r="AS21" i="1"/>
  <c r="AS22" i="1"/>
  <c r="AS23" i="1"/>
  <c r="AS24" i="1"/>
  <c r="AS25" i="1"/>
  <c r="AS26" i="1"/>
  <c r="AN8" i="1"/>
  <c r="AN9" i="1"/>
  <c r="AN10" i="1"/>
  <c r="AN11" i="1"/>
  <c r="AN12" i="1"/>
  <c r="AM12" i="1" s="1"/>
  <c r="BF12" i="1" s="1"/>
  <c r="AN13" i="1"/>
  <c r="AN14" i="1"/>
  <c r="AN15" i="1"/>
  <c r="AN16" i="1"/>
  <c r="AN17" i="1"/>
  <c r="AN18" i="1"/>
  <c r="AN19" i="1"/>
  <c r="AN20" i="1"/>
  <c r="AM20" i="1" s="1"/>
  <c r="BF20" i="1" s="1"/>
  <c r="AN21" i="1"/>
  <c r="AN22" i="1"/>
  <c r="AN23" i="1"/>
  <c r="AN24" i="1"/>
  <c r="AN25" i="1"/>
  <c r="AN26" i="1"/>
  <c r="AM9" i="1"/>
  <c r="BF9" i="1" s="1"/>
  <c r="AM13" i="1"/>
  <c r="BF13" i="1" s="1"/>
  <c r="AM25" i="1"/>
  <c r="BF25" i="1" s="1"/>
  <c r="AF8" i="1"/>
  <c r="AF9" i="1"/>
  <c r="AE9" i="1" s="1"/>
  <c r="CI9" i="1" s="1"/>
  <c r="AF10" i="1"/>
  <c r="AE10" i="1" s="1"/>
  <c r="AF11" i="1"/>
  <c r="AF12" i="1"/>
  <c r="AF13" i="1"/>
  <c r="AE13" i="1" s="1"/>
  <c r="CI13" i="1" s="1"/>
  <c r="AF14" i="1"/>
  <c r="AE14" i="1" s="1"/>
  <c r="AF15" i="1"/>
  <c r="AF16" i="1"/>
  <c r="AF17" i="1"/>
  <c r="AE17" i="1" s="1"/>
  <c r="AF18" i="1"/>
  <c r="AF19" i="1"/>
  <c r="AF20" i="1"/>
  <c r="AF21" i="1"/>
  <c r="AE21" i="1" s="1"/>
  <c r="AF22" i="1"/>
  <c r="AE22" i="1" s="1"/>
  <c r="AF23" i="1"/>
  <c r="AF24" i="1"/>
  <c r="AF25" i="1"/>
  <c r="AE25" i="1" s="1"/>
  <c r="CI25" i="1" s="1"/>
  <c r="AF26" i="1"/>
  <c r="AE26" i="1" s="1"/>
  <c r="AE8" i="1"/>
  <c r="AE11" i="1"/>
  <c r="AE12" i="1"/>
  <c r="AE15" i="1"/>
  <c r="AE16" i="1"/>
  <c r="AE18" i="1"/>
  <c r="AE19" i="1"/>
  <c r="AE20" i="1"/>
  <c r="AE23" i="1"/>
  <c r="AE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6" i="1"/>
  <c r="V9" i="1"/>
  <c r="V13" i="1"/>
  <c r="V21" i="1"/>
  <c r="V25" i="1"/>
  <c r="N8" i="1"/>
  <c r="M8" i="1" s="1"/>
  <c r="N9" i="1"/>
  <c r="M9" i="1" s="1"/>
  <c r="N10" i="1"/>
  <c r="M10" i="1" s="1"/>
  <c r="N11" i="1"/>
  <c r="N12" i="1"/>
  <c r="M12" i="1" s="1"/>
  <c r="N13" i="1"/>
  <c r="M13" i="1" s="1"/>
  <c r="N14" i="1"/>
  <c r="M14" i="1" s="1"/>
  <c r="N15" i="1"/>
  <c r="N16" i="1"/>
  <c r="M16" i="1" s="1"/>
  <c r="N17" i="1"/>
  <c r="M17" i="1" s="1"/>
  <c r="N18" i="1"/>
  <c r="M18" i="1" s="1"/>
  <c r="N19" i="1"/>
  <c r="N20" i="1"/>
  <c r="M20" i="1" s="1"/>
  <c r="N21" i="1"/>
  <c r="M21" i="1" s="1"/>
  <c r="N22" i="1"/>
  <c r="M22" i="1" s="1"/>
  <c r="N23" i="1"/>
  <c r="N24" i="1"/>
  <c r="M24" i="1" s="1"/>
  <c r="N25" i="1"/>
  <c r="M25" i="1" s="1"/>
  <c r="N26" i="1"/>
  <c r="M26" i="1" s="1"/>
  <c r="M11" i="1"/>
  <c r="M15" i="1"/>
  <c r="M19" i="1"/>
  <c r="M23" i="1"/>
  <c r="E8" i="1"/>
  <c r="D8" i="1" s="1"/>
  <c r="E9" i="1"/>
  <c r="W9" i="1" s="1"/>
  <c r="E10" i="1"/>
  <c r="D10" i="1" s="1"/>
  <c r="E11" i="1"/>
  <c r="D11" i="1" s="1"/>
  <c r="E12" i="1"/>
  <c r="D12" i="1" s="1"/>
  <c r="E13" i="1"/>
  <c r="W13" i="1" s="1"/>
  <c r="E14" i="1"/>
  <c r="D14" i="1" s="1"/>
  <c r="E15" i="1"/>
  <c r="D15" i="1" s="1"/>
  <c r="E16" i="1"/>
  <c r="D16" i="1" s="1"/>
  <c r="E17" i="1"/>
  <c r="W17" i="1" s="1"/>
  <c r="E18" i="1"/>
  <c r="D18" i="1" s="1"/>
  <c r="E19" i="1"/>
  <c r="D19" i="1" s="1"/>
  <c r="V19" i="1" s="1"/>
  <c r="E20" i="1"/>
  <c r="D20" i="1" s="1"/>
  <c r="E21" i="1"/>
  <c r="W21" i="1" s="1"/>
  <c r="E22" i="1"/>
  <c r="D22" i="1" s="1"/>
  <c r="E23" i="1"/>
  <c r="W23" i="1" s="1"/>
  <c r="E24" i="1"/>
  <c r="D24" i="1" s="1"/>
  <c r="E25" i="1"/>
  <c r="W25" i="1" s="1"/>
  <c r="E26" i="1"/>
  <c r="D26" i="1" s="1"/>
  <c r="D9" i="1"/>
  <c r="D13" i="1"/>
  <c r="D17" i="1"/>
  <c r="V17" i="1" s="1"/>
  <c r="D21" i="1"/>
  <c r="D25" i="1"/>
  <c r="CR24" i="1" l="1"/>
  <c r="AM24" i="1"/>
  <c r="BF24" i="1" s="1"/>
  <c r="AM16" i="1"/>
  <c r="BF16" i="1" s="1"/>
  <c r="CR16" i="1"/>
  <c r="BF18" i="1"/>
  <c r="CH19" i="1"/>
  <c r="CW15" i="1"/>
  <c r="DB10" i="1"/>
  <c r="BG9" i="2"/>
  <c r="CI9" i="2" s="1"/>
  <c r="CJ9" i="2"/>
  <c r="V24" i="1"/>
  <c r="V12" i="1"/>
  <c r="CQ18" i="1"/>
  <c r="AE22" i="4"/>
  <c r="BH22" i="4"/>
  <c r="BH10" i="4"/>
  <c r="AE10" i="4"/>
  <c r="V11" i="1"/>
  <c r="W8" i="1"/>
  <c r="CQ25" i="1"/>
  <c r="CH25" i="1"/>
  <c r="DJ25" i="1" s="1"/>
  <c r="CH14" i="1"/>
  <c r="DJ14" i="1" s="1"/>
  <c r="BF8" i="2"/>
  <c r="CW9" i="2"/>
  <c r="AM9" i="2"/>
  <c r="BF9" i="2" s="1"/>
  <c r="AM10" i="2"/>
  <c r="BF10" i="2" s="1"/>
  <c r="DB10" i="2"/>
  <c r="BG30" i="4"/>
  <c r="BG26" i="4"/>
  <c r="BG22" i="4"/>
  <c r="BG18" i="4"/>
  <c r="BG14" i="4"/>
  <c r="BG10" i="4"/>
  <c r="AM8" i="1"/>
  <c r="BF8" i="1" s="1"/>
  <c r="CR8" i="1"/>
  <c r="CW23" i="1"/>
  <c r="DB26" i="1"/>
  <c r="DB18" i="1"/>
  <c r="CI8" i="2"/>
  <c r="CI30" i="4"/>
  <c r="V20" i="1"/>
  <c r="V16" i="1"/>
  <c r="V8" i="1"/>
  <c r="W12" i="1"/>
  <c r="AM26" i="1"/>
  <c r="BF26" i="1" s="1"/>
  <c r="AM22" i="1"/>
  <c r="BF22" i="1" s="1"/>
  <c r="AM10" i="1"/>
  <c r="BF10" i="1" s="1"/>
  <c r="CQ9" i="1"/>
  <c r="CH9" i="1"/>
  <c r="DJ9" i="1" s="1"/>
  <c r="DJ13" i="1"/>
  <c r="BH26" i="4"/>
  <c r="AE26" i="4"/>
  <c r="BH18" i="4"/>
  <c r="AE18" i="4"/>
  <c r="AE14" i="4"/>
  <c r="CI14" i="4" s="1"/>
  <c r="BH14" i="4"/>
  <c r="V15" i="1"/>
  <c r="W24" i="1"/>
  <c r="V26" i="1"/>
  <c r="V22" i="1"/>
  <c r="V18" i="1"/>
  <c r="V14" i="1"/>
  <c r="V10" i="1"/>
  <c r="W20" i="1"/>
  <c r="AM14" i="1"/>
  <c r="BF14" i="1" s="1"/>
  <c r="CJ26" i="1"/>
  <c r="BG26" i="1"/>
  <c r="CI26" i="1" s="1"/>
  <c r="CJ22" i="1"/>
  <c r="BG22" i="1"/>
  <c r="CI22" i="1" s="1"/>
  <c r="CJ18" i="1"/>
  <c r="BG18" i="1"/>
  <c r="CJ14" i="1"/>
  <c r="BG14" i="1"/>
  <c r="CI14" i="1" s="1"/>
  <c r="CJ10" i="1"/>
  <c r="BG10" i="1"/>
  <c r="CI10" i="1" s="1"/>
  <c r="CH21" i="1"/>
  <c r="DJ21" i="1" s="1"/>
  <c r="CQ21" i="1"/>
  <c r="CH15" i="1"/>
  <c r="DJ15" i="1" s="1"/>
  <c r="CH23" i="1"/>
  <c r="CQ14" i="1"/>
  <c r="CR8" i="2"/>
  <c r="W19" i="1"/>
  <c r="AM23" i="1"/>
  <c r="BF23" i="1" s="1"/>
  <c r="CR23" i="1"/>
  <c r="AM15" i="1"/>
  <c r="BF15" i="1" s="1"/>
  <c r="CR15" i="1"/>
  <c r="CQ23" i="1"/>
  <c r="DB9" i="2"/>
  <c r="D23" i="1"/>
  <c r="V23" i="1" s="1"/>
  <c r="W22" i="1"/>
  <c r="CI15" i="1"/>
  <c r="BO17" i="1"/>
  <c r="CR21" i="1"/>
  <c r="CQ10" i="2"/>
  <c r="CI25" i="4"/>
  <c r="W15" i="1"/>
  <c r="W11" i="1"/>
  <c r="AM19" i="1"/>
  <c r="BF19" i="1" s="1"/>
  <c r="CR19" i="1"/>
  <c r="AM11" i="1"/>
  <c r="BF11" i="1" s="1"/>
  <c r="CR11" i="1"/>
  <c r="CI11" i="1"/>
  <c r="CH11" i="1"/>
  <c r="CJ17" i="1"/>
  <c r="BG12" i="2"/>
  <c r="CI12" i="2" s="1"/>
  <c r="CR11" i="2"/>
  <c r="BO11" i="2"/>
  <c r="CW12" i="2"/>
  <c r="BO12" i="2"/>
  <c r="CW8" i="2"/>
  <c r="BO8" i="2"/>
  <c r="W26" i="1"/>
  <c r="W18" i="1"/>
  <c r="W14" i="1"/>
  <c r="W10" i="1"/>
  <c r="BO22" i="1"/>
  <c r="CQ11" i="1"/>
  <c r="CJ21" i="1"/>
  <c r="CJ9" i="1"/>
  <c r="CI19" i="1"/>
  <c r="BG8" i="1"/>
  <c r="CI8" i="1" s="1"/>
  <c r="CJ11" i="1"/>
  <c r="BO26" i="1"/>
  <c r="BO10" i="1"/>
  <c r="BO24" i="1"/>
  <c r="BO20" i="1"/>
  <c r="BO16" i="1"/>
  <c r="BO12" i="1"/>
  <c r="BO8" i="1"/>
  <c r="CJ25" i="1"/>
  <c r="CR20" i="1"/>
  <c r="CR12" i="1"/>
  <c r="W11" i="2"/>
  <c r="BO9" i="2"/>
  <c r="CH10" i="2"/>
  <c r="BH23" i="4"/>
  <c r="AE23" i="4"/>
  <c r="CI23" i="4" s="1"/>
  <c r="BH15" i="4"/>
  <c r="AE15" i="4"/>
  <c r="CI15" i="4" s="1"/>
  <c r="AE31" i="4"/>
  <c r="CI31" i="4" s="1"/>
  <c r="CI21" i="4"/>
  <c r="BH17" i="4"/>
  <c r="AE17" i="4"/>
  <c r="CI17" i="4" s="1"/>
  <c r="BH13" i="4"/>
  <c r="AE13" i="4"/>
  <c r="CI13" i="4" s="1"/>
  <c r="BH9" i="4"/>
  <c r="AE9" i="4"/>
  <c r="CI9" i="4" s="1"/>
  <c r="AE29" i="4"/>
  <c r="CI29" i="4" s="1"/>
  <c r="I26" i="5"/>
  <c r="I22" i="5"/>
  <c r="I18" i="5"/>
  <c r="I14" i="5"/>
  <c r="I10" i="5"/>
  <c r="AE28" i="4"/>
  <c r="CI28" i="4" s="1"/>
  <c r="AE24" i="4"/>
  <c r="CI24" i="4" s="1"/>
  <c r="AE20" i="4"/>
  <c r="CI20" i="4" s="1"/>
  <c r="AE16" i="4"/>
  <c r="CI16" i="4" s="1"/>
  <c r="AE12" i="4"/>
  <c r="CI12" i="4" s="1"/>
  <c r="AE8" i="4"/>
  <c r="CI8" i="4" s="1"/>
  <c r="C1" i="8"/>
  <c r="B1" i="8"/>
  <c r="CH24" i="1" l="1"/>
  <c r="DJ24" i="1" s="1"/>
  <c r="CQ24" i="1"/>
  <c r="CH12" i="2"/>
  <c r="DJ12" i="2" s="1"/>
  <c r="CQ12" i="2"/>
  <c r="CQ15" i="1"/>
  <c r="DJ19" i="1"/>
  <c r="CH22" i="1"/>
  <c r="DJ22" i="1" s="1"/>
  <c r="CQ22" i="1"/>
  <c r="CQ17" i="1"/>
  <c r="CH17" i="1"/>
  <c r="DJ17" i="1" s="1"/>
  <c r="CI10" i="4"/>
  <c r="CQ19" i="1"/>
  <c r="CQ9" i="2"/>
  <c r="CH9" i="2"/>
  <c r="DJ9" i="2" s="1"/>
  <c r="CH20" i="1"/>
  <c r="DJ20" i="1" s="1"/>
  <c r="CQ20" i="1"/>
  <c r="CI18" i="1"/>
  <c r="CH18" i="1"/>
  <c r="DJ18" i="1" s="1"/>
  <c r="CH8" i="1"/>
  <c r="DJ8" i="1" s="1"/>
  <c r="CQ8" i="1"/>
  <c r="CI18" i="4"/>
  <c r="CI22" i="4"/>
  <c r="CH12" i="1"/>
  <c r="DJ12" i="1" s="1"/>
  <c r="CQ12" i="1"/>
  <c r="CH10" i="1"/>
  <c r="DJ10" i="1" s="1"/>
  <c r="CQ10" i="1"/>
  <c r="DJ10" i="2"/>
  <c r="CH16" i="1"/>
  <c r="DJ16" i="1" s="1"/>
  <c r="CQ16" i="1"/>
  <c r="CQ26" i="1"/>
  <c r="CH26" i="1"/>
  <c r="DJ26" i="1" s="1"/>
  <c r="CQ8" i="2"/>
  <c r="CH8" i="2"/>
  <c r="DJ8" i="2" s="1"/>
  <c r="CH11" i="2"/>
  <c r="DJ11" i="2" s="1"/>
  <c r="CQ11" i="2"/>
  <c r="DJ11" i="1"/>
  <c r="DJ23" i="1"/>
  <c r="CI26" i="4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DF7" i="1" s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CK7" i="1" s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K7" i="1"/>
  <c r="I7" i="1"/>
  <c r="H7" i="1"/>
  <c r="G7" i="1"/>
  <c r="F7" i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BQ7" i="2"/>
  <c r="BM7" i="2"/>
  <c r="BL7" i="2"/>
  <c r="BK7" i="2"/>
  <c r="BJ7" i="2"/>
  <c r="BI7" i="2"/>
  <c r="BE7" i="2"/>
  <c r="BD7" i="2"/>
  <c r="BB7" i="2"/>
  <c r="BA7" i="2"/>
  <c r="AZ7" i="2"/>
  <c r="AY7" i="2"/>
  <c r="AW7" i="2"/>
  <c r="AV7" i="2"/>
  <c r="AU7" i="2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BZ7" i="4" s="1"/>
  <c r="U7" i="4"/>
  <c r="T7" i="4"/>
  <c r="S7" i="4"/>
  <c r="Q7" i="4"/>
  <c r="P7" i="4"/>
  <c r="O7" i="4"/>
  <c r="N7" i="4"/>
  <c r="K7" i="4"/>
  <c r="BO7" i="4" s="1"/>
  <c r="J7" i="4"/>
  <c r="I7" i="4"/>
  <c r="H7" i="4"/>
  <c r="G7" i="4"/>
  <c r="BK7" i="4" s="1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E7" i="6" s="1"/>
  <c r="H7" i="6"/>
  <c r="D7" i="6" s="1"/>
  <c r="G7" i="6"/>
  <c r="F7" i="6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CO7" i="2"/>
  <c r="AB7" i="1"/>
  <c r="Z7" i="2" l="1"/>
  <c r="Y7" i="3"/>
  <c r="AC7" i="3"/>
  <c r="AA7" i="2"/>
  <c r="N7" i="2"/>
  <c r="M7" i="2" s="1"/>
  <c r="CL7" i="2"/>
  <c r="CS7" i="2"/>
  <c r="CX7" i="2"/>
  <c r="DC7" i="2"/>
  <c r="DH7" i="2"/>
  <c r="CM7" i="2"/>
  <c r="CT7" i="2"/>
  <c r="BU7" i="2"/>
  <c r="BZ7" i="2"/>
  <c r="DI7" i="2"/>
  <c r="AD7" i="2"/>
  <c r="DF7" i="2"/>
  <c r="Y7" i="2"/>
  <c r="AC7" i="2"/>
  <c r="CU7" i="2"/>
  <c r="DE7" i="2"/>
  <c r="X7" i="1"/>
  <c r="AC7" i="1"/>
  <c r="CU7" i="1"/>
  <c r="CY7" i="2"/>
  <c r="AS7" i="2"/>
  <c r="CW7" i="2" s="1"/>
  <c r="DD7" i="2"/>
  <c r="AB7" i="2"/>
  <c r="CN7" i="2"/>
  <c r="CZ7" i="2"/>
  <c r="BH7" i="2"/>
  <c r="BG7" i="2" s="1"/>
  <c r="CV7" i="2"/>
  <c r="DA7" i="2"/>
  <c r="E7" i="2"/>
  <c r="D7" i="2" s="1"/>
  <c r="V7" i="2" s="1"/>
  <c r="BP7" i="2"/>
  <c r="BO7" i="2" s="1"/>
  <c r="CH7" i="2" s="1"/>
  <c r="AA7" i="1"/>
  <c r="R7" i="4"/>
  <c r="BW7" i="4"/>
  <c r="CB7" i="4"/>
  <c r="CF7" i="4"/>
  <c r="N7" i="1"/>
  <c r="M7" i="1" s="1"/>
  <c r="AD7" i="1"/>
  <c r="AN7" i="1"/>
  <c r="CY7" i="1"/>
  <c r="DD7" i="1"/>
  <c r="CM7" i="1"/>
  <c r="CX7" i="1"/>
  <c r="DG7" i="1"/>
  <c r="AA7" i="3"/>
  <c r="V7" i="5"/>
  <c r="BB7" i="5"/>
  <c r="BJ7" i="4"/>
  <c r="BN7" i="4"/>
  <c r="BT7" i="4"/>
  <c r="BY7" i="4"/>
  <c r="CD7" i="4"/>
  <c r="CH7" i="4"/>
  <c r="Z7" i="1"/>
  <c r="CO7" i="1"/>
  <c r="CZ7" i="1"/>
  <c r="DE7" i="1"/>
  <c r="DI7" i="1"/>
  <c r="AB7" i="3"/>
  <c r="AL7" i="5"/>
  <c r="BE7" i="5"/>
  <c r="Q7" i="5"/>
  <c r="AD7" i="5"/>
  <c r="AG7" i="4"/>
  <c r="AF7" i="4" s="1"/>
  <c r="AO7" i="4"/>
  <c r="AT7" i="4"/>
  <c r="BV7" i="4" s="1"/>
  <c r="CC7" i="4"/>
  <c r="CG7" i="4"/>
  <c r="Z7" i="3"/>
  <c r="H7" i="5"/>
  <c r="BL7" i="4"/>
  <c r="BR7" i="4"/>
  <c r="W7" i="4"/>
  <c r="N7" i="5"/>
  <c r="AT7" i="5"/>
  <c r="BM7" i="4"/>
  <c r="BS7" i="4"/>
  <c r="CN7" i="1"/>
  <c r="CT7" i="1"/>
  <c r="BU7" i="1"/>
  <c r="DH7" i="1"/>
  <c r="E7" i="1"/>
  <c r="W7" i="1" s="1"/>
  <c r="BX7" i="4"/>
  <c r="BU7" i="4"/>
  <c r="CE7" i="4"/>
  <c r="E7" i="3"/>
  <c r="D7" i="3" s="1"/>
  <c r="N7" i="3"/>
  <c r="M7" i="3" s="1"/>
  <c r="Y7" i="1"/>
  <c r="CS7" i="1"/>
  <c r="AX7" i="1"/>
  <c r="CL7" i="1"/>
  <c r="CV7" i="1"/>
  <c r="M7" i="4"/>
  <c r="X7" i="3"/>
  <c r="E7" i="4"/>
  <c r="AY7" i="4"/>
  <c r="AD7" i="3"/>
  <c r="AN7" i="2"/>
  <c r="X7" i="2"/>
  <c r="CK7" i="2"/>
  <c r="AF7" i="2"/>
  <c r="AX7" i="2"/>
  <c r="DB7" i="2" s="1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CW7" i="1" s="1"/>
  <c r="BH7" i="1"/>
  <c r="BG7" i="1" s="1"/>
  <c r="BZ7" i="1"/>
  <c r="AF2" i="8"/>
  <c r="CJ7" i="2" l="1"/>
  <c r="D7" i="1"/>
  <c r="AE7" i="2"/>
  <c r="CI7" i="2" s="1"/>
  <c r="CR7" i="2"/>
  <c r="AM7" i="2"/>
  <c r="CQ7" i="2" s="1"/>
  <c r="W7" i="2"/>
  <c r="CR7" i="1"/>
  <c r="CA7" i="4"/>
  <c r="V7" i="1"/>
  <c r="BI7" i="4"/>
  <c r="AM7" i="1"/>
  <c r="BF7" i="1" s="1"/>
  <c r="D7" i="4"/>
  <c r="W7" i="3"/>
  <c r="AN7" i="4"/>
  <c r="BG7" i="4" s="1"/>
  <c r="BO7" i="1"/>
  <c r="CQ7" i="1" s="1"/>
  <c r="I7" i="5"/>
  <c r="CI7" i="1"/>
  <c r="CJ7" i="1"/>
  <c r="V7" i="3"/>
  <c r="DB7" i="1"/>
  <c r="F7" i="5"/>
  <c r="L7" i="4"/>
  <c r="BP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E21" i="8" s="1"/>
  <c r="BF7" i="2" l="1"/>
  <c r="DJ7" i="2" s="1"/>
  <c r="AE7" i="4"/>
  <c r="CI7" i="4" s="1"/>
  <c r="BH7" i="4"/>
  <c r="CH7" i="1"/>
  <c r="DJ7" i="1" s="1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<sst xmlns="http://schemas.openxmlformats.org/spreadsheetml/2006/main" count="1947" uniqueCount="377">
  <si>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</si>
  <si>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</si>
  <si>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</si>
  <si>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</si>
  <si>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</si>
  <si>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</si>
  <si>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</si>
  <si>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</si>
  <si>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</si>
  <si>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</si>
  <si>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</si>
  <si>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</si>
  <si>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</si>
  <si>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</si>
  <si>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</si>
  <si>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</si>
  <si>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</si>
  <si>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</si>
  <si>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</si>
  <si>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</si>
  <si>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</si>
  <si>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</si>
  <si>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</si>
  <si>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</si>
  <si>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</si>
  <si>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</si>
  <si>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</si>
  <si>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</si>
  <si>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</si>
  <si>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</si>
  <si>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</si>
  <si>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</si>
  <si>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</si>
  <si>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</si>
  <si>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</si>
  <si>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</si>
  <si>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</si>
  <si>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</si>
  <si>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</si>
  <si>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</si>
  <si>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</si>
  <si>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</si>
  <si>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</si>
  <si>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</si>
  <si>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</si>
  <si>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</si>
  <si>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</si>
  <si>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</si>
  <si>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</si>
  <si>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</si>
  <si>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</si>
  <si>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</si>
  <si>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</si>
  <si>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</si>
  <si>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</si>
  <si>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</si>
  <si>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</si>
  <si>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</si>
  <si>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</si>
  <si>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</si>
  <si>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</si>
  <si>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</si>
  <si>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</si>
  <si>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</si>
  <si>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</si>
  <si>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</si>
  <si>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</si>
  <si>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</si>
  <si>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</si>
  <si>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</si>
  <si>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</si>
  <si>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</si>
  <si>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</si>
  <si>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</si>
  <si>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</si>
  <si>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</si>
  <si>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</si>
  <si>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</si>
  <si>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</si>
  <si>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</si>
  <si>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</si>
  <si>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</si>
  <si>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</si>
  <si>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</si>
  <si>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</si>
  <si>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</si>
  <si>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</si>
  <si>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</si>
  <si>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</si>
  <si>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</si>
  <si>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</si>
  <si>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</si>
  <si>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</si>
  <si>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</si>
  <si>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</si>
  <si>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</si>
  <si>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</si>
  <si>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</si>
  <si>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</si>
  <si>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</si>
  <si>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</si>
  <si>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</si>
  <si>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</si>
  <si>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</si>
  <si>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</si>
  <si>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</si>
  <si>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</si>
  <si>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</si>
  <si>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</si>
  <si>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</si>
  <si>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</si>
  <si>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</si>
  <si>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</si>
  <si>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</si>
  <si>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</si>
  <si>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</si>
  <si>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</si>
  <si>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</si>
  <si>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</si>
  <si>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</si>
  <si>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</si>
  <si>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</si>
  <si>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</si>
  <si>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</si>
  <si>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</si>
  <si>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</si>
  <si>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</si>
  <si>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</si>
  <si>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</si>
  <si>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</si>
  <si>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</si>
  <si>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</si>
  <si>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</si>
  <si>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</si>
  <si>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</si>
  <si>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</si>
  <si>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</si>
  <si>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</si>
  <si>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</si>
  <si>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</si>
  <si>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</si>
  <si>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</si>
  <si>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</si>
  <si>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</si>
  <si>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</si>
  <si>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</si>
  <si>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</si>
  <si>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</si>
  <si>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</si>
  <si>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</si>
  <si>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</si>
  <si>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</si>
  <si>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</si>
  <si>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</si>
  <si>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</si>
  <si>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</si>
  <si>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</si>
  <si>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</si>
  <si>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</si>
  <si>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</si>
  <si>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</si>
  <si>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</si>
  <si>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</si>
  <si>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</si>
  <si>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</si>
  <si>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</si>
  <si>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</si>
  <si>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</si>
  <si>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</si>
  <si>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</si>
  <si>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</si>
  <si>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</si>
  <si>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</si>
  <si>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</si>
  <si>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</si>
  <si>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</si>
  <si>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</si>
  <si>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</si>
  <si>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</si>
  <si>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</si>
  <si>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</si>
  <si>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</si>
  <si>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</si>
  <si>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</si>
  <si>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</si>
  <si>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</si>
  <si>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</si>
  <si>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</si>
  <si>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</si>
  <si>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</si>
  <si>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</si>
  <si>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</si>
  <si>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</si>
  <si>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</si>
  <si>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</si>
  <si>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</si>
  <si>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</si>
  <si>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</si>
  <si>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</si>
  <si>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</si>
  <si>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</si>
  <si>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</si>
  <si>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</si>
  <si>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</si>
  <si>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</si>
  <si>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</si>
  <si>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</si>
  <si>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</si>
  <si>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</si>
  <si>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</si>
  <si>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</si>
  <si>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</si>
  <si>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</si>
  <si>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</si>
  <si>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</si>
  <si>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</si>
  <si>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</si>
  <si>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</si>
  <si>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</si>
  <si>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</si>
  <si>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</si>
  <si>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</si>
  <si>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</si>
  <si>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</si>
  <si>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</si>
  <si>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</si>
  <si>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</si>
  <si>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</si>
  <si>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</si>
  <si>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</si>
  <si>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</si>
  <si>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</si>
  <si>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</si>
  <si>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</si>
  <si>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</si>
  <si>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</si>
  <si>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</si>
  <si>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</si>
  <si>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</si>
  <si>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</si>
  <si>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</si>
  <si>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</si>
  <si>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</si>
  <si>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</si>
  <si>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</si>
  <si>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</si>
  <si>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</si>
  <si>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</si>
  <si>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</si>
  <si>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</si>
  <si>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</si>
  <si>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</si>
  <si>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</si>
  <si>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</si>
  <si>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</si>
  <si>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</si>
  <si>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</si>
  <si>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</si>
  <si>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</si>
  <si>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</si>
  <si>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</si>
  <si>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</si>
  <si>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</si>
  <si>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</si>
  <si>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</si>
  <si>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</si>
  <si>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</si>
  <si>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</si>
  <si>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</si>
  <si>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</si>
  <si>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</si>
  <si>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</si>
  <si>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</si>
  <si>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</si>
  <si>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</si>
  <si>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</si>
  <si>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</si>
  <si>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</si>
  <si>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</si>
  <si>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</si>
  <si>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</si>
  <si>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</si>
  <si>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</si>
  <si>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</si>
  <si>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</si>
  <si>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</si>
  <si>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</si>
  <si>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</si>
  <si>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</si>
  <si>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</si>
  <si>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</si>
  <si>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</si>
  <si>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</si>
  <si>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</si>
  <si>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</si>
  <si>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</si>
  <si>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</si>
  <si>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</si>
  <si>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</si>
  <si>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</si>
  <si>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</si>
  <si>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</si>
  <si>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</si>
  <si>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</si>
  <si>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</si>
  <si>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</si>
  <si>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</si>
  <si>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</si>
  <si>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</si>
  <si>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</si>
  <si>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</si>
  <si>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</si>
  <si>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</si>
  <si>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</si>
  <si>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</si>
  <si>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</si>
  <si>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</si>
  <si>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31000</t>
  </si>
  <si>
    <t>廃棄物処理事業経費（市区町村の合計）（平成30年度実績）</t>
    <phoneticPr fontId="3"/>
  </si>
  <si>
    <t>廃棄物処理事業経費（一部事務組合・広域連合の合計）（平成30年度実績）</t>
    <phoneticPr fontId="3"/>
  </si>
  <si>
    <t>廃棄物処理事業経費（市区町村及び一部事務組合・広域連合の合計）【歳入】（平成30年度実績）</t>
    <phoneticPr fontId="3"/>
  </si>
  <si>
    <t>廃棄物処理事業経費（市区町村及び一部事務組合・広域連合の合計）【歳出】（平成30年度実績）</t>
    <phoneticPr fontId="3"/>
  </si>
  <si>
    <t>廃棄物処理事業経費【分担金の合計】（平成30年度実績）</t>
    <phoneticPr fontId="3"/>
  </si>
  <si>
    <t>廃棄物処理事業経費【市区町村分担金の合計（平成30年度実績）</t>
    <phoneticPr fontId="3"/>
  </si>
  <si>
    <t>31201</t>
  </si>
  <si>
    <t>鳥取市</t>
  </si>
  <si>
    <t/>
  </si>
  <si>
    <t>31827</t>
  </si>
  <si>
    <t>鳥取県東部広域行政管理組合</t>
  </si>
  <si>
    <t>31202</t>
  </si>
  <si>
    <t>米子市</t>
  </si>
  <si>
    <t>31829</t>
  </si>
  <si>
    <t>鳥取県西部広域行政管理組合</t>
  </si>
  <si>
    <t>31203</t>
  </si>
  <si>
    <t>倉吉市</t>
  </si>
  <si>
    <t>31835</t>
  </si>
  <si>
    <t>鳥取県中部ふるさと広域連合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</si>
  <si>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</si>
  <si>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</si>
  <si>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</si>
  <si>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</si>
  <si>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</si>
  <si>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</si>
  <si>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</si>
  <si>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</si>
  <si>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東部広域行政管理組合</t>
  </si>
  <si>
    <t>31329</t>
  </si>
  <si>
    <t>八頭町</t>
  </si>
  <si>
    <t>31364</t>
  </si>
  <si>
    <t>三朝町</t>
  </si>
  <si>
    <t>鳥取中部ふるさと広域連合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</si>
  <si>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</si>
  <si>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</si>
  <si>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</si>
  <si>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</si>
  <si>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</si>
  <si>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</si>
  <si>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</si>
  <si>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</si>
  <si>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</si>
  <si>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</si>
  <si>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</si>
  <si>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南部町</t>
  </si>
  <si>
    <t>31825</t>
  </si>
  <si>
    <t>南部町・伯耆町清掃施設管理組合</t>
  </si>
  <si>
    <t>31390</t>
  </si>
  <si>
    <t>伯耆町</t>
  </si>
  <si>
    <t>31401</t>
  </si>
  <si>
    <t>日南町</t>
  </si>
  <si>
    <t>31812</t>
  </si>
  <si>
    <t>日野町江府町日南町衛生施設組合</t>
  </si>
  <si>
    <t>31402</t>
  </si>
  <si>
    <t>日野町</t>
  </si>
  <si>
    <t>31403</t>
  </si>
  <si>
    <t>江府町</t>
  </si>
  <si>
    <t>日野町・江府町・日南町衛生施設組合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</si>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</sst>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14" xfId="6" applyFont="1" applyFill="1" applyBorder="1" applyAlignment="1">
      <alignment horizontal="center"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3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36</v>
      </c>
      <c r="B7" s="154" t="s">
        <v>317</v>
      </c>
      <c r="C7" s="138" t="s">
        <v>33</v>
      </c>
      <c r="D7" s="140">
        <f>SUM(E7,+L7)</f>
        <v>9795350</v>
      </c>
      <c r="E7" s="140">
        <f>SUM(F7:I7,K7)</f>
        <v>4070722</v>
      </c>
      <c r="F7" s="140">
        <f>SUM(F$8:F$207)</f>
        <v>513085</v>
      </c>
      <c r="G7" s="140">
        <f>SUM(G$8:G$207)</f>
        <v>6753</v>
      </c>
      <c r="H7" s="140">
        <f>SUM(H$8:H$207)</f>
        <v>1251800</v>
      </c>
      <c r="I7" s="140">
        <f>SUM(I$8:I$207)</f>
        <v>1683364</v>
      </c>
      <c r="J7" s="143" t="s">
        <v>314</v>
      </c>
      <c r="K7" s="140">
        <f>SUM(K$8:K$207)</f>
        <v>615720</v>
      </c>
      <c r="L7" s="140">
        <f>SUM(L$8:L$207)</f>
        <v>5724628</v>
      </c>
      <c r="M7" s="140">
        <f>SUM(N7,+U7)</f>
        <v>764541</v>
      </c>
      <c r="N7" s="140">
        <f>SUM(O7:R7,T7)</f>
        <v>21155</v>
      </c>
      <c r="O7" s="140">
        <f>SUM(O$8:O$207)</f>
        <v>0</v>
      </c>
      <c r="P7" s="140">
        <f>SUM(P$8:P$207)</f>
        <v>0</v>
      </c>
      <c r="Q7" s="140">
        <f>SUM(Q$8:Q$207)</f>
        <v>0</v>
      </c>
      <c r="R7" s="140">
        <f>SUM(R$8:R$207)</f>
        <v>18894</v>
      </c>
      <c r="S7" s="143" t="s">
        <v>314</v>
      </c>
      <c r="T7" s="140">
        <f>SUM(T$8:T$207)</f>
        <v>2261</v>
      </c>
      <c r="U7" s="140">
        <f>SUM(U$8:U$207)</f>
        <v>743386</v>
      </c>
      <c r="V7" s="140">
        <f t="shared" ref="V7:AA7" si="0">+SUM(D7,M7)</f>
        <v>10559891</v>
      </c>
      <c r="W7" s="140">
        <f t="shared" si="0"/>
        <v>4091877</v>
      </c>
      <c r="X7" s="140">
        <f t="shared" si="0"/>
        <v>513085</v>
      </c>
      <c r="Y7" s="140">
        <f t="shared" si="0"/>
        <v>6753</v>
      </c>
      <c r="Z7" s="140">
        <f t="shared" si="0"/>
        <v>1251800</v>
      </c>
      <c r="AA7" s="140">
        <f t="shared" si="0"/>
        <v>1702258</v>
      </c>
      <c r="AB7" s="142" t="str">
        <f>IF(+SUM(J7,S7)=0,"-",+SUM(J7,S7))</f>
        <v>-</v>
      </c>
      <c r="AC7" s="140">
        <f>+SUM(K7,T7)</f>
        <v>617981</v>
      </c>
      <c r="AD7" s="140">
        <f>+SUM(L7,U7)</f>
        <v>6468014</v>
      </c>
      <c r="AE7" s="140">
        <f>SUM(AF7,+AK7)</f>
        <v>1602280</v>
      </c>
      <c r="AF7" s="140">
        <f>SUM(AG7:AJ7)</f>
        <v>1602280</v>
      </c>
      <c r="AG7" s="140">
        <f t="shared" ref="AG7:AL7" si="1">SUM(AG$8:AG$207)</f>
        <v>0</v>
      </c>
      <c r="AH7" s="140">
        <f t="shared" si="1"/>
        <v>1602280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1060275</v>
      </c>
      <c r="AM7" s="140">
        <f>SUM(AN7,AS7,AW7,AX7,BD7)</f>
        <v>5264540</v>
      </c>
      <c r="AN7" s="140">
        <f>SUM(AO7:AR7)</f>
        <v>424285</v>
      </c>
      <c r="AO7" s="140">
        <f>SUM(AO$8:AO$207)</f>
        <v>286759</v>
      </c>
      <c r="AP7" s="140">
        <f>SUM(AP$8:AP$207)</f>
        <v>48666</v>
      </c>
      <c r="AQ7" s="140">
        <f>SUM(AQ$8:AQ$207)</f>
        <v>67420</v>
      </c>
      <c r="AR7" s="140">
        <f>SUM(AR$8:AR$207)</f>
        <v>21440</v>
      </c>
      <c r="AS7" s="140">
        <f>SUM(AT7:AV7)</f>
        <v>545229</v>
      </c>
      <c r="AT7" s="140">
        <f>SUM(AT$8:AT$207)</f>
        <v>258923</v>
      </c>
      <c r="AU7" s="140">
        <f>SUM(AU$8:AU$207)</f>
        <v>286228</v>
      </c>
      <c r="AV7" s="140">
        <f>SUM(AV$8:AV$207)</f>
        <v>78</v>
      </c>
      <c r="AW7" s="140">
        <f>SUM(AW$8:AW$207)</f>
        <v>0</v>
      </c>
      <c r="AX7" s="140">
        <f>SUM(AY7:BB7)</f>
        <v>4291203</v>
      </c>
      <c r="AY7" s="140">
        <f t="shared" ref="AY7:BE7" si="2">SUM(AY$8:AY$207)</f>
        <v>2362524</v>
      </c>
      <c r="AZ7" s="140">
        <f t="shared" si="2"/>
        <v>1880020</v>
      </c>
      <c r="BA7" s="140">
        <f t="shared" si="2"/>
        <v>2970</v>
      </c>
      <c r="BB7" s="140">
        <f t="shared" si="2"/>
        <v>45689</v>
      </c>
      <c r="BC7" s="140">
        <f t="shared" si="2"/>
        <v>1630092</v>
      </c>
      <c r="BD7" s="140">
        <f t="shared" si="2"/>
        <v>3823</v>
      </c>
      <c r="BE7" s="140">
        <f t="shared" si="2"/>
        <v>238163</v>
      </c>
      <c r="BF7" s="140">
        <f>SUM(AE7,+AM7,+BE7)</f>
        <v>7104983</v>
      </c>
      <c r="BG7" s="140">
        <f>SUM(BH7,+BM7)</f>
        <v>0</v>
      </c>
      <c r="BH7" s="140">
        <f>SUM(BI7:BL7)</f>
        <v>0</v>
      </c>
      <c r="BI7" s="140">
        <f t="shared" ref="BI7:BN7" si="3">SUM(BI$8:BI$207)</f>
        <v>0</v>
      </c>
      <c r="BJ7" s="140">
        <f t="shared" si="3"/>
        <v>0</v>
      </c>
      <c r="BK7" s="140">
        <f t="shared" si="3"/>
        <v>0</v>
      </c>
      <c r="BL7" s="140">
        <f t="shared" si="3"/>
        <v>0</v>
      </c>
      <c r="BM7" s="140">
        <f t="shared" si="3"/>
        <v>0</v>
      </c>
      <c r="BN7" s="140">
        <f t="shared" si="3"/>
        <v>5548</v>
      </c>
      <c r="BO7" s="140">
        <f>SUM(BP7,BU7,BY7,BZ7,CF7)</f>
        <v>43370</v>
      </c>
      <c r="BP7" s="140">
        <f>SUM(BQ7:BT7)</f>
        <v>12956</v>
      </c>
      <c r="BQ7" s="140">
        <f>SUM(BQ$8:BQ$207)</f>
        <v>11980</v>
      </c>
      <c r="BR7" s="140">
        <f>SUM(BR$8:BR$207)</f>
        <v>976</v>
      </c>
      <c r="BS7" s="140">
        <f>SUM(BS$8:BS$207)</f>
        <v>0</v>
      </c>
      <c r="BT7" s="140">
        <f>SUM(BT$8:BT$207)</f>
        <v>0</v>
      </c>
      <c r="BU7" s="140">
        <f>SUM(BV7:BX7)</f>
        <v>78</v>
      </c>
      <c r="BV7" s="140">
        <f>SUM(BV$8:BV$207)</f>
        <v>0</v>
      </c>
      <c r="BW7" s="140">
        <f>SUM(BW$8:BW$207)</f>
        <v>78</v>
      </c>
      <c r="BX7" s="140">
        <f>SUM(BX$8:BX$207)</f>
        <v>0</v>
      </c>
      <c r="BY7" s="140">
        <f>SUM(BY$8:BY$207)</f>
        <v>0</v>
      </c>
      <c r="BZ7" s="140">
        <f>SUM(CA7:CD7)</f>
        <v>30336</v>
      </c>
      <c r="CA7" s="140">
        <f t="shared" ref="CA7:CG7" si="4">SUM(CA$8:CA$207)</f>
        <v>29030</v>
      </c>
      <c r="CB7" s="140">
        <f t="shared" si="4"/>
        <v>0</v>
      </c>
      <c r="CC7" s="140">
        <f t="shared" si="4"/>
        <v>0</v>
      </c>
      <c r="CD7" s="140">
        <f t="shared" si="4"/>
        <v>1306</v>
      </c>
      <c r="CE7" s="140">
        <f t="shared" si="4"/>
        <v>687316</v>
      </c>
      <c r="CF7" s="140">
        <f t="shared" si="4"/>
        <v>0</v>
      </c>
      <c r="CG7" s="140">
        <f t="shared" si="4"/>
        <v>28307</v>
      </c>
      <c r="CH7" s="140">
        <f>SUM(BG7,+BO7,+CG7)</f>
        <v>71677</v>
      </c>
      <c r="CI7" s="140">
        <f t="shared" ref="CI7:DJ7" si="5">SUM(AE7,+BG7)</f>
        <v>1602280</v>
      </c>
      <c r="CJ7" s="140">
        <f t="shared" si="5"/>
        <v>1602280</v>
      </c>
      <c r="CK7" s="140">
        <f t="shared" si="5"/>
        <v>0</v>
      </c>
      <c r="CL7" s="140">
        <f t="shared" si="5"/>
        <v>1602280</v>
      </c>
      <c r="CM7" s="140">
        <f t="shared" si="5"/>
        <v>0</v>
      </c>
      <c r="CN7" s="140">
        <f t="shared" si="5"/>
        <v>0</v>
      </c>
      <c r="CO7" s="140">
        <f t="shared" si="5"/>
        <v>0</v>
      </c>
      <c r="CP7" s="140">
        <f t="shared" si="5"/>
        <v>1065823</v>
      </c>
      <c r="CQ7" s="140">
        <f t="shared" si="5"/>
        <v>5307910</v>
      </c>
      <c r="CR7" s="140">
        <f t="shared" si="5"/>
        <v>437241</v>
      </c>
      <c r="CS7" s="140">
        <f t="shared" si="5"/>
        <v>298739</v>
      </c>
      <c r="CT7" s="140">
        <f t="shared" si="5"/>
        <v>49642</v>
      </c>
      <c r="CU7" s="140">
        <f t="shared" si="5"/>
        <v>67420</v>
      </c>
      <c r="CV7" s="140">
        <f t="shared" si="5"/>
        <v>21440</v>
      </c>
      <c r="CW7" s="140">
        <f t="shared" si="5"/>
        <v>545307</v>
      </c>
      <c r="CX7" s="140">
        <f t="shared" si="5"/>
        <v>258923</v>
      </c>
      <c r="CY7" s="140">
        <f t="shared" si="5"/>
        <v>286306</v>
      </c>
      <c r="CZ7" s="140">
        <f t="shared" si="5"/>
        <v>78</v>
      </c>
      <c r="DA7" s="140">
        <f t="shared" si="5"/>
        <v>0</v>
      </c>
      <c r="DB7" s="140">
        <f t="shared" si="5"/>
        <v>4321539</v>
      </c>
      <c r="DC7" s="140">
        <f t="shared" si="5"/>
        <v>2391554</v>
      </c>
      <c r="DD7" s="140">
        <f t="shared" si="5"/>
        <v>1880020</v>
      </c>
      <c r="DE7" s="140">
        <f t="shared" si="5"/>
        <v>2970</v>
      </c>
      <c r="DF7" s="140">
        <f t="shared" si="5"/>
        <v>46995</v>
      </c>
      <c r="DG7" s="140">
        <f t="shared" si="5"/>
        <v>2317408</v>
      </c>
      <c r="DH7" s="140">
        <f t="shared" si="5"/>
        <v>3823</v>
      </c>
      <c r="DI7" s="140">
        <f t="shared" si="5"/>
        <v>266470</v>
      </c>
      <c r="DJ7" s="140">
        <f t="shared" si="5"/>
        <v>7176660</v>
      </c>
    </row>
    <row r="8" spans="1:114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2246491</v>
      </c>
      <c r="E8" s="121">
        <f>SUM(F8:I8,K8)</f>
        <v>715993</v>
      </c>
      <c r="F8" s="121">
        <v>0</v>
      </c>
      <c r="G8" s="121">
        <v>0</v>
      </c>
      <c r="H8" s="121">
        <v>0</v>
      </c>
      <c r="I8" s="121">
        <v>638754</v>
      </c>
      <c r="J8" s="122" t="s">
        <v>376</v>
      </c>
      <c r="K8" s="121">
        <v>77239</v>
      </c>
      <c r="L8" s="121">
        <v>1530498</v>
      </c>
      <c r="M8" s="121">
        <f>SUM(N8,+U8)</f>
        <v>235311</v>
      </c>
      <c r="N8" s="121">
        <f>SUM(O8:R8,T8)</f>
        <v>8</v>
      </c>
      <c r="O8" s="121">
        <v>0</v>
      </c>
      <c r="P8" s="121">
        <v>0</v>
      </c>
      <c r="Q8" s="121">
        <v>0</v>
      </c>
      <c r="R8" s="121">
        <v>8</v>
      </c>
      <c r="S8" s="122" t="s">
        <v>376</v>
      </c>
      <c r="T8" s="121">
        <v>0</v>
      </c>
      <c r="U8" s="121">
        <v>235303</v>
      </c>
      <c r="V8" s="121">
        <f>+SUM(D8,M8)</f>
        <v>2481802</v>
      </c>
      <c r="W8" s="121">
        <f>+SUM(E8,N8)</f>
        <v>716001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638762</v>
      </c>
      <c r="AB8" s="122" t="str">
        <f>IF(+SUM(J8,S8)=0,"-",+SUM(J8,S8))</f>
        <v>-</v>
      </c>
      <c r="AC8" s="121">
        <f>+SUM(K8,T8)</f>
        <v>77239</v>
      </c>
      <c r="AD8" s="121">
        <f>+SUM(L8,U8)</f>
        <v>1765801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434586</v>
      </c>
      <c r="AM8" s="121">
        <f>SUM(AN8,AS8,AW8,AX8,BD8)</f>
        <v>1372373</v>
      </c>
      <c r="AN8" s="121">
        <f>SUM(AO8:AR8)</f>
        <v>48180</v>
      </c>
      <c r="AO8" s="121">
        <v>48180</v>
      </c>
      <c r="AP8" s="121">
        <v>0</v>
      </c>
      <c r="AQ8" s="121">
        <v>0</v>
      </c>
      <c r="AR8" s="121">
        <v>0</v>
      </c>
      <c r="AS8" s="121">
        <f>SUM(AT8:AV8)</f>
        <v>102287</v>
      </c>
      <c r="AT8" s="121">
        <v>0</v>
      </c>
      <c r="AU8" s="121">
        <v>102287</v>
      </c>
      <c r="AV8" s="121">
        <v>0</v>
      </c>
      <c r="AW8" s="121">
        <v>0</v>
      </c>
      <c r="AX8" s="121">
        <f>SUM(AY8:BB8)</f>
        <v>1221906</v>
      </c>
      <c r="AY8" s="121">
        <v>868637</v>
      </c>
      <c r="AZ8" s="121">
        <v>353269</v>
      </c>
      <c r="BA8" s="121">
        <v>0</v>
      </c>
      <c r="BB8" s="121">
        <v>0</v>
      </c>
      <c r="BC8" s="121">
        <v>340546</v>
      </c>
      <c r="BD8" s="121">
        <v>0</v>
      </c>
      <c r="BE8" s="121">
        <v>98986</v>
      </c>
      <c r="BF8" s="121">
        <f>SUM(AE8,+AM8,+BE8)</f>
        <v>1471359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10581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10581</v>
      </c>
      <c r="CA8" s="121">
        <v>10581</v>
      </c>
      <c r="CB8" s="121">
        <v>0</v>
      </c>
      <c r="CC8" s="121">
        <v>0</v>
      </c>
      <c r="CD8" s="121">
        <v>0</v>
      </c>
      <c r="CE8" s="121">
        <v>224730</v>
      </c>
      <c r="CF8" s="121">
        <v>0</v>
      </c>
      <c r="CG8" s="121">
        <v>0</v>
      </c>
      <c r="CH8" s="121">
        <f>SUM(BG8,+BO8,+CG8)</f>
        <v>10581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1">
        <f>SUM(AL8,+BN8)</f>
        <v>434586</v>
      </c>
      <c r="CQ8" s="121">
        <f>SUM(AM8,+BO8)</f>
        <v>1382954</v>
      </c>
      <c r="CR8" s="121">
        <f>SUM(AN8,+BP8)</f>
        <v>48180</v>
      </c>
      <c r="CS8" s="121">
        <f>SUM(AO8,+BQ8)</f>
        <v>48180</v>
      </c>
      <c r="CT8" s="121">
        <f>SUM(AP8,+BR8)</f>
        <v>0</v>
      </c>
      <c r="CU8" s="121">
        <f>SUM(AQ8,+BS8)</f>
        <v>0</v>
      </c>
      <c r="CV8" s="121">
        <f>SUM(AR8,+BT8)</f>
        <v>0</v>
      </c>
      <c r="CW8" s="121">
        <f>SUM(AS8,+BU8)</f>
        <v>102287</v>
      </c>
      <c r="CX8" s="121">
        <f>SUM(AT8,+BV8)</f>
        <v>0</v>
      </c>
      <c r="CY8" s="121">
        <f>SUM(AU8,+BW8)</f>
        <v>102287</v>
      </c>
      <c r="CZ8" s="121">
        <f>SUM(AV8,+BX8)</f>
        <v>0</v>
      </c>
      <c r="DA8" s="121">
        <f>SUM(AW8,+BY8)</f>
        <v>0</v>
      </c>
      <c r="DB8" s="121">
        <f>SUM(AX8,+BZ8)</f>
        <v>1232487</v>
      </c>
      <c r="DC8" s="121">
        <f>SUM(AY8,+CA8)</f>
        <v>879218</v>
      </c>
      <c r="DD8" s="121">
        <f>SUM(AZ8,+CB8)</f>
        <v>353269</v>
      </c>
      <c r="DE8" s="121">
        <f>SUM(BA8,+CC8)</f>
        <v>0</v>
      </c>
      <c r="DF8" s="121">
        <f>SUM(BB8,+CD8)</f>
        <v>0</v>
      </c>
      <c r="DG8" s="121">
        <f>SUM(BC8,+CE8)</f>
        <v>565276</v>
      </c>
      <c r="DH8" s="121">
        <f>SUM(BD8,+CF8)</f>
        <v>0</v>
      </c>
      <c r="DI8" s="121">
        <f>SUM(BE8,+CG8)</f>
        <v>98986</v>
      </c>
      <c r="DJ8" s="121">
        <f>SUM(BF8,+CH8)</f>
        <v>1481940</v>
      </c>
    </row>
    <row r="9" spans="1:114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4083919</v>
      </c>
      <c r="E9" s="121">
        <f>SUM(F9:I9,K9)</f>
        <v>2652597</v>
      </c>
      <c r="F9" s="121">
        <v>513085</v>
      </c>
      <c r="G9" s="121">
        <v>1895</v>
      </c>
      <c r="H9" s="121">
        <v>936700</v>
      </c>
      <c r="I9" s="121">
        <v>712334</v>
      </c>
      <c r="J9" s="122" t="s">
        <v>376</v>
      </c>
      <c r="K9" s="121">
        <v>488583</v>
      </c>
      <c r="L9" s="121">
        <v>1431322</v>
      </c>
      <c r="M9" s="121">
        <f>SUM(N9,+U9)</f>
        <v>168876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2" t="s">
        <v>376</v>
      </c>
      <c r="T9" s="121">
        <v>0</v>
      </c>
      <c r="U9" s="121">
        <v>168876</v>
      </c>
      <c r="V9" s="121">
        <f>+SUM(D9,M9)</f>
        <v>4252795</v>
      </c>
      <c r="W9" s="121">
        <f>+SUM(E9,N9)</f>
        <v>2652597</v>
      </c>
      <c r="X9" s="121">
        <f>+SUM(F9,O9)</f>
        <v>513085</v>
      </c>
      <c r="Y9" s="121">
        <f>+SUM(G9,P9)</f>
        <v>1895</v>
      </c>
      <c r="Z9" s="121">
        <f>+SUM(H9,Q9)</f>
        <v>936700</v>
      </c>
      <c r="AA9" s="121">
        <f>+SUM(I9,R9)</f>
        <v>712334</v>
      </c>
      <c r="AB9" s="122" t="str">
        <f>IF(+SUM(J9,S9)=0,"-",+SUM(J9,S9))</f>
        <v>-</v>
      </c>
      <c r="AC9" s="121">
        <f>+SUM(K9,T9)</f>
        <v>488583</v>
      </c>
      <c r="AD9" s="121">
        <f>+SUM(L9,U9)</f>
        <v>1600198</v>
      </c>
      <c r="AE9" s="121">
        <f>SUM(AF9,+AK9)</f>
        <v>1556920</v>
      </c>
      <c r="AF9" s="121">
        <f>SUM(AG9:AJ9)</f>
        <v>1556920</v>
      </c>
      <c r="AG9" s="121">
        <v>0</v>
      </c>
      <c r="AH9" s="121">
        <v>1556920</v>
      </c>
      <c r="AI9" s="121">
        <v>0</v>
      </c>
      <c r="AJ9" s="121">
        <v>0</v>
      </c>
      <c r="AK9" s="121">
        <v>0</v>
      </c>
      <c r="AL9" s="121">
        <v>9313</v>
      </c>
      <c r="AM9" s="121">
        <f>SUM(AN9,AS9,AW9,AX9,BD9)</f>
        <v>2016415</v>
      </c>
      <c r="AN9" s="121">
        <f>SUM(AO9:AR9)</f>
        <v>149389</v>
      </c>
      <c r="AO9" s="121">
        <v>130656</v>
      </c>
      <c r="AP9" s="121">
        <v>18733</v>
      </c>
      <c r="AQ9" s="121">
        <v>0</v>
      </c>
      <c r="AR9" s="121">
        <v>0</v>
      </c>
      <c r="AS9" s="121">
        <f>SUM(AT9:AV9)</f>
        <v>55048</v>
      </c>
      <c r="AT9" s="121">
        <v>5501</v>
      </c>
      <c r="AU9" s="121">
        <v>49547</v>
      </c>
      <c r="AV9" s="121">
        <v>0</v>
      </c>
      <c r="AW9" s="121">
        <v>0</v>
      </c>
      <c r="AX9" s="121">
        <f>SUM(AY9:BB9)</f>
        <v>1811978</v>
      </c>
      <c r="AY9" s="121">
        <v>592404</v>
      </c>
      <c r="AZ9" s="121">
        <v>1187665</v>
      </c>
      <c r="BA9" s="121">
        <v>0</v>
      </c>
      <c r="BB9" s="121">
        <v>31909</v>
      </c>
      <c r="BC9" s="121">
        <v>417175</v>
      </c>
      <c r="BD9" s="121">
        <v>0</v>
      </c>
      <c r="BE9" s="121">
        <v>84096</v>
      </c>
      <c r="BF9" s="121">
        <f>SUM(AE9,+AM9,+BE9)</f>
        <v>3657431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1537</v>
      </c>
      <c r="BP9" s="121">
        <f>SUM(BQ9:BT9)</f>
        <v>976</v>
      </c>
      <c r="BQ9" s="121">
        <v>0</v>
      </c>
      <c r="BR9" s="121">
        <v>976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561</v>
      </c>
      <c r="CA9" s="121">
        <v>0</v>
      </c>
      <c r="CB9" s="121">
        <v>0</v>
      </c>
      <c r="CC9" s="121">
        <v>0</v>
      </c>
      <c r="CD9" s="121">
        <v>561</v>
      </c>
      <c r="CE9" s="121">
        <v>164483</v>
      </c>
      <c r="CF9" s="121">
        <v>0</v>
      </c>
      <c r="CG9" s="121">
        <v>2856</v>
      </c>
      <c r="CH9" s="121">
        <f>SUM(BG9,+BO9,+CG9)</f>
        <v>4393</v>
      </c>
      <c r="CI9" s="121">
        <f>SUM(AE9,+BG9)</f>
        <v>1556920</v>
      </c>
      <c r="CJ9" s="121">
        <f>SUM(AF9,+BH9)</f>
        <v>1556920</v>
      </c>
      <c r="CK9" s="121">
        <f>SUM(AG9,+BI9)</f>
        <v>0</v>
      </c>
      <c r="CL9" s="121">
        <f>SUM(AH9,+BJ9)</f>
        <v>1556920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9313</v>
      </c>
      <c r="CQ9" s="121">
        <f>SUM(AM9,+BO9)</f>
        <v>2017952</v>
      </c>
      <c r="CR9" s="121">
        <f>SUM(AN9,+BP9)</f>
        <v>150365</v>
      </c>
      <c r="CS9" s="121">
        <f>SUM(AO9,+BQ9)</f>
        <v>130656</v>
      </c>
      <c r="CT9" s="121">
        <f>SUM(AP9,+BR9)</f>
        <v>19709</v>
      </c>
      <c r="CU9" s="121">
        <f>SUM(AQ9,+BS9)</f>
        <v>0</v>
      </c>
      <c r="CV9" s="121">
        <f>SUM(AR9,+BT9)</f>
        <v>0</v>
      </c>
      <c r="CW9" s="121">
        <f>SUM(AS9,+BU9)</f>
        <v>55048</v>
      </c>
      <c r="CX9" s="121">
        <f>SUM(AT9,+BV9)</f>
        <v>5501</v>
      </c>
      <c r="CY9" s="121">
        <f>SUM(AU9,+BW9)</f>
        <v>49547</v>
      </c>
      <c r="CZ9" s="121">
        <f>SUM(AV9,+BX9)</f>
        <v>0</v>
      </c>
      <c r="DA9" s="121">
        <f>SUM(AW9,+BY9)</f>
        <v>0</v>
      </c>
      <c r="DB9" s="121">
        <f>SUM(AX9,+BZ9)</f>
        <v>1812539</v>
      </c>
      <c r="DC9" s="121">
        <f>SUM(AY9,+CA9)</f>
        <v>592404</v>
      </c>
      <c r="DD9" s="121">
        <f>SUM(AZ9,+CB9)</f>
        <v>1187665</v>
      </c>
      <c r="DE9" s="121">
        <f>SUM(BA9,+CC9)</f>
        <v>0</v>
      </c>
      <c r="DF9" s="121">
        <f>SUM(BB9,+CD9)</f>
        <v>32470</v>
      </c>
      <c r="DG9" s="121">
        <f>SUM(BC9,+CE9)</f>
        <v>581658</v>
      </c>
      <c r="DH9" s="121">
        <f>SUM(BD9,+CF9)</f>
        <v>0</v>
      </c>
      <c r="DI9" s="121">
        <f>SUM(BE9,+CG9)</f>
        <v>86952</v>
      </c>
      <c r="DJ9" s="121">
        <f>SUM(BF9,+CH9)</f>
        <v>3661824</v>
      </c>
    </row>
    <row r="10" spans="1:114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451657</v>
      </c>
      <c r="E10" s="121">
        <f>SUM(F10:I10,K10)</f>
        <v>53114</v>
      </c>
      <c r="F10" s="121">
        <v>0</v>
      </c>
      <c r="G10" s="121">
        <v>190</v>
      </c>
      <c r="H10" s="121">
        <v>0</v>
      </c>
      <c r="I10" s="121">
        <v>50820</v>
      </c>
      <c r="J10" s="122" t="s">
        <v>376</v>
      </c>
      <c r="K10" s="121">
        <v>2104</v>
      </c>
      <c r="L10" s="121">
        <v>398543</v>
      </c>
      <c r="M10" s="121">
        <f>SUM(N10,+U10)</f>
        <v>64554</v>
      </c>
      <c r="N10" s="121">
        <f>SUM(O10:R10,T10)</f>
        <v>18880</v>
      </c>
      <c r="O10" s="121">
        <v>0</v>
      </c>
      <c r="P10" s="121">
        <v>0</v>
      </c>
      <c r="Q10" s="121">
        <v>0</v>
      </c>
      <c r="R10" s="121">
        <v>18880</v>
      </c>
      <c r="S10" s="122" t="s">
        <v>376</v>
      </c>
      <c r="T10" s="121">
        <v>0</v>
      </c>
      <c r="U10" s="121">
        <v>45674</v>
      </c>
      <c r="V10" s="121">
        <f>+SUM(D10,M10)</f>
        <v>516211</v>
      </c>
      <c r="W10" s="121">
        <f>+SUM(E10,N10)</f>
        <v>71994</v>
      </c>
      <c r="X10" s="121">
        <f>+SUM(F10,O10)</f>
        <v>0</v>
      </c>
      <c r="Y10" s="121">
        <f>+SUM(G10,P10)</f>
        <v>190</v>
      </c>
      <c r="Z10" s="121">
        <f>+SUM(H10,Q10)</f>
        <v>0</v>
      </c>
      <c r="AA10" s="121">
        <f>+SUM(I10,R10)</f>
        <v>69700</v>
      </c>
      <c r="AB10" s="122" t="str">
        <f>IF(+SUM(J10,S10)=0,"-",+SUM(J10,S10))</f>
        <v>-</v>
      </c>
      <c r="AC10" s="121">
        <f>+SUM(K10,T10)</f>
        <v>2104</v>
      </c>
      <c r="AD10" s="121">
        <f>+SUM(L10,U10)</f>
        <v>444217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55925</v>
      </c>
      <c r="AM10" s="121">
        <f>SUM(AN10,AS10,AW10,AX10,BD10)</f>
        <v>206996</v>
      </c>
      <c r="AN10" s="121">
        <f>SUM(AO10:AR10)</f>
        <v>6700</v>
      </c>
      <c r="AO10" s="121">
        <v>6700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200296</v>
      </c>
      <c r="AY10" s="121">
        <v>194548</v>
      </c>
      <c r="AZ10" s="121">
        <v>5748</v>
      </c>
      <c r="BA10" s="121">
        <v>0</v>
      </c>
      <c r="BB10" s="121">
        <v>0</v>
      </c>
      <c r="BC10" s="121">
        <v>161804</v>
      </c>
      <c r="BD10" s="121">
        <v>0</v>
      </c>
      <c r="BE10" s="121">
        <v>26932</v>
      </c>
      <c r="BF10" s="121">
        <f>SUM(AE10,+AM10,+BE10)</f>
        <v>233928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3300</v>
      </c>
      <c r="BO10" s="121">
        <f>SUM(BP10,BU10,BY10,BZ10,CF10)</f>
        <v>25149</v>
      </c>
      <c r="BP10" s="121">
        <f>SUM(BQ10:BT10)</f>
        <v>6700</v>
      </c>
      <c r="BQ10" s="121">
        <v>6700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18449</v>
      </c>
      <c r="CA10" s="121">
        <v>18449</v>
      </c>
      <c r="CB10" s="121">
        <v>0</v>
      </c>
      <c r="CC10" s="121">
        <v>0</v>
      </c>
      <c r="CD10" s="121">
        <v>0</v>
      </c>
      <c r="CE10" s="121">
        <v>35664</v>
      </c>
      <c r="CF10" s="121">
        <v>0</v>
      </c>
      <c r="CG10" s="121">
        <v>441</v>
      </c>
      <c r="CH10" s="121">
        <f>SUM(BG10,+BO10,+CG10)</f>
        <v>25590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59225</v>
      </c>
      <c r="CQ10" s="121">
        <f>SUM(AM10,+BO10)</f>
        <v>232145</v>
      </c>
      <c r="CR10" s="121">
        <f>SUM(AN10,+BP10)</f>
        <v>13400</v>
      </c>
      <c r="CS10" s="121">
        <f>SUM(AO10,+BQ10)</f>
        <v>13400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0</v>
      </c>
      <c r="CX10" s="121">
        <f>SUM(AT10,+BV10)</f>
        <v>0</v>
      </c>
      <c r="CY10" s="121">
        <f>SUM(AU10,+BW10)</f>
        <v>0</v>
      </c>
      <c r="CZ10" s="121">
        <f>SUM(AV10,+BX10)</f>
        <v>0</v>
      </c>
      <c r="DA10" s="121">
        <f>SUM(AW10,+BY10)</f>
        <v>0</v>
      </c>
      <c r="DB10" s="121">
        <f>SUM(AX10,+BZ10)</f>
        <v>218745</v>
      </c>
      <c r="DC10" s="121">
        <f>SUM(AY10,+CA10)</f>
        <v>212997</v>
      </c>
      <c r="DD10" s="121">
        <f>SUM(AZ10,+CB10)</f>
        <v>5748</v>
      </c>
      <c r="DE10" s="121">
        <f>SUM(BA10,+CC10)</f>
        <v>0</v>
      </c>
      <c r="DF10" s="121">
        <f>SUM(BB10,+CD10)</f>
        <v>0</v>
      </c>
      <c r="DG10" s="121">
        <f>SUM(BC10,+CE10)</f>
        <v>197468</v>
      </c>
      <c r="DH10" s="121">
        <f>SUM(BD10,+CF10)</f>
        <v>0</v>
      </c>
      <c r="DI10" s="121">
        <f>SUM(BE10,+CG10)</f>
        <v>27373</v>
      </c>
      <c r="DJ10" s="121">
        <f>SUM(BF10,+CH10)</f>
        <v>259518</v>
      </c>
    </row>
    <row r="11" spans="1:114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553589</v>
      </c>
      <c r="E11" s="121">
        <f>SUM(F11:I11,K11)</f>
        <v>125479</v>
      </c>
      <c r="F11" s="121">
        <v>0</v>
      </c>
      <c r="G11" s="121">
        <v>0</v>
      </c>
      <c r="H11" s="121">
        <v>0</v>
      </c>
      <c r="I11" s="121">
        <v>91762</v>
      </c>
      <c r="J11" s="122" t="s">
        <v>376</v>
      </c>
      <c r="K11" s="121">
        <v>33717</v>
      </c>
      <c r="L11" s="121">
        <v>428110</v>
      </c>
      <c r="M11" s="121">
        <f>SUM(N11,+U11)</f>
        <v>24975</v>
      </c>
      <c r="N11" s="121">
        <f>SUM(O11:R11,T11)</f>
        <v>54</v>
      </c>
      <c r="O11" s="121">
        <v>0</v>
      </c>
      <c r="P11" s="121">
        <v>0</v>
      </c>
      <c r="Q11" s="121">
        <v>0</v>
      </c>
      <c r="R11" s="121">
        <v>0</v>
      </c>
      <c r="S11" s="122" t="s">
        <v>376</v>
      </c>
      <c r="T11" s="121">
        <v>54</v>
      </c>
      <c r="U11" s="121">
        <v>24921</v>
      </c>
      <c r="V11" s="121">
        <f>+SUM(D11,M11)</f>
        <v>578564</v>
      </c>
      <c r="W11" s="121">
        <f>+SUM(E11,N11)</f>
        <v>125533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91762</v>
      </c>
      <c r="AB11" s="122" t="str">
        <f>IF(+SUM(J11,S11)=0,"-",+SUM(J11,S11))</f>
        <v>-</v>
      </c>
      <c r="AC11" s="121">
        <f>+SUM(K11,T11)</f>
        <v>33771</v>
      </c>
      <c r="AD11" s="121">
        <f>+SUM(L11,U11)</f>
        <v>453031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488069</v>
      </c>
      <c r="AN11" s="121">
        <f>SUM(AO11:AR11)</f>
        <v>111539</v>
      </c>
      <c r="AO11" s="121">
        <v>33245</v>
      </c>
      <c r="AP11" s="121">
        <v>29933</v>
      </c>
      <c r="AQ11" s="121">
        <v>48361</v>
      </c>
      <c r="AR11" s="121">
        <v>0</v>
      </c>
      <c r="AS11" s="121">
        <f>SUM(AT11:AV11)</f>
        <v>19954</v>
      </c>
      <c r="AT11" s="121">
        <v>5557</v>
      </c>
      <c r="AU11" s="121">
        <v>14397</v>
      </c>
      <c r="AV11" s="121">
        <v>0</v>
      </c>
      <c r="AW11" s="121">
        <v>0</v>
      </c>
      <c r="AX11" s="121">
        <f>SUM(AY11:BB11)</f>
        <v>356576</v>
      </c>
      <c r="AY11" s="121">
        <v>135441</v>
      </c>
      <c r="AZ11" s="121">
        <v>221135</v>
      </c>
      <c r="BA11" s="121">
        <v>0</v>
      </c>
      <c r="BB11" s="121">
        <v>0</v>
      </c>
      <c r="BC11" s="121">
        <v>61145</v>
      </c>
      <c r="BD11" s="121">
        <v>0</v>
      </c>
      <c r="BE11" s="121">
        <v>4375</v>
      </c>
      <c r="BF11" s="121">
        <f>SUM(AE11,+AM11,+BE11)</f>
        <v>492444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24975</v>
      </c>
      <c r="CH11" s="121">
        <f>SUM(BG11,+BO11,+CG11)</f>
        <v>24975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488069</v>
      </c>
      <c r="CR11" s="121">
        <f>SUM(AN11,+BP11)</f>
        <v>111539</v>
      </c>
      <c r="CS11" s="121">
        <f>SUM(AO11,+BQ11)</f>
        <v>33245</v>
      </c>
      <c r="CT11" s="121">
        <f>SUM(AP11,+BR11)</f>
        <v>29933</v>
      </c>
      <c r="CU11" s="121">
        <f>SUM(AQ11,+BS11)</f>
        <v>48361</v>
      </c>
      <c r="CV11" s="121">
        <f>SUM(AR11,+BT11)</f>
        <v>0</v>
      </c>
      <c r="CW11" s="121">
        <f>SUM(AS11,+BU11)</f>
        <v>19954</v>
      </c>
      <c r="CX11" s="121">
        <f>SUM(AT11,+BV11)</f>
        <v>5557</v>
      </c>
      <c r="CY11" s="121">
        <f>SUM(AU11,+BW11)</f>
        <v>14397</v>
      </c>
      <c r="CZ11" s="121">
        <f>SUM(AV11,+BX11)</f>
        <v>0</v>
      </c>
      <c r="DA11" s="121">
        <f>SUM(AW11,+BY11)</f>
        <v>0</v>
      </c>
      <c r="DB11" s="121">
        <f>SUM(AX11,+BZ11)</f>
        <v>356576</v>
      </c>
      <c r="DC11" s="121">
        <f>SUM(AY11,+CA11)</f>
        <v>135441</v>
      </c>
      <c r="DD11" s="121">
        <f>SUM(AZ11,+CB11)</f>
        <v>221135</v>
      </c>
      <c r="DE11" s="121">
        <f>SUM(BA11,+CC11)</f>
        <v>0</v>
      </c>
      <c r="DF11" s="121">
        <f>SUM(BB11,+CD11)</f>
        <v>0</v>
      </c>
      <c r="DG11" s="121">
        <f>SUM(BC11,+CE11)</f>
        <v>61145</v>
      </c>
      <c r="DH11" s="121">
        <f>SUM(BD11,+CF11)</f>
        <v>0</v>
      </c>
      <c r="DI11" s="121">
        <f>SUM(BE11,+CG11)</f>
        <v>29350</v>
      </c>
      <c r="DJ11" s="121">
        <f>SUM(BF11,+CH11)</f>
        <v>517419</v>
      </c>
    </row>
    <row r="12" spans="1:114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162879</v>
      </c>
      <c r="E12" s="121">
        <f>SUM(F12:I12,K12)</f>
        <v>28842</v>
      </c>
      <c r="F12" s="121">
        <v>0</v>
      </c>
      <c r="G12" s="121">
        <v>0</v>
      </c>
      <c r="H12" s="121">
        <v>15700</v>
      </c>
      <c r="I12" s="121">
        <v>12351</v>
      </c>
      <c r="J12" s="122" t="s">
        <v>376</v>
      </c>
      <c r="K12" s="121">
        <v>791</v>
      </c>
      <c r="L12" s="121">
        <v>134037</v>
      </c>
      <c r="M12" s="121">
        <f>SUM(N12,+U12)</f>
        <v>22360</v>
      </c>
      <c r="N12" s="121">
        <f>SUM(O12:R12,T12)</f>
        <v>6</v>
      </c>
      <c r="O12" s="121">
        <v>0</v>
      </c>
      <c r="P12" s="121">
        <v>0</v>
      </c>
      <c r="Q12" s="121">
        <v>0</v>
      </c>
      <c r="R12" s="121">
        <v>6</v>
      </c>
      <c r="S12" s="122" t="s">
        <v>376</v>
      </c>
      <c r="T12" s="121">
        <v>0</v>
      </c>
      <c r="U12" s="121">
        <v>22354</v>
      </c>
      <c r="V12" s="121">
        <f>+SUM(D12,M12)</f>
        <v>185239</v>
      </c>
      <c r="W12" s="121">
        <f>+SUM(E12,N12)</f>
        <v>28848</v>
      </c>
      <c r="X12" s="121">
        <f>+SUM(F12,O12)</f>
        <v>0</v>
      </c>
      <c r="Y12" s="121">
        <f>+SUM(G12,P12)</f>
        <v>0</v>
      </c>
      <c r="Z12" s="121">
        <f>+SUM(H12,Q12)</f>
        <v>15700</v>
      </c>
      <c r="AA12" s="121">
        <f>+SUM(I12,R12)</f>
        <v>12357</v>
      </c>
      <c r="AB12" s="122" t="str">
        <f>IF(+SUM(J12,S12)=0,"-",+SUM(J12,S12))</f>
        <v>-</v>
      </c>
      <c r="AC12" s="121">
        <f>+SUM(K12,T12)</f>
        <v>791</v>
      </c>
      <c r="AD12" s="121">
        <f>+SUM(L12,U12)</f>
        <v>156391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21965</v>
      </c>
      <c r="AM12" s="121">
        <f>SUM(AN12,AS12,AW12,AX12,BD12)</f>
        <v>116545</v>
      </c>
      <c r="AN12" s="121">
        <f>SUM(AO12:AR12)</f>
        <v>26351</v>
      </c>
      <c r="AO12" s="121">
        <v>26351</v>
      </c>
      <c r="AP12" s="121">
        <v>0</v>
      </c>
      <c r="AQ12" s="121">
        <v>0</v>
      </c>
      <c r="AR12" s="121">
        <v>0</v>
      </c>
      <c r="AS12" s="121">
        <f>SUM(AT12:AV12)</f>
        <v>470</v>
      </c>
      <c r="AT12" s="121">
        <v>0</v>
      </c>
      <c r="AU12" s="121">
        <v>392</v>
      </c>
      <c r="AV12" s="121">
        <v>78</v>
      </c>
      <c r="AW12" s="121">
        <v>0</v>
      </c>
      <c r="AX12" s="121">
        <f>SUM(AY12:BB12)</f>
        <v>89724</v>
      </c>
      <c r="AY12" s="121">
        <v>63590</v>
      </c>
      <c r="AZ12" s="121">
        <v>25946</v>
      </c>
      <c r="BA12" s="121">
        <v>64</v>
      </c>
      <c r="BB12" s="121">
        <v>124</v>
      </c>
      <c r="BC12" s="121">
        <v>21215</v>
      </c>
      <c r="BD12" s="121">
        <v>0</v>
      </c>
      <c r="BE12" s="121">
        <v>3154</v>
      </c>
      <c r="BF12" s="121">
        <f>SUM(AE12,+AM12,+BE12)</f>
        <v>119699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812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78</v>
      </c>
      <c r="BV12" s="121">
        <v>0</v>
      </c>
      <c r="BW12" s="121">
        <v>78</v>
      </c>
      <c r="BX12" s="121">
        <v>0</v>
      </c>
      <c r="BY12" s="121">
        <v>0</v>
      </c>
      <c r="BZ12" s="121">
        <f>SUM(CA12:CD12)</f>
        <v>734</v>
      </c>
      <c r="CA12" s="121">
        <v>0</v>
      </c>
      <c r="CB12" s="121">
        <v>0</v>
      </c>
      <c r="CC12" s="121">
        <v>0</v>
      </c>
      <c r="CD12" s="121">
        <v>734</v>
      </c>
      <c r="CE12" s="121">
        <v>21548</v>
      </c>
      <c r="CF12" s="121">
        <v>0</v>
      </c>
      <c r="CG12" s="121">
        <v>0</v>
      </c>
      <c r="CH12" s="121">
        <f>SUM(BG12,+BO12,+CG12)</f>
        <v>812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21965</v>
      </c>
      <c r="CQ12" s="121">
        <f>SUM(AM12,+BO12)</f>
        <v>117357</v>
      </c>
      <c r="CR12" s="121">
        <f>SUM(AN12,+BP12)</f>
        <v>26351</v>
      </c>
      <c r="CS12" s="121">
        <f>SUM(AO12,+BQ12)</f>
        <v>26351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548</v>
      </c>
      <c r="CX12" s="121">
        <f>SUM(AT12,+BV12)</f>
        <v>0</v>
      </c>
      <c r="CY12" s="121">
        <f>SUM(AU12,+BW12)</f>
        <v>470</v>
      </c>
      <c r="CZ12" s="121">
        <f>SUM(AV12,+BX12)</f>
        <v>78</v>
      </c>
      <c r="DA12" s="121">
        <f>SUM(AW12,+BY12)</f>
        <v>0</v>
      </c>
      <c r="DB12" s="121">
        <f>SUM(AX12,+BZ12)</f>
        <v>90458</v>
      </c>
      <c r="DC12" s="121">
        <f>SUM(AY12,+CA12)</f>
        <v>63590</v>
      </c>
      <c r="DD12" s="121">
        <f>SUM(AZ12,+CB12)</f>
        <v>25946</v>
      </c>
      <c r="DE12" s="121">
        <f>SUM(BA12,+CC12)</f>
        <v>64</v>
      </c>
      <c r="DF12" s="121">
        <f>SUM(BB12,+CD12)</f>
        <v>858</v>
      </c>
      <c r="DG12" s="121">
        <f>SUM(BC12,+CE12)</f>
        <v>42763</v>
      </c>
      <c r="DH12" s="121">
        <f>SUM(BD12,+CF12)</f>
        <v>0</v>
      </c>
      <c r="DI12" s="121">
        <f>SUM(BE12,+CG12)</f>
        <v>3154</v>
      </c>
      <c r="DJ12" s="121">
        <f>SUM(BF12,+CH12)</f>
        <v>120511</v>
      </c>
    </row>
    <row r="13" spans="1:114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18801</v>
      </c>
      <c r="E13" s="121">
        <f>SUM(F13:I13,K13)</f>
        <v>8864</v>
      </c>
      <c r="F13" s="121">
        <v>0</v>
      </c>
      <c r="G13" s="121">
        <v>0</v>
      </c>
      <c r="H13" s="121">
        <v>4400</v>
      </c>
      <c r="I13" s="121">
        <v>4443</v>
      </c>
      <c r="J13" s="122" t="s">
        <v>376</v>
      </c>
      <c r="K13" s="121">
        <v>21</v>
      </c>
      <c r="L13" s="121">
        <v>9937</v>
      </c>
      <c r="M13" s="121">
        <f>SUM(N13,+U13)</f>
        <v>5792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2" t="s">
        <v>376</v>
      </c>
      <c r="T13" s="121">
        <v>0</v>
      </c>
      <c r="U13" s="121">
        <v>5792</v>
      </c>
      <c r="V13" s="121">
        <f>+SUM(D13,M13)</f>
        <v>24593</v>
      </c>
      <c r="W13" s="121">
        <f>+SUM(E13,N13)</f>
        <v>8864</v>
      </c>
      <c r="X13" s="121">
        <f>+SUM(F13,O13)</f>
        <v>0</v>
      </c>
      <c r="Y13" s="121">
        <f>+SUM(G13,P13)</f>
        <v>0</v>
      </c>
      <c r="Z13" s="121">
        <f>+SUM(H13,Q13)</f>
        <v>4400</v>
      </c>
      <c r="AA13" s="121">
        <f>+SUM(I13,R13)</f>
        <v>4443</v>
      </c>
      <c r="AB13" s="122" t="str">
        <f>IF(+SUM(J13,S13)=0,"-",+SUM(J13,S13))</f>
        <v>-</v>
      </c>
      <c r="AC13" s="121">
        <f>+SUM(K13,T13)</f>
        <v>21</v>
      </c>
      <c r="AD13" s="121">
        <f>+SUM(L13,U13)</f>
        <v>15729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6265</v>
      </c>
      <c r="AM13" s="121">
        <f>SUM(AN13,AS13,AW13,AX13,BD13)</f>
        <v>6825</v>
      </c>
      <c r="AN13" s="121">
        <f>SUM(AO13:AR13)</f>
        <v>6825</v>
      </c>
      <c r="AO13" s="121">
        <v>6825</v>
      </c>
      <c r="AP13" s="121">
        <v>0</v>
      </c>
      <c r="AQ13" s="121">
        <v>0</v>
      </c>
      <c r="AR13" s="121">
        <v>0</v>
      </c>
      <c r="AS13" s="121">
        <f>SUM(AT13:AV13)</f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5711</v>
      </c>
      <c r="BD13" s="121">
        <v>0</v>
      </c>
      <c r="BE13" s="121">
        <v>0</v>
      </c>
      <c r="BF13" s="121">
        <f>SUM(AE13,+AM13,+BE13)</f>
        <v>6825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759</v>
      </c>
      <c r="BP13" s="121">
        <f>SUM(BQ13:BT13)</f>
        <v>759</v>
      </c>
      <c r="BQ13" s="121">
        <v>759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5033</v>
      </c>
      <c r="CF13" s="121">
        <v>0</v>
      </c>
      <c r="CG13" s="121">
        <v>0</v>
      </c>
      <c r="CH13" s="121">
        <f>SUM(BG13,+BO13,+CG13)</f>
        <v>759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1">
        <f>SUM(AL13,+BN13)</f>
        <v>6265</v>
      </c>
      <c r="CQ13" s="121">
        <f>SUM(AM13,+BO13)</f>
        <v>7584</v>
      </c>
      <c r="CR13" s="121">
        <f>SUM(AN13,+BP13)</f>
        <v>7584</v>
      </c>
      <c r="CS13" s="121">
        <f>SUM(AO13,+BQ13)</f>
        <v>7584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0</v>
      </c>
      <c r="CX13" s="121">
        <f>SUM(AT13,+BV13)</f>
        <v>0</v>
      </c>
      <c r="CY13" s="121">
        <f>SUM(AU13,+BW13)</f>
        <v>0</v>
      </c>
      <c r="CZ13" s="121">
        <f>SUM(AV13,+BX13)</f>
        <v>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1">
        <f>SUM(BC13,+CE13)</f>
        <v>10744</v>
      </c>
      <c r="DH13" s="121">
        <f>SUM(BD13,+CF13)</f>
        <v>0</v>
      </c>
      <c r="DI13" s="121">
        <f>SUM(BE13,+CG13)</f>
        <v>0</v>
      </c>
      <c r="DJ13" s="121">
        <f>SUM(BF13,+CH13)</f>
        <v>7584</v>
      </c>
    </row>
    <row r="14" spans="1:114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104354</v>
      </c>
      <c r="E14" s="121">
        <f>SUM(F14:I14,K14)</f>
        <v>21647</v>
      </c>
      <c r="F14" s="121">
        <v>0</v>
      </c>
      <c r="G14" s="121">
        <v>0</v>
      </c>
      <c r="H14" s="121">
        <v>9400</v>
      </c>
      <c r="I14" s="121">
        <v>12247</v>
      </c>
      <c r="J14" s="122" t="s">
        <v>376</v>
      </c>
      <c r="K14" s="121">
        <v>0</v>
      </c>
      <c r="L14" s="121">
        <v>82707</v>
      </c>
      <c r="M14" s="121">
        <f>SUM(N14,+U14)</f>
        <v>17965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2" t="s">
        <v>376</v>
      </c>
      <c r="T14" s="121">
        <v>0</v>
      </c>
      <c r="U14" s="121">
        <v>17965</v>
      </c>
      <c r="V14" s="121">
        <f>+SUM(D14,M14)</f>
        <v>122319</v>
      </c>
      <c r="W14" s="121">
        <f>+SUM(E14,N14)</f>
        <v>21647</v>
      </c>
      <c r="X14" s="121">
        <f>+SUM(F14,O14)</f>
        <v>0</v>
      </c>
      <c r="Y14" s="121">
        <f>+SUM(G14,P14)</f>
        <v>0</v>
      </c>
      <c r="Z14" s="121">
        <f>+SUM(H14,Q14)</f>
        <v>9400</v>
      </c>
      <c r="AA14" s="121">
        <f>+SUM(I14,R14)</f>
        <v>12247</v>
      </c>
      <c r="AB14" s="122" t="str">
        <f>IF(+SUM(J14,S14)=0,"-",+SUM(J14,S14))</f>
        <v>-</v>
      </c>
      <c r="AC14" s="121">
        <f>+SUM(K14,T14)</f>
        <v>0</v>
      </c>
      <c r="AD14" s="121">
        <f>+SUM(L14,U14)</f>
        <v>100672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13164</v>
      </c>
      <c r="AM14" s="121">
        <f>SUM(AN14,AS14,AW14,AX14,BD14)</f>
        <v>78474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78474</v>
      </c>
      <c r="AT14" s="121">
        <v>78474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12716</v>
      </c>
      <c r="BD14" s="121">
        <v>0</v>
      </c>
      <c r="BE14" s="121">
        <v>0</v>
      </c>
      <c r="BF14" s="121">
        <f>SUM(AE14,+AM14,+BE14)</f>
        <v>78474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17965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13164</v>
      </c>
      <c r="CQ14" s="121">
        <f>SUM(AM14,+BO14)</f>
        <v>78474</v>
      </c>
      <c r="CR14" s="121">
        <f>SUM(AN14,+BP14)</f>
        <v>0</v>
      </c>
      <c r="CS14" s="121">
        <f>SUM(AO14,+BQ14)</f>
        <v>0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78474</v>
      </c>
      <c r="CX14" s="121">
        <f>SUM(AT14,+BV14)</f>
        <v>78474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30681</v>
      </c>
      <c r="DH14" s="121">
        <f>SUM(BD14,+CF14)</f>
        <v>0</v>
      </c>
      <c r="DI14" s="121">
        <f>SUM(BE14,+CG14)</f>
        <v>0</v>
      </c>
      <c r="DJ14" s="121">
        <f>SUM(BF14,+CH14)</f>
        <v>78474</v>
      </c>
    </row>
    <row r="15" spans="1:114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242113</v>
      </c>
      <c r="E15" s="121">
        <f>SUM(F15:I15,K15)</f>
        <v>39617</v>
      </c>
      <c r="F15" s="121">
        <v>0</v>
      </c>
      <c r="G15" s="121">
        <v>0</v>
      </c>
      <c r="H15" s="121">
        <v>21500</v>
      </c>
      <c r="I15" s="121">
        <v>18069</v>
      </c>
      <c r="J15" s="122" t="s">
        <v>376</v>
      </c>
      <c r="K15" s="121">
        <v>48</v>
      </c>
      <c r="L15" s="121">
        <v>202496</v>
      </c>
      <c r="M15" s="121">
        <f>SUM(N15,+U15)</f>
        <v>36622</v>
      </c>
      <c r="N15" s="121">
        <f>SUM(O15:R15,T15)</f>
        <v>2</v>
      </c>
      <c r="O15" s="121">
        <v>0</v>
      </c>
      <c r="P15" s="121">
        <v>0</v>
      </c>
      <c r="Q15" s="121">
        <v>0</v>
      </c>
      <c r="R15" s="121">
        <v>0</v>
      </c>
      <c r="S15" s="122" t="s">
        <v>376</v>
      </c>
      <c r="T15" s="121">
        <v>2</v>
      </c>
      <c r="U15" s="121">
        <v>36620</v>
      </c>
      <c r="V15" s="121">
        <f>+SUM(D15,M15)</f>
        <v>278735</v>
      </c>
      <c r="W15" s="121">
        <f>+SUM(E15,N15)</f>
        <v>39619</v>
      </c>
      <c r="X15" s="121">
        <f>+SUM(F15,O15)</f>
        <v>0</v>
      </c>
      <c r="Y15" s="121">
        <f>+SUM(G15,P15)</f>
        <v>0</v>
      </c>
      <c r="Z15" s="121">
        <f>+SUM(H15,Q15)</f>
        <v>21500</v>
      </c>
      <c r="AA15" s="121">
        <f>+SUM(I15,R15)</f>
        <v>18069</v>
      </c>
      <c r="AB15" s="122" t="str">
        <f>IF(+SUM(J15,S15)=0,"-",+SUM(J15,S15))</f>
        <v>-</v>
      </c>
      <c r="AC15" s="121">
        <f>+SUM(K15,T15)</f>
        <v>50</v>
      </c>
      <c r="AD15" s="121">
        <f>+SUM(L15,U15)</f>
        <v>239116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31299</v>
      </c>
      <c r="AM15" s="121">
        <f>SUM(AN15,AS15,AW15,AX15,BD15)</f>
        <v>183069</v>
      </c>
      <c r="AN15" s="121">
        <f>SUM(AO15:AR15)</f>
        <v>4000</v>
      </c>
      <c r="AO15" s="121">
        <v>4000</v>
      </c>
      <c r="AP15" s="121">
        <v>0</v>
      </c>
      <c r="AQ15" s="121">
        <v>0</v>
      </c>
      <c r="AR15" s="121">
        <v>0</v>
      </c>
      <c r="AS15" s="121">
        <f>SUM(AT15:AV15)</f>
        <v>148518</v>
      </c>
      <c r="AT15" s="121">
        <v>148518</v>
      </c>
      <c r="AU15" s="121">
        <v>0</v>
      </c>
      <c r="AV15" s="121">
        <v>0</v>
      </c>
      <c r="AW15" s="121">
        <v>0</v>
      </c>
      <c r="AX15" s="121">
        <f>SUM(AY15:BB15)</f>
        <v>30551</v>
      </c>
      <c r="AY15" s="121">
        <v>0</v>
      </c>
      <c r="AZ15" s="121">
        <v>20592</v>
      </c>
      <c r="BA15" s="121">
        <v>0</v>
      </c>
      <c r="BB15" s="121">
        <v>9959</v>
      </c>
      <c r="BC15" s="121">
        <v>27745</v>
      </c>
      <c r="BD15" s="121">
        <v>0</v>
      </c>
      <c r="BE15" s="121">
        <v>0</v>
      </c>
      <c r="BF15" s="121">
        <f>SUM(AE15,+AM15,+BE15)</f>
        <v>183069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4011</v>
      </c>
      <c r="BP15" s="121">
        <f>SUM(BQ15:BT15)</f>
        <v>4000</v>
      </c>
      <c r="BQ15" s="121">
        <v>4000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11</v>
      </c>
      <c r="CA15" s="121">
        <v>0</v>
      </c>
      <c r="CB15" s="121">
        <v>0</v>
      </c>
      <c r="CC15" s="121">
        <v>0</v>
      </c>
      <c r="CD15" s="121">
        <v>11</v>
      </c>
      <c r="CE15" s="121">
        <v>32611</v>
      </c>
      <c r="CF15" s="121">
        <v>0</v>
      </c>
      <c r="CG15" s="121">
        <v>0</v>
      </c>
      <c r="CH15" s="121">
        <f>SUM(BG15,+BO15,+CG15)</f>
        <v>4011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31299</v>
      </c>
      <c r="CQ15" s="121">
        <f>SUM(AM15,+BO15)</f>
        <v>187080</v>
      </c>
      <c r="CR15" s="121">
        <f>SUM(AN15,+BP15)</f>
        <v>8000</v>
      </c>
      <c r="CS15" s="121">
        <f>SUM(AO15,+BQ15)</f>
        <v>8000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148518</v>
      </c>
      <c r="CX15" s="121">
        <f>SUM(AT15,+BV15)</f>
        <v>148518</v>
      </c>
      <c r="CY15" s="121">
        <f>SUM(AU15,+BW15)</f>
        <v>0</v>
      </c>
      <c r="CZ15" s="121">
        <f>SUM(AV15,+BX15)</f>
        <v>0</v>
      </c>
      <c r="DA15" s="121">
        <f>SUM(AW15,+BY15)</f>
        <v>0</v>
      </c>
      <c r="DB15" s="121">
        <f>SUM(AX15,+BZ15)</f>
        <v>30562</v>
      </c>
      <c r="DC15" s="121">
        <f>SUM(AY15,+CA15)</f>
        <v>0</v>
      </c>
      <c r="DD15" s="121">
        <f>SUM(AZ15,+CB15)</f>
        <v>20592</v>
      </c>
      <c r="DE15" s="121">
        <f>SUM(BA15,+CC15)</f>
        <v>0</v>
      </c>
      <c r="DF15" s="121">
        <f>SUM(BB15,+CD15)</f>
        <v>9970</v>
      </c>
      <c r="DG15" s="121">
        <f>SUM(BC15,+CE15)</f>
        <v>60356</v>
      </c>
      <c r="DH15" s="121">
        <f>SUM(BD15,+CF15)</f>
        <v>0</v>
      </c>
      <c r="DI15" s="121">
        <f>SUM(BE15,+CG15)</f>
        <v>0</v>
      </c>
      <c r="DJ15" s="121">
        <f>SUM(BF15,+CH15)</f>
        <v>187080</v>
      </c>
    </row>
    <row r="16" spans="1:114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103304</v>
      </c>
      <c r="E16" s="121">
        <f>SUM(F16:I16,K16)</f>
        <v>16075</v>
      </c>
      <c r="F16" s="121">
        <v>0</v>
      </c>
      <c r="G16" s="121">
        <v>0</v>
      </c>
      <c r="H16" s="121">
        <v>0</v>
      </c>
      <c r="I16" s="121">
        <v>15111</v>
      </c>
      <c r="J16" s="122" t="s">
        <v>376</v>
      </c>
      <c r="K16" s="121">
        <v>964</v>
      </c>
      <c r="L16" s="121">
        <v>87229</v>
      </c>
      <c r="M16" s="121">
        <f>SUM(N16,+U16)</f>
        <v>8691</v>
      </c>
      <c r="N16" s="121">
        <f>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2" t="s">
        <v>376</v>
      </c>
      <c r="T16" s="121">
        <v>0</v>
      </c>
      <c r="U16" s="121">
        <v>8691</v>
      </c>
      <c r="V16" s="121">
        <f>+SUM(D16,M16)</f>
        <v>111995</v>
      </c>
      <c r="W16" s="121">
        <f>+SUM(E16,N16)</f>
        <v>16075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15111</v>
      </c>
      <c r="AB16" s="122" t="str">
        <f>IF(+SUM(J16,S16)=0,"-",+SUM(J16,S16))</f>
        <v>-</v>
      </c>
      <c r="AC16" s="121">
        <f>+SUM(K16,T16)</f>
        <v>964</v>
      </c>
      <c r="AD16" s="121">
        <f>+SUM(L16,U16)</f>
        <v>95920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31137</v>
      </c>
      <c r="AM16" s="121">
        <f>SUM(AN16,AS16,AW16,AX16,BD16)</f>
        <v>52167</v>
      </c>
      <c r="AN16" s="121">
        <f>SUM(AO16:AR16)</f>
        <v>1965</v>
      </c>
      <c r="AO16" s="121">
        <v>1965</v>
      </c>
      <c r="AP16" s="121">
        <v>0</v>
      </c>
      <c r="AQ16" s="121">
        <v>0</v>
      </c>
      <c r="AR16" s="121">
        <v>0</v>
      </c>
      <c r="AS16" s="121">
        <f>SUM(AT16:AV16)</f>
        <v>240</v>
      </c>
      <c r="AT16" s="121">
        <v>240</v>
      </c>
      <c r="AU16" s="121">
        <v>0</v>
      </c>
      <c r="AV16" s="121">
        <v>0</v>
      </c>
      <c r="AW16" s="121">
        <v>0</v>
      </c>
      <c r="AX16" s="121">
        <f>SUM(AY16:BB16)</f>
        <v>49962</v>
      </c>
      <c r="AY16" s="121">
        <v>49937</v>
      </c>
      <c r="AZ16" s="121">
        <v>0</v>
      </c>
      <c r="BA16" s="121">
        <v>25</v>
      </c>
      <c r="BB16" s="121">
        <v>0</v>
      </c>
      <c r="BC16" s="121">
        <v>17109</v>
      </c>
      <c r="BD16" s="121">
        <v>0</v>
      </c>
      <c r="BE16" s="121">
        <v>2891</v>
      </c>
      <c r="BF16" s="121">
        <f>SUM(AE16,+AM16,+BE16)</f>
        <v>55058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329</v>
      </c>
      <c r="BO16" s="121">
        <f>SUM(BP16,BU16,BY16,BZ16,CF16)</f>
        <v>0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f>SUM(CA16:CD16)</f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8362</v>
      </c>
      <c r="CF16" s="121">
        <v>0</v>
      </c>
      <c r="CG16" s="121">
        <v>0</v>
      </c>
      <c r="CH16" s="121">
        <f>SUM(BG16,+BO16,+CG16)</f>
        <v>0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31466</v>
      </c>
      <c r="CQ16" s="121">
        <f>SUM(AM16,+BO16)</f>
        <v>52167</v>
      </c>
      <c r="CR16" s="121">
        <f>SUM(AN16,+BP16)</f>
        <v>1965</v>
      </c>
      <c r="CS16" s="121">
        <f>SUM(AO16,+BQ16)</f>
        <v>1965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240</v>
      </c>
      <c r="CX16" s="121">
        <f>SUM(AT16,+BV16)</f>
        <v>240</v>
      </c>
      <c r="CY16" s="121">
        <f>SUM(AU16,+BW16)</f>
        <v>0</v>
      </c>
      <c r="CZ16" s="121">
        <f>SUM(AV16,+BX16)</f>
        <v>0</v>
      </c>
      <c r="DA16" s="121">
        <f>SUM(AW16,+BY16)</f>
        <v>0</v>
      </c>
      <c r="DB16" s="121">
        <f>SUM(AX16,+BZ16)</f>
        <v>49962</v>
      </c>
      <c r="DC16" s="121">
        <f>SUM(AY16,+CA16)</f>
        <v>49937</v>
      </c>
      <c r="DD16" s="121">
        <f>SUM(AZ16,+CB16)</f>
        <v>0</v>
      </c>
      <c r="DE16" s="121">
        <f>SUM(BA16,+CC16)</f>
        <v>25</v>
      </c>
      <c r="DF16" s="121">
        <f>SUM(BB16,+CD16)</f>
        <v>0</v>
      </c>
      <c r="DG16" s="121">
        <f>SUM(BC16,+CE16)</f>
        <v>25471</v>
      </c>
      <c r="DH16" s="121">
        <f>SUM(BD16,+CF16)</f>
        <v>0</v>
      </c>
      <c r="DI16" s="121">
        <f>SUM(BE16,+CG16)</f>
        <v>2891</v>
      </c>
      <c r="DJ16" s="121">
        <f>SUM(BF16,+CH16)</f>
        <v>55058</v>
      </c>
    </row>
    <row r="17" spans="1:114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115324</v>
      </c>
      <c r="E17" s="121">
        <f>SUM(F17:I17,K17)</f>
        <v>19984</v>
      </c>
      <c r="F17" s="121">
        <v>0</v>
      </c>
      <c r="G17" s="121">
        <v>0</v>
      </c>
      <c r="H17" s="121">
        <v>0</v>
      </c>
      <c r="I17" s="121">
        <v>18836</v>
      </c>
      <c r="J17" s="122" t="s">
        <v>376</v>
      </c>
      <c r="K17" s="121">
        <v>1148</v>
      </c>
      <c r="L17" s="121">
        <v>95340</v>
      </c>
      <c r="M17" s="121">
        <f>SUM(N17,+U17)</f>
        <v>7719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376</v>
      </c>
      <c r="T17" s="121">
        <v>0</v>
      </c>
      <c r="U17" s="121">
        <v>7719</v>
      </c>
      <c r="V17" s="121">
        <f>+SUM(D17,M17)</f>
        <v>123043</v>
      </c>
      <c r="W17" s="121">
        <f>+SUM(E17,N17)</f>
        <v>19984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18836</v>
      </c>
      <c r="AB17" s="122" t="str">
        <f>IF(+SUM(J17,S17)=0,"-",+SUM(J17,S17))</f>
        <v>-</v>
      </c>
      <c r="AC17" s="121">
        <f>+SUM(K17,T17)</f>
        <v>1148</v>
      </c>
      <c r="AD17" s="121">
        <f>+SUM(L17,U17)</f>
        <v>103059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9168</v>
      </c>
      <c r="AM17" s="121">
        <f>SUM(AN17,AS17,AW17,AX17,BD17)</f>
        <v>60444</v>
      </c>
      <c r="AN17" s="121">
        <f>SUM(AO17:AR17)</f>
        <v>4580</v>
      </c>
      <c r="AO17" s="121">
        <v>4580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55864</v>
      </c>
      <c r="AY17" s="121">
        <v>53232</v>
      </c>
      <c r="AZ17" s="121">
        <v>0</v>
      </c>
      <c r="BA17" s="121">
        <v>2632</v>
      </c>
      <c r="BB17" s="121">
        <v>0</v>
      </c>
      <c r="BC17" s="121">
        <v>45712</v>
      </c>
      <c r="BD17" s="121">
        <v>0</v>
      </c>
      <c r="BE17" s="121">
        <v>0</v>
      </c>
      <c r="BF17" s="121">
        <f>SUM(AE17,+AM17,+BE17)</f>
        <v>60444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317</v>
      </c>
      <c r="BO17" s="121">
        <f>SUM(BP17,BU17,BY17,BZ17,CF17)</f>
        <v>327</v>
      </c>
      <c r="BP17" s="121">
        <f>SUM(BQ17:BT17)</f>
        <v>327</v>
      </c>
      <c r="BQ17" s="121">
        <v>327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7075</v>
      </c>
      <c r="CF17" s="121">
        <v>0</v>
      </c>
      <c r="CG17" s="121">
        <v>0</v>
      </c>
      <c r="CH17" s="121">
        <f>SUM(BG17,+BO17,+CG17)</f>
        <v>327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9485</v>
      </c>
      <c r="CQ17" s="121">
        <f>SUM(AM17,+BO17)</f>
        <v>60771</v>
      </c>
      <c r="CR17" s="121">
        <f>SUM(AN17,+BP17)</f>
        <v>4907</v>
      </c>
      <c r="CS17" s="121">
        <f>SUM(AO17,+BQ17)</f>
        <v>4907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0</v>
      </c>
      <c r="CX17" s="121">
        <f>SUM(AT17,+BV17)</f>
        <v>0</v>
      </c>
      <c r="CY17" s="121">
        <f>SUM(AU17,+BW17)</f>
        <v>0</v>
      </c>
      <c r="CZ17" s="121">
        <f>SUM(AV17,+BX17)</f>
        <v>0</v>
      </c>
      <c r="DA17" s="121">
        <f>SUM(AW17,+BY17)</f>
        <v>0</v>
      </c>
      <c r="DB17" s="121">
        <f>SUM(AX17,+BZ17)</f>
        <v>55864</v>
      </c>
      <c r="DC17" s="121">
        <f>SUM(AY17,+CA17)</f>
        <v>53232</v>
      </c>
      <c r="DD17" s="121">
        <f>SUM(AZ17,+CB17)</f>
        <v>0</v>
      </c>
      <c r="DE17" s="121">
        <f>SUM(BA17,+CC17)</f>
        <v>2632</v>
      </c>
      <c r="DF17" s="121">
        <f>SUM(BB17,+CD17)</f>
        <v>0</v>
      </c>
      <c r="DG17" s="121">
        <f>SUM(BC17,+CE17)</f>
        <v>52787</v>
      </c>
      <c r="DH17" s="121">
        <f>SUM(BD17,+CF17)</f>
        <v>0</v>
      </c>
      <c r="DI17" s="121">
        <f>SUM(BE17,+CG17)</f>
        <v>0</v>
      </c>
      <c r="DJ17" s="121">
        <f>SUM(BF17,+CH17)</f>
        <v>60771</v>
      </c>
    </row>
    <row r="18" spans="1:114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158406</v>
      </c>
      <c r="E18" s="121">
        <f>SUM(F18:I18,K18)</f>
        <v>19930</v>
      </c>
      <c r="F18" s="121">
        <v>0</v>
      </c>
      <c r="G18" s="121">
        <v>2528</v>
      </c>
      <c r="H18" s="121">
        <v>0</v>
      </c>
      <c r="I18" s="121">
        <v>16938</v>
      </c>
      <c r="J18" s="122" t="s">
        <v>376</v>
      </c>
      <c r="K18" s="121">
        <v>464</v>
      </c>
      <c r="L18" s="121">
        <v>138476</v>
      </c>
      <c r="M18" s="121">
        <f>SUM(N18,+U18)</f>
        <v>29256</v>
      </c>
      <c r="N18" s="121">
        <f>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2" t="s">
        <v>376</v>
      </c>
      <c r="T18" s="121">
        <v>0</v>
      </c>
      <c r="U18" s="121">
        <v>29256</v>
      </c>
      <c r="V18" s="121">
        <f>+SUM(D18,M18)</f>
        <v>187662</v>
      </c>
      <c r="W18" s="121">
        <f>+SUM(E18,N18)</f>
        <v>19930</v>
      </c>
      <c r="X18" s="121">
        <f>+SUM(F18,O18)</f>
        <v>0</v>
      </c>
      <c r="Y18" s="121">
        <f>+SUM(G18,P18)</f>
        <v>2528</v>
      </c>
      <c r="Z18" s="121">
        <f>+SUM(H18,Q18)</f>
        <v>0</v>
      </c>
      <c r="AA18" s="121">
        <f>+SUM(I18,R18)</f>
        <v>16938</v>
      </c>
      <c r="AB18" s="122" t="str">
        <f>IF(+SUM(J18,S18)=0,"-",+SUM(J18,S18))</f>
        <v>-</v>
      </c>
      <c r="AC18" s="121">
        <f>+SUM(K18,T18)</f>
        <v>464</v>
      </c>
      <c r="AD18" s="121">
        <f>+SUM(L18,U18)</f>
        <v>167732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9658</v>
      </c>
      <c r="AM18" s="121">
        <f>SUM(AN18,AS18,AW18,AX18,BD18)</f>
        <v>92475</v>
      </c>
      <c r="AN18" s="121">
        <f>SUM(AO18:AR18)</f>
        <v>2684</v>
      </c>
      <c r="AO18" s="121">
        <v>2684</v>
      </c>
      <c r="AP18" s="121">
        <v>0</v>
      </c>
      <c r="AQ18" s="121">
        <v>0</v>
      </c>
      <c r="AR18" s="121">
        <v>0</v>
      </c>
      <c r="AS18" s="121">
        <f>SUM(AT18:AV18)</f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f>SUM(AY18:BB18)</f>
        <v>89791</v>
      </c>
      <c r="AY18" s="121">
        <v>86259</v>
      </c>
      <c r="AZ18" s="121">
        <v>3532</v>
      </c>
      <c r="BA18" s="121">
        <v>0</v>
      </c>
      <c r="BB18" s="121">
        <v>0</v>
      </c>
      <c r="BC18" s="121">
        <v>48346</v>
      </c>
      <c r="BD18" s="121">
        <v>0</v>
      </c>
      <c r="BE18" s="121">
        <v>7927</v>
      </c>
      <c r="BF18" s="121">
        <f>SUM(AE18,+AM18,+BE18)</f>
        <v>100402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1266</v>
      </c>
      <c r="BO18" s="121">
        <f>SUM(BP18,BU18,BY18,BZ18,CF18)</f>
        <v>0</v>
      </c>
      <c r="BP18" s="121">
        <f>SUM(BQ18:BT18)</f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f>SUM(BV18:BX18)</f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27955</v>
      </c>
      <c r="CF18" s="121">
        <v>0</v>
      </c>
      <c r="CG18" s="121">
        <v>35</v>
      </c>
      <c r="CH18" s="121">
        <f>SUM(BG18,+BO18,+CG18)</f>
        <v>35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10924</v>
      </c>
      <c r="CQ18" s="121">
        <f>SUM(AM18,+BO18)</f>
        <v>92475</v>
      </c>
      <c r="CR18" s="121">
        <f>SUM(AN18,+BP18)</f>
        <v>2684</v>
      </c>
      <c r="CS18" s="121">
        <f>SUM(AO18,+BQ18)</f>
        <v>2684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0</v>
      </c>
      <c r="CX18" s="121">
        <f>SUM(AT18,+BV18)</f>
        <v>0</v>
      </c>
      <c r="CY18" s="121">
        <f>SUM(AU18,+BW18)</f>
        <v>0</v>
      </c>
      <c r="CZ18" s="121">
        <f>SUM(AV18,+BX18)</f>
        <v>0</v>
      </c>
      <c r="DA18" s="121">
        <f>SUM(AW18,+BY18)</f>
        <v>0</v>
      </c>
      <c r="DB18" s="121">
        <f>SUM(AX18,+BZ18)</f>
        <v>89791</v>
      </c>
      <c r="DC18" s="121">
        <f>SUM(AY18,+CA18)</f>
        <v>86259</v>
      </c>
      <c r="DD18" s="121">
        <f>SUM(AZ18,+CB18)</f>
        <v>3532</v>
      </c>
      <c r="DE18" s="121">
        <f>SUM(BA18,+CC18)</f>
        <v>0</v>
      </c>
      <c r="DF18" s="121">
        <f>SUM(BB18,+CD18)</f>
        <v>0</v>
      </c>
      <c r="DG18" s="121">
        <f>SUM(BC18,+CE18)</f>
        <v>76301</v>
      </c>
      <c r="DH18" s="121">
        <f>SUM(BD18,+CF18)</f>
        <v>0</v>
      </c>
      <c r="DI18" s="121">
        <f>SUM(BE18,+CG18)</f>
        <v>7962</v>
      </c>
      <c r="DJ18" s="121">
        <f>SUM(BF18,+CH18)</f>
        <v>100437</v>
      </c>
    </row>
    <row r="19" spans="1:114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90865</v>
      </c>
      <c r="E19" s="121">
        <f>SUM(F19:I19,K19)</f>
        <v>16473</v>
      </c>
      <c r="F19" s="121">
        <v>0</v>
      </c>
      <c r="G19" s="121">
        <v>1811</v>
      </c>
      <c r="H19" s="121">
        <v>0</v>
      </c>
      <c r="I19" s="121">
        <v>13833</v>
      </c>
      <c r="J19" s="122" t="s">
        <v>376</v>
      </c>
      <c r="K19" s="121">
        <v>829</v>
      </c>
      <c r="L19" s="121">
        <v>74392</v>
      </c>
      <c r="M19" s="121">
        <f>SUM(N19,+U19)</f>
        <v>6147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376</v>
      </c>
      <c r="T19" s="121">
        <v>0</v>
      </c>
      <c r="U19" s="121">
        <v>6147</v>
      </c>
      <c r="V19" s="121">
        <f>+SUM(D19,M19)</f>
        <v>97012</v>
      </c>
      <c r="W19" s="121">
        <f>+SUM(E19,N19)</f>
        <v>16473</v>
      </c>
      <c r="X19" s="121">
        <f>+SUM(F19,O19)</f>
        <v>0</v>
      </c>
      <c r="Y19" s="121">
        <f>+SUM(G19,P19)</f>
        <v>1811</v>
      </c>
      <c r="Z19" s="121">
        <f>+SUM(H19,Q19)</f>
        <v>0</v>
      </c>
      <c r="AA19" s="121">
        <f>+SUM(I19,R19)</f>
        <v>13833</v>
      </c>
      <c r="AB19" s="122" t="str">
        <f>IF(+SUM(J19,S19)=0,"-",+SUM(J19,S19))</f>
        <v>-</v>
      </c>
      <c r="AC19" s="121">
        <f>+SUM(K19,T19)</f>
        <v>829</v>
      </c>
      <c r="AD19" s="121">
        <f>+SUM(L19,U19)</f>
        <v>80539</v>
      </c>
      <c r="AE19" s="121">
        <f>SUM(AF19,+AK19)</f>
        <v>0</v>
      </c>
      <c r="AF19" s="121">
        <f>SUM(AG19:AJ19)</f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8184</v>
      </c>
      <c r="AM19" s="121">
        <f>SUM(AN19,AS19,AW19,AX19,BD19)</f>
        <v>42223</v>
      </c>
      <c r="AN19" s="121">
        <f>SUM(AO19:AR19)</f>
        <v>2000</v>
      </c>
      <c r="AO19" s="121">
        <v>2000</v>
      </c>
      <c r="AP19" s="121">
        <v>0</v>
      </c>
      <c r="AQ19" s="121">
        <v>0</v>
      </c>
      <c r="AR19" s="121">
        <v>0</v>
      </c>
      <c r="AS19" s="121">
        <f>SUM(AT19:AV19)</f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f>SUM(AY19:BB19)</f>
        <v>40223</v>
      </c>
      <c r="AY19" s="121">
        <v>36131</v>
      </c>
      <c r="AZ19" s="121">
        <v>2247</v>
      </c>
      <c r="BA19" s="121">
        <v>0</v>
      </c>
      <c r="BB19" s="121">
        <v>1845</v>
      </c>
      <c r="BC19" s="121">
        <v>40458</v>
      </c>
      <c r="BD19" s="121">
        <v>0</v>
      </c>
      <c r="BE19" s="121">
        <v>0</v>
      </c>
      <c r="BF19" s="121">
        <f>SUM(AE19,+AM19,+BE19)</f>
        <v>42223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260</v>
      </c>
      <c r="BO19" s="121">
        <f>SUM(BP19,BU19,BY19,BZ19,CF19)</f>
        <v>0</v>
      </c>
      <c r="BP19" s="121">
        <f>SUM(BQ19:BT19)</f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5887</v>
      </c>
      <c r="CF19" s="121">
        <v>0</v>
      </c>
      <c r="CG19" s="121">
        <v>0</v>
      </c>
      <c r="CH19" s="121">
        <f>SUM(BG19,+BO19,+CG19)</f>
        <v>0</v>
      </c>
      <c r="CI19" s="121">
        <f>SUM(AE19,+BG19)</f>
        <v>0</v>
      </c>
      <c r="CJ19" s="121">
        <f>SUM(AF19,+BH19)</f>
        <v>0</v>
      </c>
      <c r="CK19" s="121">
        <f>SUM(AG19,+BI19)</f>
        <v>0</v>
      </c>
      <c r="CL19" s="121">
        <f>SUM(AH19,+BJ19)</f>
        <v>0</v>
      </c>
      <c r="CM19" s="121">
        <f>SUM(AI19,+BK19)</f>
        <v>0</v>
      </c>
      <c r="CN19" s="121">
        <f>SUM(AJ19,+BL19)</f>
        <v>0</v>
      </c>
      <c r="CO19" s="121">
        <f>SUM(AK19,+BM19)</f>
        <v>0</v>
      </c>
      <c r="CP19" s="121">
        <f>SUM(AL19,+BN19)</f>
        <v>8444</v>
      </c>
      <c r="CQ19" s="121">
        <f>SUM(AM19,+BO19)</f>
        <v>42223</v>
      </c>
      <c r="CR19" s="121">
        <f>SUM(AN19,+BP19)</f>
        <v>2000</v>
      </c>
      <c r="CS19" s="121">
        <f>SUM(AO19,+BQ19)</f>
        <v>2000</v>
      </c>
      <c r="CT19" s="121">
        <f>SUM(AP19,+BR19)</f>
        <v>0</v>
      </c>
      <c r="CU19" s="121">
        <f>SUM(AQ19,+BS19)</f>
        <v>0</v>
      </c>
      <c r="CV19" s="121">
        <f>SUM(AR19,+BT19)</f>
        <v>0</v>
      </c>
      <c r="CW19" s="121">
        <f>SUM(AS19,+BU19)</f>
        <v>0</v>
      </c>
      <c r="CX19" s="121">
        <f>SUM(AT19,+BV19)</f>
        <v>0</v>
      </c>
      <c r="CY19" s="121">
        <f>SUM(AU19,+BW19)</f>
        <v>0</v>
      </c>
      <c r="CZ19" s="121">
        <f>SUM(AV19,+BX19)</f>
        <v>0</v>
      </c>
      <c r="DA19" s="121">
        <f>SUM(AW19,+BY19)</f>
        <v>0</v>
      </c>
      <c r="DB19" s="121">
        <f>SUM(AX19,+BZ19)</f>
        <v>40223</v>
      </c>
      <c r="DC19" s="121">
        <f>SUM(AY19,+CA19)</f>
        <v>36131</v>
      </c>
      <c r="DD19" s="121">
        <f>SUM(AZ19,+CB19)</f>
        <v>2247</v>
      </c>
      <c r="DE19" s="121">
        <f>SUM(BA19,+CC19)</f>
        <v>0</v>
      </c>
      <c r="DF19" s="121">
        <f>SUM(BB19,+CD19)</f>
        <v>1845</v>
      </c>
      <c r="DG19" s="121">
        <f>SUM(BC19,+CE19)</f>
        <v>46345</v>
      </c>
      <c r="DH19" s="121">
        <f>SUM(BD19,+CF19)</f>
        <v>0</v>
      </c>
      <c r="DI19" s="121">
        <f>SUM(BE19,+CG19)</f>
        <v>0</v>
      </c>
      <c r="DJ19" s="121">
        <f>SUM(BF19,+CH19)</f>
        <v>42223</v>
      </c>
    </row>
    <row r="20" spans="1:114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68500</v>
      </c>
      <c r="E20" s="121">
        <f>SUM(F20:I20,K20)</f>
        <v>20066</v>
      </c>
      <c r="F20" s="121">
        <v>0</v>
      </c>
      <c r="G20" s="121">
        <v>329</v>
      </c>
      <c r="H20" s="121">
        <v>0</v>
      </c>
      <c r="I20" s="121">
        <v>19737</v>
      </c>
      <c r="J20" s="122" t="s">
        <v>376</v>
      </c>
      <c r="K20" s="121">
        <v>0</v>
      </c>
      <c r="L20" s="121">
        <v>48434</v>
      </c>
      <c r="M20" s="121">
        <f>SUM(N20,+U20)</f>
        <v>8420</v>
      </c>
      <c r="N20" s="121">
        <f>SUM(O20:R20,T20)</f>
        <v>2199</v>
      </c>
      <c r="O20" s="121">
        <v>0</v>
      </c>
      <c r="P20" s="121">
        <v>0</v>
      </c>
      <c r="Q20" s="121">
        <v>0</v>
      </c>
      <c r="R20" s="121">
        <v>0</v>
      </c>
      <c r="S20" s="122" t="s">
        <v>376</v>
      </c>
      <c r="T20" s="121">
        <v>2199</v>
      </c>
      <c r="U20" s="121">
        <v>6221</v>
      </c>
      <c r="V20" s="121">
        <f>+SUM(D20,M20)</f>
        <v>76920</v>
      </c>
      <c r="W20" s="121">
        <f>+SUM(E20,N20)</f>
        <v>22265</v>
      </c>
      <c r="X20" s="121">
        <f>+SUM(F20,O20)</f>
        <v>0</v>
      </c>
      <c r="Y20" s="121">
        <f>+SUM(G20,P20)</f>
        <v>329</v>
      </c>
      <c r="Z20" s="121">
        <f>+SUM(H20,Q20)</f>
        <v>0</v>
      </c>
      <c r="AA20" s="121">
        <f>+SUM(I20,R20)</f>
        <v>19737</v>
      </c>
      <c r="AB20" s="122" t="str">
        <f>IF(+SUM(J20,S20)=0,"-",+SUM(J20,S20))</f>
        <v>-</v>
      </c>
      <c r="AC20" s="121">
        <f>+SUM(K20,T20)</f>
        <v>2199</v>
      </c>
      <c r="AD20" s="121">
        <f>+SUM(L20,U20)</f>
        <v>54655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585</v>
      </c>
      <c r="AM20" s="121">
        <f>SUM(AN20,AS20,AW20,AX20,BD20)</f>
        <v>41054</v>
      </c>
      <c r="AN20" s="121">
        <f>SUM(AO20:AR20)</f>
        <v>3557</v>
      </c>
      <c r="AO20" s="121">
        <v>3557</v>
      </c>
      <c r="AP20" s="121">
        <v>0</v>
      </c>
      <c r="AQ20" s="121">
        <v>0</v>
      </c>
      <c r="AR20" s="121">
        <v>0</v>
      </c>
      <c r="AS20" s="121">
        <f>SUM(AT20:AV20)</f>
        <v>32351</v>
      </c>
      <c r="AT20" s="121">
        <v>0</v>
      </c>
      <c r="AU20" s="121">
        <v>32351</v>
      </c>
      <c r="AV20" s="121">
        <v>0</v>
      </c>
      <c r="AW20" s="121">
        <v>0</v>
      </c>
      <c r="AX20" s="121">
        <f>SUM(AY20:BB20)</f>
        <v>5146</v>
      </c>
      <c r="AY20" s="121">
        <v>4574</v>
      </c>
      <c r="AZ20" s="121">
        <v>0</v>
      </c>
      <c r="BA20" s="121">
        <v>0</v>
      </c>
      <c r="BB20" s="121">
        <v>572</v>
      </c>
      <c r="BC20" s="121">
        <v>26861</v>
      </c>
      <c r="BD20" s="121">
        <v>0</v>
      </c>
      <c r="BE20" s="121">
        <v>0</v>
      </c>
      <c r="BF20" s="121">
        <f>SUM(AE20,+AM20,+BE20)</f>
        <v>41054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0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f>SUM(CA20:CD20)</f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8420</v>
      </c>
      <c r="CF20" s="121">
        <v>0</v>
      </c>
      <c r="CG20" s="121">
        <v>0</v>
      </c>
      <c r="CH20" s="121">
        <f>SUM(BG20,+BO20,+CG20)</f>
        <v>0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585</v>
      </c>
      <c r="CQ20" s="121">
        <f>SUM(AM20,+BO20)</f>
        <v>41054</v>
      </c>
      <c r="CR20" s="121">
        <f>SUM(AN20,+BP20)</f>
        <v>3557</v>
      </c>
      <c r="CS20" s="121">
        <f>SUM(AO20,+BQ20)</f>
        <v>3557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32351</v>
      </c>
      <c r="CX20" s="121">
        <f>SUM(AT20,+BV20)</f>
        <v>0</v>
      </c>
      <c r="CY20" s="121">
        <f>SUM(AU20,+BW20)</f>
        <v>32351</v>
      </c>
      <c r="CZ20" s="121">
        <f>SUM(AV20,+BX20)</f>
        <v>0</v>
      </c>
      <c r="DA20" s="121">
        <f>SUM(AW20,+BY20)</f>
        <v>0</v>
      </c>
      <c r="DB20" s="121">
        <f>SUM(AX20,+BZ20)</f>
        <v>5146</v>
      </c>
      <c r="DC20" s="121">
        <f>SUM(AY20,+CA20)</f>
        <v>4574</v>
      </c>
      <c r="DD20" s="121">
        <f>SUM(AZ20,+CB20)</f>
        <v>0</v>
      </c>
      <c r="DE20" s="121">
        <f>SUM(BA20,+CC20)</f>
        <v>0</v>
      </c>
      <c r="DF20" s="121">
        <f>SUM(BB20,+CD20)</f>
        <v>572</v>
      </c>
      <c r="DG20" s="121">
        <f>SUM(BC20,+CE20)</f>
        <v>35281</v>
      </c>
      <c r="DH20" s="121">
        <f>SUM(BD20,+CF20)</f>
        <v>0</v>
      </c>
      <c r="DI20" s="121">
        <f>SUM(BE20,+CG20)</f>
        <v>0</v>
      </c>
      <c r="DJ20" s="121">
        <f>SUM(BF20,+CH20)</f>
        <v>41054</v>
      </c>
    </row>
    <row r="21" spans="1:114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310292</v>
      </c>
      <c r="E21" s="121">
        <f>SUM(F21:I21,K21)</f>
        <v>33874</v>
      </c>
      <c r="F21" s="121">
        <v>0</v>
      </c>
      <c r="G21" s="121">
        <v>0</v>
      </c>
      <c r="H21" s="121">
        <v>0</v>
      </c>
      <c r="I21" s="121">
        <v>33853</v>
      </c>
      <c r="J21" s="122" t="s">
        <v>376</v>
      </c>
      <c r="K21" s="121">
        <v>21</v>
      </c>
      <c r="L21" s="121">
        <v>276418</v>
      </c>
      <c r="M21" s="121">
        <f>SUM(N21,+U21)</f>
        <v>27939</v>
      </c>
      <c r="N21" s="121">
        <f>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2" t="s">
        <v>376</v>
      </c>
      <c r="T21" s="121">
        <v>6</v>
      </c>
      <c r="U21" s="121">
        <v>27933</v>
      </c>
      <c r="V21" s="121">
        <f>+SUM(D21,M21)</f>
        <v>338231</v>
      </c>
      <c r="W21" s="121">
        <f>+SUM(E21,N21)</f>
        <v>33880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33853</v>
      </c>
      <c r="AB21" s="122" t="str">
        <f>IF(+SUM(J21,S21)=0,"-",+SUM(J21,S21))</f>
        <v>-</v>
      </c>
      <c r="AC21" s="121">
        <f>+SUM(K21,T21)</f>
        <v>27</v>
      </c>
      <c r="AD21" s="121">
        <f>+SUM(L21,U21)</f>
        <v>304351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1365</v>
      </c>
      <c r="AM21" s="121">
        <f>SUM(AN21,AS21,AW21,AX21,BD21)</f>
        <v>244974</v>
      </c>
      <c r="AN21" s="121">
        <f>SUM(AO21:AR21)</f>
        <v>20424</v>
      </c>
      <c r="AO21" s="121">
        <v>1365</v>
      </c>
      <c r="AP21" s="121">
        <v>0</v>
      </c>
      <c r="AQ21" s="121">
        <v>19059</v>
      </c>
      <c r="AR21" s="121">
        <v>0</v>
      </c>
      <c r="AS21" s="121">
        <f>SUM(AT21:AV21)</f>
        <v>36215</v>
      </c>
      <c r="AT21" s="121">
        <v>0</v>
      </c>
      <c r="AU21" s="121">
        <v>36215</v>
      </c>
      <c r="AV21" s="121">
        <v>0</v>
      </c>
      <c r="AW21" s="121">
        <v>0</v>
      </c>
      <c r="AX21" s="121">
        <f>SUM(AY21:BB21)</f>
        <v>186159</v>
      </c>
      <c r="AY21" s="121">
        <v>142669</v>
      </c>
      <c r="AZ21" s="121">
        <v>43490</v>
      </c>
      <c r="BA21" s="121">
        <v>0</v>
      </c>
      <c r="BB21" s="121">
        <v>0</v>
      </c>
      <c r="BC21" s="121">
        <v>55127</v>
      </c>
      <c r="BD21" s="121">
        <v>2176</v>
      </c>
      <c r="BE21" s="121">
        <v>8826</v>
      </c>
      <c r="BF21" s="121">
        <f>SUM(AE21,+AM21,+BE21)</f>
        <v>253800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0</v>
      </c>
      <c r="BP21" s="121">
        <f>SUM(BQ21:BT21)</f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27939</v>
      </c>
      <c r="CF21" s="121">
        <v>0</v>
      </c>
      <c r="CG21" s="121">
        <v>0</v>
      </c>
      <c r="CH21" s="121">
        <f>SUM(BG21,+BO21,+CG21)</f>
        <v>0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1365</v>
      </c>
      <c r="CQ21" s="121">
        <f>SUM(AM21,+BO21)</f>
        <v>244974</v>
      </c>
      <c r="CR21" s="121">
        <f>SUM(AN21,+BP21)</f>
        <v>20424</v>
      </c>
      <c r="CS21" s="121">
        <f>SUM(AO21,+BQ21)</f>
        <v>1365</v>
      </c>
      <c r="CT21" s="121">
        <f>SUM(AP21,+BR21)</f>
        <v>0</v>
      </c>
      <c r="CU21" s="121">
        <f>SUM(AQ21,+BS21)</f>
        <v>19059</v>
      </c>
      <c r="CV21" s="121">
        <f>SUM(AR21,+BT21)</f>
        <v>0</v>
      </c>
      <c r="CW21" s="121">
        <f>SUM(AS21,+BU21)</f>
        <v>36215</v>
      </c>
      <c r="CX21" s="121">
        <f>SUM(AT21,+BV21)</f>
        <v>0</v>
      </c>
      <c r="CY21" s="121">
        <f>SUM(AU21,+BW21)</f>
        <v>36215</v>
      </c>
      <c r="CZ21" s="121">
        <f>SUM(AV21,+BX21)</f>
        <v>0</v>
      </c>
      <c r="DA21" s="121">
        <f>SUM(AW21,+BY21)</f>
        <v>0</v>
      </c>
      <c r="DB21" s="121">
        <f>SUM(AX21,+BZ21)</f>
        <v>186159</v>
      </c>
      <c r="DC21" s="121">
        <f>SUM(AY21,+CA21)</f>
        <v>142669</v>
      </c>
      <c r="DD21" s="121">
        <f>SUM(AZ21,+CB21)</f>
        <v>43490</v>
      </c>
      <c r="DE21" s="121">
        <f>SUM(BA21,+CC21)</f>
        <v>0</v>
      </c>
      <c r="DF21" s="121">
        <f>SUM(BB21,+CD21)</f>
        <v>0</v>
      </c>
      <c r="DG21" s="121">
        <f>SUM(BC21,+CE21)</f>
        <v>83066</v>
      </c>
      <c r="DH21" s="121">
        <f>SUM(BD21,+CF21)</f>
        <v>2176</v>
      </c>
      <c r="DI21" s="121">
        <f>SUM(BE21,+CG21)</f>
        <v>8826</v>
      </c>
      <c r="DJ21" s="121">
        <f>SUM(BF21,+CH21)</f>
        <v>253800</v>
      </c>
    </row>
    <row r="22" spans="1:114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362121</v>
      </c>
      <c r="E22" s="121">
        <f>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2" t="s">
        <v>376</v>
      </c>
      <c r="K22" s="121">
        <v>0</v>
      </c>
      <c r="L22" s="121">
        <v>362121</v>
      </c>
      <c r="M22" s="121">
        <f>SUM(N22,+U22)</f>
        <v>26246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376</v>
      </c>
      <c r="T22" s="121">
        <v>0</v>
      </c>
      <c r="U22" s="121">
        <v>26246</v>
      </c>
      <c r="V22" s="121">
        <f>+SUM(D22,M22)</f>
        <v>388367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388367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225225</v>
      </c>
      <c r="AM22" s="121">
        <f>SUM(AN22,AS22,AW22,AX22,BD22)</f>
        <v>24641</v>
      </c>
      <c r="AN22" s="121">
        <f>SUM(AO22:AR22)</f>
        <v>2913</v>
      </c>
      <c r="AO22" s="121">
        <v>2913</v>
      </c>
      <c r="AP22" s="121">
        <v>0</v>
      </c>
      <c r="AQ22" s="121">
        <v>0</v>
      </c>
      <c r="AR22" s="121">
        <v>0</v>
      </c>
      <c r="AS22" s="121">
        <f>SUM(AT22:AV22)</f>
        <v>21728</v>
      </c>
      <c r="AT22" s="121">
        <v>20633</v>
      </c>
      <c r="AU22" s="121">
        <v>1095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112255</v>
      </c>
      <c r="BD22" s="121">
        <v>0</v>
      </c>
      <c r="BE22" s="121">
        <v>0</v>
      </c>
      <c r="BF22" s="121">
        <f>SUM(AE22,+AM22,+BE22)</f>
        <v>24641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194</v>
      </c>
      <c r="BP22" s="121">
        <f>SUM(BQ22:BT22)</f>
        <v>194</v>
      </c>
      <c r="BQ22" s="121">
        <v>194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26052</v>
      </c>
      <c r="CF22" s="121">
        <v>0</v>
      </c>
      <c r="CG22" s="121">
        <v>0</v>
      </c>
      <c r="CH22" s="121">
        <f>SUM(BG22,+BO22,+CG22)</f>
        <v>194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225225</v>
      </c>
      <c r="CQ22" s="121">
        <f>SUM(AM22,+BO22)</f>
        <v>24835</v>
      </c>
      <c r="CR22" s="121">
        <f>SUM(AN22,+BP22)</f>
        <v>3107</v>
      </c>
      <c r="CS22" s="121">
        <f>SUM(AO22,+BQ22)</f>
        <v>3107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21728</v>
      </c>
      <c r="CX22" s="121">
        <f>SUM(AT22,+BV22)</f>
        <v>20633</v>
      </c>
      <c r="CY22" s="121">
        <f>SUM(AU22,+BW22)</f>
        <v>1095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138307</v>
      </c>
      <c r="DH22" s="121">
        <f>SUM(BD22,+CF22)</f>
        <v>0</v>
      </c>
      <c r="DI22" s="121">
        <f>SUM(BE22,+CG22)</f>
        <v>0</v>
      </c>
      <c r="DJ22" s="121">
        <f>SUM(BF22,+CH22)</f>
        <v>24835</v>
      </c>
    </row>
    <row r="23" spans="1:114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414952</v>
      </c>
      <c r="E23" s="121">
        <f>SUM(F23:I23,K23)</f>
        <v>231569</v>
      </c>
      <c r="F23" s="121">
        <v>0</v>
      </c>
      <c r="G23" s="121">
        <v>0</v>
      </c>
      <c r="H23" s="121">
        <v>218800</v>
      </c>
      <c r="I23" s="121">
        <v>7352</v>
      </c>
      <c r="J23" s="122" t="s">
        <v>376</v>
      </c>
      <c r="K23" s="121">
        <v>5417</v>
      </c>
      <c r="L23" s="121">
        <v>183383</v>
      </c>
      <c r="M23" s="121">
        <f>SUM(N23,+U23)</f>
        <v>30020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376</v>
      </c>
      <c r="T23" s="121">
        <v>0</v>
      </c>
      <c r="U23" s="121">
        <v>30020</v>
      </c>
      <c r="V23" s="121">
        <f>+SUM(D23,M23)</f>
        <v>444972</v>
      </c>
      <c r="W23" s="121">
        <f>+SUM(E23,N23)</f>
        <v>231569</v>
      </c>
      <c r="X23" s="121">
        <f>+SUM(F23,O23)</f>
        <v>0</v>
      </c>
      <c r="Y23" s="121">
        <f>+SUM(G23,P23)</f>
        <v>0</v>
      </c>
      <c r="Z23" s="121">
        <f>+SUM(H23,Q23)</f>
        <v>218800</v>
      </c>
      <c r="AA23" s="121">
        <f>+SUM(I23,R23)</f>
        <v>7352</v>
      </c>
      <c r="AB23" s="122" t="str">
        <f>IF(+SUM(J23,S23)=0,"-",+SUM(J23,S23))</f>
        <v>-</v>
      </c>
      <c r="AC23" s="121">
        <f>+SUM(K23,T23)</f>
        <v>5417</v>
      </c>
      <c r="AD23" s="121">
        <f>+SUM(L23,U23)</f>
        <v>213403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200638</v>
      </c>
      <c r="AM23" s="121">
        <f>SUM(AN23,AS23,AW23,AX23,BD23)</f>
        <v>104106</v>
      </c>
      <c r="AN23" s="121">
        <f>SUM(AO23:AR23)</f>
        <v>7200</v>
      </c>
      <c r="AO23" s="121">
        <v>7200</v>
      </c>
      <c r="AP23" s="121">
        <v>0</v>
      </c>
      <c r="AQ23" s="121">
        <v>0</v>
      </c>
      <c r="AR23" s="121">
        <v>0</v>
      </c>
      <c r="AS23" s="121">
        <f>SUM(AT23:AV23)</f>
        <v>49944</v>
      </c>
      <c r="AT23" s="121">
        <v>0</v>
      </c>
      <c r="AU23" s="121">
        <v>49944</v>
      </c>
      <c r="AV23" s="121">
        <v>0</v>
      </c>
      <c r="AW23" s="121">
        <v>0</v>
      </c>
      <c r="AX23" s="121">
        <f>SUM(AY23:BB23)</f>
        <v>45315</v>
      </c>
      <c r="AY23" s="121">
        <v>35765</v>
      </c>
      <c r="AZ23" s="121">
        <v>9550</v>
      </c>
      <c r="BA23" s="121">
        <v>0</v>
      </c>
      <c r="BB23" s="121">
        <v>0</v>
      </c>
      <c r="BC23" s="121">
        <v>110208</v>
      </c>
      <c r="BD23" s="121">
        <v>1647</v>
      </c>
      <c r="BE23" s="121">
        <v>0</v>
      </c>
      <c r="BF23" s="121">
        <f>SUM(AE23,+AM23,+BE23)</f>
        <v>104106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76</v>
      </c>
      <c r="BO23" s="121">
        <f>SUM(BP23,BU23,BY23,BZ23,CF23)</f>
        <v>0</v>
      </c>
      <c r="BP23" s="121">
        <f>SUM(BQ23:BT23)</f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29944</v>
      </c>
      <c r="CF23" s="121">
        <v>0</v>
      </c>
      <c r="CG23" s="121">
        <v>0</v>
      </c>
      <c r="CH23" s="121">
        <f>SUM(BG23,+BO23,+CG23)</f>
        <v>0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200714</v>
      </c>
      <c r="CQ23" s="121">
        <f>SUM(AM23,+BO23)</f>
        <v>104106</v>
      </c>
      <c r="CR23" s="121">
        <f>SUM(AN23,+BP23)</f>
        <v>7200</v>
      </c>
      <c r="CS23" s="121">
        <f>SUM(AO23,+BQ23)</f>
        <v>7200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49944</v>
      </c>
      <c r="CX23" s="121">
        <f>SUM(AT23,+BV23)</f>
        <v>0</v>
      </c>
      <c r="CY23" s="121">
        <f>SUM(AU23,+BW23)</f>
        <v>49944</v>
      </c>
      <c r="CZ23" s="121">
        <f>SUM(AV23,+BX23)</f>
        <v>0</v>
      </c>
      <c r="DA23" s="121">
        <f>SUM(AW23,+BY23)</f>
        <v>0</v>
      </c>
      <c r="DB23" s="121">
        <f>SUM(AX23,+BZ23)</f>
        <v>45315</v>
      </c>
      <c r="DC23" s="121">
        <f>SUM(AY23,+CA23)</f>
        <v>35765</v>
      </c>
      <c r="DD23" s="121">
        <f>SUM(AZ23,+CB23)</f>
        <v>9550</v>
      </c>
      <c r="DE23" s="121">
        <f>SUM(BA23,+CC23)</f>
        <v>0</v>
      </c>
      <c r="DF23" s="121">
        <f>SUM(BB23,+CD23)</f>
        <v>0</v>
      </c>
      <c r="DG23" s="121">
        <f>SUM(BC23,+CE23)</f>
        <v>140152</v>
      </c>
      <c r="DH23" s="121">
        <f>SUM(BD23,+CF23)</f>
        <v>1647</v>
      </c>
      <c r="DI23" s="121">
        <f>SUM(BE23,+CG23)</f>
        <v>0</v>
      </c>
      <c r="DJ23" s="121">
        <f>SUM(BF23,+CH23)</f>
        <v>104106</v>
      </c>
    </row>
    <row r="24" spans="1:114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166271</v>
      </c>
      <c r="E24" s="121">
        <f>SUM(F24:I24,K24)</f>
        <v>56216</v>
      </c>
      <c r="F24" s="121">
        <v>0</v>
      </c>
      <c r="G24" s="121">
        <v>0</v>
      </c>
      <c r="H24" s="121">
        <v>45300</v>
      </c>
      <c r="I24" s="121">
        <v>10819</v>
      </c>
      <c r="J24" s="122" t="s">
        <v>376</v>
      </c>
      <c r="K24" s="121">
        <v>97</v>
      </c>
      <c r="L24" s="121">
        <v>110055</v>
      </c>
      <c r="M24" s="121">
        <f>SUM(N24,+U24)</f>
        <v>17717</v>
      </c>
      <c r="N24" s="121">
        <f>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2" t="s">
        <v>376</v>
      </c>
      <c r="T24" s="121">
        <v>0</v>
      </c>
      <c r="U24" s="121">
        <v>17717</v>
      </c>
      <c r="V24" s="121">
        <f>+SUM(D24,M24)</f>
        <v>183988</v>
      </c>
      <c r="W24" s="121">
        <f>+SUM(E24,N24)</f>
        <v>56216</v>
      </c>
      <c r="X24" s="121">
        <f>+SUM(F24,O24)</f>
        <v>0</v>
      </c>
      <c r="Y24" s="121">
        <f>+SUM(G24,P24)</f>
        <v>0</v>
      </c>
      <c r="Z24" s="121">
        <f>+SUM(H24,Q24)</f>
        <v>45300</v>
      </c>
      <c r="AA24" s="121">
        <f>+SUM(I24,R24)</f>
        <v>10819</v>
      </c>
      <c r="AB24" s="122" t="str">
        <f>IF(+SUM(J24,S24)=0,"-",+SUM(J24,S24))</f>
        <v>-</v>
      </c>
      <c r="AC24" s="121">
        <f>+SUM(K24,T24)</f>
        <v>97</v>
      </c>
      <c r="AD24" s="121">
        <f>+SUM(L24,U24)</f>
        <v>127772</v>
      </c>
      <c r="AE24" s="121">
        <f>SUM(AF24,+AK24)</f>
        <v>45360</v>
      </c>
      <c r="AF24" s="121">
        <f>SUM(AG24:AJ24)</f>
        <v>45360</v>
      </c>
      <c r="AG24" s="121">
        <v>0</v>
      </c>
      <c r="AH24" s="121">
        <v>45360</v>
      </c>
      <c r="AI24" s="121">
        <v>0</v>
      </c>
      <c r="AJ24" s="121">
        <v>0</v>
      </c>
      <c r="AK24" s="121">
        <v>0</v>
      </c>
      <c r="AL24" s="121">
        <v>665</v>
      </c>
      <c r="AM24" s="121">
        <f>SUM(AN24,AS24,AW24,AX24,BD24)</f>
        <v>89960</v>
      </c>
      <c r="AN24" s="121">
        <f>SUM(AO24:AR24)</f>
        <v>25978</v>
      </c>
      <c r="AO24" s="121">
        <v>4538</v>
      </c>
      <c r="AP24" s="121">
        <v>0</v>
      </c>
      <c r="AQ24" s="121">
        <v>0</v>
      </c>
      <c r="AR24" s="121">
        <v>21440</v>
      </c>
      <c r="AS24" s="121">
        <f>SUM(AT24:AV24)</f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f>SUM(AY24:BB24)</f>
        <v>63982</v>
      </c>
      <c r="AY24" s="121">
        <v>56615</v>
      </c>
      <c r="AZ24" s="121">
        <v>6087</v>
      </c>
      <c r="BA24" s="121">
        <v>0</v>
      </c>
      <c r="BB24" s="121">
        <v>1280</v>
      </c>
      <c r="BC24" s="121">
        <v>29656</v>
      </c>
      <c r="BD24" s="121">
        <v>0</v>
      </c>
      <c r="BE24" s="121">
        <v>630</v>
      </c>
      <c r="BF24" s="121">
        <f>SUM(AE24,+AM24,+BE24)</f>
        <v>135950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0</v>
      </c>
      <c r="BP24" s="121">
        <f>SUM(BQ24:BT24)</f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f>SUM(BV24:BX24)</f>
        <v>0</v>
      </c>
      <c r="BV24" s="121">
        <v>0</v>
      </c>
      <c r="BW24" s="121">
        <v>0</v>
      </c>
      <c r="BX24" s="121">
        <v>0</v>
      </c>
      <c r="BY24" s="121">
        <v>0</v>
      </c>
      <c r="BZ24" s="121">
        <f>SUM(CA24:CD24)</f>
        <v>0</v>
      </c>
      <c r="CA24" s="121">
        <v>0</v>
      </c>
      <c r="CB24" s="121">
        <v>0</v>
      </c>
      <c r="CC24" s="121">
        <v>0</v>
      </c>
      <c r="CD24" s="121">
        <v>0</v>
      </c>
      <c r="CE24" s="121">
        <v>17717</v>
      </c>
      <c r="CF24" s="121">
        <v>0</v>
      </c>
      <c r="CG24" s="121">
        <v>0</v>
      </c>
      <c r="CH24" s="121">
        <f>SUM(BG24,+BO24,+CG24)</f>
        <v>0</v>
      </c>
      <c r="CI24" s="121">
        <f>SUM(AE24,+BG24)</f>
        <v>45360</v>
      </c>
      <c r="CJ24" s="121">
        <f>SUM(AF24,+BH24)</f>
        <v>45360</v>
      </c>
      <c r="CK24" s="121">
        <f>SUM(AG24,+BI24)</f>
        <v>0</v>
      </c>
      <c r="CL24" s="121">
        <f>SUM(AH24,+BJ24)</f>
        <v>45360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665</v>
      </c>
      <c r="CQ24" s="121">
        <f>SUM(AM24,+BO24)</f>
        <v>89960</v>
      </c>
      <c r="CR24" s="121">
        <f>SUM(AN24,+BP24)</f>
        <v>25978</v>
      </c>
      <c r="CS24" s="121">
        <f>SUM(AO24,+BQ24)</f>
        <v>4538</v>
      </c>
      <c r="CT24" s="121">
        <f>SUM(AP24,+BR24)</f>
        <v>0</v>
      </c>
      <c r="CU24" s="121">
        <f>SUM(AQ24,+BS24)</f>
        <v>0</v>
      </c>
      <c r="CV24" s="121">
        <f>SUM(AR24,+BT24)</f>
        <v>21440</v>
      </c>
      <c r="CW24" s="121">
        <f>SUM(AS24,+BU24)</f>
        <v>0</v>
      </c>
      <c r="CX24" s="121">
        <f>SUM(AT24,+BV24)</f>
        <v>0</v>
      </c>
      <c r="CY24" s="121">
        <f>SUM(AU24,+BW24)</f>
        <v>0</v>
      </c>
      <c r="CZ24" s="121">
        <f>SUM(AV24,+BX24)</f>
        <v>0</v>
      </c>
      <c r="DA24" s="121">
        <f>SUM(AW24,+BY24)</f>
        <v>0</v>
      </c>
      <c r="DB24" s="121">
        <f>SUM(AX24,+BZ24)</f>
        <v>63982</v>
      </c>
      <c r="DC24" s="121">
        <f>SUM(AY24,+CA24)</f>
        <v>56615</v>
      </c>
      <c r="DD24" s="121">
        <f>SUM(AZ24,+CB24)</f>
        <v>6087</v>
      </c>
      <c r="DE24" s="121">
        <f>SUM(BA24,+CC24)</f>
        <v>0</v>
      </c>
      <c r="DF24" s="121">
        <f>SUM(BB24,+CD24)</f>
        <v>1280</v>
      </c>
      <c r="DG24" s="121">
        <f>SUM(BC24,+CE24)</f>
        <v>47373</v>
      </c>
      <c r="DH24" s="121">
        <f>SUM(BD24,+CF24)</f>
        <v>0</v>
      </c>
      <c r="DI24" s="121">
        <f>SUM(BE24,+CG24)</f>
        <v>630</v>
      </c>
      <c r="DJ24" s="121">
        <f>SUM(BF24,+CH24)</f>
        <v>135950</v>
      </c>
    </row>
    <row r="25" spans="1:114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71632</v>
      </c>
      <c r="E25" s="121">
        <f>SUM(F25:I25,K25)</f>
        <v>7103</v>
      </c>
      <c r="F25" s="121">
        <v>0</v>
      </c>
      <c r="G25" s="121">
        <v>0</v>
      </c>
      <c r="H25" s="121">
        <v>0</v>
      </c>
      <c r="I25" s="121">
        <v>6097</v>
      </c>
      <c r="J25" s="122" t="s">
        <v>376</v>
      </c>
      <c r="K25" s="121">
        <v>1006</v>
      </c>
      <c r="L25" s="121">
        <v>64529</v>
      </c>
      <c r="M25" s="121">
        <f>SUM(N25,+U25)</f>
        <v>14002</v>
      </c>
      <c r="N25" s="121">
        <f>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2" t="s">
        <v>376</v>
      </c>
      <c r="T25" s="121">
        <v>0</v>
      </c>
      <c r="U25" s="121">
        <v>14002</v>
      </c>
      <c r="V25" s="121">
        <f>+SUM(D25,M25)</f>
        <v>85634</v>
      </c>
      <c r="W25" s="121">
        <f>+SUM(E25,N25)</f>
        <v>7103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6097</v>
      </c>
      <c r="AB25" s="122" t="str">
        <f>IF(+SUM(J25,S25)=0,"-",+SUM(J25,S25))</f>
        <v>-</v>
      </c>
      <c r="AC25" s="121">
        <f>+SUM(K25,T25)</f>
        <v>1006</v>
      </c>
      <c r="AD25" s="121">
        <f>+SUM(L25,U25)</f>
        <v>78531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575</v>
      </c>
      <c r="AM25" s="121">
        <f>SUM(AN25,AS25,AW25,AX25,BD25)</f>
        <v>21725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21725</v>
      </c>
      <c r="AY25" s="121">
        <v>21267</v>
      </c>
      <c r="AZ25" s="121">
        <v>209</v>
      </c>
      <c r="BA25" s="121">
        <v>249</v>
      </c>
      <c r="BB25" s="121">
        <v>0</v>
      </c>
      <c r="BC25" s="121">
        <v>48986</v>
      </c>
      <c r="BD25" s="121">
        <v>0</v>
      </c>
      <c r="BE25" s="121">
        <v>346</v>
      </c>
      <c r="BF25" s="121">
        <f>SUM(AE25,+AM25,+BE25)</f>
        <v>22071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0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0</v>
      </c>
      <c r="CA25" s="121">
        <v>0</v>
      </c>
      <c r="CB25" s="121">
        <v>0</v>
      </c>
      <c r="CC25" s="121">
        <v>0</v>
      </c>
      <c r="CD25" s="121">
        <v>0</v>
      </c>
      <c r="CE25" s="121">
        <v>14002</v>
      </c>
      <c r="CF25" s="121">
        <v>0</v>
      </c>
      <c r="CG25" s="121">
        <v>0</v>
      </c>
      <c r="CH25" s="121">
        <f>SUM(BG25,+BO25,+CG25)</f>
        <v>0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575</v>
      </c>
      <c r="CQ25" s="121">
        <f>SUM(AM25,+BO25)</f>
        <v>21725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21725</v>
      </c>
      <c r="DC25" s="121">
        <f>SUM(AY25,+CA25)</f>
        <v>21267</v>
      </c>
      <c r="DD25" s="121">
        <f>SUM(AZ25,+CB25)</f>
        <v>209</v>
      </c>
      <c r="DE25" s="121">
        <f>SUM(BA25,+CC25)</f>
        <v>249</v>
      </c>
      <c r="DF25" s="121">
        <f>SUM(BB25,+CD25)</f>
        <v>0</v>
      </c>
      <c r="DG25" s="121">
        <f>SUM(BC25,+CE25)</f>
        <v>62988</v>
      </c>
      <c r="DH25" s="121">
        <f>SUM(BD25,+CF25)</f>
        <v>0</v>
      </c>
      <c r="DI25" s="121">
        <f>SUM(BE25,+CG25)</f>
        <v>346</v>
      </c>
      <c r="DJ25" s="121">
        <f>SUM(BF25,+CH25)</f>
        <v>22071</v>
      </c>
    </row>
    <row r="26" spans="1:114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69880</v>
      </c>
      <c r="E26" s="121">
        <f>SUM(F26:I26,K26)</f>
        <v>3279</v>
      </c>
      <c r="F26" s="121">
        <v>0</v>
      </c>
      <c r="G26" s="121">
        <v>0</v>
      </c>
      <c r="H26" s="121">
        <v>0</v>
      </c>
      <c r="I26" s="121">
        <v>8</v>
      </c>
      <c r="J26" s="122" t="s">
        <v>376</v>
      </c>
      <c r="K26" s="121">
        <v>3271</v>
      </c>
      <c r="L26" s="121">
        <v>66601</v>
      </c>
      <c r="M26" s="121">
        <f>SUM(N26,+U26)</f>
        <v>11929</v>
      </c>
      <c r="N26" s="121">
        <f>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2" t="s">
        <v>376</v>
      </c>
      <c r="T26" s="121">
        <v>0</v>
      </c>
      <c r="U26" s="121">
        <v>11929</v>
      </c>
      <c r="V26" s="121">
        <f>+SUM(D26,M26)</f>
        <v>81809</v>
      </c>
      <c r="W26" s="121">
        <f>+SUM(E26,N26)</f>
        <v>3279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</v>
      </c>
      <c r="AB26" s="122" t="str">
        <f>IF(+SUM(J26,S26)=0,"-",+SUM(J26,S26))</f>
        <v>-</v>
      </c>
      <c r="AC26" s="121">
        <f>+SUM(K26,T26)</f>
        <v>3271</v>
      </c>
      <c r="AD26" s="121">
        <f>+SUM(L26,U26)</f>
        <v>78530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558</v>
      </c>
      <c r="AM26" s="121">
        <f>SUM(AN26,AS26,AW26,AX26,BD26)</f>
        <v>22005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22005</v>
      </c>
      <c r="AY26" s="121">
        <v>21455</v>
      </c>
      <c r="AZ26" s="121">
        <v>550</v>
      </c>
      <c r="BA26" s="121">
        <v>0</v>
      </c>
      <c r="BB26" s="121">
        <v>0</v>
      </c>
      <c r="BC26" s="121">
        <v>47317</v>
      </c>
      <c r="BD26" s="121">
        <v>0</v>
      </c>
      <c r="BE26" s="121">
        <v>0</v>
      </c>
      <c r="BF26" s="121">
        <f>SUM(AE26,+AM26,+BE26)</f>
        <v>22005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0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0</v>
      </c>
      <c r="CA26" s="121">
        <v>0</v>
      </c>
      <c r="CB26" s="121">
        <v>0</v>
      </c>
      <c r="CC26" s="121">
        <v>0</v>
      </c>
      <c r="CD26" s="121">
        <v>0</v>
      </c>
      <c r="CE26" s="121">
        <v>11929</v>
      </c>
      <c r="CF26" s="121">
        <v>0</v>
      </c>
      <c r="CG26" s="121">
        <v>0</v>
      </c>
      <c r="CH26" s="121">
        <f>SUM(BG26,+BO26,+CG26)</f>
        <v>0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558</v>
      </c>
      <c r="CQ26" s="121">
        <f>SUM(AM26,+BO26)</f>
        <v>22005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22005</v>
      </c>
      <c r="DC26" s="121">
        <f>SUM(AY26,+CA26)</f>
        <v>21455</v>
      </c>
      <c r="DD26" s="121">
        <f>SUM(AZ26,+CB26)</f>
        <v>550</v>
      </c>
      <c r="DE26" s="121">
        <f>SUM(BA26,+CC26)</f>
        <v>0</v>
      </c>
      <c r="DF26" s="121">
        <f>SUM(BB26,+CD26)</f>
        <v>0</v>
      </c>
      <c r="DG26" s="121">
        <f>SUM(BC26,+CE26)</f>
        <v>59246</v>
      </c>
      <c r="DH26" s="121">
        <f>SUM(BD26,+CF26)</f>
        <v>0</v>
      </c>
      <c r="DI26" s="121">
        <f>SUM(BE26,+CG26)</f>
        <v>0</v>
      </c>
      <c r="DJ26" s="121">
        <f>SUM(BF26,+CH26)</f>
        <v>22005</v>
      </c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2"/>
      <c r="K27" s="121"/>
      <c r="L27" s="121"/>
      <c r="M27" s="121"/>
      <c r="N27" s="121"/>
      <c r="O27" s="121"/>
      <c r="P27" s="121"/>
      <c r="Q27" s="121"/>
      <c r="R27" s="121"/>
      <c r="S27" s="122"/>
      <c r="T27" s="121"/>
      <c r="U27" s="121"/>
      <c r="V27" s="121"/>
      <c r="W27" s="121"/>
      <c r="X27" s="121"/>
      <c r="Y27" s="121"/>
      <c r="Z27" s="121"/>
      <c r="AA27" s="121"/>
      <c r="AB27" s="122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2"/>
      <c r="K28" s="121"/>
      <c r="L28" s="121"/>
      <c r="M28" s="121"/>
      <c r="N28" s="121"/>
      <c r="O28" s="121"/>
      <c r="P28" s="121"/>
      <c r="Q28" s="121"/>
      <c r="R28" s="121"/>
      <c r="S28" s="122"/>
      <c r="T28" s="121"/>
      <c r="U28" s="121"/>
      <c r="V28" s="121"/>
      <c r="W28" s="121"/>
      <c r="X28" s="121"/>
      <c r="Y28" s="121"/>
      <c r="Z28" s="121"/>
      <c r="AA28" s="121"/>
      <c r="AB28" s="122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2"/>
      <c r="K29" s="121"/>
      <c r="L29" s="121"/>
      <c r="M29" s="121"/>
      <c r="N29" s="121"/>
      <c r="O29" s="121"/>
      <c r="P29" s="121"/>
      <c r="Q29" s="121"/>
      <c r="R29" s="121"/>
      <c r="S29" s="122"/>
      <c r="T29" s="121"/>
      <c r="U29" s="121"/>
      <c r="V29" s="121"/>
      <c r="W29" s="121"/>
      <c r="X29" s="121"/>
      <c r="Y29" s="121"/>
      <c r="Z29" s="121"/>
      <c r="AA29" s="121"/>
      <c r="AB29" s="122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1"/>
      <c r="R30" s="121"/>
      <c r="S30" s="122"/>
      <c r="T30" s="121"/>
      <c r="U30" s="121"/>
      <c r="V30" s="121"/>
      <c r="W30" s="121"/>
      <c r="X30" s="121"/>
      <c r="Y30" s="121"/>
      <c r="Z30" s="121"/>
      <c r="AA30" s="121"/>
      <c r="AB30" s="122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1"/>
      <c r="R31" s="121"/>
      <c r="S31" s="122"/>
      <c r="T31" s="121"/>
      <c r="U31" s="121"/>
      <c r="V31" s="121"/>
      <c r="W31" s="121"/>
      <c r="X31" s="121"/>
      <c r="Y31" s="121"/>
      <c r="Z31" s="121"/>
      <c r="AA31" s="121"/>
      <c r="AB31" s="122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1"/>
      <c r="R32" s="121"/>
      <c r="S32" s="122"/>
      <c r="T32" s="121"/>
      <c r="U32" s="121"/>
      <c r="V32" s="121"/>
      <c r="W32" s="121"/>
      <c r="X32" s="121"/>
      <c r="Y32" s="121"/>
      <c r="Z32" s="121"/>
      <c r="AA32" s="121"/>
      <c r="AB32" s="122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1"/>
      <c r="R33" s="121"/>
      <c r="S33" s="122"/>
      <c r="T33" s="121"/>
      <c r="U33" s="121"/>
      <c r="V33" s="121"/>
      <c r="W33" s="121"/>
      <c r="X33" s="121"/>
      <c r="Y33" s="121"/>
      <c r="Z33" s="121"/>
      <c r="AA33" s="121"/>
      <c r="AB33" s="122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1"/>
      <c r="R34" s="121"/>
      <c r="S34" s="122"/>
      <c r="T34" s="121"/>
      <c r="U34" s="121"/>
      <c r="V34" s="121"/>
      <c r="W34" s="121"/>
      <c r="X34" s="121"/>
      <c r="Y34" s="121"/>
      <c r="Z34" s="121"/>
      <c r="AA34" s="121"/>
      <c r="AB34" s="122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1"/>
      <c r="R35" s="121"/>
      <c r="S35" s="122"/>
      <c r="T35" s="121"/>
      <c r="U35" s="121"/>
      <c r="V35" s="121"/>
      <c r="W35" s="121"/>
      <c r="X35" s="121"/>
      <c r="Y35" s="121"/>
      <c r="Z35" s="121"/>
      <c r="AA35" s="121"/>
      <c r="AB35" s="122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1"/>
      <c r="R36" s="121"/>
      <c r="S36" s="122"/>
      <c r="T36" s="121"/>
      <c r="U36" s="121"/>
      <c r="V36" s="121"/>
      <c r="W36" s="121"/>
      <c r="X36" s="121"/>
      <c r="Y36" s="121"/>
      <c r="Z36" s="121"/>
      <c r="AA36" s="121"/>
      <c r="AB36" s="122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26">
    <sortCondition ref="A8:A26"/>
    <sortCondition ref="B8:B26"/>
    <sortCondition ref="C8:C2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&amp;L廃棄物処理事業経費（市区町村の合計）（平成30年度実績）</oddHeader>
  </headerFooter>
  <colBreaks count="5" manualBreakCount="5">
    <brk id="21" min="1" max="25" man="1"/>
    <brk id="30" min="1" max="25" man="1"/>
    <brk id="38" min="1" max="25" man="1"/>
    <brk id="66" min="1" max="25" man="1"/>
    <brk id="94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1048148</v>
      </c>
      <c r="E7" s="140">
        <f>SUM(F7:I7)+K7</f>
        <v>987444</v>
      </c>
      <c r="F7" s="140">
        <f t="shared" ref="F7:L7" si="0">SUM(F$8:F$57)</f>
        <v>400238</v>
      </c>
      <c r="G7" s="140">
        <f t="shared" si="0"/>
        <v>0</v>
      </c>
      <c r="H7" s="140">
        <f t="shared" si="0"/>
        <v>221300</v>
      </c>
      <c r="I7" s="140">
        <f t="shared" si="0"/>
        <v>183269</v>
      </c>
      <c r="J7" s="140">
        <f t="shared" si="0"/>
        <v>2690367</v>
      </c>
      <c r="K7" s="140">
        <f t="shared" si="0"/>
        <v>182637</v>
      </c>
      <c r="L7" s="140">
        <f t="shared" si="0"/>
        <v>60704</v>
      </c>
      <c r="M7" s="140">
        <f>SUM(N7,+U7)</f>
        <v>34537</v>
      </c>
      <c r="N7" s="140">
        <f>SUM(O7:R7,T7)</f>
        <v>20969</v>
      </c>
      <c r="O7" s="140">
        <f t="shared" ref="O7:U7" si="1">SUM(O$8:O$57)</f>
        <v>0</v>
      </c>
      <c r="P7" s="140">
        <f t="shared" si="1"/>
        <v>0</v>
      </c>
      <c r="Q7" s="140">
        <f t="shared" si="1"/>
        <v>15200</v>
      </c>
      <c r="R7" s="140">
        <f t="shared" si="1"/>
        <v>731</v>
      </c>
      <c r="S7" s="140">
        <f t="shared" si="1"/>
        <v>692864</v>
      </c>
      <c r="T7" s="140">
        <f t="shared" si="1"/>
        <v>5038</v>
      </c>
      <c r="U7" s="140">
        <f t="shared" si="1"/>
        <v>13568</v>
      </c>
      <c r="V7" s="140">
        <f t="shared" ref="V7:AD7" si="2">+SUM(D7,M7)</f>
        <v>1082685</v>
      </c>
      <c r="W7" s="140">
        <f t="shared" si="2"/>
        <v>1008413</v>
      </c>
      <c r="X7" s="140">
        <f t="shared" si="2"/>
        <v>400238</v>
      </c>
      <c r="Y7" s="140">
        <f t="shared" si="2"/>
        <v>0</v>
      </c>
      <c r="Z7" s="140">
        <f t="shared" si="2"/>
        <v>236500</v>
      </c>
      <c r="AA7" s="140">
        <f t="shared" si="2"/>
        <v>184000</v>
      </c>
      <c r="AB7" s="140">
        <f t="shared" si="2"/>
        <v>3383231</v>
      </c>
      <c r="AC7" s="140">
        <f t="shared" si="2"/>
        <v>187675</v>
      </c>
      <c r="AD7" s="140">
        <f t="shared" si="2"/>
        <v>74272</v>
      </c>
      <c r="AE7" s="140">
        <f>SUM(AF7,+AK7)</f>
        <v>1332854</v>
      </c>
      <c r="AF7" s="140">
        <f>SUM(AG7:AJ7)</f>
        <v>1316114</v>
      </c>
      <c r="AG7" s="140">
        <f>SUM(AG$8:AG$57)</f>
        <v>0</v>
      </c>
      <c r="AH7" s="140">
        <f>SUM(AH$8:AH$57)</f>
        <v>966231</v>
      </c>
      <c r="AI7" s="140">
        <f>SUM(AI$8:AI$57)</f>
        <v>349883</v>
      </c>
      <c r="AJ7" s="140">
        <f>SUM(AJ$8:AJ$57)</f>
        <v>0</v>
      </c>
      <c r="AK7" s="140">
        <f>SUM(AK$8:AK$57)</f>
        <v>16740</v>
      </c>
      <c r="AL7" s="143" t="s">
        <v>314</v>
      </c>
      <c r="AM7" s="140">
        <f>SUM(AN7,AS7,AW7,AX7,BD7)</f>
        <v>2077868</v>
      </c>
      <c r="AN7" s="140">
        <f>SUM(AO7:AR7)</f>
        <v>278539</v>
      </c>
      <c r="AO7" s="140">
        <f>SUM(AO$8:AO$57)</f>
        <v>233403</v>
      </c>
      <c r="AP7" s="140">
        <f>SUM(AP$8:AP$57)</f>
        <v>0</v>
      </c>
      <c r="AQ7" s="140">
        <f>SUM(AQ$8:AQ$57)</f>
        <v>45136</v>
      </c>
      <c r="AR7" s="140">
        <f>SUM(AR$8:AR$57)</f>
        <v>0</v>
      </c>
      <c r="AS7" s="140">
        <f>SUM(AT7:AV7)</f>
        <v>464894</v>
      </c>
      <c r="AT7" s="140">
        <f>SUM(AT$8:AT$57)</f>
        <v>0</v>
      </c>
      <c r="AU7" s="140">
        <f>SUM(AU$8:AU$57)</f>
        <v>419558</v>
      </c>
      <c r="AV7" s="140">
        <f>SUM(AV$8:AV$57)</f>
        <v>45336</v>
      </c>
      <c r="AW7" s="140">
        <f>SUM(AW$8:AW$57)</f>
        <v>0</v>
      </c>
      <c r="AX7" s="140">
        <f>SUM(AY7:BB7)</f>
        <v>1327757</v>
      </c>
      <c r="AY7" s="140">
        <f>SUM(AY$8:AY$57)</f>
        <v>19480</v>
      </c>
      <c r="AZ7" s="140">
        <f>SUM(AZ$8:AZ$57)</f>
        <v>874321</v>
      </c>
      <c r="BA7" s="140">
        <f>SUM(BA$8:BA$57)</f>
        <v>413976</v>
      </c>
      <c r="BB7" s="140">
        <f>SUM(BB$8:BB$57)</f>
        <v>19980</v>
      </c>
      <c r="BC7" s="143" t="s">
        <v>315</v>
      </c>
      <c r="BD7" s="140">
        <f>SUM(BD$8:BD$57)</f>
        <v>6678</v>
      </c>
      <c r="BE7" s="140">
        <f>SUM(BE$8:BE$57)</f>
        <v>327793</v>
      </c>
      <c r="BF7" s="140">
        <f>SUM(AE7,+AM7,+BE7)</f>
        <v>3738515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722171</v>
      </c>
      <c r="BP7" s="140">
        <f>SUM(BQ7:BT7)</f>
        <v>119112</v>
      </c>
      <c r="BQ7" s="140">
        <f>SUM(BQ$8:BQ$57)</f>
        <v>82548</v>
      </c>
      <c r="BR7" s="140">
        <f>SUM(BR$8:BR$57)</f>
        <v>0</v>
      </c>
      <c r="BS7" s="140">
        <f>SUM(BS$8:BS$57)</f>
        <v>36564</v>
      </c>
      <c r="BT7" s="140">
        <f>SUM(BT$8:BT$57)</f>
        <v>0</v>
      </c>
      <c r="BU7" s="140">
        <f>SUM(BV7:BX7)</f>
        <v>203357</v>
      </c>
      <c r="BV7" s="140">
        <f>SUM(BV$8:BV$57)</f>
        <v>0</v>
      </c>
      <c r="BW7" s="140">
        <f>SUM(BW$8:BW$57)</f>
        <v>203357</v>
      </c>
      <c r="BX7" s="140">
        <f>SUM(BX$8:BX$57)</f>
        <v>0</v>
      </c>
      <c r="BY7" s="140">
        <f>SUM(BY$8:BY$57)</f>
        <v>0</v>
      </c>
      <c r="BZ7" s="140">
        <f>SUM(CA7:CD7)</f>
        <v>399702</v>
      </c>
      <c r="CA7" s="140">
        <f>SUM(CA$8:CA$57)</f>
        <v>32538</v>
      </c>
      <c r="CB7" s="140">
        <f>SUM(CB$8:CB$57)</f>
        <v>352396</v>
      </c>
      <c r="CC7" s="140">
        <f>SUM(CC$8:CC$57)</f>
        <v>6225</v>
      </c>
      <c r="CD7" s="140">
        <f>SUM(CD$8:CD$57)</f>
        <v>8543</v>
      </c>
      <c r="CE7" s="143" t="s">
        <v>314</v>
      </c>
      <c r="CF7" s="140">
        <f>SUM(CF$8:CF$57)</f>
        <v>0</v>
      </c>
      <c r="CG7" s="140">
        <f>SUM(CG$8:CG$57)</f>
        <v>5230</v>
      </c>
      <c r="CH7" s="140">
        <f>SUM(BG7,+BO7,+CG7)</f>
        <v>727401</v>
      </c>
      <c r="CI7" s="140">
        <f t="shared" ref="CI7:CO7" si="3">SUM(AE7,+BG7)</f>
        <v>1332854</v>
      </c>
      <c r="CJ7" s="140">
        <f t="shared" si="3"/>
        <v>1316114</v>
      </c>
      <c r="CK7" s="140">
        <f t="shared" si="3"/>
        <v>0</v>
      </c>
      <c r="CL7" s="140">
        <f t="shared" si="3"/>
        <v>966231</v>
      </c>
      <c r="CM7" s="140">
        <f t="shared" si="3"/>
        <v>349883</v>
      </c>
      <c r="CN7" s="140">
        <f t="shared" si="3"/>
        <v>0</v>
      </c>
      <c r="CO7" s="140">
        <f t="shared" si="3"/>
        <v>16740</v>
      </c>
      <c r="CP7" s="143" t="s">
        <v>314</v>
      </c>
      <c r="CQ7" s="140">
        <f t="shared" ref="CQ7:DF7" si="4">SUM(AM7,+BO7)</f>
        <v>2800039</v>
      </c>
      <c r="CR7" s="140">
        <f t="shared" si="4"/>
        <v>397651</v>
      </c>
      <c r="CS7" s="140">
        <f t="shared" si="4"/>
        <v>315951</v>
      </c>
      <c r="CT7" s="140">
        <f t="shared" si="4"/>
        <v>0</v>
      </c>
      <c r="CU7" s="140">
        <f t="shared" si="4"/>
        <v>81700</v>
      </c>
      <c r="CV7" s="140">
        <f t="shared" si="4"/>
        <v>0</v>
      </c>
      <c r="CW7" s="140">
        <f t="shared" si="4"/>
        <v>668251</v>
      </c>
      <c r="CX7" s="140">
        <f t="shared" si="4"/>
        <v>0</v>
      </c>
      <c r="CY7" s="140">
        <f t="shared" si="4"/>
        <v>622915</v>
      </c>
      <c r="CZ7" s="140">
        <f t="shared" si="4"/>
        <v>45336</v>
      </c>
      <c r="DA7" s="140">
        <f t="shared" si="4"/>
        <v>0</v>
      </c>
      <c r="DB7" s="140">
        <f t="shared" si="4"/>
        <v>1727459</v>
      </c>
      <c r="DC7" s="140">
        <f t="shared" si="4"/>
        <v>52018</v>
      </c>
      <c r="DD7" s="140">
        <f t="shared" si="4"/>
        <v>1226717</v>
      </c>
      <c r="DE7" s="140">
        <f t="shared" si="4"/>
        <v>420201</v>
      </c>
      <c r="DF7" s="140">
        <f t="shared" si="4"/>
        <v>28523</v>
      </c>
      <c r="DG7" s="143" t="s">
        <v>314</v>
      </c>
      <c r="DH7" s="140">
        <f>SUM(BD7,+CF7)</f>
        <v>6678</v>
      </c>
      <c r="DI7" s="140">
        <f>SUM(BE7,+CG7)</f>
        <v>333023</v>
      </c>
      <c r="DJ7" s="140">
        <f>SUM(BF7,+CH7)</f>
        <v>4465916</v>
      </c>
    </row>
    <row r="8" spans="1:114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SUM(E8,+L8)</f>
        <v>7342</v>
      </c>
      <c r="E8" s="121">
        <f>SUM(F8:I8)+K8</f>
        <v>2482</v>
      </c>
      <c r="F8" s="121">
        <v>0</v>
      </c>
      <c r="G8" s="121">
        <v>0</v>
      </c>
      <c r="H8" s="121">
        <v>0</v>
      </c>
      <c r="I8" s="121">
        <v>2482</v>
      </c>
      <c r="J8" s="121">
        <v>48908</v>
      </c>
      <c r="K8" s="121">
        <v>0</v>
      </c>
      <c r="L8" s="121">
        <v>4860</v>
      </c>
      <c r="M8" s="121">
        <f>SUM(N8,+U8)</f>
        <v>6672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43648</v>
      </c>
      <c r="T8" s="121">
        <v>0</v>
      </c>
      <c r="U8" s="121">
        <v>6672</v>
      </c>
      <c r="V8" s="121">
        <f>+SUM(D8,M8)</f>
        <v>14014</v>
      </c>
      <c r="W8" s="121">
        <f>+SUM(E8,N8)</f>
        <v>2482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2482</v>
      </c>
      <c r="AB8" s="121">
        <f>+SUM(J8,S8)</f>
        <v>92556</v>
      </c>
      <c r="AC8" s="121">
        <f>+SUM(K8,T8)</f>
        <v>0</v>
      </c>
      <c r="AD8" s="121">
        <f>+SUM(L8,U8)</f>
        <v>11532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376</v>
      </c>
      <c r="AM8" s="121">
        <f>SUM(AN8,AS8,AW8,AX8,BD8)</f>
        <v>54543</v>
      </c>
      <c r="AN8" s="121">
        <f>SUM(AO8:AR8)</f>
        <v>20248</v>
      </c>
      <c r="AO8" s="121">
        <v>5326</v>
      </c>
      <c r="AP8" s="121">
        <v>0</v>
      </c>
      <c r="AQ8" s="121">
        <v>14922</v>
      </c>
      <c r="AR8" s="121">
        <v>0</v>
      </c>
      <c r="AS8" s="121">
        <f>SUM(AT8:AV8)</f>
        <v>22703</v>
      </c>
      <c r="AT8" s="121">
        <v>0</v>
      </c>
      <c r="AU8" s="121">
        <v>22703</v>
      </c>
      <c r="AV8" s="121">
        <v>0</v>
      </c>
      <c r="AW8" s="121">
        <v>0</v>
      </c>
      <c r="AX8" s="121">
        <f>SUM(AY8:BB8)</f>
        <v>11592</v>
      </c>
      <c r="AY8" s="121">
        <v>0</v>
      </c>
      <c r="AZ8" s="121">
        <v>11592</v>
      </c>
      <c r="BA8" s="121">
        <v>0</v>
      </c>
      <c r="BB8" s="121">
        <v>0</v>
      </c>
      <c r="BC8" s="122" t="s">
        <v>376</v>
      </c>
      <c r="BD8" s="121">
        <v>0</v>
      </c>
      <c r="BE8" s="121">
        <v>1707</v>
      </c>
      <c r="BF8" s="121">
        <f>SUM(AE8,+AM8,+BE8)</f>
        <v>56250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376</v>
      </c>
      <c r="BO8" s="121">
        <f>SUM(BP8,BU8,BY8,BZ8,CF8)</f>
        <v>48739</v>
      </c>
      <c r="BP8" s="121">
        <f>SUM(BQ8:BT8)</f>
        <v>26329</v>
      </c>
      <c r="BQ8" s="121">
        <v>5326</v>
      </c>
      <c r="BR8" s="121">
        <v>0</v>
      </c>
      <c r="BS8" s="121">
        <v>21003</v>
      </c>
      <c r="BT8" s="121">
        <v>0</v>
      </c>
      <c r="BU8" s="121">
        <f>SUM(BV8:BX8)</f>
        <v>13896</v>
      </c>
      <c r="BV8" s="121">
        <v>0</v>
      </c>
      <c r="BW8" s="121">
        <v>13896</v>
      </c>
      <c r="BX8" s="121">
        <v>0</v>
      </c>
      <c r="BY8" s="121">
        <v>0</v>
      </c>
      <c r="BZ8" s="121">
        <f>SUM(CA8:CD8)</f>
        <v>8514</v>
      </c>
      <c r="CA8" s="121">
        <v>0</v>
      </c>
      <c r="CB8" s="121">
        <v>8514</v>
      </c>
      <c r="CC8" s="121">
        <v>0</v>
      </c>
      <c r="CD8" s="121">
        <v>0</v>
      </c>
      <c r="CE8" s="122" t="s">
        <v>376</v>
      </c>
      <c r="CF8" s="121">
        <v>0</v>
      </c>
      <c r="CG8" s="121">
        <v>1581</v>
      </c>
      <c r="CH8" s="121">
        <f>SUM(BG8,+BO8,+CG8)</f>
        <v>50320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376</v>
      </c>
      <c r="CQ8" s="121">
        <f>SUM(AM8,+BO8)</f>
        <v>103282</v>
      </c>
      <c r="CR8" s="121">
        <f>SUM(AN8,+BP8)</f>
        <v>46577</v>
      </c>
      <c r="CS8" s="121">
        <f>SUM(AO8,+BQ8)</f>
        <v>10652</v>
      </c>
      <c r="CT8" s="121">
        <f>SUM(AP8,+BR8)</f>
        <v>0</v>
      </c>
      <c r="CU8" s="121">
        <f>SUM(AQ8,+BS8)</f>
        <v>35925</v>
      </c>
      <c r="CV8" s="121">
        <f>SUM(AR8,+BT8)</f>
        <v>0</v>
      </c>
      <c r="CW8" s="121">
        <f>SUM(AS8,+BU8)</f>
        <v>36599</v>
      </c>
      <c r="CX8" s="121">
        <f>SUM(AT8,+BV8)</f>
        <v>0</v>
      </c>
      <c r="CY8" s="121">
        <f>SUM(AU8,+BW8)</f>
        <v>36599</v>
      </c>
      <c r="CZ8" s="121">
        <f>SUM(AV8,+BX8)</f>
        <v>0</v>
      </c>
      <c r="DA8" s="121">
        <f>SUM(AW8,+BY8)</f>
        <v>0</v>
      </c>
      <c r="DB8" s="121">
        <f>SUM(AX8,+BZ8)</f>
        <v>20106</v>
      </c>
      <c r="DC8" s="121">
        <f>SUM(AY8,+CA8)</f>
        <v>0</v>
      </c>
      <c r="DD8" s="121">
        <f>SUM(AZ8,+CB8)</f>
        <v>20106</v>
      </c>
      <c r="DE8" s="121">
        <f>SUM(BA8,+CC8)</f>
        <v>0</v>
      </c>
      <c r="DF8" s="121">
        <f>SUM(BB8,+CD8)</f>
        <v>0</v>
      </c>
      <c r="DG8" s="122" t="s">
        <v>376</v>
      </c>
      <c r="DH8" s="121">
        <f>SUM(BD8,+CF8)</f>
        <v>0</v>
      </c>
      <c r="DI8" s="121">
        <f>SUM(BE8,+CG8)</f>
        <v>3288</v>
      </c>
      <c r="DJ8" s="121">
        <f>SUM(BF8,+CH8)</f>
        <v>106570</v>
      </c>
    </row>
    <row r="9" spans="1:114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SUM(E9,+L9)</f>
        <v>270330</v>
      </c>
      <c r="E9" s="121">
        <f>SUM(F9:I9)+K9</f>
        <v>270330</v>
      </c>
      <c r="F9" s="121">
        <v>184834</v>
      </c>
      <c r="G9" s="121">
        <v>0</v>
      </c>
      <c r="H9" s="121">
        <v>0</v>
      </c>
      <c r="I9" s="121">
        <v>26223</v>
      </c>
      <c r="J9" s="121">
        <v>562047</v>
      </c>
      <c r="K9" s="121">
        <v>59273</v>
      </c>
      <c r="L9" s="121">
        <v>0</v>
      </c>
      <c r="M9" s="121">
        <f>SUM(N9,+U9)</f>
        <v>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f>+SUM(D9,M9)</f>
        <v>270330</v>
      </c>
      <c r="W9" s="121">
        <f>+SUM(E9,N9)</f>
        <v>270330</v>
      </c>
      <c r="X9" s="121">
        <f>+SUM(F9,O9)</f>
        <v>184834</v>
      </c>
      <c r="Y9" s="121">
        <f>+SUM(G9,P9)</f>
        <v>0</v>
      </c>
      <c r="Z9" s="121">
        <f>+SUM(H9,Q9)</f>
        <v>0</v>
      </c>
      <c r="AA9" s="121">
        <f>+SUM(I9,R9)</f>
        <v>26223</v>
      </c>
      <c r="AB9" s="121">
        <f>+SUM(J9,S9)</f>
        <v>562047</v>
      </c>
      <c r="AC9" s="121">
        <f>+SUM(K9,T9)</f>
        <v>59273</v>
      </c>
      <c r="AD9" s="121">
        <f>+SUM(L9,U9)</f>
        <v>0</v>
      </c>
      <c r="AE9" s="121">
        <f>SUM(AF9,+AK9)</f>
        <v>604411</v>
      </c>
      <c r="AF9" s="121">
        <f>SUM(AG9:AJ9)</f>
        <v>604411</v>
      </c>
      <c r="AG9" s="121">
        <v>0</v>
      </c>
      <c r="AH9" s="121">
        <v>604411</v>
      </c>
      <c r="AI9" s="121">
        <v>0</v>
      </c>
      <c r="AJ9" s="121">
        <v>0</v>
      </c>
      <c r="AK9" s="121">
        <v>0</v>
      </c>
      <c r="AL9" s="122" t="s">
        <v>376</v>
      </c>
      <c r="AM9" s="121">
        <f>SUM(AN9,AS9,AW9,AX9,BD9)</f>
        <v>219899</v>
      </c>
      <c r="AN9" s="121">
        <f>SUM(AO9:AR9)</f>
        <v>20820</v>
      </c>
      <c r="AO9" s="121">
        <v>88</v>
      </c>
      <c r="AP9" s="121">
        <v>0</v>
      </c>
      <c r="AQ9" s="121">
        <v>20732</v>
      </c>
      <c r="AR9" s="121">
        <v>0</v>
      </c>
      <c r="AS9" s="121">
        <f>SUM(AT9:AV9)</f>
        <v>103224</v>
      </c>
      <c r="AT9" s="121">
        <v>0</v>
      </c>
      <c r="AU9" s="121">
        <v>103224</v>
      </c>
      <c r="AV9" s="121">
        <v>0</v>
      </c>
      <c r="AW9" s="121">
        <v>0</v>
      </c>
      <c r="AX9" s="121">
        <f>SUM(AY9:BB9)</f>
        <v>95855</v>
      </c>
      <c r="AY9" s="121">
        <v>17885</v>
      </c>
      <c r="AZ9" s="121">
        <v>77970</v>
      </c>
      <c r="BA9" s="121">
        <v>0</v>
      </c>
      <c r="BB9" s="121">
        <v>0</v>
      </c>
      <c r="BC9" s="122" t="s">
        <v>376</v>
      </c>
      <c r="BD9" s="121">
        <v>0</v>
      </c>
      <c r="BE9" s="121">
        <v>8067</v>
      </c>
      <c r="BF9" s="121">
        <f>SUM(AE9,+AM9,+BE9)</f>
        <v>832377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376</v>
      </c>
      <c r="BO9" s="121">
        <f>SUM(BP9,BU9,BY9,BZ9,CF9)</f>
        <v>0</v>
      </c>
      <c r="BP9" s="121">
        <f>SUM(BQ9:BT9)</f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f>SUM(BV9:BX9)</f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f>SUM(CA9:CD9)</f>
        <v>0</v>
      </c>
      <c r="CA9" s="121">
        <v>0</v>
      </c>
      <c r="CB9" s="121">
        <v>0</v>
      </c>
      <c r="CC9" s="121">
        <v>0</v>
      </c>
      <c r="CD9" s="121">
        <v>0</v>
      </c>
      <c r="CE9" s="122" t="s">
        <v>376</v>
      </c>
      <c r="CF9" s="121">
        <v>0</v>
      </c>
      <c r="CG9" s="121">
        <v>0</v>
      </c>
      <c r="CH9" s="121">
        <f>SUM(BG9,+BO9,+CG9)</f>
        <v>0</v>
      </c>
      <c r="CI9" s="121">
        <f>SUM(AE9,+BG9)</f>
        <v>604411</v>
      </c>
      <c r="CJ9" s="121">
        <f>SUM(AF9,+BH9)</f>
        <v>604411</v>
      </c>
      <c r="CK9" s="121">
        <f>SUM(AG9,+BI9)</f>
        <v>0</v>
      </c>
      <c r="CL9" s="121">
        <f>SUM(AH9,+BJ9)</f>
        <v>604411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376</v>
      </c>
      <c r="CQ9" s="121">
        <f>SUM(AM9,+BO9)</f>
        <v>219899</v>
      </c>
      <c r="CR9" s="121">
        <f>SUM(AN9,+BP9)</f>
        <v>20820</v>
      </c>
      <c r="CS9" s="121">
        <f>SUM(AO9,+BQ9)</f>
        <v>88</v>
      </c>
      <c r="CT9" s="121">
        <f>SUM(AP9,+BR9)</f>
        <v>0</v>
      </c>
      <c r="CU9" s="121">
        <f>SUM(AQ9,+BS9)</f>
        <v>20732</v>
      </c>
      <c r="CV9" s="121">
        <f>SUM(AR9,+BT9)</f>
        <v>0</v>
      </c>
      <c r="CW9" s="121">
        <f>SUM(AS9,+BU9)</f>
        <v>103224</v>
      </c>
      <c r="CX9" s="121">
        <f>SUM(AT9,+BV9)</f>
        <v>0</v>
      </c>
      <c r="CY9" s="121">
        <f>SUM(AU9,+BW9)</f>
        <v>103224</v>
      </c>
      <c r="CZ9" s="121">
        <f>SUM(AV9,+BX9)</f>
        <v>0</v>
      </c>
      <c r="DA9" s="121">
        <f>SUM(AW9,+BY9)</f>
        <v>0</v>
      </c>
      <c r="DB9" s="121">
        <f>SUM(AX9,+BZ9)</f>
        <v>95855</v>
      </c>
      <c r="DC9" s="121">
        <f>SUM(AY9,+CA9)</f>
        <v>17885</v>
      </c>
      <c r="DD9" s="121">
        <f>SUM(AZ9,+CB9)</f>
        <v>77970</v>
      </c>
      <c r="DE9" s="121">
        <f>SUM(BA9,+CC9)</f>
        <v>0</v>
      </c>
      <c r="DF9" s="121">
        <f>SUM(BB9,+CD9)</f>
        <v>0</v>
      </c>
      <c r="DG9" s="122" t="s">
        <v>376</v>
      </c>
      <c r="DH9" s="121">
        <f>SUM(BD9,+CF9)</f>
        <v>0</v>
      </c>
      <c r="DI9" s="121">
        <f>SUM(BE9,+CG9)</f>
        <v>8067</v>
      </c>
      <c r="DJ9" s="121">
        <f>SUM(BF9,+CH9)</f>
        <v>832377</v>
      </c>
    </row>
    <row r="10" spans="1:114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SUM(E10,+L10)</f>
        <v>96452</v>
      </c>
      <c r="E10" s="121">
        <f>SUM(F10:I10)+K10</f>
        <v>79711</v>
      </c>
      <c r="F10" s="121">
        <v>0</v>
      </c>
      <c r="G10" s="121">
        <v>0</v>
      </c>
      <c r="H10" s="121">
        <v>12900</v>
      </c>
      <c r="I10" s="121">
        <v>6647</v>
      </c>
      <c r="J10" s="121">
        <v>915212</v>
      </c>
      <c r="K10" s="121">
        <v>60164</v>
      </c>
      <c r="L10" s="121">
        <v>16741</v>
      </c>
      <c r="M10" s="121">
        <f>SUM(N10,+U10)</f>
        <v>9264</v>
      </c>
      <c r="N10" s="121">
        <f>SUM(O10:R10,T10)</f>
        <v>3784</v>
      </c>
      <c r="O10" s="121">
        <v>0</v>
      </c>
      <c r="P10" s="121">
        <v>0</v>
      </c>
      <c r="Q10" s="121">
        <v>0</v>
      </c>
      <c r="R10" s="121">
        <v>719</v>
      </c>
      <c r="S10" s="121">
        <v>301887</v>
      </c>
      <c r="T10" s="121">
        <v>3065</v>
      </c>
      <c r="U10" s="121">
        <v>5480</v>
      </c>
      <c r="V10" s="121">
        <f>+SUM(D10,M10)</f>
        <v>105716</v>
      </c>
      <c r="W10" s="121">
        <f>+SUM(E10,N10)</f>
        <v>83495</v>
      </c>
      <c r="X10" s="121">
        <f>+SUM(F10,O10)</f>
        <v>0</v>
      </c>
      <c r="Y10" s="121">
        <f>+SUM(G10,P10)</f>
        <v>0</v>
      </c>
      <c r="Z10" s="121">
        <f>+SUM(H10,Q10)</f>
        <v>12900</v>
      </c>
      <c r="AA10" s="121">
        <f>+SUM(I10,R10)</f>
        <v>7366</v>
      </c>
      <c r="AB10" s="121">
        <f>+SUM(J10,S10)</f>
        <v>1217099</v>
      </c>
      <c r="AC10" s="121">
        <f>+SUM(K10,T10)</f>
        <v>63229</v>
      </c>
      <c r="AD10" s="121">
        <f>+SUM(L10,U10)</f>
        <v>22221</v>
      </c>
      <c r="AE10" s="121">
        <f>SUM(AF10,+AK10)</f>
        <v>363420</v>
      </c>
      <c r="AF10" s="121">
        <f>SUM(AG10:AJ10)</f>
        <v>346680</v>
      </c>
      <c r="AG10" s="121">
        <v>0</v>
      </c>
      <c r="AH10" s="121">
        <v>346680</v>
      </c>
      <c r="AI10" s="121">
        <v>0</v>
      </c>
      <c r="AJ10" s="121">
        <v>0</v>
      </c>
      <c r="AK10" s="121">
        <v>16740</v>
      </c>
      <c r="AL10" s="122" t="s">
        <v>376</v>
      </c>
      <c r="AM10" s="121">
        <f>SUM(AN10,AS10,AW10,AX10,BD10)</f>
        <v>507307</v>
      </c>
      <c r="AN10" s="121">
        <f>SUM(AO10:AR10)</f>
        <v>84948</v>
      </c>
      <c r="AO10" s="121">
        <v>84948</v>
      </c>
      <c r="AP10" s="121">
        <v>0</v>
      </c>
      <c r="AQ10" s="121">
        <v>0</v>
      </c>
      <c r="AR10" s="121">
        <v>0</v>
      </c>
      <c r="AS10" s="121">
        <f>SUM(AT10:AV10)</f>
        <v>182026</v>
      </c>
      <c r="AT10" s="121">
        <v>0</v>
      </c>
      <c r="AU10" s="121">
        <v>142916</v>
      </c>
      <c r="AV10" s="121">
        <v>39110</v>
      </c>
      <c r="AW10" s="121">
        <v>0</v>
      </c>
      <c r="AX10" s="121">
        <f>SUM(AY10:BB10)</f>
        <v>233655</v>
      </c>
      <c r="AY10" s="121">
        <v>0</v>
      </c>
      <c r="AZ10" s="121">
        <v>201328</v>
      </c>
      <c r="BA10" s="121">
        <v>12347</v>
      </c>
      <c r="BB10" s="121">
        <v>19980</v>
      </c>
      <c r="BC10" s="122" t="s">
        <v>376</v>
      </c>
      <c r="BD10" s="121">
        <v>6678</v>
      </c>
      <c r="BE10" s="121">
        <v>140937</v>
      </c>
      <c r="BF10" s="121">
        <f>SUM(AE10,+AM10,+BE10)</f>
        <v>1011664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376</v>
      </c>
      <c r="BO10" s="121">
        <f>SUM(BP10,BU10,BY10,BZ10,CF10)</f>
        <v>307502</v>
      </c>
      <c r="BP10" s="121">
        <f>SUM(BQ10:BT10)</f>
        <v>7747</v>
      </c>
      <c r="BQ10" s="121">
        <v>7747</v>
      </c>
      <c r="BR10" s="121">
        <v>0</v>
      </c>
      <c r="BS10" s="121">
        <v>0</v>
      </c>
      <c r="BT10" s="121">
        <v>0</v>
      </c>
      <c r="BU10" s="121">
        <f>SUM(BV10:BX10)</f>
        <v>1328</v>
      </c>
      <c r="BV10" s="121">
        <v>0</v>
      </c>
      <c r="BW10" s="121">
        <v>1328</v>
      </c>
      <c r="BX10" s="121">
        <v>0</v>
      </c>
      <c r="BY10" s="121">
        <v>0</v>
      </c>
      <c r="BZ10" s="121">
        <f>SUM(CA10:CD10)</f>
        <v>298427</v>
      </c>
      <c r="CA10" s="121">
        <v>32538</v>
      </c>
      <c r="CB10" s="121">
        <v>259036</v>
      </c>
      <c r="CC10" s="121">
        <v>0</v>
      </c>
      <c r="CD10" s="121">
        <v>6853</v>
      </c>
      <c r="CE10" s="122" t="s">
        <v>376</v>
      </c>
      <c r="CF10" s="121">
        <v>0</v>
      </c>
      <c r="CG10" s="121">
        <v>3649</v>
      </c>
      <c r="CH10" s="121">
        <f>SUM(BG10,+BO10,+CG10)</f>
        <v>311151</v>
      </c>
      <c r="CI10" s="121">
        <f>SUM(AE10,+BG10)</f>
        <v>363420</v>
      </c>
      <c r="CJ10" s="121">
        <f>SUM(AF10,+BH10)</f>
        <v>346680</v>
      </c>
      <c r="CK10" s="121">
        <f>SUM(AG10,+BI10)</f>
        <v>0</v>
      </c>
      <c r="CL10" s="121">
        <f>SUM(AH10,+BJ10)</f>
        <v>346680</v>
      </c>
      <c r="CM10" s="121">
        <f>SUM(AI10,+BK10)</f>
        <v>0</v>
      </c>
      <c r="CN10" s="121">
        <f>SUM(AJ10,+BL10)</f>
        <v>0</v>
      </c>
      <c r="CO10" s="121">
        <f>SUM(AK10,+BM10)</f>
        <v>16740</v>
      </c>
      <c r="CP10" s="122" t="s">
        <v>376</v>
      </c>
      <c r="CQ10" s="121">
        <f>SUM(AM10,+BO10)</f>
        <v>814809</v>
      </c>
      <c r="CR10" s="121">
        <f>SUM(AN10,+BP10)</f>
        <v>92695</v>
      </c>
      <c r="CS10" s="121">
        <f>SUM(AO10,+BQ10)</f>
        <v>92695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183354</v>
      </c>
      <c r="CX10" s="121">
        <f>SUM(AT10,+BV10)</f>
        <v>0</v>
      </c>
      <c r="CY10" s="121">
        <f>SUM(AU10,+BW10)</f>
        <v>144244</v>
      </c>
      <c r="CZ10" s="121">
        <f>SUM(AV10,+BX10)</f>
        <v>39110</v>
      </c>
      <c r="DA10" s="121">
        <f>SUM(AW10,+BY10)</f>
        <v>0</v>
      </c>
      <c r="DB10" s="121">
        <f>SUM(AX10,+BZ10)</f>
        <v>532082</v>
      </c>
      <c r="DC10" s="121">
        <f>SUM(AY10,+CA10)</f>
        <v>32538</v>
      </c>
      <c r="DD10" s="121">
        <f>SUM(AZ10,+CB10)</f>
        <v>460364</v>
      </c>
      <c r="DE10" s="121">
        <f>SUM(BA10,+CC10)</f>
        <v>12347</v>
      </c>
      <c r="DF10" s="121">
        <f>SUM(BB10,+CD10)</f>
        <v>26833</v>
      </c>
      <c r="DG10" s="122" t="s">
        <v>376</v>
      </c>
      <c r="DH10" s="121">
        <f>SUM(BD10,+CF10)</f>
        <v>6678</v>
      </c>
      <c r="DI10" s="121">
        <f>SUM(BE10,+CG10)</f>
        <v>144586</v>
      </c>
      <c r="DJ10" s="121">
        <f>SUM(BF10,+CH10)</f>
        <v>1322815</v>
      </c>
    </row>
    <row r="11" spans="1:114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SUM(E11,+L11)</f>
        <v>93746</v>
      </c>
      <c r="E11" s="121">
        <f>SUM(F11:I11)+K11</f>
        <v>54643</v>
      </c>
      <c r="F11" s="121">
        <v>0</v>
      </c>
      <c r="G11" s="121">
        <v>0</v>
      </c>
      <c r="H11" s="121">
        <v>0</v>
      </c>
      <c r="I11" s="121">
        <v>8556</v>
      </c>
      <c r="J11" s="121">
        <v>736699</v>
      </c>
      <c r="K11" s="121">
        <v>46087</v>
      </c>
      <c r="L11" s="121">
        <v>39103</v>
      </c>
      <c r="M11" s="121">
        <f>SUM(N11,+U11)</f>
        <v>3369</v>
      </c>
      <c r="N11" s="121">
        <f>SUM(O11:R11,T11)</f>
        <v>1953</v>
      </c>
      <c r="O11" s="121">
        <v>0</v>
      </c>
      <c r="P11" s="121">
        <v>0</v>
      </c>
      <c r="Q11" s="121">
        <v>0</v>
      </c>
      <c r="R11" s="121">
        <v>0</v>
      </c>
      <c r="S11" s="121">
        <v>256914</v>
      </c>
      <c r="T11" s="121">
        <v>1953</v>
      </c>
      <c r="U11" s="121">
        <v>1416</v>
      </c>
      <c r="V11" s="121">
        <f>+SUM(D11,M11)</f>
        <v>97115</v>
      </c>
      <c r="W11" s="121">
        <f>+SUM(E11,N11)</f>
        <v>56596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8556</v>
      </c>
      <c r="AB11" s="121">
        <f>+SUM(J11,S11)</f>
        <v>993613</v>
      </c>
      <c r="AC11" s="121">
        <f>+SUM(K11,T11)</f>
        <v>48040</v>
      </c>
      <c r="AD11" s="121">
        <f>+SUM(L11,U11)</f>
        <v>40519</v>
      </c>
      <c r="AE11" s="121">
        <f>SUM(AF11,+AK11)</f>
        <v>15140</v>
      </c>
      <c r="AF11" s="121">
        <f>SUM(AG11:AJ11)</f>
        <v>15140</v>
      </c>
      <c r="AG11" s="121">
        <v>0</v>
      </c>
      <c r="AH11" s="121">
        <v>15140</v>
      </c>
      <c r="AI11" s="121">
        <v>0</v>
      </c>
      <c r="AJ11" s="121">
        <v>0</v>
      </c>
      <c r="AK11" s="121">
        <v>0</v>
      </c>
      <c r="AL11" s="122" t="s">
        <v>376</v>
      </c>
      <c r="AM11" s="121">
        <f>SUM(AN11,AS11,AW11,AX11,BD11)</f>
        <v>814264</v>
      </c>
      <c r="AN11" s="121">
        <f>SUM(AO11:AR11)</f>
        <v>114530</v>
      </c>
      <c r="AO11" s="121">
        <v>105048</v>
      </c>
      <c r="AP11" s="121">
        <v>0</v>
      </c>
      <c r="AQ11" s="121">
        <v>9482</v>
      </c>
      <c r="AR11" s="121">
        <v>0</v>
      </c>
      <c r="AS11" s="121">
        <f>SUM(AT11:AV11)</f>
        <v>140075</v>
      </c>
      <c r="AT11" s="121">
        <v>0</v>
      </c>
      <c r="AU11" s="121">
        <v>139698</v>
      </c>
      <c r="AV11" s="121">
        <v>377</v>
      </c>
      <c r="AW11" s="121">
        <v>0</v>
      </c>
      <c r="AX11" s="121">
        <f>SUM(AY11:BB11)</f>
        <v>559659</v>
      </c>
      <c r="AY11" s="121">
        <v>0</v>
      </c>
      <c r="AZ11" s="121">
        <v>183128</v>
      </c>
      <c r="BA11" s="121">
        <v>376531</v>
      </c>
      <c r="BB11" s="121">
        <v>0</v>
      </c>
      <c r="BC11" s="122" t="s">
        <v>376</v>
      </c>
      <c r="BD11" s="121">
        <v>0</v>
      </c>
      <c r="BE11" s="121">
        <v>1041</v>
      </c>
      <c r="BF11" s="121">
        <f>SUM(AE11,+AM11,+BE11)</f>
        <v>830445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376</v>
      </c>
      <c r="BO11" s="121">
        <f>SUM(BP11,BU11,BY11,BZ11,CF11)</f>
        <v>260283</v>
      </c>
      <c r="BP11" s="121">
        <f>SUM(BQ11:BT11)</f>
        <v>85036</v>
      </c>
      <c r="BQ11" s="121">
        <v>69475</v>
      </c>
      <c r="BR11" s="121">
        <v>0</v>
      </c>
      <c r="BS11" s="121">
        <v>15561</v>
      </c>
      <c r="BT11" s="121">
        <v>0</v>
      </c>
      <c r="BU11" s="121">
        <f>SUM(BV11:BX11)</f>
        <v>165607</v>
      </c>
      <c r="BV11" s="121">
        <v>0</v>
      </c>
      <c r="BW11" s="121">
        <v>165607</v>
      </c>
      <c r="BX11" s="121">
        <v>0</v>
      </c>
      <c r="BY11" s="121">
        <v>0</v>
      </c>
      <c r="BZ11" s="121">
        <f>SUM(CA11:CD11)</f>
        <v>9640</v>
      </c>
      <c r="CA11" s="121">
        <v>0</v>
      </c>
      <c r="CB11" s="121">
        <v>7950</v>
      </c>
      <c r="CC11" s="121">
        <v>0</v>
      </c>
      <c r="CD11" s="121">
        <v>1690</v>
      </c>
      <c r="CE11" s="122" t="s">
        <v>376</v>
      </c>
      <c r="CF11" s="121">
        <v>0</v>
      </c>
      <c r="CG11" s="121">
        <v>0</v>
      </c>
      <c r="CH11" s="121">
        <f>SUM(BG11,+BO11,+CG11)</f>
        <v>260283</v>
      </c>
      <c r="CI11" s="121">
        <f>SUM(AE11,+BG11)</f>
        <v>15140</v>
      </c>
      <c r="CJ11" s="121">
        <f>SUM(AF11,+BH11)</f>
        <v>15140</v>
      </c>
      <c r="CK11" s="121">
        <f>SUM(AG11,+BI11)</f>
        <v>0</v>
      </c>
      <c r="CL11" s="121">
        <f>SUM(AH11,+BJ11)</f>
        <v>15140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376</v>
      </c>
      <c r="CQ11" s="121">
        <f>SUM(AM11,+BO11)</f>
        <v>1074547</v>
      </c>
      <c r="CR11" s="121">
        <f>SUM(AN11,+BP11)</f>
        <v>199566</v>
      </c>
      <c r="CS11" s="121">
        <f>SUM(AO11,+BQ11)</f>
        <v>174523</v>
      </c>
      <c r="CT11" s="121">
        <f>SUM(AP11,+BR11)</f>
        <v>0</v>
      </c>
      <c r="CU11" s="121">
        <f>SUM(AQ11,+BS11)</f>
        <v>25043</v>
      </c>
      <c r="CV11" s="121">
        <f>SUM(AR11,+BT11)</f>
        <v>0</v>
      </c>
      <c r="CW11" s="121">
        <f>SUM(AS11,+BU11)</f>
        <v>305682</v>
      </c>
      <c r="CX11" s="121">
        <f>SUM(AT11,+BV11)</f>
        <v>0</v>
      </c>
      <c r="CY11" s="121">
        <f>SUM(AU11,+BW11)</f>
        <v>305305</v>
      </c>
      <c r="CZ11" s="121">
        <f>SUM(AV11,+BX11)</f>
        <v>377</v>
      </c>
      <c r="DA11" s="121">
        <f>SUM(AW11,+BY11)</f>
        <v>0</v>
      </c>
      <c r="DB11" s="121">
        <f>SUM(AX11,+BZ11)</f>
        <v>569299</v>
      </c>
      <c r="DC11" s="121">
        <f>SUM(AY11,+CA11)</f>
        <v>0</v>
      </c>
      <c r="DD11" s="121">
        <f>SUM(AZ11,+CB11)</f>
        <v>191078</v>
      </c>
      <c r="DE11" s="121">
        <f>SUM(BA11,+CC11)</f>
        <v>376531</v>
      </c>
      <c r="DF11" s="121">
        <f>SUM(BB11,+CD11)</f>
        <v>1690</v>
      </c>
      <c r="DG11" s="122" t="s">
        <v>376</v>
      </c>
      <c r="DH11" s="121">
        <f>SUM(BD11,+CF11)</f>
        <v>0</v>
      </c>
      <c r="DI11" s="121">
        <f>SUM(BE11,+CG11)</f>
        <v>1041</v>
      </c>
      <c r="DJ11" s="121">
        <f>SUM(BF11,+CH11)</f>
        <v>1090728</v>
      </c>
    </row>
    <row r="12" spans="1:114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SUM(E12,+L12)</f>
        <v>580278</v>
      </c>
      <c r="E12" s="121">
        <f>SUM(F12:I12)+K12</f>
        <v>580278</v>
      </c>
      <c r="F12" s="121">
        <v>215404</v>
      </c>
      <c r="G12" s="121">
        <v>0</v>
      </c>
      <c r="H12" s="121">
        <v>208400</v>
      </c>
      <c r="I12" s="121">
        <v>139361</v>
      </c>
      <c r="J12" s="121">
        <v>427501</v>
      </c>
      <c r="K12" s="121">
        <v>17113</v>
      </c>
      <c r="L12" s="121">
        <v>0</v>
      </c>
      <c r="M12" s="121">
        <f>SUM(N12,+U12)</f>
        <v>15232</v>
      </c>
      <c r="N12" s="121">
        <f>SUM(O12:R12,T12)</f>
        <v>15232</v>
      </c>
      <c r="O12" s="121">
        <v>0</v>
      </c>
      <c r="P12" s="121">
        <v>0</v>
      </c>
      <c r="Q12" s="121">
        <v>15200</v>
      </c>
      <c r="R12" s="121">
        <v>12</v>
      </c>
      <c r="S12" s="121">
        <v>90415</v>
      </c>
      <c r="T12" s="121">
        <v>20</v>
      </c>
      <c r="U12" s="121">
        <v>0</v>
      </c>
      <c r="V12" s="121">
        <f>+SUM(D12,M12)</f>
        <v>595510</v>
      </c>
      <c r="W12" s="121">
        <f>+SUM(E12,N12)</f>
        <v>595510</v>
      </c>
      <c r="X12" s="121">
        <f>+SUM(F12,O12)</f>
        <v>215404</v>
      </c>
      <c r="Y12" s="121">
        <f>+SUM(G12,P12)</f>
        <v>0</v>
      </c>
      <c r="Z12" s="121">
        <f>+SUM(H12,Q12)</f>
        <v>223600</v>
      </c>
      <c r="AA12" s="121">
        <f>+SUM(I12,R12)</f>
        <v>139373</v>
      </c>
      <c r="AB12" s="121">
        <f>+SUM(J12,S12)</f>
        <v>517916</v>
      </c>
      <c r="AC12" s="121">
        <f>+SUM(K12,T12)</f>
        <v>17133</v>
      </c>
      <c r="AD12" s="121">
        <f>+SUM(L12,U12)</f>
        <v>0</v>
      </c>
      <c r="AE12" s="121">
        <f>SUM(AF12,+AK12)</f>
        <v>349883</v>
      </c>
      <c r="AF12" s="121">
        <f>SUM(AG12:AJ12)</f>
        <v>349883</v>
      </c>
      <c r="AG12" s="121">
        <v>0</v>
      </c>
      <c r="AH12" s="121">
        <v>0</v>
      </c>
      <c r="AI12" s="121">
        <v>349883</v>
      </c>
      <c r="AJ12" s="121">
        <v>0</v>
      </c>
      <c r="AK12" s="121">
        <v>0</v>
      </c>
      <c r="AL12" s="122" t="s">
        <v>376</v>
      </c>
      <c r="AM12" s="121">
        <f>SUM(AN12,AS12,AW12,AX12,BD12)</f>
        <v>481855</v>
      </c>
      <c r="AN12" s="121">
        <f>SUM(AO12:AR12)</f>
        <v>37993</v>
      </c>
      <c r="AO12" s="121">
        <v>37993</v>
      </c>
      <c r="AP12" s="121">
        <v>0</v>
      </c>
      <c r="AQ12" s="121">
        <v>0</v>
      </c>
      <c r="AR12" s="121">
        <v>0</v>
      </c>
      <c r="AS12" s="121">
        <f>SUM(AT12:AV12)</f>
        <v>16866</v>
      </c>
      <c r="AT12" s="121">
        <v>0</v>
      </c>
      <c r="AU12" s="121">
        <v>11017</v>
      </c>
      <c r="AV12" s="121">
        <v>5849</v>
      </c>
      <c r="AW12" s="121">
        <v>0</v>
      </c>
      <c r="AX12" s="121">
        <f>SUM(AY12:BB12)</f>
        <v>426996</v>
      </c>
      <c r="AY12" s="121">
        <v>1595</v>
      </c>
      <c r="AZ12" s="121">
        <v>400303</v>
      </c>
      <c r="BA12" s="121">
        <v>25098</v>
      </c>
      <c r="BB12" s="121">
        <v>0</v>
      </c>
      <c r="BC12" s="122" t="s">
        <v>376</v>
      </c>
      <c r="BD12" s="121">
        <v>0</v>
      </c>
      <c r="BE12" s="121">
        <v>176041</v>
      </c>
      <c r="BF12" s="121">
        <f>SUM(AE12,+AM12,+BE12)</f>
        <v>1007779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376</v>
      </c>
      <c r="BO12" s="121">
        <f>SUM(BP12,BU12,BY12,BZ12,CF12)</f>
        <v>105647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22526</v>
      </c>
      <c r="BV12" s="121">
        <v>0</v>
      </c>
      <c r="BW12" s="121">
        <v>22526</v>
      </c>
      <c r="BX12" s="121">
        <v>0</v>
      </c>
      <c r="BY12" s="121">
        <v>0</v>
      </c>
      <c r="BZ12" s="121">
        <f>SUM(CA12:CD12)</f>
        <v>83121</v>
      </c>
      <c r="CA12" s="121">
        <v>0</v>
      </c>
      <c r="CB12" s="121">
        <v>76896</v>
      </c>
      <c r="CC12" s="121">
        <v>6225</v>
      </c>
      <c r="CD12" s="121">
        <v>0</v>
      </c>
      <c r="CE12" s="122" t="s">
        <v>376</v>
      </c>
      <c r="CF12" s="121">
        <v>0</v>
      </c>
      <c r="CG12" s="121">
        <v>0</v>
      </c>
      <c r="CH12" s="121">
        <f>SUM(BG12,+BO12,+CG12)</f>
        <v>105647</v>
      </c>
      <c r="CI12" s="121">
        <f>SUM(AE12,+BG12)</f>
        <v>349883</v>
      </c>
      <c r="CJ12" s="121">
        <f>SUM(AF12,+BH12)</f>
        <v>349883</v>
      </c>
      <c r="CK12" s="121">
        <f>SUM(AG12,+BI12)</f>
        <v>0</v>
      </c>
      <c r="CL12" s="121">
        <f>SUM(AH12,+BJ12)</f>
        <v>0</v>
      </c>
      <c r="CM12" s="121">
        <f>SUM(AI12,+BK12)</f>
        <v>349883</v>
      </c>
      <c r="CN12" s="121">
        <f>SUM(AJ12,+BL12)</f>
        <v>0</v>
      </c>
      <c r="CO12" s="121">
        <f>SUM(AK12,+BM12)</f>
        <v>0</v>
      </c>
      <c r="CP12" s="122" t="s">
        <v>376</v>
      </c>
      <c r="CQ12" s="121">
        <f>SUM(AM12,+BO12)</f>
        <v>587502</v>
      </c>
      <c r="CR12" s="121">
        <f>SUM(AN12,+BP12)</f>
        <v>37993</v>
      </c>
      <c r="CS12" s="121">
        <f>SUM(AO12,+BQ12)</f>
        <v>37993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39392</v>
      </c>
      <c r="CX12" s="121">
        <f>SUM(AT12,+BV12)</f>
        <v>0</v>
      </c>
      <c r="CY12" s="121">
        <f>SUM(AU12,+BW12)</f>
        <v>33543</v>
      </c>
      <c r="CZ12" s="121">
        <f>SUM(AV12,+BX12)</f>
        <v>5849</v>
      </c>
      <c r="DA12" s="121">
        <f>SUM(AW12,+BY12)</f>
        <v>0</v>
      </c>
      <c r="DB12" s="121">
        <f>SUM(AX12,+BZ12)</f>
        <v>510117</v>
      </c>
      <c r="DC12" s="121">
        <f>SUM(AY12,+CA12)</f>
        <v>1595</v>
      </c>
      <c r="DD12" s="121">
        <f>SUM(AZ12,+CB12)</f>
        <v>477199</v>
      </c>
      <c r="DE12" s="121">
        <f>SUM(BA12,+CC12)</f>
        <v>31323</v>
      </c>
      <c r="DF12" s="121">
        <f>SUM(BB12,+CD12)</f>
        <v>0</v>
      </c>
      <c r="DG12" s="122" t="s">
        <v>376</v>
      </c>
      <c r="DH12" s="121">
        <f>SUM(BD12,+CF12)</f>
        <v>0</v>
      </c>
      <c r="DI12" s="121">
        <f>SUM(BE12,+CG12)</f>
        <v>176041</v>
      </c>
      <c r="DJ12" s="121">
        <f>SUM(BF12,+CH12)</f>
        <v>1113426</v>
      </c>
    </row>
    <row r="13" spans="1:114" s="136" customFormat="1" ht="13.5" customHeight="1" x14ac:dyDescent="0.15">
      <c r="A13" s="119"/>
      <c r="B13" s="120"/>
      <c r="C13" s="11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2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2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2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2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2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2"/>
      <c r="DH13" s="121"/>
      <c r="DI13" s="121"/>
      <c r="DJ13" s="121"/>
    </row>
    <row r="14" spans="1:114" s="136" customFormat="1" ht="13.5" customHeight="1" x14ac:dyDescent="0.15">
      <c r="A14" s="119"/>
      <c r="B14" s="120"/>
      <c r="C14" s="119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2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2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2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2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2"/>
      <c r="DH14" s="121"/>
      <c r="DI14" s="121"/>
      <c r="DJ14" s="121"/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2">
    <sortCondition ref="A8:A12"/>
    <sortCondition ref="B8:B12"/>
    <sortCondition ref="C8:C12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&amp;L廃棄物処理事業経費（一部事務組合・広域連合の合計）（平成30年度実績）</oddHeader>
  </headerFooter>
  <colBreaks count="5" manualBreakCount="5">
    <brk id="21" min="1" max="11" man="1"/>
    <brk id="30" min="1" max="11" man="1"/>
    <brk id="38" min="1" max="11" man="1"/>
    <brk id="66" min="1" max="11" man="1"/>
    <brk id="94" min="1" max="1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SUM(E7,+L7)</f>
        <v>10843498</v>
      </c>
      <c r="E7" s="140">
        <f>+SUM(F7:I7,K7)</f>
        <v>5058166</v>
      </c>
      <c r="F7" s="140">
        <f t="shared" ref="F7:L7" si="0">SUM(F$8:F$257)</f>
        <v>913323</v>
      </c>
      <c r="G7" s="140">
        <f t="shared" si="0"/>
        <v>6753</v>
      </c>
      <c r="H7" s="140">
        <f t="shared" si="0"/>
        <v>1473100</v>
      </c>
      <c r="I7" s="140">
        <f t="shared" si="0"/>
        <v>1866633</v>
      </c>
      <c r="J7" s="140">
        <f t="shared" si="0"/>
        <v>2690367</v>
      </c>
      <c r="K7" s="140">
        <f t="shared" si="0"/>
        <v>798357</v>
      </c>
      <c r="L7" s="140">
        <f t="shared" si="0"/>
        <v>5785332</v>
      </c>
      <c r="M7" s="140">
        <f>SUM(N7,+U7)</f>
        <v>799078</v>
      </c>
      <c r="N7" s="140">
        <f>+SUM(O7:R7,T7)</f>
        <v>42124</v>
      </c>
      <c r="O7" s="140">
        <f t="shared" ref="O7:U7" si="1">SUM(O$8:O$257)</f>
        <v>0</v>
      </c>
      <c r="P7" s="140">
        <f t="shared" si="1"/>
        <v>0</v>
      </c>
      <c r="Q7" s="140">
        <f t="shared" si="1"/>
        <v>15200</v>
      </c>
      <c r="R7" s="140">
        <f t="shared" si="1"/>
        <v>19625</v>
      </c>
      <c r="S7" s="140">
        <f t="shared" si="1"/>
        <v>692864</v>
      </c>
      <c r="T7" s="140">
        <f t="shared" si="1"/>
        <v>7299</v>
      </c>
      <c r="U7" s="140">
        <f t="shared" si="1"/>
        <v>756954</v>
      </c>
      <c r="V7" s="140">
        <f t="shared" ref="V7:AB7" si="2">+SUM(D7,M7)</f>
        <v>11642576</v>
      </c>
      <c r="W7" s="140">
        <f t="shared" si="2"/>
        <v>5100290</v>
      </c>
      <c r="X7" s="140">
        <f t="shared" si="2"/>
        <v>913323</v>
      </c>
      <c r="Y7" s="140">
        <f t="shared" si="2"/>
        <v>6753</v>
      </c>
      <c r="Z7" s="140">
        <f t="shared" si="2"/>
        <v>1488300</v>
      </c>
      <c r="AA7" s="140">
        <f t="shared" si="2"/>
        <v>1886258</v>
      </c>
      <c r="AB7" s="140">
        <f t="shared" si="2"/>
        <v>3383231</v>
      </c>
      <c r="AC7" s="140">
        <f>+SUM(K7,T7)</f>
        <v>805656</v>
      </c>
      <c r="AD7" s="140">
        <f>+SUM(L7,U7)</f>
        <v>6542286</v>
      </c>
      <c r="AE7" s="208"/>
      <c r="AF7" s="208"/>
    </row>
    <row r="8" spans="1:32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SUM(E8,+L8)</f>
        <v>2246491</v>
      </c>
      <c r="E8" s="121">
        <f>+SUM(F8:I8,K8)</f>
        <v>715993</v>
      </c>
      <c r="F8" s="121">
        <v>0</v>
      </c>
      <c r="G8" s="121">
        <v>0</v>
      </c>
      <c r="H8" s="121">
        <v>0</v>
      </c>
      <c r="I8" s="121">
        <v>638754</v>
      </c>
      <c r="J8" s="121"/>
      <c r="K8" s="121">
        <v>77239</v>
      </c>
      <c r="L8" s="121">
        <v>1530498</v>
      </c>
      <c r="M8" s="121">
        <f>SUM(N8,+U8)</f>
        <v>235311</v>
      </c>
      <c r="N8" s="121">
        <f>+SUM(O8:R8,T8)</f>
        <v>8</v>
      </c>
      <c r="O8" s="121">
        <v>0</v>
      </c>
      <c r="P8" s="121">
        <v>0</v>
      </c>
      <c r="Q8" s="121">
        <v>0</v>
      </c>
      <c r="R8" s="121">
        <v>8</v>
      </c>
      <c r="S8" s="121"/>
      <c r="T8" s="121">
        <v>0</v>
      </c>
      <c r="U8" s="121">
        <v>235303</v>
      </c>
      <c r="V8" s="121">
        <f>+SUM(D8,M8)</f>
        <v>2481802</v>
      </c>
      <c r="W8" s="121">
        <f>+SUM(E8,N8)</f>
        <v>716001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638762</v>
      </c>
      <c r="AB8" s="121">
        <f>+SUM(J8,S8)</f>
        <v>0</v>
      </c>
      <c r="AC8" s="121">
        <f>+SUM(K8,T8)</f>
        <v>77239</v>
      </c>
      <c r="AD8" s="121">
        <f>+SUM(L8,U8)</f>
        <v>1765801</v>
      </c>
      <c r="AE8" s="209" t="s">
        <v>326</v>
      </c>
      <c r="AF8" s="208"/>
    </row>
    <row r="9" spans="1:32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SUM(E9,+L9)</f>
        <v>4083919</v>
      </c>
      <c r="E9" s="121">
        <f>+SUM(F9:I9,K9)</f>
        <v>2652597</v>
      </c>
      <c r="F9" s="121">
        <v>513085</v>
      </c>
      <c r="G9" s="121">
        <v>1895</v>
      </c>
      <c r="H9" s="121">
        <v>936700</v>
      </c>
      <c r="I9" s="121">
        <v>712334</v>
      </c>
      <c r="J9" s="121"/>
      <c r="K9" s="121">
        <v>488583</v>
      </c>
      <c r="L9" s="121">
        <v>1431322</v>
      </c>
      <c r="M9" s="121">
        <f>SUM(N9,+U9)</f>
        <v>168876</v>
      </c>
      <c r="N9" s="121">
        <f>+SUM(O9:R9,T9)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/>
      <c r="T9" s="121">
        <v>0</v>
      </c>
      <c r="U9" s="121">
        <v>168876</v>
      </c>
      <c r="V9" s="121">
        <f>+SUM(D9,M9)</f>
        <v>4252795</v>
      </c>
      <c r="W9" s="121">
        <f>+SUM(E9,N9)</f>
        <v>2652597</v>
      </c>
      <c r="X9" s="121">
        <f>+SUM(F9,O9)</f>
        <v>513085</v>
      </c>
      <c r="Y9" s="121">
        <f>+SUM(G9,P9)</f>
        <v>1895</v>
      </c>
      <c r="Z9" s="121">
        <f>+SUM(H9,Q9)</f>
        <v>936700</v>
      </c>
      <c r="AA9" s="121">
        <f>+SUM(I9,R9)</f>
        <v>712334</v>
      </c>
      <c r="AB9" s="121">
        <f>+SUM(J9,S9)</f>
        <v>0</v>
      </c>
      <c r="AC9" s="121">
        <f>+SUM(K9,T9)</f>
        <v>488583</v>
      </c>
      <c r="AD9" s="121">
        <f>+SUM(L9,U9)</f>
        <v>1600198</v>
      </c>
      <c r="AE9" s="209" t="s">
        <v>326</v>
      </c>
      <c r="AF9" s="208"/>
    </row>
    <row r="10" spans="1:32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SUM(E10,+L10)</f>
        <v>451657</v>
      </c>
      <c r="E10" s="121">
        <f>+SUM(F10:I10,K10)</f>
        <v>53114</v>
      </c>
      <c r="F10" s="121">
        <v>0</v>
      </c>
      <c r="G10" s="121">
        <v>190</v>
      </c>
      <c r="H10" s="121">
        <v>0</v>
      </c>
      <c r="I10" s="121">
        <v>50820</v>
      </c>
      <c r="J10" s="121"/>
      <c r="K10" s="121">
        <v>2104</v>
      </c>
      <c r="L10" s="121">
        <v>398543</v>
      </c>
      <c r="M10" s="121">
        <f>SUM(N10,+U10)</f>
        <v>64554</v>
      </c>
      <c r="N10" s="121">
        <f>+SUM(O10:R10,T10)</f>
        <v>18880</v>
      </c>
      <c r="O10" s="121">
        <v>0</v>
      </c>
      <c r="P10" s="121">
        <v>0</v>
      </c>
      <c r="Q10" s="121">
        <v>0</v>
      </c>
      <c r="R10" s="121">
        <v>18880</v>
      </c>
      <c r="S10" s="121"/>
      <c r="T10" s="121">
        <v>0</v>
      </c>
      <c r="U10" s="121">
        <v>45674</v>
      </c>
      <c r="V10" s="121">
        <f>+SUM(D10,M10)</f>
        <v>516211</v>
      </c>
      <c r="W10" s="121">
        <f>+SUM(E10,N10)</f>
        <v>71994</v>
      </c>
      <c r="X10" s="121">
        <f>+SUM(F10,O10)</f>
        <v>0</v>
      </c>
      <c r="Y10" s="121">
        <f>+SUM(G10,P10)</f>
        <v>190</v>
      </c>
      <c r="Z10" s="121">
        <f>+SUM(H10,Q10)</f>
        <v>0</v>
      </c>
      <c r="AA10" s="121">
        <f>+SUM(I10,R10)</f>
        <v>69700</v>
      </c>
      <c r="AB10" s="121">
        <f>+SUM(J10,S10)</f>
        <v>0</v>
      </c>
      <c r="AC10" s="121">
        <f>+SUM(K10,T10)</f>
        <v>2104</v>
      </c>
      <c r="AD10" s="121">
        <f>+SUM(L10,U10)</f>
        <v>444217</v>
      </c>
      <c r="AE10" s="209" t="s">
        <v>326</v>
      </c>
      <c r="AF10" s="208"/>
    </row>
    <row r="11" spans="1:32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SUM(E11,+L11)</f>
        <v>553589</v>
      </c>
      <c r="E11" s="121">
        <f>+SUM(F11:I11,K11)</f>
        <v>125479</v>
      </c>
      <c r="F11" s="121">
        <v>0</v>
      </c>
      <c r="G11" s="121">
        <v>0</v>
      </c>
      <c r="H11" s="121">
        <v>0</v>
      </c>
      <c r="I11" s="121">
        <v>91762</v>
      </c>
      <c r="J11" s="121"/>
      <c r="K11" s="121">
        <v>33717</v>
      </c>
      <c r="L11" s="121">
        <v>428110</v>
      </c>
      <c r="M11" s="121">
        <f>SUM(N11,+U11)</f>
        <v>24975</v>
      </c>
      <c r="N11" s="121">
        <f>+SUM(O11:R11,T11)</f>
        <v>54</v>
      </c>
      <c r="O11" s="121">
        <v>0</v>
      </c>
      <c r="P11" s="121">
        <v>0</v>
      </c>
      <c r="Q11" s="121">
        <v>0</v>
      </c>
      <c r="R11" s="121">
        <v>0</v>
      </c>
      <c r="S11" s="121"/>
      <c r="T11" s="121">
        <v>54</v>
      </c>
      <c r="U11" s="121">
        <v>24921</v>
      </c>
      <c r="V11" s="121">
        <f>+SUM(D11,M11)</f>
        <v>578564</v>
      </c>
      <c r="W11" s="121">
        <f>+SUM(E11,N11)</f>
        <v>125533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91762</v>
      </c>
      <c r="AB11" s="121">
        <f>+SUM(J11,S11)</f>
        <v>0</v>
      </c>
      <c r="AC11" s="121">
        <f>+SUM(K11,T11)</f>
        <v>33771</v>
      </c>
      <c r="AD11" s="121">
        <f>+SUM(L11,U11)</f>
        <v>453031</v>
      </c>
      <c r="AE11" s="209" t="s">
        <v>326</v>
      </c>
      <c r="AF11" s="208"/>
    </row>
    <row r="12" spans="1:32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SUM(E12,+L12)</f>
        <v>162879</v>
      </c>
      <c r="E12" s="121">
        <f>+SUM(F12:I12,K12)</f>
        <v>28842</v>
      </c>
      <c r="F12" s="121">
        <v>0</v>
      </c>
      <c r="G12" s="121">
        <v>0</v>
      </c>
      <c r="H12" s="121">
        <v>15700</v>
      </c>
      <c r="I12" s="121">
        <v>12351</v>
      </c>
      <c r="J12" s="121"/>
      <c r="K12" s="121">
        <v>791</v>
      </c>
      <c r="L12" s="121">
        <v>134037</v>
      </c>
      <c r="M12" s="121">
        <f>SUM(N12,+U12)</f>
        <v>22360</v>
      </c>
      <c r="N12" s="121">
        <f>+SUM(O12:R12,T12)</f>
        <v>6</v>
      </c>
      <c r="O12" s="121">
        <v>0</v>
      </c>
      <c r="P12" s="121">
        <v>0</v>
      </c>
      <c r="Q12" s="121">
        <v>0</v>
      </c>
      <c r="R12" s="121">
        <v>6</v>
      </c>
      <c r="S12" s="121"/>
      <c r="T12" s="121">
        <v>0</v>
      </c>
      <c r="U12" s="121">
        <v>22354</v>
      </c>
      <c r="V12" s="121">
        <f>+SUM(D12,M12)</f>
        <v>185239</v>
      </c>
      <c r="W12" s="121">
        <f>+SUM(E12,N12)</f>
        <v>28848</v>
      </c>
      <c r="X12" s="121">
        <f>+SUM(F12,O12)</f>
        <v>0</v>
      </c>
      <c r="Y12" s="121">
        <f>+SUM(G12,P12)</f>
        <v>0</v>
      </c>
      <c r="Z12" s="121">
        <f>+SUM(H12,Q12)</f>
        <v>15700</v>
      </c>
      <c r="AA12" s="121">
        <f>+SUM(I12,R12)</f>
        <v>12357</v>
      </c>
      <c r="AB12" s="121">
        <f>+SUM(J12,S12)</f>
        <v>0</v>
      </c>
      <c r="AC12" s="121">
        <f>+SUM(K12,T12)</f>
        <v>791</v>
      </c>
      <c r="AD12" s="121">
        <f>+SUM(L12,U12)</f>
        <v>156391</v>
      </c>
      <c r="AE12" s="209" t="s">
        <v>326</v>
      </c>
      <c r="AF12" s="208"/>
    </row>
    <row r="13" spans="1:32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SUM(E13,+L13)</f>
        <v>18801</v>
      </c>
      <c r="E13" s="121">
        <f>+SUM(F13:I13,K13)</f>
        <v>8864</v>
      </c>
      <c r="F13" s="121">
        <v>0</v>
      </c>
      <c r="G13" s="121">
        <v>0</v>
      </c>
      <c r="H13" s="121">
        <v>4400</v>
      </c>
      <c r="I13" s="121">
        <v>4443</v>
      </c>
      <c r="J13" s="121"/>
      <c r="K13" s="121">
        <v>21</v>
      </c>
      <c r="L13" s="121">
        <v>9937</v>
      </c>
      <c r="M13" s="121">
        <f>SUM(N13,+U13)</f>
        <v>5792</v>
      </c>
      <c r="N13" s="121">
        <f>+SUM(O13:R13,T13)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0</v>
      </c>
      <c r="U13" s="121">
        <v>5792</v>
      </c>
      <c r="V13" s="121">
        <f>+SUM(D13,M13)</f>
        <v>24593</v>
      </c>
      <c r="W13" s="121">
        <f>+SUM(E13,N13)</f>
        <v>8864</v>
      </c>
      <c r="X13" s="121">
        <f>+SUM(F13,O13)</f>
        <v>0</v>
      </c>
      <c r="Y13" s="121">
        <f>+SUM(G13,P13)</f>
        <v>0</v>
      </c>
      <c r="Z13" s="121">
        <f>+SUM(H13,Q13)</f>
        <v>4400</v>
      </c>
      <c r="AA13" s="121">
        <f>+SUM(I13,R13)</f>
        <v>4443</v>
      </c>
      <c r="AB13" s="121">
        <f>+SUM(J13,S13)</f>
        <v>0</v>
      </c>
      <c r="AC13" s="121">
        <f>+SUM(K13,T13)</f>
        <v>21</v>
      </c>
      <c r="AD13" s="121">
        <f>+SUM(L13,U13)</f>
        <v>15729</v>
      </c>
      <c r="AE13" s="209" t="s">
        <v>326</v>
      </c>
      <c r="AF13" s="208"/>
    </row>
    <row r="14" spans="1:32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SUM(E14,+L14)</f>
        <v>104354</v>
      </c>
      <c r="E14" s="121">
        <f>+SUM(F14:I14,K14)</f>
        <v>21647</v>
      </c>
      <c r="F14" s="121">
        <v>0</v>
      </c>
      <c r="G14" s="121">
        <v>0</v>
      </c>
      <c r="H14" s="121">
        <v>9400</v>
      </c>
      <c r="I14" s="121">
        <v>12247</v>
      </c>
      <c r="J14" s="121"/>
      <c r="K14" s="121">
        <v>0</v>
      </c>
      <c r="L14" s="121">
        <v>82707</v>
      </c>
      <c r="M14" s="121">
        <f>SUM(N14,+U14)</f>
        <v>17965</v>
      </c>
      <c r="N14" s="121">
        <f>+SUM(O14:R14,T14)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/>
      <c r="T14" s="121">
        <v>0</v>
      </c>
      <c r="U14" s="121">
        <v>17965</v>
      </c>
      <c r="V14" s="121">
        <f>+SUM(D14,M14)</f>
        <v>122319</v>
      </c>
      <c r="W14" s="121">
        <f>+SUM(E14,N14)</f>
        <v>21647</v>
      </c>
      <c r="X14" s="121">
        <f>+SUM(F14,O14)</f>
        <v>0</v>
      </c>
      <c r="Y14" s="121">
        <f>+SUM(G14,P14)</f>
        <v>0</v>
      </c>
      <c r="Z14" s="121">
        <f>+SUM(H14,Q14)</f>
        <v>9400</v>
      </c>
      <c r="AA14" s="121">
        <f>+SUM(I14,R14)</f>
        <v>12247</v>
      </c>
      <c r="AB14" s="121">
        <f>+SUM(J14,S14)</f>
        <v>0</v>
      </c>
      <c r="AC14" s="121">
        <f>+SUM(K14,T14)</f>
        <v>0</v>
      </c>
      <c r="AD14" s="121">
        <f>+SUM(L14,U14)</f>
        <v>100672</v>
      </c>
      <c r="AE14" s="209" t="s">
        <v>326</v>
      </c>
      <c r="AF14" s="208"/>
    </row>
    <row r="15" spans="1:32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SUM(E15,+L15)</f>
        <v>242113</v>
      </c>
      <c r="E15" s="121">
        <f>+SUM(F15:I15,K15)</f>
        <v>39617</v>
      </c>
      <c r="F15" s="121">
        <v>0</v>
      </c>
      <c r="G15" s="121">
        <v>0</v>
      </c>
      <c r="H15" s="121">
        <v>21500</v>
      </c>
      <c r="I15" s="121">
        <v>18069</v>
      </c>
      <c r="J15" s="121"/>
      <c r="K15" s="121">
        <v>48</v>
      </c>
      <c r="L15" s="121">
        <v>202496</v>
      </c>
      <c r="M15" s="121">
        <f>SUM(N15,+U15)</f>
        <v>36622</v>
      </c>
      <c r="N15" s="121">
        <f>+SUM(O15:R15,T15)</f>
        <v>2</v>
      </c>
      <c r="O15" s="121">
        <v>0</v>
      </c>
      <c r="P15" s="121">
        <v>0</v>
      </c>
      <c r="Q15" s="121">
        <v>0</v>
      </c>
      <c r="R15" s="121">
        <v>0</v>
      </c>
      <c r="S15" s="121"/>
      <c r="T15" s="121">
        <v>2</v>
      </c>
      <c r="U15" s="121">
        <v>36620</v>
      </c>
      <c r="V15" s="121">
        <f>+SUM(D15,M15)</f>
        <v>278735</v>
      </c>
      <c r="W15" s="121">
        <f>+SUM(E15,N15)</f>
        <v>39619</v>
      </c>
      <c r="X15" s="121">
        <f>+SUM(F15,O15)</f>
        <v>0</v>
      </c>
      <c r="Y15" s="121">
        <f>+SUM(G15,P15)</f>
        <v>0</v>
      </c>
      <c r="Z15" s="121">
        <f>+SUM(H15,Q15)</f>
        <v>21500</v>
      </c>
      <c r="AA15" s="121">
        <f>+SUM(I15,R15)</f>
        <v>18069</v>
      </c>
      <c r="AB15" s="121">
        <f>+SUM(J15,S15)</f>
        <v>0</v>
      </c>
      <c r="AC15" s="121">
        <f>+SUM(K15,T15)</f>
        <v>50</v>
      </c>
      <c r="AD15" s="121">
        <f>+SUM(L15,U15)</f>
        <v>239116</v>
      </c>
      <c r="AE15" s="209" t="s">
        <v>326</v>
      </c>
      <c r="AF15" s="208"/>
    </row>
    <row r="16" spans="1:32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SUM(E16,+L16)</f>
        <v>103304</v>
      </c>
      <c r="E16" s="121">
        <f>+SUM(F16:I16,K16)</f>
        <v>16075</v>
      </c>
      <c r="F16" s="121">
        <v>0</v>
      </c>
      <c r="G16" s="121">
        <v>0</v>
      </c>
      <c r="H16" s="121">
        <v>0</v>
      </c>
      <c r="I16" s="121">
        <v>15111</v>
      </c>
      <c r="J16" s="121"/>
      <c r="K16" s="121">
        <v>964</v>
      </c>
      <c r="L16" s="121">
        <v>87229</v>
      </c>
      <c r="M16" s="121">
        <f>SUM(N16,+U16)</f>
        <v>8691</v>
      </c>
      <c r="N16" s="121">
        <f>+SUM(O16:R16,T16)</f>
        <v>0</v>
      </c>
      <c r="O16" s="121">
        <v>0</v>
      </c>
      <c r="P16" s="121">
        <v>0</v>
      </c>
      <c r="Q16" s="121">
        <v>0</v>
      </c>
      <c r="R16" s="121">
        <v>0</v>
      </c>
      <c r="S16" s="121"/>
      <c r="T16" s="121">
        <v>0</v>
      </c>
      <c r="U16" s="121">
        <v>8691</v>
      </c>
      <c r="V16" s="121">
        <f>+SUM(D16,M16)</f>
        <v>111995</v>
      </c>
      <c r="W16" s="121">
        <f>+SUM(E16,N16)</f>
        <v>16075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15111</v>
      </c>
      <c r="AB16" s="121">
        <f>+SUM(J16,S16)</f>
        <v>0</v>
      </c>
      <c r="AC16" s="121">
        <f>+SUM(K16,T16)</f>
        <v>964</v>
      </c>
      <c r="AD16" s="121">
        <f>+SUM(L16,U16)</f>
        <v>95920</v>
      </c>
      <c r="AE16" s="209" t="s">
        <v>326</v>
      </c>
      <c r="AF16" s="208"/>
    </row>
    <row r="17" spans="1:32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SUM(E17,+L17)</f>
        <v>115324</v>
      </c>
      <c r="E17" s="121">
        <f>+SUM(F17:I17,K17)</f>
        <v>19984</v>
      </c>
      <c r="F17" s="121">
        <v>0</v>
      </c>
      <c r="G17" s="121">
        <v>0</v>
      </c>
      <c r="H17" s="121">
        <v>0</v>
      </c>
      <c r="I17" s="121">
        <v>18836</v>
      </c>
      <c r="J17" s="121"/>
      <c r="K17" s="121">
        <v>1148</v>
      </c>
      <c r="L17" s="121">
        <v>95340</v>
      </c>
      <c r="M17" s="121">
        <f>SUM(N17,+U17)</f>
        <v>7719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7719</v>
      </c>
      <c r="V17" s="121">
        <f>+SUM(D17,M17)</f>
        <v>123043</v>
      </c>
      <c r="W17" s="121">
        <f>+SUM(E17,N17)</f>
        <v>19984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18836</v>
      </c>
      <c r="AB17" s="121">
        <f>+SUM(J17,S17)</f>
        <v>0</v>
      </c>
      <c r="AC17" s="121">
        <f>+SUM(K17,T17)</f>
        <v>1148</v>
      </c>
      <c r="AD17" s="121">
        <f>+SUM(L17,U17)</f>
        <v>103059</v>
      </c>
      <c r="AE17" s="209" t="s">
        <v>326</v>
      </c>
      <c r="AF17" s="208"/>
    </row>
    <row r="18" spans="1:32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SUM(E18,+L18)</f>
        <v>158406</v>
      </c>
      <c r="E18" s="121">
        <f>+SUM(F18:I18,K18)</f>
        <v>19930</v>
      </c>
      <c r="F18" s="121">
        <v>0</v>
      </c>
      <c r="G18" s="121">
        <v>2528</v>
      </c>
      <c r="H18" s="121">
        <v>0</v>
      </c>
      <c r="I18" s="121">
        <v>16938</v>
      </c>
      <c r="J18" s="121"/>
      <c r="K18" s="121">
        <v>464</v>
      </c>
      <c r="L18" s="121">
        <v>138476</v>
      </c>
      <c r="M18" s="121">
        <f>SUM(N18,+U18)</f>
        <v>29256</v>
      </c>
      <c r="N18" s="121">
        <f>+SUM(O18:R18,T18)</f>
        <v>0</v>
      </c>
      <c r="O18" s="121">
        <v>0</v>
      </c>
      <c r="P18" s="121">
        <v>0</v>
      </c>
      <c r="Q18" s="121">
        <v>0</v>
      </c>
      <c r="R18" s="121">
        <v>0</v>
      </c>
      <c r="S18" s="121"/>
      <c r="T18" s="121">
        <v>0</v>
      </c>
      <c r="U18" s="121">
        <v>29256</v>
      </c>
      <c r="V18" s="121">
        <f>+SUM(D18,M18)</f>
        <v>187662</v>
      </c>
      <c r="W18" s="121">
        <f>+SUM(E18,N18)</f>
        <v>19930</v>
      </c>
      <c r="X18" s="121">
        <f>+SUM(F18,O18)</f>
        <v>0</v>
      </c>
      <c r="Y18" s="121">
        <f>+SUM(G18,P18)</f>
        <v>2528</v>
      </c>
      <c r="Z18" s="121">
        <f>+SUM(H18,Q18)</f>
        <v>0</v>
      </c>
      <c r="AA18" s="121">
        <f>+SUM(I18,R18)</f>
        <v>16938</v>
      </c>
      <c r="AB18" s="121">
        <f>+SUM(J18,S18)</f>
        <v>0</v>
      </c>
      <c r="AC18" s="121">
        <f>+SUM(K18,T18)</f>
        <v>464</v>
      </c>
      <c r="AD18" s="121">
        <f>+SUM(L18,U18)</f>
        <v>167732</v>
      </c>
      <c r="AE18" s="209" t="s">
        <v>326</v>
      </c>
      <c r="AF18" s="208"/>
    </row>
    <row r="19" spans="1:32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SUM(E19,+L19)</f>
        <v>90865</v>
      </c>
      <c r="E19" s="121">
        <f>+SUM(F19:I19,K19)</f>
        <v>16473</v>
      </c>
      <c r="F19" s="121">
        <v>0</v>
      </c>
      <c r="G19" s="121">
        <v>1811</v>
      </c>
      <c r="H19" s="121">
        <v>0</v>
      </c>
      <c r="I19" s="121">
        <v>13833</v>
      </c>
      <c r="J19" s="121"/>
      <c r="K19" s="121">
        <v>829</v>
      </c>
      <c r="L19" s="121">
        <v>74392</v>
      </c>
      <c r="M19" s="121">
        <f>SUM(N19,+U19)</f>
        <v>6147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6147</v>
      </c>
      <c r="V19" s="121">
        <f>+SUM(D19,M19)</f>
        <v>97012</v>
      </c>
      <c r="W19" s="121">
        <f>+SUM(E19,N19)</f>
        <v>16473</v>
      </c>
      <c r="X19" s="121">
        <f>+SUM(F19,O19)</f>
        <v>0</v>
      </c>
      <c r="Y19" s="121">
        <f>+SUM(G19,P19)</f>
        <v>1811</v>
      </c>
      <c r="Z19" s="121">
        <f>+SUM(H19,Q19)</f>
        <v>0</v>
      </c>
      <c r="AA19" s="121">
        <f>+SUM(I19,R19)</f>
        <v>13833</v>
      </c>
      <c r="AB19" s="121">
        <f>+SUM(J19,S19)</f>
        <v>0</v>
      </c>
      <c r="AC19" s="121">
        <f>+SUM(K19,T19)</f>
        <v>829</v>
      </c>
      <c r="AD19" s="121">
        <f>+SUM(L19,U19)</f>
        <v>80539</v>
      </c>
      <c r="AE19" s="209" t="s">
        <v>326</v>
      </c>
      <c r="AF19" s="208"/>
    </row>
    <row r="20" spans="1:32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SUM(E20,+L20)</f>
        <v>68500</v>
      </c>
      <c r="E20" s="121">
        <f>+SUM(F20:I20,K20)</f>
        <v>20066</v>
      </c>
      <c r="F20" s="121">
        <v>0</v>
      </c>
      <c r="G20" s="121">
        <v>329</v>
      </c>
      <c r="H20" s="121">
        <v>0</v>
      </c>
      <c r="I20" s="121">
        <v>19737</v>
      </c>
      <c r="J20" s="121"/>
      <c r="K20" s="121">
        <v>0</v>
      </c>
      <c r="L20" s="121">
        <v>48434</v>
      </c>
      <c r="M20" s="121">
        <f>SUM(N20,+U20)</f>
        <v>8420</v>
      </c>
      <c r="N20" s="121">
        <f>+SUM(O20:R20,T20)</f>
        <v>2199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2199</v>
      </c>
      <c r="U20" s="121">
        <v>6221</v>
      </c>
      <c r="V20" s="121">
        <f>+SUM(D20,M20)</f>
        <v>76920</v>
      </c>
      <c r="W20" s="121">
        <f>+SUM(E20,N20)</f>
        <v>22265</v>
      </c>
      <c r="X20" s="121">
        <f>+SUM(F20,O20)</f>
        <v>0</v>
      </c>
      <c r="Y20" s="121">
        <f>+SUM(G20,P20)</f>
        <v>329</v>
      </c>
      <c r="Z20" s="121">
        <f>+SUM(H20,Q20)</f>
        <v>0</v>
      </c>
      <c r="AA20" s="121">
        <f>+SUM(I20,R20)</f>
        <v>19737</v>
      </c>
      <c r="AB20" s="121">
        <f>+SUM(J20,S20)</f>
        <v>0</v>
      </c>
      <c r="AC20" s="121">
        <f>+SUM(K20,T20)</f>
        <v>2199</v>
      </c>
      <c r="AD20" s="121">
        <f>+SUM(L20,U20)</f>
        <v>54655</v>
      </c>
      <c r="AE20" s="209" t="s">
        <v>326</v>
      </c>
      <c r="AF20" s="208"/>
    </row>
    <row r="21" spans="1:32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SUM(E21,+L21)</f>
        <v>310292</v>
      </c>
      <c r="E21" s="121">
        <f>+SUM(F21:I21,K21)</f>
        <v>33874</v>
      </c>
      <c r="F21" s="121">
        <v>0</v>
      </c>
      <c r="G21" s="121">
        <v>0</v>
      </c>
      <c r="H21" s="121">
        <v>0</v>
      </c>
      <c r="I21" s="121">
        <v>33853</v>
      </c>
      <c r="J21" s="121"/>
      <c r="K21" s="121">
        <v>21</v>
      </c>
      <c r="L21" s="121">
        <v>276418</v>
      </c>
      <c r="M21" s="121">
        <f>SUM(N21,+U21)</f>
        <v>27939</v>
      </c>
      <c r="N21" s="121">
        <f>+SUM(O21:R21,T21)</f>
        <v>6</v>
      </c>
      <c r="O21" s="121">
        <v>0</v>
      </c>
      <c r="P21" s="121">
        <v>0</v>
      </c>
      <c r="Q21" s="121">
        <v>0</v>
      </c>
      <c r="R21" s="121">
        <v>0</v>
      </c>
      <c r="S21" s="121"/>
      <c r="T21" s="121">
        <v>6</v>
      </c>
      <c r="U21" s="121">
        <v>27933</v>
      </c>
      <c r="V21" s="121">
        <f>+SUM(D21,M21)</f>
        <v>338231</v>
      </c>
      <c r="W21" s="121">
        <f>+SUM(E21,N21)</f>
        <v>33880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33853</v>
      </c>
      <c r="AB21" s="121">
        <f>+SUM(J21,S21)</f>
        <v>0</v>
      </c>
      <c r="AC21" s="121">
        <f>+SUM(K21,T21)</f>
        <v>27</v>
      </c>
      <c r="AD21" s="121">
        <f>+SUM(L21,U21)</f>
        <v>304351</v>
      </c>
      <c r="AE21" s="209" t="s">
        <v>326</v>
      </c>
      <c r="AF21" s="208"/>
    </row>
    <row r="22" spans="1:32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SUM(E22,+L22)</f>
        <v>362121</v>
      </c>
      <c r="E22" s="121">
        <f>+SUM(F22:I22,K22)</f>
        <v>0</v>
      </c>
      <c r="F22" s="121">
        <v>0</v>
      </c>
      <c r="G22" s="121">
        <v>0</v>
      </c>
      <c r="H22" s="121">
        <v>0</v>
      </c>
      <c r="I22" s="121">
        <v>0</v>
      </c>
      <c r="J22" s="121"/>
      <c r="K22" s="121">
        <v>0</v>
      </c>
      <c r="L22" s="121">
        <v>362121</v>
      </c>
      <c r="M22" s="121">
        <f>SUM(N22,+U22)</f>
        <v>26246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26246</v>
      </c>
      <c r="V22" s="121">
        <f>+SUM(D22,M22)</f>
        <v>388367</v>
      </c>
      <c r="W22" s="121">
        <f>+SUM(E22,N22)</f>
        <v>0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0</v>
      </c>
      <c r="AB22" s="121">
        <f>+SUM(J22,S22)</f>
        <v>0</v>
      </c>
      <c r="AC22" s="121">
        <f>+SUM(K22,T22)</f>
        <v>0</v>
      </c>
      <c r="AD22" s="121">
        <f>+SUM(L22,U22)</f>
        <v>388367</v>
      </c>
      <c r="AE22" s="209" t="s">
        <v>326</v>
      </c>
      <c r="AF22" s="208"/>
    </row>
    <row r="23" spans="1:32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SUM(E23,+L23)</f>
        <v>414952</v>
      </c>
      <c r="E23" s="121">
        <f>+SUM(F23:I23,K23)</f>
        <v>231569</v>
      </c>
      <c r="F23" s="121">
        <v>0</v>
      </c>
      <c r="G23" s="121">
        <v>0</v>
      </c>
      <c r="H23" s="121">
        <v>218800</v>
      </c>
      <c r="I23" s="121">
        <v>7352</v>
      </c>
      <c r="J23" s="121"/>
      <c r="K23" s="121">
        <v>5417</v>
      </c>
      <c r="L23" s="121">
        <v>183383</v>
      </c>
      <c r="M23" s="121">
        <f>SUM(N23,+U23)</f>
        <v>30020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30020</v>
      </c>
      <c r="V23" s="121">
        <f>+SUM(D23,M23)</f>
        <v>444972</v>
      </c>
      <c r="W23" s="121">
        <f>+SUM(E23,N23)</f>
        <v>231569</v>
      </c>
      <c r="X23" s="121">
        <f>+SUM(F23,O23)</f>
        <v>0</v>
      </c>
      <c r="Y23" s="121">
        <f>+SUM(G23,P23)</f>
        <v>0</v>
      </c>
      <c r="Z23" s="121">
        <f>+SUM(H23,Q23)</f>
        <v>218800</v>
      </c>
      <c r="AA23" s="121">
        <f>+SUM(I23,R23)</f>
        <v>7352</v>
      </c>
      <c r="AB23" s="121">
        <f>+SUM(J23,S23)</f>
        <v>0</v>
      </c>
      <c r="AC23" s="121">
        <f>+SUM(K23,T23)</f>
        <v>5417</v>
      </c>
      <c r="AD23" s="121">
        <f>+SUM(L23,U23)</f>
        <v>213403</v>
      </c>
      <c r="AE23" s="209" t="s">
        <v>326</v>
      </c>
      <c r="AF23" s="208"/>
    </row>
    <row r="24" spans="1:32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SUM(E24,+L24)</f>
        <v>166271</v>
      </c>
      <c r="E24" s="121">
        <f>+SUM(F24:I24,K24)</f>
        <v>56216</v>
      </c>
      <c r="F24" s="121">
        <v>0</v>
      </c>
      <c r="G24" s="121">
        <v>0</v>
      </c>
      <c r="H24" s="121">
        <v>45300</v>
      </c>
      <c r="I24" s="121">
        <v>10819</v>
      </c>
      <c r="J24" s="121"/>
      <c r="K24" s="121">
        <v>97</v>
      </c>
      <c r="L24" s="121">
        <v>110055</v>
      </c>
      <c r="M24" s="121">
        <f>SUM(N24,+U24)</f>
        <v>17717</v>
      </c>
      <c r="N24" s="121">
        <f>+SUM(O24:R24,T24)</f>
        <v>0</v>
      </c>
      <c r="O24" s="121">
        <v>0</v>
      </c>
      <c r="P24" s="121">
        <v>0</v>
      </c>
      <c r="Q24" s="121">
        <v>0</v>
      </c>
      <c r="R24" s="121">
        <v>0</v>
      </c>
      <c r="S24" s="121"/>
      <c r="T24" s="121">
        <v>0</v>
      </c>
      <c r="U24" s="121">
        <v>17717</v>
      </c>
      <c r="V24" s="121">
        <f>+SUM(D24,M24)</f>
        <v>183988</v>
      </c>
      <c r="W24" s="121">
        <f>+SUM(E24,N24)</f>
        <v>56216</v>
      </c>
      <c r="X24" s="121">
        <f>+SUM(F24,O24)</f>
        <v>0</v>
      </c>
      <c r="Y24" s="121">
        <f>+SUM(G24,P24)</f>
        <v>0</v>
      </c>
      <c r="Z24" s="121">
        <f>+SUM(H24,Q24)</f>
        <v>45300</v>
      </c>
      <c r="AA24" s="121">
        <f>+SUM(I24,R24)</f>
        <v>10819</v>
      </c>
      <c r="AB24" s="121">
        <f>+SUM(J24,S24)</f>
        <v>0</v>
      </c>
      <c r="AC24" s="121">
        <f>+SUM(K24,T24)</f>
        <v>97</v>
      </c>
      <c r="AD24" s="121">
        <f>+SUM(L24,U24)</f>
        <v>127772</v>
      </c>
      <c r="AE24" s="209" t="s">
        <v>326</v>
      </c>
      <c r="AF24" s="208"/>
    </row>
    <row r="25" spans="1:32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SUM(E25,+L25)</f>
        <v>71632</v>
      </c>
      <c r="E25" s="121">
        <f>+SUM(F25:I25,K25)</f>
        <v>7103</v>
      </c>
      <c r="F25" s="121">
        <v>0</v>
      </c>
      <c r="G25" s="121">
        <v>0</v>
      </c>
      <c r="H25" s="121">
        <v>0</v>
      </c>
      <c r="I25" s="121">
        <v>6097</v>
      </c>
      <c r="J25" s="121"/>
      <c r="K25" s="121">
        <v>1006</v>
      </c>
      <c r="L25" s="121">
        <v>64529</v>
      </c>
      <c r="M25" s="121">
        <f>SUM(N25,+U25)</f>
        <v>14002</v>
      </c>
      <c r="N25" s="121">
        <f>+SUM(O25:R25,T25)</f>
        <v>0</v>
      </c>
      <c r="O25" s="121">
        <v>0</v>
      </c>
      <c r="P25" s="121">
        <v>0</v>
      </c>
      <c r="Q25" s="121">
        <v>0</v>
      </c>
      <c r="R25" s="121">
        <v>0</v>
      </c>
      <c r="S25" s="121"/>
      <c r="T25" s="121">
        <v>0</v>
      </c>
      <c r="U25" s="121">
        <v>14002</v>
      </c>
      <c r="V25" s="121">
        <f>+SUM(D25,M25)</f>
        <v>85634</v>
      </c>
      <c r="W25" s="121">
        <f>+SUM(E25,N25)</f>
        <v>7103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6097</v>
      </c>
      <c r="AB25" s="121">
        <f>+SUM(J25,S25)</f>
        <v>0</v>
      </c>
      <c r="AC25" s="121">
        <f>+SUM(K25,T25)</f>
        <v>1006</v>
      </c>
      <c r="AD25" s="121">
        <f>+SUM(L25,U25)</f>
        <v>78531</v>
      </c>
      <c r="AE25" s="209" t="s">
        <v>326</v>
      </c>
      <c r="AF25" s="208"/>
    </row>
    <row r="26" spans="1:32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SUM(E26,+L26)</f>
        <v>69880</v>
      </c>
      <c r="E26" s="121">
        <f>+SUM(F26:I26,K26)</f>
        <v>3279</v>
      </c>
      <c r="F26" s="121">
        <v>0</v>
      </c>
      <c r="G26" s="121">
        <v>0</v>
      </c>
      <c r="H26" s="121">
        <v>0</v>
      </c>
      <c r="I26" s="121">
        <v>8</v>
      </c>
      <c r="J26" s="121"/>
      <c r="K26" s="121">
        <v>3271</v>
      </c>
      <c r="L26" s="121">
        <v>66601</v>
      </c>
      <c r="M26" s="121">
        <f>SUM(N26,+U26)</f>
        <v>11929</v>
      </c>
      <c r="N26" s="121">
        <f>+SUM(O26:R26,T26)</f>
        <v>0</v>
      </c>
      <c r="O26" s="121">
        <v>0</v>
      </c>
      <c r="P26" s="121">
        <v>0</v>
      </c>
      <c r="Q26" s="121">
        <v>0</v>
      </c>
      <c r="R26" s="121">
        <v>0</v>
      </c>
      <c r="S26" s="121"/>
      <c r="T26" s="121">
        <v>0</v>
      </c>
      <c r="U26" s="121">
        <v>11929</v>
      </c>
      <c r="V26" s="121">
        <f>+SUM(D26,M26)</f>
        <v>81809</v>
      </c>
      <c r="W26" s="121">
        <f>+SUM(E26,N26)</f>
        <v>3279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8</v>
      </c>
      <c r="AB26" s="121">
        <f>+SUM(J26,S26)</f>
        <v>0</v>
      </c>
      <c r="AC26" s="121">
        <f>+SUM(K26,T26)</f>
        <v>3271</v>
      </c>
      <c r="AD26" s="121">
        <f>+SUM(L26,U26)</f>
        <v>78530</v>
      </c>
      <c r="AE26" s="209" t="s">
        <v>326</v>
      </c>
      <c r="AF26" s="208"/>
    </row>
    <row r="27" spans="1:32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SUM(E27,+L27)</f>
        <v>7342</v>
      </c>
      <c r="E27" s="121">
        <f>+SUM(F27:I27,K27)</f>
        <v>2482</v>
      </c>
      <c r="F27" s="121">
        <v>0</v>
      </c>
      <c r="G27" s="121">
        <v>0</v>
      </c>
      <c r="H27" s="121">
        <v>0</v>
      </c>
      <c r="I27" s="121">
        <v>2482</v>
      </c>
      <c r="J27" s="121">
        <v>48908</v>
      </c>
      <c r="K27" s="121">
        <v>0</v>
      </c>
      <c r="L27" s="121">
        <v>4860</v>
      </c>
      <c r="M27" s="121">
        <f>SUM(N27,+U27)</f>
        <v>6672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43648</v>
      </c>
      <c r="T27" s="121">
        <v>0</v>
      </c>
      <c r="U27" s="121">
        <v>6672</v>
      </c>
      <c r="V27" s="121">
        <f>+SUM(D27,M27)</f>
        <v>14014</v>
      </c>
      <c r="W27" s="121">
        <f>+SUM(E27,N27)</f>
        <v>2482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2482</v>
      </c>
      <c r="AB27" s="121">
        <f>+SUM(J27,S27)</f>
        <v>92556</v>
      </c>
      <c r="AC27" s="121">
        <f>+SUM(K27,T27)</f>
        <v>0</v>
      </c>
      <c r="AD27" s="121">
        <f>+SUM(L27,U27)</f>
        <v>11532</v>
      </c>
      <c r="AE27" s="209" t="s">
        <v>326</v>
      </c>
      <c r="AF27" s="208"/>
    </row>
    <row r="28" spans="1:32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SUM(E28,+L28)</f>
        <v>270330</v>
      </c>
      <c r="E28" s="121">
        <f>+SUM(F28:I28,K28)</f>
        <v>270330</v>
      </c>
      <c r="F28" s="121">
        <v>184834</v>
      </c>
      <c r="G28" s="121">
        <v>0</v>
      </c>
      <c r="H28" s="121">
        <v>0</v>
      </c>
      <c r="I28" s="121">
        <v>26223</v>
      </c>
      <c r="J28" s="121">
        <v>562047</v>
      </c>
      <c r="K28" s="121">
        <v>59273</v>
      </c>
      <c r="L28" s="121">
        <v>0</v>
      </c>
      <c r="M28" s="121">
        <f>SUM(N28,+U28)</f>
        <v>0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f>+SUM(D28,M28)</f>
        <v>270330</v>
      </c>
      <c r="W28" s="121">
        <f>+SUM(E28,N28)</f>
        <v>270330</v>
      </c>
      <c r="X28" s="121">
        <f>+SUM(F28,O28)</f>
        <v>184834</v>
      </c>
      <c r="Y28" s="121">
        <f>+SUM(G28,P28)</f>
        <v>0</v>
      </c>
      <c r="Z28" s="121">
        <f>+SUM(H28,Q28)</f>
        <v>0</v>
      </c>
      <c r="AA28" s="121">
        <f>+SUM(I28,R28)</f>
        <v>26223</v>
      </c>
      <c r="AB28" s="121">
        <f>+SUM(J28,S28)</f>
        <v>562047</v>
      </c>
      <c r="AC28" s="121">
        <f>+SUM(K28,T28)</f>
        <v>59273</v>
      </c>
      <c r="AD28" s="121">
        <f>+SUM(L28,U28)</f>
        <v>0</v>
      </c>
      <c r="AE28" s="209" t="s">
        <v>326</v>
      </c>
      <c r="AF28" s="208"/>
    </row>
    <row r="29" spans="1:32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SUM(E29,+L29)</f>
        <v>96452</v>
      </c>
      <c r="E29" s="121">
        <f>+SUM(F29:I29,K29)</f>
        <v>79711</v>
      </c>
      <c r="F29" s="121">
        <v>0</v>
      </c>
      <c r="G29" s="121">
        <v>0</v>
      </c>
      <c r="H29" s="121">
        <v>12900</v>
      </c>
      <c r="I29" s="121">
        <v>6647</v>
      </c>
      <c r="J29" s="121">
        <v>915212</v>
      </c>
      <c r="K29" s="121">
        <v>60164</v>
      </c>
      <c r="L29" s="121">
        <v>16741</v>
      </c>
      <c r="M29" s="121">
        <f>SUM(N29,+U29)</f>
        <v>9264</v>
      </c>
      <c r="N29" s="121">
        <f>+SUM(O29:R29,T29)</f>
        <v>3784</v>
      </c>
      <c r="O29" s="121">
        <v>0</v>
      </c>
      <c r="P29" s="121">
        <v>0</v>
      </c>
      <c r="Q29" s="121">
        <v>0</v>
      </c>
      <c r="R29" s="121">
        <v>719</v>
      </c>
      <c r="S29" s="121">
        <v>301887</v>
      </c>
      <c r="T29" s="121">
        <v>3065</v>
      </c>
      <c r="U29" s="121">
        <v>5480</v>
      </c>
      <c r="V29" s="121">
        <f>+SUM(D29,M29)</f>
        <v>105716</v>
      </c>
      <c r="W29" s="121">
        <f>+SUM(E29,N29)</f>
        <v>83495</v>
      </c>
      <c r="X29" s="121">
        <f>+SUM(F29,O29)</f>
        <v>0</v>
      </c>
      <c r="Y29" s="121">
        <f>+SUM(G29,P29)</f>
        <v>0</v>
      </c>
      <c r="Z29" s="121">
        <f>+SUM(H29,Q29)</f>
        <v>12900</v>
      </c>
      <c r="AA29" s="121">
        <f>+SUM(I29,R29)</f>
        <v>7366</v>
      </c>
      <c r="AB29" s="121">
        <f>+SUM(J29,S29)</f>
        <v>1217099</v>
      </c>
      <c r="AC29" s="121">
        <f>+SUM(K29,T29)</f>
        <v>63229</v>
      </c>
      <c r="AD29" s="121">
        <f>+SUM(L29,U29)</f>
        <v>22221</v>
      </c>
      <c r="AE29" s="209" t="s">
        <v>326</v>
      </c>
      <c r="AF29" s="208"/>
    </row>
    <row r="30" spans="1:32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SUM(E30,+L30)</f>
        <v>93746</v>
      </c>
      <c r="E30" s="121">
        <f>+SUM(F30:I30,K30)</f>
        <v>54643</v>
      </c>
      <c r="F30" s="121">
        <v>0</v>
      </c>
      <c r="G30" s="121">
        <v>0</v>
      </c>
      <c r="H30" s="121">
        <v>0</v>
      </c>
      <c r="I30" s="121">
        <v>8556</v>
      </c>
      <c r="J30" s="121">
        <v>736699</v>
      </c>
      <c r="K30" s="121">
        <v>46087</v>
      </c>
      <c r="L30" s="121">
        <v>39103</v>
      </c>
      <c r="M30" s="121">
        <f>SUM(N30,+U30)</f>
        <v>3369</v>
      </c>
      <c r="N30" s="121">
        <f>+SUM(O30:R30,T30)</f>
        <v>1953</v>
      </c>
      <c r="O30" s="121">
        <v>0</v>
      </c>
      <c r="P30" s="121">
        <v>0</v>
      </c>
      <c r="Q30" s="121">
        <v>0</v>
      </c>
      <c r="R30" s="121">
        <v>0</v>
      </c>
      <c r="S30" s="121">
        <v>256914</v>
      </c>
      <c r="T30" s="121">
        <v>1953</v>
      </c>
      <c r="U30" s="121">
        <v>1416</v>
      </c>
      <c r="V30" s="121">
        <f>+SUM(D30,M30)</f>
        <v>97115</v>
      </c>
      <c r="W30" s="121">
        <f>+SUM(E30,N30)</f>
        <v>56596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8556</v>
      </c>
      <c r="AB30" s="121">
        <f>+SUM(J30,S30)</f>
        <v>993613</v>
      </c>
      <c r="AC30" s="121">
        <f>+SUM(K30,T30)</f>
        <v>48040</v>
      </c>
      <c r="AD30" s="121">
        <f>+SUM(L30,U30)</f>
        <v>40519</v>
      </c>
      <c r="AE30" s="209" t="s">
        <v>326</v>
      </c>
      <c r="AF30" s="208"/>
    </row>
    <row r="31" spans="1:32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SUM(E31,+L31)</f>
        <v>580278</v>
      </c>
      <c r="E31" s="121">
        <f>+SUM(F31:I31,K31)</f>
        <v>580278</v>
      </c>
      <c r="F31" s="121">
        <v>215404</v>
      </c>
      <c r="G31" s="121">
        <v>0</v>
      </c>
      <c r="H31" s="121">
        <v>208400</v>
      </c>
      <c r="I31" s="121">
        <v>139361</v>
      </c>
      <c r="J31" s="121">
        <v>427501</v>
      </c>
      <c r="K31" s="121">
        <v>17113</v>
      </c>
      <c r="L31" s="121">
        <v>0</v>
      </c>
      <c r="M31" s="121">
        <f>SUM(N31,+U31)</f>
        <v>15232</v>
      </c>
      <c r="N31" s="121">
        <f>+SUM(O31:R31,T31)</f>
        <v>15232</v>
      </c>
      <c r="O31" s="121">
        <v>0</v>
      </c>
      <c r="P31" s="121">
        <v>0</v>
      </c>
      <c r="Q31" s="121">
        <v>15200</v>
      </c>
      <c r="R31" s="121">
        <v>12</v>
      </c>
      <c r="S31" s="121">
        <v>90415</v>
      </c>
      <c r="T31" s="121">
        <v>20</v>
      </c>
      <c r="U31" s="121">
        <v>0</v>
      </c>
      <c r="V31" s="121">
        <f>+SUM(D31,M31)</f>
        <v>595510</v>
      </c>
      <c r="W31" s="121">
        <f>+SUM(E31,N31)</f>
        <v>595510</v>
      </c>
      <c r="X31" s="121">
        <f>+SUM(F31,O31)</f>
        <v>215404</v>
      </c>
      <c r="Y31" s="121">
        <f>+SUM(G31,P31)</f>
        <v>0</v>
      </c>
      <c r="Z31" s="121">
        <f>+SUM(H31,Q31)</f>
        <v>223600</v>
      </c>
      <c r="AA31" s="121">
        <f>+SUM(I31,R31)</f>
        <v>139373</v>
      </c>
      <c r="AB31" s="121">
        <f>+SUM(J31,S31)</f>
        <v>517916</v>
      </c>
      <c r="AC31" s="121">
        <f>+SUM(K31,T31)</f>
        <v>17133</v>
      </c>
      <c r="AD31" s="121">
        <f>+SUM(L31,U31)</f>
        <v>0</v>
      </c>
      <c r="AE31" s="209" t="s">
        <v>326</v>
      </c>
      <c r="AF31" s="208"/>
    </row>
    <row r="32" spans="1:32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208"/>
      <c r="AF32" s="208"/>
    </row>
    <row r="33" spans="1:32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208"/>
      <c r="AF33" s="208"/>
    </row>
    <row r="34" spans="1:32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208"/>
      <c r="AF34" s="208"/>
    </row>
    <row r="35" spans="1:32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208"/>
      <c r="AF35" s="208"/>
    </row>
    <row r="36" spans="1:32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208"/>
      <c r="AF36" s="208"/>
    </row>
    <row r="37" spans="1:32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208"/>
      <c r="AF37" s="208"/>
    </row>
    <row r="38" spans="1:32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208"/>
      <c r="AF38" s="208"/>
    </row>
    <row r="39" spans="1:32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208"/>
      <c r="AF39" s="208"/>
    </row>
    <row r="40" spans="1:32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208"/>
      <c r="AF40" s="208"/>
    </row>
    <row r="41" spans="1:32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208"/>
      <c r="AF41" s="208"/>
    </row>
    <row r="42" spans="1:32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208"/>
      <c r="AF42" s="208"/>
    </row>
    <row r="43" spans="1:32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208"/>
      <c r="AF43" s="208"/>
    </row>
    <row r="44" spans="1:32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208"/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31">
    <sortCondition ref="A8:A31"/>
    <sortCondition ref="B8:B31"/>
    <sortCondition ref="C8:C31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&amp;L廃棄物処理事業経費（市区町村及び一部事務組合・広域連合の合計）【歳入】（平成30年度実績）</oddHeader>
  </headerFooter>
  <colBreaks count="2" manualBreakCount="2">
    <brk id="12" min="1" max="30" man="1"/>
    <brk id="21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275</v>
      </c>
      <c r="D7" s="140">
        <f>+SUM(E7,J7)</f>
        <v>2935134</v>
      </c>
      <c r="E7" s="140">
        <f>+SUM(F7:I7)</f>
        <v>2918394</v>
      </c>
      <c r="F7" s="140">
        <f t="shared" ref="F7:K7" si="0">SUM(F$8:F$257)</f>
        <v>0</v>
      </c>
      <c r="G7" s="140">
        <f t="shared" si="0"/>
        <v>2568511</v>
      </c>
      <c r="H7" s="140">
        <f t="shared" si="0"/>
        <v>349883</v>
      </c>
      <c r="I7" s="140">
        <f t="shared" si="0"/>
        <v>0</v>
      </c>
      <c r="J7" s="140">
        <f t="shared" si="0"/>
        <v>16740</v>
      </c>
      <c r="K7" s="140">
        <f t="shared" si="0"/>
        <v>1060275</v>
      </c>
      <c r="L7" s="140">
        <f>+SUM(M7,R7,V7,W7,AC7)</f>
        <v>7342408</v>
      </c>
      <c r="M7" s="140">
        <f>+SUM(N7:Q7)</f>
        <v>702824</v>
      </c>
      <c r="N7" s="140">
        <f>SUM(N$8:N$257)</f>
        <v>520162</v>
      </c>
      <c r="O7" s="140">
        <f>SUM(O$8:O$257)</f>
        <v>48666</v>
      </c>
      <c r="P7" s="140">
        <f>SUM(P$8:P$257)</f>
        <v>112556</v>
      </c>
      <c r="Q7" s="140">
        <f>SUM(Q$8:Q$257)</f>
        <v>21440</v>
      </c>
      <c r="R7" s="140">
        <f>+SUM(S7:U7)</f>
        <v>1010123</v>
      </c>
      <c r="S7" s="140">
        <f>SUM(S$8:S$257)</f>
        <v>258923</v>
      </c>
      <c r="T7" s="140">
        <f>SUM(T$8:T$257)</f>
        <v>705786</v>
      </c>
      <c r="U7" s="140">
        <f>SUM(U$8:U$257)</f>
        <v>45414</v>
      </c>
      <c r="V7" s="140">
        <f>SUM(V$8:V$257)</f>
        <v>0</v>
      </c>
      <c r="W7" s="140">
        <f>+SUM(X7:AA7)</f>
        <v>5618960</v>
      </c>
      <c r="X7" s="140">
        <f t="shared" ref="X7:AD7" si="1">SUM(X$8:X$257)</f>
        <v>2382004</v>
      </c>
      <c r="Y7" s="140">
        <f t="shared" si="1"/>
        <v>2754341</v>
      </c>
      <c r="Z7" s="140">
        <f t="shared" si="1"/>
        <v>416946</v>
      </c>
      <c r="AA7" s="140">
        <f t="shared" si="1"/>
        <v>65669</v>
      </c>
      <c r="AB7" s="140">
        <f t="shared" si="1"/>
        <v>1630092</v>
      </c>
      <c r="AC7" s="140">
        <f t="shared" si="1"/>
        <v>10501</v>
      </c>
      <c r="AD7" s="140">
        <f t="shared" si="1"/>
        <v>565956</v>
      </c>
      <c r="AE7" s="140">
        <f>+SUM(D7,L7,AD7)</f>
        <v>10843498</v>
      </c>
      <c r="AF7" s="140">
        <f>+SUM(AG7,AL7)</f>
        <v>0</v>
      </c>
      <c r="AG7" s="140">
        <f>+SUM(AH7:AK7)</f>
        <v>0</v>
      </c>
      <c r="AH7" s="140">
        <f t="shared" ref="AH7:AM7" si="2">SUM(AH$8:AH$257)</f>
        <v>0</v>
      </c>
      <c r="AI7" s="140">
        <f t="shared" si="2"/>
        <v>0</v>
      </c>
      <c r="AJ7" s="140">
        <f t="shared" si="2"/>
        <v>0</v>
      </c>
      <c r="AK7" s="140">
        <f t="shared" si="2"/>
        <v>0</v>
      </c>
      <c r="AL7" s="140">
        <f t="shared" si="2"/>
        <v>0</v>
      </c>
      <c r="AM7" s="140">
        <f t="shared" si="2"/>
        <v>5548</v>
      </c>
      <c r="AN7" s="140">
        <f>+SUM(AO7,AT7,AX7,AY7,BE7)</f>
        <v>765541</v>
      </c>
      <c r="AO7" s="140">
        <f>+SUM(AP7:AS7)</f>
        <v>132068</v>
      </c>
      <c r="AP7" s="140">
        <f>SUM(AP$8:AP$257)</f>
        <v>94528</v>
      </c>
      <c r="AQ7" s="140">
        <f>SUM(AQ$8:AQ$257)</f>
        <v>976</v>
      </c>
      <c r="AR7" s="140">
        <f>SUM(AR$8:AR$257)</f>
        <v>36564</v>
      </c>
      <c r="AS7" s="140">
        <f>SUM(AS$8:AS$257)</f>
        <v>0</v>
      </c>
      <c r="AT7" s="140">
        <f>+SUM(AU7:AW7)</f>
        <v>203435</v>
      </c>
      <c r="AU7" s="140">
        <f>SUM(AU$8:AU$257)</f>
        <v>0</v>
      </c>
      <c r="AV7" s="140">
        <f>SUM(AV$8:AV$257)</f>
        <v>203435</v>
      </c>
      <c r="AW7" s="140">
        <f>SUM(AW$8:AW$257)</f>
        <v>0</v>
      </c>
      <c r="AX7" s="140">
        <f>SUM(AX$8:AX$257)</f>
        <v>0</v>
      </c>
      <c r="AY7" s="140">
        <f>+SUM(AZ7:BC7)</f>
        <v>430038</v>
      </c>
      <c r="AZ7" s="140">
        <f t="shared" ref="AZ7:BF7" si="3">SUM(AZ$8:AZ$257)</f>
        <v>61568</v>
      </c>
      <c r="BA7" s="140">
        <f t="shared" si="3"/>
        <v>352396</v>
      </c>
      <c r="BB7" s="140">
        <f t="shared" si="3"/>
        <v>6225</v>
      </c>
      <c r="BC7" s="140">
        <f t="shared" si="3"/>
        <v>9849</v>
      </c>
      <c r="BD7" s="140">
        <f t="shared" si="3"/>
        <v>687316</v>
      </c>
      <c r="BE7" s="140">
        <f t="shared" si="3"/>
        <v>0</v>
      </c>
      <c r="BF7" s="140">
        <f t="shared" si="3"/>
        <v>33537</v>
      </c>
      <c r="BG7" s="140">
        <f>+SUM(BF7,AN7,AF7)</f>
        <v>799078</v>
      </c>
      <c r="BH7" s="140">
        <f t="shared" ref="BH7:CI7" si="4">SUM(D7,AF7)</f>
        <v>2935134</v>
      </c>
      <c r="BI7" s="140">
        <f t="shared" si="4"/>
        <v>2918394</v>
      </c>
      <c r="BJ7" s="140">
        <f t="shared" si="4"/>
        <v>0</v>
      </c>
      <c r="BK7" s="140">
        <f t="shared" si="4"/>
        <v>2568511</v>
      </c>
      <c r="BL7" s="140">
        <f t="shared" si="4"/>
        <v>349883</v>
      </c>
      <c r="BM7" s="140">
        <f t="shared" si="4"/>
        <v>0</v>
      </c>
      <c r="BN7" s="140">
        <f t="shared" si="4"/>
        <v>16740</v>
      </c>
      <c r="BO7" s="140">
        <f t="shared" si="4"/>
        <v>1065823</v>
      </c>
      <c r="BP7" s="140">
        <f t="shared" si="4"/>
        <v>8107949</v>
      </c>
      <c r="BQ7" s="140">
        <f t="shared" si="4"/>
        <v>834892</v>
      </c>
      <c r="BR7" s="140">
        <f t="shared" si="4"/>
        <v>614690</v>
      </c>
      <c r="BS7" s="140">
        <f t="shared" si="4"/>
        <v>49642</v>
      </c>
      <c r="BT7" s="140">
        <f t="shared" si="4"/>
        <v>149120</v>
      </c>
      <c r="BU7" s="140">
        <f t="shared" si="4"/>
        <v>21440</v>
      </c>
      <c r="BV7" s="140">
        <f t="shared" si="4"/>
        <v>1213558</v>
      </c>
      <c r="BW7" s="140">
        <f t="shared" si="4"/>
        <v>258923</v>
      </c>
      <c r="BX7" s="140">
        <f t="shared" si="4"/>
        <v>909221</v>
      </c>
      <c r="BY7" s="140">
        <f t="shared" si="4"/>
        <v>45414</v>
      </c>
      <c r="BZ7" s="140">
        <f t="shared" si="4"/>
        <v>0</v>
      </c>
      <c r="CA7" s="140">
        <f t="shared" si="4"/>
        <v>6048998</v>
      </c>
      <c r="CB7" s="140">
        <f t="shared" si="4"/>
        <v>2443572</v>
      </c>
      <c r="CC7" s="140">
        <f t="shared" si="4"/>
        <v>3106737</v>
      </c>
      <c r="CD7" s="140">
        <f t="shared" si="4"/>
        <v>423171</v>
      </c>
      <c r="CE7" s="140">
        <f t="shared" si="4"/>
        <v>75518</v>
      </c>
      <c r="CF7" s="140">
        <f t="shared" si="4"/>
        <v>2317408</v>
      </c>
      <c r="CG7" s="140">
        <f t="shared" si="4"/>
        <v>10501</v>
      </c>
      <c r="CH7" s="140">
        <f t="shared" si="4"/>
        <v>599493</v>
      </c>
      <c r="CI7" s="140">
        <f t="shared" si="4"/>
        <v>11642576</v>
      </c>
    </row>
    <row r="8" spans="1:8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+SUM(E8,J8)</f>
        <v>0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434586</v>
      </c>
      <c r="L8" s="121">
        <f>+SUM(M8,R8,V8,W8,AC8)</f>
        <v>1372373</v>
      </c>
      <c r="M8" s="121">
        <f>+SUM(N8:Q8)</f>
        <v>48180</v>
      </c>
      <c r="N8" s="121">
        <v>48180</v>
      </c>
      <c r="O8" s="121">
        <v>0</v>
      </c>
      <c r="P8" s="121">
        <v>0</v>
      </c>
      <c r="Q8" s="121">
        <v>0</v>
      </c>
      <c r="R8" s="121">
        <f>+SUM(S8:U8)</f>
        <v>102287</v>
      </c>
      <c r="S8" s="121">
        <v>0</v>
      </c>
      <c r="T8" s="121">
        <v>102287</v>
      </c>
      <c r="U8" s="121">
        <v>0</v>
      </c>
      <c r="V8" s="121">
        <v>0</v>
      </c>
      <c r="W8" s="121">
        <f>+SUM(X8:AA8)</f>
        <v>1221906</v>
      </c>
      <c r="X8" s="121">
        <v>868637</v>
      </c>
      <c r="Y8" s="121">
        <v>353269</v>
      </c>
      <c r="Z8" s="121">
        <v>0</v>
      </c>
      <c r="AA8" s="121">
        <v>0</v>
      </c>
      <c r="AB8" s="121">
        <v>340546</v>
      </c>
      <c r="AC8" s="121">
        <v>0</v>
      </c>
      <c r="AD8" s="121">
        <v>98986</v>
      </c>
      <c r="AE8" s="121">
        <f>+SUM(D8,L8,AD8)</f>
        <v>1471359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10581</v>
      </c>
      <c r="AO8" s="121">
        <f>+SUM(AP8:AS8)</f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f>+SUM(AU8:AW8)</f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f>+SUM(AZ8:BC8)</f>
        <v>10581</v>
      </c>
      <c r="AZ8" s="121">
        <v>10581</v>
      </c>
      <c r="BA8" s="121">
        <v>0</v>
      </c>
      <c r="BB8" s="121">
        <v>0</v>
      </c>
      <c r="BC8" s="121">
        <v>0</v>
      </c>
      <c r="BD8" s="121">
        <v>224730</v>
      </c>
      <c r="BE8" s="121">
        <v>0</v>
      </c>
      <c r="BF8" s="121">
        <v>0</v>
      </c>
      <c r="BG8" s="121">
        <f>+SUM(BF8,AN8,AF8)</f>
        <v>10581</v>
      </c>
      <c r="BH8" s="121">
        <f>SUM(D8,AF8)</f>
        <v>0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0</v>
      </c>
      <c r="BO8" s="121">
        <f>SUM(K8,AM8)</f>
        <v>434586</v>
      </c>
      <c r="BP8" s="121">
        <f>SUM(L8,AN8)</f>
        <v>1382954</v>
      </c>
      <c r="BQ8" s="121">
        <f>SUM(M8,AO8)</f>
        <v>48180</v>
      </c>
      <c r="BR8" s="121">
        <f>SUM(N8,AP8)</f>
        <v>48180</v>
      </c>
      <c r="BS8" s="121">
        <f>SUM(O8,AQ8)</f>
        <v>0</v>
      </c>
      <c r="BT8" s="121">
        <f>SUM(P8,AR8)</f>
        <v>0</v>
      </c>
      <c r="BU8" s="121">
        <f>SUM(Q8,AS8)</f>
        <v>0</v>
      </c>
      <c r="BV8" s="121">
        <f>SUM(R8,AT8)</f>
        <v>102287</v>
      </c>
      <c r="BW8" s="121">
        <f>SUM(S8,AU8)</f>
        <v>0</v>
      </c>
      <c r="BX8" s="121">
        <f>SUM(T8,AV8)</f>
        <v>102287</v>
      </c>
      <c r="BY8" s="121">
        <f>SUM(U8,AW8)</f>
        <v>0</v>
      </c>
      <c r="BZ8" s="121">
        <f>SUM(V8,AX8)</f>
        <v>0</v>
      </c>
      <c r="CA8" s="121">
        <f>SUM(W8,AY8)</f>
        <v>1232487</v>
      </c>
      <c r="CB8" s="121">
        <f>SUM(X8,AZ8)</f>
        <v>879218</v>
      </c>
      <c r="CC8" s="121">
        <f>SUM(Y8,BA8)</f>
        <v>353269</v>
      </c>
      <c r="CD8" s="121">
        <f>SUM(Z8,BB8)</f>
        <v>0</v>
      </c>
      <c r="CE8" s="121">
        <f>SUM(AA8,BC8)</f>
        <v>0</v>
      </c>
      <c r="CF8" s="121">
        <f>SUM(AB8,BD8)</f>
        <v>565276</v>
      </c>
      <c r="CG8" s="121">
        <f>SUM(AC8,BE8)</f>
        <v>0</v>
      </c>
      <c r="CH8" s="121">
        <f>SUM(AD8,BF8)</f>
        <v>98986</v>
      </c>
      <c r="CI8" s="121">
        <f>SUM(AE8,BG8)</f>
        <v>1481940</v>
      </c>
    </row>
    <row r="9" spans="1:8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+SUM(E9,J9)</f>
        <v>1556920</v>
      </c>
      <c r="E9" s="121">
        <f>+SUM(F9:I9)</f>
        <v>1556920</v>
      </c>
      <c r="F9" s="121">
        <v>0</v>
      </c>
      <c r="G9" s="121">
        <v>1556920</v>
      </c>
      <c r="H9" s="121">
        <v>0</v>
      </c>
      <c r="I9" s="121">
        <v>0</v>
      </c>
      <c r="J9" s="121">
        <v>0</v>
      </c>
      <c r="K9" s="121">
        <v>9313</v>
      </c>
      <c r="L9" s="121">
        <f>+SUM(M9,R9,V9,W9,AC9)</f>
        <v>2016415</v>
      </c>
      <c r="M9" s="121">
        <f>+SUM(N9:Q9)</f>
        <v>149389</v>
      </c>
      <c r="N9" s="121">
        <v>130656</v>
      </c>
      <c r="O9" s="121">
        <v>18733</v>
      </c>
      <c r="P9" s="121">
        <v>0</v>
      </c>
      <c r="Q9" s="121">
        <v>0</v>
      </c>
      <c r="R9" s="121">
        <f>+SUM(S9:U9)</f>
        <v>55048</v>
      </c>
      <c r="S9" s="121">
        <v>5501</v>
      </c>
      <c r="T9" s="121">
        <v>49547</v>
      </c>
      <c r="U9" s="121">
        <v>0</v>
      </c>
      <c r="V9" s="121">
        <v>0</v>
      </c>
      <c r="W9" s="121">
        <f>+SUM(X9:AA9)</f>
        <v>1811978</v>
      </c>
      <c r="X9" s="121">
        <v>592404</v>
      </c>
      <c r="Y9" s="121">
        <v>1187665</v>
      </c>
      <c r="Z9" s="121">
        <v>0</v>
      </c>
      <c r="AA9" s="121">
        <v>31909</v>
      </c>
      <c r="AB9" s="121">
        <v>417175</v>
      </c>
      <c r="AC9" s="121">
        <v>0</v>
      </c>
      <c r="AD9" s="121">
        <v>84096</v>
      </c>
      <c r="AE9" s="121">
        <f>+SUM(D9,L9,AD9)</f>
        <v>3657431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1537</v>
      </c>
      <c r="AO9" s="121">
        <f>+SUM(AP9:AS9)</f>
        <v>976</v>
      </c>
      <c r="AP9" s="121">
        <v>0</v>
      </c>
      <c r="AQ9" s="121">
        <v>976</v>
      </c>
      <c r="AR9" s="121">
        <v>0</v>
      </c>
      <c r="AS9" s="121">
        <v>0</v>
      </c>
      <c r="AT9" s="121">
        <f>+SUM(AU9:AW9)</f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f>+SUM(AZ9:BC9)</f>
        <v>561</v>
      </c>
      <c r="AZ9" s="121">
        <v>0</v>
      </c>
      <c r="BA9" s="121">
        <v>0</v>
      </c>
      <c r="BB9" s="121">
        <v>0</v>
      </c>
      <c r="BC9" s="121">
        <v>561</v>
      </c>
      <c r="BD9" s="121">
        <v>164483</v>
      </c>
      <c r="BE9" s="121">
        <v>0</v>
      </c>
      <c r="BF9" s="121">
        <v>2856</v>
      </c>
      <c r="BG9" s="121">
        <f>+SUM(BF9,AN9,AF9)</f>
        <v>4393</v>
      </c>
      <c r="BH9" s="121">
        <f>SUM(D9,AF9)</f>
        <v>1556920</v>
      </c>
      <c r="BI9" s="121">
        <f>SUM(E9,AG9)</f>
        <v>1556920</v>
      </c>
      <c r="BJ9" s="121">
        <f>SUM(F9,AH9)</f>
        <v>0</v>
      </c>
      <c r="BK9" s="121">
        <f>SUM(G9,AI9)</f>
        <v>1556920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9313</v>
      </c>
      <c r="BP9" s="121">
        <f>SUM(L9,AN9)</f>
        <v>2017952</v>
      </c>
      <c r="BQ9" s="121">
        <f>SUM(M9,AO9)</f>
        <v>150365</v>
      </c>
      <c r="BR9" s="121">
        <f>SUM(N9,AP9)</f>
        <v>130656</v>
      </c>
      <c r="BS9" s="121">
        <f>SUM(O9,AQ9)</f>
        <v>19709</v>
      </c>
      <c r="BT9" s="121">
        <f>SUM(P9,AR9)</f>
        <v>0</v>
      </c>
      <c r="BU9" s="121">
        <f>SUM(Q9,AS9)</f>
        <v>0</v>
      </c>
      <c r="BV9" s="121">
        <f>SUM(R9,AT9)</f>
        <v>55048</v>
      </c>
      <c r="BW9" s="121">
        <f>SUM(S9,AU9)</f>
        <v>5501</v>
      </c>
      <c r="BX9" s="121">
        <f>SUM(T9,AV9)</f>
        <v>49547</v>
      </c>
      <c r="BY9" s="121">
        <f>SUM(U9,AW9)</f>
        <v>0</v>
      </c>
      <c r="BZ9" s="121">
        <f>SUM(V9,AX9)</f>
        <v>0</v>
      </c>
      <c r="CA9" s="121">
        <f>SUM(W9,AY9)</f>
        <v>1812539</v>
      </c>
      <c r="CB9" s="121">
        <f>SUM(X9,AZ9)</f>
        <v>592404</v>
      </c>
      <c r="CC9" s="121">
        <f>SUM(Y9,BA9)</f>
        <v>1187665</v>
      </c>
      <c r="CD9" s="121">
        <f>SUM(Z9,BB9)</f>
        <v>0</v>
      </c>
      <c r="CE9" s="121">
        <f>SUM(AA9,BC9)</f>
        <v>32470</v>
      </c>
      <c r="CF9" s="121">
        <f>SUM(AB9,BD9)</f>
        <v>581658</v>
      </c>
      <c r="CG9" s="121">
        <f>SUM(AC9,BE9)</f>
        <v>0</v>
      </c>
      <c r="CH9" s="121">
        <f>SUM(AD9,BF9)</f>
        <v>86952</v>
      </c>
      <c r="CI9" s="121">
        <f>SUM(AE9,BG9)</f>
        <v>3661824</v>
      </c>
    </row>
    <row r="10" spans="1:8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55925</v>
      </c>
      <c r="L10" s="121">
        <f>+SUM(M10,R10,V10,W10,AC10)</f>
        <v>206996</v>
      </c>
      <c r="M10" s="121">
        <f>+SUM(N10:Q10)</f>
        <v>6700</v>
      </c>
      <c r="N10" s="121">
        <v>6700</v>
      </c>
      <c r="O10" s="121">
        <v>0</v>
      </c>
      <c r="P10" s="121">
        <v>0</v>
      </c>
      <c r="Q10" s="121">
        <v>0</v>
      </c>
      <c r="R10" s="121">
        <f>+SUM(S10:U10)</f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f>+SUM(X10:AA10)</f>
        <v>200296</v>
      </c>
      <c r="X10" s="121">
        <v>194548</v>
      </c>
      <c r="Y10" s="121">
        <v>5748</v>
      </c>
      <c r="Z10" s="121">
        <v>0</v>
      </c>
      <c r="AA10" s="121">
        <v>0</v>
      </c>
      <c r="AB10" s="121">
        <v>161804</v>
      </c>
      <c r="AC10" s="121">
        <v>0</v>
      </c>
      <c r="AD10" s="121">
        <v>26932</v>
      </c>
      <c r="AE10" s="121">
        <f>+SUM(D10,L10,AD10)</f>
        <v>233928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3300</v>
      </c>
      <c r="AN10" s="121">
        <f>+SUM(AO10,AT10,AX10,AY10,BE10)</f>
        <v>25149</v>
      </c>
      <c r="AO10" s="121">
        <f>+SUM(AP10:AS10)</f>
        <v>6700</v>
      </c>
      <c r="AP10" s="121">
        <v>6700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18449</v>
      </c>
      <c r="AZ10" s="121">
        <v>18449</v>
      </c>
      <c r="BA10" s="121">
        <v>0</v>
      </c>
      <c r="BB10" s="121">
        <v>0</v>
      </c>
      <c r="BC10" s="121">
        <v>0</v>
      </c>
      <c r="BD10" s="121">
        <v>35664</v>
      </c>
      <c r="BE10" s="121">
        <v>0</v>
      </c>
      <c r="BF10" s="121">
        <v>441</v>
      </c>
      <c r="BG10" s="121">
        <f>+SUM(BF10,AN10,AF10)</f>
        <v>25590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59225</v>
      </c>
      <c r="BP10" s="121">
        <f>SUM(L10,AN10)</f>
        <v>232145</v>
      </c>
      <c r="BQ10" s="121">
        <f>SUM(M10,AO10)</f>
        <v>13400</v>
      </c>
      <c r="BR10" s="121">
        <f>SUM(N10,AP10)</f>
        <v>13400</v>
      </c>
      <c r="BS10" s="121">
        <f>SUM(O10,AQ10)</f>
        <v>0</v>
      </c>
      <c r="BT10" s="121">
        <f>SUM(P10,AR10)</f>
        <v>0</v>
      </c>
      <c r="BU10" s="121">
        <f>SUM(Q10,AS10)</f>
        <v>0</v>
      </c>
      <c r="BV10" s="121">
        <f>SUM(R10,AT10)</f>
        <v>0</v>
      </c>
      <c r="BW10" s="121">
        <f>SUM(S10,AU10)</f>
        <v>0</v>
      </c>
      <c r="BX10" s="121">
        <f>SUM(T10,AV10)</f>
        <v>0</v>
      </c>
      <c r="BY10" s="121">
        <f>SUM(U10,AW10)</f>
        <v>0</v>
      </c>
      <c r="BZ10" s="121">
        <f>SUM(V10,AX10)</f>
        <v>0</v>
      </c>
      <c r="CA10" s="121">
        <f>SUM(W10,AY10)</f>
        <v>218745</v>
      </c>
      <c r="CB10" s="121">
        <f>SUM(X10,AZ10)</f>
        <v>212997</v>
      </c>
      <c r="CC10" s="121">
        <f>SUM(Y10,BA10)</f>
        <v>5748</v>
      </c>
      <c r="CD10" s="121">
        <f>SUM(Z10,BB10)</f>
        <v>0</v>
      </c>
      <c r="CE10" s="121">
        <f>SUM(AA10,BC10)</f>
        <v>0</v>
      </c>
      <c r="CF10" s="121">
        <f>SUM(AB10,BD10)</f>
        <v>197468</v>
      </c>
      <c r="CG10" s="121">
        <f>SUM(AC10,BE10)</f>
        <v>0</v>
      </c>
      <c r="CH10" s="121">
        <f>SUM(AD10,BF10)</f>
        <v>27373</v>
      </c>
      <c r="CI10" s="121">
        <f>SUM(AE10,BG10)</f>
        <v>259518</v>
      </c>
    </row>
    <row r="11" spans="1:8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+SUM(E11,J11)</f>
        <v>0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488069</v>
      </c>
      <c r="M11" s="121">
        <f>+SUM(N11:Q11)</f>
        <v>111539</v>
      </c>
      <c r="N11" s="121">
        <v>33245</v>
      </c>
      <c r="O11" s="121">
        <v>29933</v>
      </c>
      <c r="P11" s="121">
        <v>48361</v>
      </c>
      <c r="Q11" s="121">
        <v>0</v>
      </c>
      <c r="R11" s="121">
        <f>+SUM(S11:U11)</f>
        <v>19954</v>
      </c>
      <c r="S11" s="121">
        <v>5557</v>
      </c>
      <c r="T11" s="121">
        <v>14397</v>
      </c>
      <c r="U11" s="121">
        <v>0</v>
      </c>
      <c r="V11" s="121">
        <v>0</v>
      </c>
      <c r="W11" s="121">
        <f>+SUM(X11:AA11)</f>
        <v>356576</v>
      </c>
      <c r="X11" s="121">
        <v>135441</v>
      </c>
      <c r="Y11" s="121">
        <v>221135</v>
      </c>
      <c r="Z11" s="121">
        <v>0</v>
      </c>
      <c r="AA11" s="121">
        <v>0</v>
      </c>
      <c r="AB11" s="121">
        <v>61145</v>
      </c>
      <c r="AC11" s="121">
        <v>0</v>
      </c>
      <c r="AD11" s="121">
        <v>4375</v>
      </c>
      <c r="AE11" s="121">
        <f>+SUM(D11,L11,AD11)</f>
        <v>492444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21">
        <v>24975</v>
      </c>
      <c r="BG11" s="121">
        <f>+SUM(BF11,AN11,AF11)</f>
        <v>24975</v>
      </c>
      <c r="BH11" s="121">
        <f>SUM(D11,AF11)</f>
        <v>0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488069</v>
      </c>
      <c r="BQ11" s="121">
        <f>SUM(M11,AO11)</f>
        <v>111539</v>
      </c>
      <c r="BR11" s="121">
        <f>SUM(N11,AP11)</f>
        <v>33245</v>
      </c>
      <c r="BS11" s="121">
        <f>SUM(O11,AQ11)</f>
        <v>29933</v>
      </c>
      <c r="BT11" s="121">
        <f>SUM(P11,AR11)</f>
        <v>48361</v>
      </c>
      <c r="BU11" s="121">
        <f>SUM(Q11,AS11)</f>
        <v>0</v>
      </c>
      <c r="BV11" s="121">
        <f>SUM(R11,AT11)</f>
        <v>19954</v>
      </c>
      <c r="BW11" s="121">
        <f>SUM(S11,AU11)</f>
        <v>5557</v>
      </c>
      <c r="BX11" s="121">
        <f>SUM(T11,AV11)</f>
        <v>14397</v>
      </c>
      <c r="BY11" s="121">
        <f>SUM(U11,AW11)</f>
        <v>0</v>
      </c>
      <c r="BZ11" s="121">
        <f>SUM(V11,AX11)</f>
        <v>0</v>
      </c>
      <c r="CA11" s="121">
        <f>SUM(W11,AY11)</f>
        <v>356576</v>
      </c>
      <c r="CB11" s="121">
        <f>SUM(X11,AZ11)</f>
        <v>135441</v>
      </c>
      <c r="CC11" s="121">
        <f>SUM(Y11,BA11)</f>
        <v>221135</v>
      </c>
      <c r="CD11" s="121">
        <f>SUM(Z11,BB11)</f>
        <v>0</v>
      </c>
      <c r="CE11" s="121">
        <f>SUM(AA11,BC11)</f>
        <v>0</v>
      </c>
      <c r="CF11" s="121">
        <f>SUM(AB11,BD11)</f>
        <v>61145</v>
      </c>
      <c r="CG11" s="121">
        <f>SUM(AC11,BE11)</f>
        <v>0</v>
      </c>
      <c r="CH11" s="121">
        <f>SUM(AD11,BF11)</f>
        <v>29350</v>
      </c>
      <c r="CI11" s="121">
        <f>SUM(AE11,BG11)</f>
        <v>517419</v>
      </c>
    </row>
    <row r="12" spans="1:8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21965</v>
      </c>
      <c r="L12" s="121">
        <f>+SUM(M12,R12,V12,W12,AC12)</f>
        <v>116545</v>
      </c>
      <c r="M12" s="121">
        <f>+SUM(N12:Q12)</f>
        <v>26351</v>
      </c>
      <c r="N12" s="121">
        <v>26351</v>
      </c>
      <c r="O12" s="121">
        <v>0</v>
      </c>
      <c r="P12" s="121">
        <v>0</v>
      </c>
      <c r="Q12" s="121">
        <v>0</v>
      </c>
      <c r="R12" s="121">
        <f>+SUM(S12:U12)</f>
        <v>470</v>
      </c>
      <c r="S12" s="121">
        <v>0</v>
      </c>
      <c r="T12" s="121">
        <v>392</v>
      </c>
      <c r="U12" s="121">
        <v>78</v>
      </c>
      <c r="V12" s="121">
        <v>0</v>
      </c>
      <c r="W12" s="121">
        <f>+SUM(X12:AA12)</f>
        <v>89724</v>
      </c>
      <c r="X12" s="121">
        <v>63590</v>
      </c>
      <c r="Y12" s="121">
        <v>25946</v>
      </c>
      <c r="Z12" s="121">
        <v>64</v>
      </c>
      <c r="AA12" s="121">
        <v>124</v>
      </c>
      <c r="AB12" s="121">
        <v>21215</v>
      </c>
      <c r="AC12" s="121">
        <v>0</v>
      </c>
      <c r="AD12" s="121">
        <v>3154</v>
      </c>
      <c r="AE12" s="121">
        <f>+SUM(D12,L12,AD12)</f>
        <v>119699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812</v>
      </c>
      <c r="AO12" s="121">
        <f>+SUM(AP12:AS12)</f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f>+SUM(AU12:AW12)</f>
        <v>78</v>
      </c>
      <c r="AU12" s="121">
        <v>0</v>
      </c>
      <c r="AV12" s="121">
        <v>78</v>
      </c>
      <c r="AW12" s="121">
        <v>0</v>
      </c>
      <c r="AX12" s="121">
        <v>0</v>
      </c>
      <c r="AY12" s="121">
        <f>+SUM(AZ12:BC12)</f>
        <v>734</v>
      </c>
      <c r="AZ12" s="121">
        <v>0</v>
      </c>
      <c r="BA12" s="121">
        <v>0</v>
      </c>
      <c r="BB12" s="121">
        <v>0</v>
      </c>
      <c r="BC12" s="121">
        <v>734</v>
      </c>
      <c r="BD12" s="121">
        <v>21548</v>
      </c>
      <c r="BE12" s="121">
        <v>0</v>
      </c>
      <c r="BF12" s="121">
        <v>0</v>
      </c>
      <c r="BG12" s="121">
        <f>+SUM(BF12,AN12,AF12)</f>
        <v>812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21965</v>
      </c>
      <c r="BP12" s="121">
        <f>SUM(L12,AN12)</f>
        <v>117357</v>
      </c>
      <c r="BQ12" s="121">
        <f>SUM(M12,AO12)</f>
        <v>26351</v>
      </c>
      <c r="BR12" s="121">
        <f>SUM(N12,AP12)</f>
        <v>26351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548</v>
      </c>
      <c r="BW12" s="121">
        <f>SUM(S12,AU12)</f>
        <v>0</v>
      </c>
      <c r="BX12" s="121">
        <f>SUM(T12,AV12)</f>
        <v>470</v>
      </c>
      <c r="BY12" s="121">
        <f>SUM(U12,AW12)</f>
        <v>78</v>
      </c>
      <c r="BZ12" s="121">
        <f>SUM(V12,AX12)</f>
        <v>0</v>
      </c>
      <c r="CA12" s="121">
        <f>SUM(W12,AY12)</f>
        <v>90458</v>
      </c>
      <c r="CB12" s="121">
        <f>SUM(X12,AZ12)</f>
        <v>63590</v>
      </c>
      <c r="CC12" s="121">
        <f>SUM(Y12,BA12)</f>
        <v>25946</v>
      </c>
      <c r="CD12" s="121">
        <f>SUM(Z12,BB12)</f>
        <v>64</v>
      </c>
      <c r="CE12" s="121">
        <f>SUM(AA12,BC12)</f>
        <v>858</v>
      </c>
      <c r="CF12" s="121">
        <f>SUM(AB12,BD12)</f>
        <v>42763</v>
      </c>
      <c r="CG12" s="121">
        <f>SUM(AC12,BE12)</f>
        <v>0</v>
      </c>
      <c r="CH12" s="121">
        <f>SUM(AD12,BF12)</f>
        <v>3154</v>
      </c>
      <c r="CI12" s="121">
        <f>SUM(AE12,BG12)</f>
        <v>120511</v>
      </c>
    </row>
    <row r="13" spans="1:8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+SUM(E13,J13)</f>
        <v>0</v>
      </c>
      <c r="E13" s="121">
        <f>+SUM(F13:I13)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6265</v>
      </c>
      <c r="L13" s="121">
        <f>+SUM(M13,R13,V13,W13,AC13)</f>
        <v>6825</v>
      </c>
      <c r="M13" s="121">
        <f>+SUM(N13:Q13)</f>
        <v>6825</v>
      </c>
      <c r="N13" s="121">
        <v>6825</v>
      </c>
      <c r="O13" s="121">
        <v>0</v>
      </c>
      <c r="P13" s="121">
        <v>0</v>
      </c>
      <c r="Q13" s="121">
        <v>0</v>
      </c>
      <c r="R13" s="121">
        <f>+SUM(S13:U13)</f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f>+SUM(X13:AA13)</f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5711</v>
      </c>
      <c r="AC13" s="121">
        <v>0</v>
      </c>
      <c r="AD13" s="121">
        <v>0</v>
      </c>
      <c r="AE13" s="121">
        <f>+SUM(D13,L13,AD13)</f>
        <v>6825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759</v>
      </c>
      <c r="AO13" s="121">
        <f>+SUM(AP13:AS13)</f>
        <v>759</v>
      </c>
      <c r="AP13" s="121">
        <v>759</v>
      </c>
      <c r="AQ13" s="121">
        <v>0</v>
      </c>
      <c r="AR13" s="121">
        <v>0</v>
      </c>
      <c r="AS13" s="121">
        <v>0</v>
      </c>
      <c r="AT13" s="121">
        <f>+SUM(AU13:AW13)</f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f>+SUM(AZ13:BC13)</f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5033</v>
      </c>
      <c r="BE13" s="121">
        <v>0</v>
      </c>
      <c r="BF13" s="121">
        <v>0</v>
      </c>
      <c r="BG13" s="121">
        <f>+SUM(BF13,AN13,AF13)</f>
        <v>759</v>
      </c>
      <c r="BH13" s="121">
        <f>SUM(D13,AF13)</f>
        <v>0</v>
      </c>
      <c r="BI13" s="121">
        <f>SUM(E13,AG13)</f>
        <v>0</v>
      </c>
      <c r="BJ13" s="121">
        <f>SUM(F13,AH13)</f>
        <v>0</v>
      </c>
      <c r="BK13" s="121">
        <f>SUM(G13,AI13)</f>
        <v>0</v>
      </c>
      <c r="BL13" s="121">
        <f>SUM(H13,AJ13)</f>
        <v>0</v>
      </c>
      <c r="BM13" s="121">
        <f>SUM(I13,AK13)</f>
        <v>0</v>
      </c>
      <c r="BN13" s="121">
        <f>SUM(J13,AL13)</f>
        <v>0</v>
      </c>
      <c r="BO13" s="121">
        <f>SUM(K13,AM13)</f>
        <v>6265</v>
      </c>
      <c r="BP13" s="121">
        <f>SUM(L13,AN13)</f>
        <v>7584</v>
      </c>
      <c r="BQ13" s="121">
        <f>SUM(M13,AO13)</f>
        <v>7584</v>
      </c>
      <c r="BR13" s="121">
        <f>SUM(N13,AP13)</f>
        <v>7584</v>
      </c>
      <c r="BS13" s="121">
        <f>SUM(O13,AQ13)</f>
        <v>0</v>
      </c>
      <c r="BT13" s="121">
        <f>SUM(P13,AR13)</f>
        <v>0</v>
      </c>
      <c r="BU13" s="121">
        <f>SUM(Q13,AS13)</f>
        <v>0</v>
      </c>
      <c r="BV13" s="121">
        <f>SUM(R13,AT13)</f>
        <v>0</v>
      </c>
      <c r="BW13" s="121">
        <f>SUM(S13,AU13)</f>
        <v>0</v>
      </c>
      <c r="BX13" s="121">
        <f>SUM(T13,AV13)</f>
        <v>0</v>
      </c>
      <c r="BY13" s="121">
        <f>SUM(U13,AW13)</f>
        <v>0</v>
      </c>
      <c r="BZ13" s="121">
        <f>SUM(V13,AX13)</f>
        <v>0</v>
      </c>
      <c r="CA13" s="121">
        <f>SUM(W13,AY13)</f>
        <v>0</v>
      </c>
      <c r="CB13" s="121">
        <f>SUM(X13,AZ13)</f>
        <v>0</v>
      </c>
      <c r="CC13" s="121">
        <f>SUM(Y13,BA13)</f>
        <v>0</v>
      </c>
      <c r="CD13" s="121">
        <f>SUM(Z13,BB13)</f>
        <v>0</v>
      </c>
      <c r="CE13" s="121">
        <f>SUM(AA13,BC13)</f>
        <v>0</v>
      </c>
      <c r="CF13" s="121">
        <f>SUM(AB13,BD13)</f>
        <v>10744</v>
      </c>
      <c r="CG13" s="121">
        <f>SUM(AC13,BE13)</f>
        <v>0</v>
      </c>
      <c r="CH13" s="121">
        <f>SUM(AD13,BF13)</f>
        <v>0</v>
      </c>
      <c r="CI13" s="121">
        <f>SUM(AE13,BG13)</f>
        <v>7584</v>
      </c>
    </row>
    <row r="14" spans="1:8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13164</v>
      </c>
      <c r="L14" s="121">
        <f>+SUM(M14,R14,V14,W14,AC14)</f>
        <v>78474</v>
      </c>
      <c r="M14" s="121">
        <f>+SUM(N14:Q14)</f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f>+SUM(S14:U14)</f>
        <v>78474</v>
      </c>
      <c r="S14" s="121">
        <v>78474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12716</v>
      </c>
      <c r="AC14" s="121">
        <v>0</v>
      </c>
      <c r="AD14" s="121">
        <v>0</v>
      </c>
      <c r="AE14" s="121">
        <f>+SUM(D14,L14,AD14)</f>
        <v>78474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0</v>
      </c>
      <c r="AO14" s="121">
        <f>+SUM(AP14:AS14)</f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17965</v>
      </c>
      <c r="BE14" s="121">
        <v>0</v>
      </c>
      <c r="BF14" s="121">
        <v>0</v>
      </c>
      <c r="BG14" s="121">
        <f>+SUM(BF14,AN14,AF14)</f>
        <v>0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13164</v>
      </c>
      <c r="BP14" s="121">
        <f>SUM(L14,AN14)</f>
        <v>78474</v>
      </c>
      <c r="BQ14" s="121">
        <f>SUM(M14,AO14)</f>
        <v>0</v>
      </c>
      <c r="BR14" s="121">
        <f>SUM(N14,AP14)</f>
        <v>0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78474</v>
      </c>
      <c r="BW14" s="121">
        <f>SUM(S14,AU14)</f>
        <v>78474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30681</v>
      </c>
      <c r="CG14" s="121">
        <f>SUM(AC14,BE14)</f>
        <v>0</v>
      </c>
      <c r="CH14" s="121">
        <f>SUM(AD14,BF14)</f>
        <v>0</v>
      </c>
      <c r="CI14" s="121">
        <f>SUM(AE14,BG14)</f>
        <v>78474</v>
      </c>
    </row>
    <row r="15" spans="1:8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31299</v>
      </c>
      <c r="L15" s="121">
        <f>+SUM(M15,R15,V15,W15,AC15)</f>
        <v>183069</v>
      </c>
      <c r="M15" s="121">
        <f>+SUM(N15:Q15)</f>
        <v>4000</v>
      </c>
      <c r="N15" s="121">
        <v>4000</v>
      </c>
      <c r="O15" s="121">
        <v>0</v>
      </c>
      <c r="P15" s="121">
        <v>0</v>
      </c>
      <c r="Q15" s="121">
        <v>0</v>
      </c>
      <c r="R15" s="121">
        <f>+SUM(S15:U15)</f>
        <v>148518</v>
      </c>
      <c r="S15" s="121">
        <v>148518</v>
      </c>
      <c r="T15" s="121">
        <v>0</v>
      </c>
      <c r="U15" s="121">
        <v>0</v>
      </c>
      <c r="V15" s="121">
        <v>0</v>
      </c>
      <c r="W15" s="121">
        <f>+SUM(X15:AA15)</f>
        <v>30551</v>
      </c>
      <c r="X15" s="121">
        <v>0</v>
      </c>
      <c r="Y15" s="121">
        <v>20592</v>
      </c>
      <c r="Z15" s="121">
        <v>0</v>
      </c>
      <c r="AA15" s="121">
        <v>9959</v>
      </c>
      <c r="AB15" s="121">
        <v>27745</v>
      </c>
      <c r="AC15" s="121">
        <v>0</v>
      </c>
      <c r="AD15" s="121">
        <v>0</v>
      </c>
      <c r="AE15" s="121">
        <f>+SUM(D15,L15,AD15)</f>
        <v>183069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4011</v>
      </c>
      <c r="AO15" s="121">
        <f>+SUM(AP15:AS15)</f>
        <v>4000</v>
      </c>
      <c r="AP15" s="121">
        <v>4000</v>
      </c>
      <c r="AQ15" s="121">
        <v>0</v>
      </c>
      <c r="AR15" s="121">
        <v>0</v>
      </c>
      <c r="AS15" s="121">
        <v>0</v>
      </c>
      <c r="AT15" s="121">
        <f>+SUM(AU15:AW15)</f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f>+SUM(AZ15:BC15)</f>
        <v>11</v>
      </c>
      <c r="AZ15" s="121">
        <v>0</v>
      </c>
      <c r="BA15" s="121">
        <v>0</v>
      </c>
      <c r="BB15" s="121">
        <v>0</v>
      </c>
      <c r="BC15" s="121">
        <v>11</v>
      </c>
      <c r="BD15" s="121">
        <v>32611</v>
      </c>
      <c r="BE15" s="121">
        <v>0</v>
      </c>
      <c r="BF15" s="121">
        <v>0</v>
      </c>
      <c r="BG15" s="121">
        <f>+SUM(BF15,AN15,AF15)</f>
        <v>4011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31299</v>
      </c>
      <c r="BP15" s="121">
        <f>SUM(L15,AN15)</f>
        <v>187080</v>
      </c>
      <c r="BQ15" s="121">
        <f>SUM(M15,AO15)</f>
        <v>8000</v>
      </c>
      <c r="BR15" s="121">
        <f>SUM(N15,AP15)</f>
        <v>8000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148518</v>
      </c>
      <c r="BW15" s="121">
        <f>SUM(S15,AU15)</f>
        <v>148518</v>
      </c>
      <c r="BX15" s="121">
        <f>SUM(T15,AV15)</f>
        <v>0</v>
      </c>
      <c r="BY15" s="121">
        <f>SUM(U15,AW15)</f>
        <v>0</v>
      </c>
      <c r="BZ15" s="121">
        <f>SUM(V15,AX15)</f>
        <v>0</v>
      </c>
      <c r="CA15" s="121">
        <f>SUM(W15,AY15)</f>
        <v>30562</v>
      </c>
      <c r="CB15" s="121">
        <f>SUM(X15,AZ15)</f>
        <v>0</v>
      </c>
      <c r="CC15" s="121">
        <f>SUM(Y15,BA15)</f>
        <v>20592</v>
      </c>
      <c r="CD15" s="121">
        <f>SUM(Z15,BB15)</f>
        <v>0</v>
      </c>
      <c r="CE15" s="121">
        <f>SUM(AA15,BC15)</f>
        <v>9970</v>
      </c>
      <c r="CF15" s="121">
        <f>SUM(AB15,BD15)</f>
        <v>60356</v>
      </c>
      <c r="CG15" s="121">
        <f>SUM(AC15,BE15)</f>
        <v>0</v>
      </c>
      <c r="CH15" s="121">
        <f>SUM(AD15,BF15)</f>
        <v>0</v>
      </c>
      <c r="CI15" s="121">
        <f>SUM(AE15,BG15)</f>
        <v>187080</v>
      </c>
    </row>
    <row r="16" spans="1:8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+SUM(E16,J16)</f>
        <v>0</v>
      </c>
      <c r="E16" s="121">
        <f>+SUM(F16:I16)</f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31137</v>
      </c>
      <c r="L16" s="121">
        <f>+SUM(M16,R16,V16,W16,AC16)</f>
        <v>52167</v>
      </c>
      <c r="M16" s="121">
        <f>+SUM(N16:Q16)</f>
        <v>1965</v>
      </c>
      <c r="N16" s="121">
        <v>1965</v>
      </c>
      <c r="O16" s="121">
        <v>0</v>
      </c>
      <c r="P16" s="121">
        <v>0</v>
      </c>
      <c r="Q16" s="121">
        <v>0</v>
      </c>
      <c r="R16" s="121">
        <f>+SUM(S16:U16)</f>
        <v>240</v>
      </c>
      <c r="S16" s="121">
        <v>240</v>
      </c>
      <c r="T16" s="121">
        <v>0</v>
      </c>
      <c r="U16" s="121">
        <v>0</v>
      </c>
      <c r="V16" s="121">
        <v>0</v>
      </c>
      <c r="W16" s="121">
        <f>+SUM(X16:AA16)</f>
        <v>49962</v>
      </c>
      <c r="X16" s="121">
        <v>49937</v>
      </c>
      <c r="Y16" s="121">
        <v>0</v>
      </c>
      <c r="Z16" s="121">
        <v>25</v>
      </c>
      <c r="AA16" s="121">
        <v>0</v>
      </c>
      <c r="AB16" s="121">
        <v>17109</v>
      </c>
      <c r="AC16" s="121">
        <v>0</v>
      </c>
      <c r="AD16" s="121">
        <v>2891</v>
      </c>
      <c r="AE16" s="121">
        <f>+SUM(D16,L16,AD16)</f>
        <v>55058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329</v>
      </c>
      <c r="AN16" s="121">
        <f>+SUM(AO16,AT16,AX16,AY16,BE16)</f>
        <v>0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f>+SUM(AZ16:BC16)</f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8362</v>
      </c>
      <c r="BE16" s="121">
        <v>0</v>
      </c>
      <c r="BF16" s="121">
        <v>0</v>
      </c>
      <c r="BG16" s="121">
        <f>+SUM(BF16,AN16,AF16)</f>
        <v>0</v>
      </c>
      <c r="BH16" s="121">
        <f>SUM(D16,AF16)</f>
        <v>0</v>
      </c>
      <c r="BI16" s="121">
        <f>SUM(E16,AG16)</f>
        <v>0</v>
      </c>
      <c r="BJ16" s="121">
        <f>SUM(F16,AH16)</f>
        <v>0</v>
      </c>
      <c r="BK16" s="121">
        <f>SUM(G16,AI16)</f>
        <v>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31466</v>
      </c>
      <c r="BP16" s="121">
        <f>SUM(L16,AN16)</f>
        <v>52167</v>
      </c>
      <c r="BQ16" s="121">
        <f>SUM(M16,AO16)</f>
        <v>1965</v>
      </c>
      <c r="BR16" s="121">
        <f>SUM(N16,AP16)</f>
        <v>1965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240</v>
      </c>
      <c r="BW16" s="121">
        <f>SUM(S16,AU16)</f>
        <v>240</v>
      </c>
      <c r="BX16" s="121">
        <f>SUM(T16,AV16)</f>
        <v>0</v>
      </c>
      <c r="BY16" s="121">
        <f>SUM(U16,AW16)</f>
        <v>0</v>
      </c>
      <c r="BZ16" s="121">
        <f>SUM(V16,AX16)</f>
        <v>0</v>
      </c>
      <c r="CA16" s="121">
        <f>SUM(W16,AY16)</f>
        <v>49962</v>
      </c>
      <c r="CB16" s="121">
        <f>SUM(X16,AZ16)</f>
        <v>49937</v>
      </c>
      <c r="CC16" s="121">
        <f>SUM(Y16,BA16)</f>
        <v>0</v>
      </c>
      <c r="CD16" s="121">
        <f>SUM(Z16,BB16)</f>
        <v>25</v>
      </c>
      <c r="CE16" s="121">
        <f>SUM(AA16,BC16)</f>
        <v>0</v>
      </c>
      <c r="CF16" s="121">
        <f>SUM(AB16,BD16)</f>
        <v>25471</v>
      </c>
      <c r="CG16" s="121">
        <f>SUM(AC16,BE16)</f>
        <v>0</v>
      </c>
      <c r="CH16" s="121">
        <f>SUM(AD16,BF16)</f>
        <v>2891</v>
      </c>
      <c r="CI16" s="121">
        <f>SUM(AE16,BG16)</f>
        <v>55058</v>
      </c>
    </row>
    <row r="17" spans="1:8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9168</v>
      </c>
      <c r="L17" s="121">
        <f>+SUM(M17,R17,V17,W17,AC17)</f>
        <v>60444</v>
      </c>
      <c r="M17" s="121">
        <f>+SUM(N17:Q17)</f>
        <v>4580</v>
      </c>
      <c r="N17" s="121">
        <v>4580</v>
      </c>
      <c r="O17" s="121">
        <v>0</v>
      </c>
      <c r="P17" s="121">
        <v>0</v>
      </c>
      <c r="Q17" s="121">
        <v>0</v>
      </c>
      <c r="R17" s="121">
        <f>+SUM(S17:U17)</f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f>+SUM(X17:AA17)</f>
        <v>55864</v>
      </c>
      <c r="X17" s="121">
        <v>53232</v>
      </c>
      <c r="Y17" s="121">
        <v>0</v>
      </c>
      <c r="Z17" s="121">
        <v>2632</v>
      </c>
      <c r="AA17" s="121">
        <v>0</v>
      </c>
      <c r="AB17" s="121">
        <v>45712</v>
      </c>
      <c r="AC17" s="121">
        <v>0</v>
      </c>
      <c r="AD17" s="121">
        <v>0</v>
      </c>
      <c r="AE17" s="121">
        <f>+SUM(D17,L17,AD17)</f>
        <v>60444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317</v>
      </c>
      <c r="AN17" s="121">
        <f>+SUM(AO17,AT17,AX17,AY17,BE17)</f>
        <v>327</v>
      </c>
      <c r="AO17" s="121">
        <f>+SUM(AP17:AS17)</f>
        <v>327</v>
      </c>
      <c r="AP17" s="121">
        <v>327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7075</v>
      </c>
      <c r="BE17" s="121">
        <v>0</v>
      </c>
      <c r="BF17" s="121">
        <v>0</v>
      </c>
      <c r="BG17" s="121">
        <f>+SUM(BF17,AN17,AF17)</f>
        <v>327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9485</v>
      </c>
      <c r="BP17" s="121">
        <f>SUM(L17,AN17)</f>
        <v>60771</v>
      </c>
      <c r="BQ17" s="121">
        <f>SUM(M17,AO17)</f>
        <v>4907</v>
      </c>
      <c r="BR17" s="121">
        <f>SUM(N17,AP17)</f>
        <v>4907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0</v>
      </c>
      <c r="BW17" s="121">
        <f>SUM(S17,AU17)</f>
        <v>0</v>
      </c>
      <c r="BX17" s="121">
        <f>SUM(T17,AV17)</f>
        <v>0</v>
      </c>
      <c r="BY17" s="121">
        <f>SUM(U17,AW17)</f>
        <v>0</v>
      </c>
      <c r="BZ17" s="121">
        <f>SUM(V17,AX17)</f>
        <v>0</v>
      </c>
      <c r="CA17" s="121">
        <f>SUM(W17,AY17)</f>
        <v>55864</v>
      </c>
      <c r="CB17" s="121">
        <f>SUM(X17,AZ17)</f>
        <v>53232</v>
      </c>
      <c r="CC17" s="121">
        <f>SUM(Y17,BA17)</f>
        <v>0</v>
      </c>
      <c r="CD17" s="121">
        <f>SUM(Z17,BB17)</f>
        <v>2632</v>
      </c>
      <c r="CE17" s="121">
        <f>SUM(AA17,BC17)</f>
        <v>0</v>
      </c>
      <c r="CF17" s="121">
        <f>SUM(AB17,BD17)</f>
        <v>52787</v>
      </c>
      <c r="CG17" s="121">
        <f>SUM(AC17,BE17)</f>
        <v>0</v>
      </c>
      <c r="CH17" s="121">
        <f>SUM(AD17,BF17)</f>
        <v>0</v>
      </c>
      <c r="CI17" s="121">
        <f>SUM(AE17,BG17)</f>
        <v>60771</v>
      </c>
    </row>
    <row r="18" spans="1:8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9658</v>
      </c>
      <c r="L18" s="121">
        <f>+SUM(M18,R18,V18,W18,AC18)</f>
        <v>92475</v>
      </c>
      <c r="M18" s="121">
        <f>+SUM(N18:Q18)</f>
        <v>2684</v>
      </c>
      <c r="N18" s="121">
        <v>2684</v>
      </c>
      <c r="O18" s="121">
        <v>0</v>
      </c>
      <c r="P18" s="121">
        <v>0</v>
      </c>
      <c r="Q18" s="121">
        <v>0</v>
      </c>
      <c r="R18" s="121">
        <f>+SUM(S18:U18)</f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f>+SUM(X18:AA18)</f>
        <v>89791</v>
      </c>
      <c r="X18" s="121">
        <v>86259</v>
      </c>
      <c r="Y18" s="121">
        <v>3532</v>
      </c>
      <c r="Z18" s="121">
        <v>0</v>
      </c>
      <c r="AA18" s="121">
        <v>0</v>
      </c>
      <c r="AB18" s="121">
        <v>48346</v>
      </c>
      <c r="AC18" s="121">
        <v>0</v>
      </c>
      <c r="AD18" s="121">
        <v>7927</v>
      </c>
      <c r="AE18" s="121">
        <f>+SUM(D18,L18,AD18)</f>
        <v>100402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1266</v>
      </c>
      <c r="AN18" s="121">
        <f>+SUM(AO18,AT18,AX18,AY18,BE18)</f>
        <v>0</v>
      </c>
      <c r="AO18" s="121">
        <f>+SUM(AP18:AS18)</f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f>+SUM(AU18:AW18)</f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27955</v>
      </c>
      <c r="BE18" s="121">
        <v>0</v>
      </c>
      <c r="BF18" s="121">
        <v>35</v>
      </c>
      <c r="BG18" s="121">
        <f>+SUM(BF18,AN18,AF18)</f>
        <v>35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10924</v>
      </c>
      <c r="BP18" s="121">
        <f>SUM(L18,AN18)</f>
        <v>92475</v>
      </c>
      <c r="BQ18" s="121">
        <f>SUM(M18,AO18)</f>
        <v>2684</v>
      </c>
      <c r="BR18" s="121">
        <f>SUM(N18,AP18)</f>
        <v>2684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0</v>
      </c>
      <c r="BW18" s="121">
        <f>SUM(S18,AU18)</f>
        <v>0</v>
      </c>
      <c r="BX18" s="121">
        <f>SUM(T18,AV18)</f>
        <v>0</v>
      </c>
      <c r="BY18" s="121">
        <f>SUM(U18,AW18)</f>
        <v>0</v>
      </c>
      <c r="BZ18" s="121">
        <f>SUM(V18,AX18)</f>
        <v>0</v>
      </c>
      <c r="CA18" s="121">
        <f>SUM(W18,AY18)</f>
        <v>89791</v>
      </c>
      <c r="CB18" s="121">
        <f>SUM(X18,AZ18)</f>
        <v>86259</v>
      </c>
      <c r="CC18" s="121">
        <f>SUM(Y18,BA18)</f>
        <v>3532</v>
      </c>
      <c r="CD18" s="121">
        <f>SUM(Z18,BB18)</f>
        <v>0</v>
      </c>
      <c r="CE18" s="121">
        <f>SUM(AA18,BC18)</f>
        <v>0</v>
      </c>
      <c r="CF18" s="121">
        <f>SUM(AB18,BD18)</f>
        <v>76301</v>
      </c>
      <c r="CG18" s="121">
        <f>SUM(AC18,BE18)</f>
        <v>0</v>
      </c>
      <c r="CH18" s="121">
        <f>SUM(AD18,BF18)</f>
        <v>7962</v>
      </c>
      <c r="CI18" s="121">
        <f>SUM(AE18,BG18)</f>
        <v>100437</v>
      </c>
    </row>
    <row r="19" spans="1:8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+SUM(E19,J19)</f>
        <v>0</v>
      </c>
      <c r="E19" s="121">
        <f>+SUM(F19:I19)</f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8184</v>
      </c>
      <c r="L19" s="121">
        <f>+SUM(M19,R19,V19,W19,AC19)</f>
        <v>42223</v>
      </c>
      <c r="M19" s="121">
        <f>+SUM(N19:Q19)</f>
        <v>2000</v>
      </c>
      <c r="N19" s="121">
        <v>2000</v>
      </c>
      <c r="O19" s="121">
        <v>0</v>
      </c>
      <c r="P19" s="121">
        <v>0</v>
      </c>
      <c r="Q19" s="121">
        <v>0</v>
      </c>
      <c r="R19" s="121">
        <f>+SUM(S19:U19)</f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f>+SUM(X19:AA19)</f>
        <v>40223</v>
      </c>
      <c r="X19" s="121">
        <v>36131</v>
      </c>
      <c r="Y19" s="121">
        <v>2247</v>
      </c>
      <c r="Z19" s="121">
        <v>0</v>
      </c>
      <c r="AA19" s="121">
        <v>1845</v>
      </c>
      <c r="AB19" s="121">
        <v>40458</v>
      </c>
      <c r="AC19" s="121">
        <v>0</v>
      </c>
      <c r="AD19" s="121">
        <v>0</v>
      </c>
      <c r="AE19" s="121">
        <f>+SUM(D19,L19,AD19)</f>
        <v>42223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260</v>
      </c>
      <c r="AN19" s="121">
        <f>+SUM(AO19,AT19,AX19,AY19,BE19)</f>
        <v>0</v>
      </c>
      <c r="AO19" s="121">
        <f>+SUM(AP19:AS19)</f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5887</v>
      </c>
      <c r="BE19" s="121">
        <v>0</v>
      </c>
      <c r="BF19" s="121">
        <v>0</v>
      </c>
      <c r="BG19" s="121">
        <f>+SUM(BF19,AN19,AF19)</f>
        <v>0</v>
      </c>
      <c r="BH19" s="121">
        <f>SUM(D19,AF19)</f>
        <v>0</v>
      </c>
      <c r="BI19" s="121">
        <f>SUM(E19,AG19)</f>
        <v>0</v>
      </c>
      <c r="BJ19" s="121">
        <f>SUM(F19,AH19)</f>
        <v>0</v>
      </c>
      <c r="BK19" s="121">
        <f>SUM(G19,AI19)</f>
        <v>0</v>
      </c>
      <c r="BL19" s="121">
        <f>SUM(H19,AJ19)</f>
        <v>0</v>
      </c>
      <c r="BM19" s="121">
        <f>SUM(I19,AK19)</f>
        <v>0</v>
      </c>
      <c r="BN19" s="121">
        <f>SUM(J19,AL19)</f>
        <v>0</v>
      </c>
      <c r="BO19" s="121">
        <f>SUM(K19,AM19)</f>
        <v>8444</v>
      </c>
      <c r="BP19" s="121">
        <f>SUM(L19,AN19)</f>
        <v>42223</v>
      </c>
      <c r="BQ19" s="121">
        <f>SUM(M19,AO19)</f>
        <v>2000</v>
      </c>
      <c r="BR19" s="121">
        <f>SUM(N19,AP19)</f>
        <v>2000</v>
      </c>
      <c r="BS19" s="121">
        <f>SUM(O19,AQ19)</f>
        <v>0</v>
      </c>
      <c r="BT19" s="121">
        <f>SUM(P19,AR19)</f>
        <v>0</v>
      </c>
      <c r="BU19" s="121">
        <f>SUM(Q19,AS19)</f>
        <v>0</v>
      </c>
      <c r="BV19" s="121">
        <f>SUM(R19,AT19)</f>
        <v>0</v>
      </c>
      <c r="BW19" s="121">
        <f>SUM(S19,AU19)</f>
        <v>0</v>
      </c>
      <c r="BX19" s="121">
        <f>SUM(T19,AV19)</f>
        <v>0</v>
      </c>
      <c r="BY19" s="121">
        <f>SUM(U19,AW19)</f>
        <v>0</v>
      </c>
      <c r="BZ19" s="121">
        <f>SUM(V19,AX19)</f>
        <v>0</v>
      </c>
      <c r="CA19" s="121">
        <f>SUM(W19,AY19)</f>
        <v>40223</v>
      </c>
      <c r="CB19" s="121">
        <f>SUM(X19,AZ19)</f>
        <v>36131</v>
      </c>
      <c r="CC19" s="121">
        <f>SUM(Y19,BA19)</f>
        <v>2247</v>
      </c>
      <c r="CD19" s="121">
        <f>SUM(Z19,BB19)</f>
        <v>0</v>
      </c>
      <c r="CE19" s="121">
        <f>SUM(AA19,BC19)</f>
        <v>1845</v>
      </c>
      <c r="CF19" s="121">
        <f>SUM(AB19,BD19)</f>
        <v>46345</v>
      </c>
      <c r="CG19" s="121">
        <f>SUM(AC19,BE19)</f>
        <v>0</v>
      </c>
      <c r="CH19" s="121">
        <f>SUM(AD19,BF19)</f>
        <v>0</v>
      </c>
      <c r="CI19" s="121">
        <f>SUM(AE19,BG19)</f>
        <v>42223</v>
      </c>
    </row>
    <row r="20" spans="1:8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585</v>
      </c>
      <c r="L20" s="121">
        <f>+SUM(M20,R20,V20,W20,AC20)</f>
        <v>41054</v>
      </c>
      <c r="M20" s="121">
        <f>+SUM(N20:Q20)</f>
        <v>3557</v>
      </c>
      <c r="N20" s="121">
        <v>3557</v>
      </c>
      <c r="O20" s="121">
        <v>0</v>
      </c>
      <c r="P20" s="121">
        <v>0</v>
      </c>
      <c r="Q20" s="121">
        <v>0</v>
      </c>
      <c r="R20" s="121">
        <f>+SUM(S20:U20)</f>
        <v>32351</v>
      </c>
      <c r="S20" s="121">
        <v>0</v>
      </c>
      <c r="T20" s="121">
        <v>32351</v>
      </c>
      <c r="U20" s="121">
        <v>0</v>
      </c>
      <c r="V20" s="121">
        <v>0</v>
      </c>
      <c r="W20" s="121">
        <f>+SUM(X20:AA20)</f>
        <v>5146</v>
      </c>
      <c r="X20" s="121">
        <v>4574</v>
      </c>
      <c r="Y20" s="121">
        <v>0</v>
      </c>
      <c r="Z20" s="121">
        <v>0</v>
      </c>
      <c r="AA20" s="121">
        <v>572</v>
      </c>
      <c r="AB20" s="121">
        <v>26861</v>
      </c>
      <c r="AC20" s="121">
        <v>0</v>
      </c>
      <c r="AD20" s="121">
        <v>0</v>
      </c>
      <c r="AE20" s="121">
        <f>+SUM(D20,L20,AD20)</f>
        <v>41054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0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f>+SUM(AZ20:BC20)</f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8420</v>
      </c>
      <c r="BE20" s="121">
        <v>0</v>
      </c>
      <c r="BF20" s="121">
        <v>0</v>
      </c>
      <c r="BG20" s="121">
        <f>+SUM(BF20,AN20,AF20)</f>
        <v>0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585</v>
      </c>
      <c r="BP20" s="121">
        <f>SUM(L20,AN20)</f>
        <v>41054</v>
      </c>
      <c r="BQ20" s="121">
        <f>SUM(M20,AO20)</f>
        <v>3557</v>
      </c>
      <c r="BR20" s="121">
        <f>SUM(N20,AP20)</f>
        <v>3557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32351</v>
      </c>
      <c r="BW20" s="121">
        <f>SUM(S20,AU20)</f>
        <v>0</v>
      </c>
      <c r="BX20" s="121">
        <f>SUM(T20,AV20)</f>
        <v>32351</v>
      </c>
      <c r="BY20" s="121">
        <f>SUM(U20,AW20)</f>
        <v>0</v>
      </c>
      <c r="BZ20" s="121">
        <f>SUM(V20,AX20)</f>
        <v>0</v>
      </c>
      <c r="CA20" s="121">
        <f>SUM(W20,AY20)</f>
        <v>5146</v>
      </c>
      <c r="CB20" s="121">
        <f>SUM(X20,AZ20)</f>
        <v>4574</v>
      </c>
      <c r="CC20" s="121">
        <f>SUM(Y20,BA20)</f>
        <v>0</v>
      </c>
      <c r="CD20" s="121">
        <f>SUM(Z20,BB20)</f>
        <v>0</v>
      </c>
      <c r="CE20" s="121">
        <f>SUM(AA20,BC20)</f>
        <v>572</v>
      </c>
      <c r="CF20" s="121">
        <f>SUM(AB20,BD20)</f>
        <v>35281</v>
      </c>
      <c r="CG20" s="121">
        <f>SUM(AC20,BE20)</f>
        <v>0</v>
      </c>
      <c r="CH20" s="121">
        <f>SUM(AD20,BF20)</f>
        <v>0</v>
      </c>
      <c r="CI20" s="121">
        <f>SUM(AE20,BG20)</f>
        <v>41054</v>
      </c>
    </row>
    <row r="21" spans="1:8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1365</v>
      </c>
      <c r="L21" s="121">
        <f>+SUM(M21,R21,V21,W21,AC21)</f>
        <v>244974</v>
      </c>
      <c r="M21" s="121">
        <f>+SUM(N21:Q21)</f>
        <v>20424</v>
      </c>
      <c r="N21" s="121">
        <v>1365</v>
      </c>
      <c r="O21" s="121">
        <v>0</v>
      </c>
      <c r="P21" s="121">
        <v>19059</v>
      </c>
      <c r="Q21" s="121">
        <v>0</v>
      </c>
      <c r="R21" s="121">
        <f>+SUM(S21:U21)</f>
        <v>36215</v>
      </c>
      <c r="S21" s="121">
        <v>0</v>
      </c>
      <c r="T21" s="121">
        <v>36215</v>
      </c>
      <c r="U21" s="121">
        <v>0</v>
      </c>
      <c r="V21" s="121">
        <v>0</v>
      </c>
      <c r="W21" s="121">
        <f>+SUM(X21:AA21)</f>
        <v>186159</v>
      </c>
      <c r="X21" s="121">
        <v>142669</v>
      </c>
      <c r="Y21" s="121">
        <v>43490</v>
      </c>
      <c r="Z21" s="121">
        <v>0</v>
      </c>
      <c r="AA21" s="121">
        <v>0</v>
      </c>
      <c r="AB21" s="121">
        <v>55127</v>
      </c>
      <c r="AC21" s="121">
        <v>2176</v>
      </c>
      <c r="AD21" s="121">
        <v>8826</v>
      </c>
      <c r="AE21" s="121">
        <f>+SUM(D21,L21,AD21)</f>
        <v>253800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0</v>
      </c>
      <c r="AO21" s="121">
        <f>+SUM(AP21:AS21)</f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27939</v>
      </c>
      <c r="BE21" s="121">
        <v>0</v>
      </c>
      <c r="BF21" s="121">
        <v>0</v>
      </c>
      <c r="BG21" s="121">
        <f>+SUM(BF21,AN21,AF21)</f>
        <v>0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1365</v>
      </c>
      <c r="BP21" s="121">
        <f>SUM(L21,AN21)</f>
        <v>244974</v>
      </c>
      <c r="BQ21" s="121">
        <f>SUM(M21,AO21)</f>
        <v>20424</v>
      </c>
      <c r="BR21" s="121">
        <f>SUM(N21,AP21)</f>
        <v>1365</v>
      </c>
      <c r="BS21" s="121">
        <f>SUM(O21,AQ21)</f>
        <v>0</v>
      </c>
      <c r="BT21" s="121">
        <f>SUM(P21,AR21)</f>
        <v>19059</v>
      </c>
      <c r="BU21" s="121">
        <f>SUM(Q21,AS21)</f>
        <v>0</v>
      </c>
      <c r="BV21" s="121">
        <f>SUM(R21,AT21)</f>
        <v>36215</v>
      </c>
      <c r="BW21" s="121">
        <f>SUM(S21,AU21)</f>
        <v>0</v>
      </c>
      <c r="BX21" s="121">
        <f>SUM(T21,AV21)</f>
        <v>36215</v>
      </c>
      <c r="BY21" s="121">
        <f>SUM(U21,AW21)</f>
        <v>0</v>
      </c>
      <c r="BZ21" s="121">
        <f>SUM(V21,AX21)</f>
        <v>0</v>
      </c>
      <c r="CA21" s="121">
        <f>SUM(W21,AY21)</f>
        <v>186159</v>
      </c>
      <c r="CB21" s="121">
        <f>SUM(X21,AZ21)</f>
        <v>142669</v>
      </c>
      <c r="CC21" s="121">
        <f>SUM(Y21,BA21)</f>
        <v>43490</v>
      </c>
      <c r="CD21" s="121">
        <f>SUM(Z21,BB21)</f>
        <v>0</v>
      </c>
      <c r="CE21" s="121">
        <f>SUM(AA21,BC21)</f>
        <v>0</v>
      </c>
      <c r="CF21" s="121">
        <f>SUM(AB21,BD21)</f>
        <v>83066</v>
      </c>
      <c r="CG21" s="121">
        <f>SUM(AC21,BE21)</f>
        <v>2176</v>
      </c>
      <c r="CH21" s="121">
        <f>SUM(AD21,BF21)</f>
        <v>8826</v>
      </c>
      <c r="CI21" s="121">
        <f>SUM(AE21,BG21)</f>
        <v>253800</v>
      </c>
    </row>
    <row r="22" spans="1:8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225225</v>
      </c>
      <c r="L22" s="121">
        <f>+SUM(M22,R22,V22,W22,AC22)</f>
        <v>24641</v>
      </c>
      <c r="M22" s="121">
        <f>+SUM(N22:Q22)</f>
        <v>2913</v>
      </c>
      <c r="N22" s="121">
        <v>2913</v>
      </c>
      <c r="O22" s="121">
        <v>0</v>
      </c>
      <c r="P22" s="121">
        <v>0</v>
      </c>
      <c r="Q22" s="121">
        <v>0</v>
      </c>
      <c r="R22" s="121">
        <f>+SUM(S22:U22)</f>
        <v>21728</v>
      </c>
      <c r="S22" s="121">
        <v>20633</v>
      </c>
      <c r="T22" s="121">
        <v>1095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112255</v>
      </c>
      <c r="AC22" s="121">
        <v>0</v>
      </c>
      <c r="AD22" s="121">
        <v>0</v>
      </c>
      <c r="AE22" s="121">
        <f>+SUM(D22,L22,AD22)</f>
        <v>24641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194</v>
      </c>
      <c r="AO22" s="121">
        <f>+SUM(AP22:AS22)</f>
        <v>194</v>
      </c>
      <c r="AP22" s="121">
        <v>194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26052</v>
      </c>
      <c r="BE22" s="121">
        <v>0</v>
      </c>
      <c r="BF22" s="121">
        <v>0</v>
      </c>
      <c r="BG22" s="121">
        <f>+SUM(BF22,AN22,AF22)</f>
        <v>194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225225</v>
      </c>
      <c r="BP22" s="121">
        <f>SUM(L22,AN22)</f>
        <v>24835</v>
      </c>
      <c r="BQ22" s="121">
        <f>SUM(M22,AO22)</f>
        <v>3107</v>
      </c>
      <c r="BR22" s="121">
        <f>SUM(N22,AP22)</f>
        <v>3107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21728</v>
      </c>
      <c r="BW22" s="121">
        <f>SUM(S22,AU22)</f>
        <v>20633</v>
      </c>
      <c r="BX22" s="121">
        <f>SUM(T22,AV22)</f>
        <v>1095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138307</v>
      </c>
      <c r="CG22" s="121">
        <f>SUM(AC22,BE22)</f>
        <v>0</v>
      </c>
      <c r="CH22" s="121">
        <f>SUM(AD22,BF22)</f>
        <v>0</v>
      </c>
      <c r="CI22" s="121">
        <f>SUM(AE22,BG22)</f>
        <v>24835</v>
      </c>
    </row>
    <row r="23" spans="1:8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200638</v>
      </c>
      <c r="L23" s="121">
        <f>+SUM(M23,R23,V23,W23,AC23)</f>
        <v>104106</v>
      </c>
      <c r="M23" s="121">
        <f>+SUM(N23:Q23)</f>
        <v>7200</v>
      </c>
      <c r="N23" s="121">
        <v>7200</v>
      </c>
      <c r="O23" s="121">
        <v>0</v>
      </c>
      <c r="P23" s="121">
        <v>0</v>
      </c>
      <c r="Q23" s="121">
        <v>0</v>
      </c>
      <c r="R23" s="121">
        <f>+SUM(S23:U23)</f>
        <v>49944</v>
      </c>
      <c r="S23" s="121">
        <v>0</v>
      </c>
      <c r="T23" s="121">
        <v>49944</v>
      </c>
      <c r="U23" s="121">
        <v>0</v>
      </c>
      <c r="V23" s="121">
        <v>0</v>
      </c>
      <c r="W23" s="121">
        <f>+SUM(X23:AA23)</f>
        <v>45315</v>
      </c>
      <c r="X23" s="121">
        <v>35765</v>
      </c>
      <c r="Y23" s="121">
        <v>9550</v>
      </c>
      <c r="Z23" s="121">
        <v>0</v>
      </c>
      <c r="AA23" s="121">
        <v>0</v>
      </c>
      <c r="AB23" s="121">
        <v>110208</v>
      </c>
      <c r="AC23" s="121">
        <v>1647</v>
      </c>
      <c r="AD23" s="121">
        <v>0</v>
      </c>
      <c r="AE23" s="121">
        <f>+SUM(D23,L23,AD23)</f>
        <v>104106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76</v>
      </c>
      <c r="AN23" s="121">
        <f>+SUM(AO23,AT23,AX23,AY23,BE23)</f>
        <v>0</v>
      </c>
      <c r="AO23" s="121">
        <f>+SUM(AP23:AS23)</f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29944</v>
      </c>
      <c r="BE23" s="121">
        <v>0</v>
      </c>
      <c r="BF23" s="121">
        <v>0</v>
      </c>
      <c r="BG23" s="121">
        <f>+SUM(BF23,AN23,AF23)</f>
        <v>0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200714</v>
      </c>
      <c r="BP23" s="121">
        <f>SUM(L23,AN23)</f>
        <v>104106</v>
      </c>
      <c r="BQ23" s="121">
        <f>SUM(M23,AO23)</f>
        <v>7200</v>
      </c>
      <c r="BR23" s="121">
        <f>SUM(N23,AP23)</f>
        <v>7200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49944</v>
      </c>
      <c r="BW23" s="121">
        <f>SUM(S23,AU23)</f>
        <v>0</v>
      </c>
      <c r="BX23" s="121">
        <f>SUM(T23,AV23)</f>
        <v>49944</v>
      </c>
      <c r="BY23" s="121">
        <f>SUM(U23,AW23)</f>
        <v>0</v>
      </c>
      <c r="BZ23" s="121">
        <f>SUM(V23,AX23)</f>
        <v>0</v>
      </c>
      <c r="CA23" s="121">
        <f>SUM(W23,AY23)</f>
        <v>45315</v>
      </c>
      <c r="CB23" s="121">
        <f>SUM(X23,AZ23)</f>
        <v>35765</v>
      </c>
      <c r="CC23" s="121">
        <f>SUM(Y23,BA23)</f>
        <v>9550</v>
      </c>
      <c r="CD23" s="121">
        <f>SUM(Z23,BB23)</f>
        <v>0</v>
      </c>
      <c r="CE23" s="121">
        <f>SUM(AA23,BC23)</f>
        <v>0</v>
      </c>
      <c r="CF23" s="121">
        <f>SUM(AB23,BD23)</f>
        <v>140152</v>
      </c>
      <c r="CG23" s="121">
        <f>SUM(AC23,BE23)</f>
        <v>1647</v>
      </c>
      <c r="CH23" s="121">
        <f>SUM(AD23,BF23)</f>
        <v>0</v>
      </c>
      <c r="CI23" s="121">
        <f>SUM(AE23,BG23)</f>
        <v>104106</v>
      </c>
    </row>
    <row r="24" spans="1:8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+SUM(E24,J24)</f>
        <v>45360</v>
      </c>
      <c r="E24" s="121">
        <f>+SUM(F24:I24)</f>
        <v>45360</v>
      </c>
      <c r="F24" s="121">
        <v>0</v>
      </c>
      <c r="G24" s="121">
        <v>45360</v>
      </c>
      <c r="H24" s="121">
        <v>0</v>
      </c>
      <c r="I24" s="121">
        <v>0</v>
      </c>
      <c r="J24" s="121">
        <v>0</v>
      </c>
      <c r="K24" s="121">
        <v>665</v>
      </c>
      <c r="L24" s="121">
        <f>+SUM(M24,R24,V24,W24,AC24)</f>
        <v>89960</v>
      </c>
      <c r="M24" s="121">
        <f>+SUM(N24:Q24)</f>
        <v>25978</v>
      </c>
      <c r="N24" s="121">
        <v>4538</v>
      </c>
      <c r="O24" s="121">
        <v>0</v>
      </c>
      <c r="P24" s="121">
        <v>0</v>
      </c>
      <c r="Q24" s="121">
        <v>21440</v>
      </c>
      <c r="R24" s="121">
        <f>+SUM(S24:U24)</f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f>+SUM(X24:AA24)</f>
        <v>63982</v>
      </c>
      <c r="X24" s="121">
        <v>56615</v>
      </c>
      <c r="Y24" s="121">
        <v>6087</v>
      </c>
      <c r="Z24" s="121">
        <v>0</v>
      </c>
      <c r="AA24" s="121">
        <v>1280</v>
      </c>
      <c r="AB24" s="121">
        <v>29656</v>
      </c>
      <c r="AC24" s="121">
        <v>0</v>
      </c>
      <c r="AD24" s="121">
        <v>630</v>
      </c>
      <c r="AE24" s="121">
        <f>+SUM(D24,L24,AD24)</f>
        <v>135950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0</v>
      </c>
      <c r="AO24" s="121">
        <f>+SUM(AP24:AS24)</f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f>+SUM(AU24:AW24)</f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f>+SUM(AZ24:BC24)</f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17717</v>
      </c>
      <c r="BE24" s="121">
        <v>0</v>
      </c>
      <c r="BF24" s="121">
        <v>0</v>
      </c>
      <c r="BG24" s="121">
        <f>+SUM(BF24,AN24,AF24)</f>
        <v>0</v>
      </c>
      <c r="BH24" s="121">
        <f>SUM(D24,AF24)</f>
        <v>45360</v>
      </c>
      <c r="BI24" s="121">
        <f>SUM(E24,AG24)</f>
        <v>45360</v>
      </c>
      <c r="BJ24" s="121">
        <f>SUM(F24,AH24)</f>
        <v>0</v>
      </c>
      <c r="BK24" s="121">
        <f>SUM(G24,AI24)</f>
        <v>45360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665</v>
      </c>
      <c r="BP24" s="121">
        <f>SUM(L24,AN24)</f>
        <v>89960</v>
      </c>
      <c r="BQ24" s="121">
        <f>SUM(M24,AO24)</f>
        <v>25978</v>
      </c>
      <c r="BR24" s="121">
        <f>SUM(N24,AP24)</f>
        <v>4538</v>
      </c>
      <c r="BS24" s="121">
        <f>SUM(O24,AQ24)</f>
        <v>0</v>
      </c>
      <c r="BT24" s="121">
        <f>SUM(P24,AR24)</f>
        <v>0</v>
      </c>
      <c r="BU24" s="121">
        <f>SUM(Q24,AS24)</f>
        <v>21440</v>
      </c>
      <c r="BV24" s="121">
        <f>SUM(R24,AT24)</f>
        <v>0</v>
      </c>
      <c r="BW24" s="121">
        <f>SUM(S24,AU24)</f>
        <v>0</v>
      </c>
      <c r="BX24" s="121">
        <f>SUM(T24,AV24)</f>
        <v>0</v>
      </c>
      <c r="BY24" s="121">
        <f>SUM(U24,AW24)</f>
        <v>0</v>
      </c>
      <c r="BZ24" s="121">
        <f>SUM(V24,AX24)</f>
        <v>0</v>
      </c>
      <c r="CA24" s="121">
        <f>SUM(W24,AY24)</f>
        <v>63982</v>
      </c>
      <c r="CB24" s="121">
        <f>SUM(X24,AZ24)</f>
        <v>56615</v>
      </c>
      <c r="CC24" s="121">
        <f>SUM(Y24,BA24)</f>
        <v>6087</v>
      </c>
      <c r="CD24" s="121">
        <f>SUM(Z24,BB24)</f>
        <v>0</v>
      </c>
      <c r="CE24" s="121">
        <f>SUM(AA24,BC24)</f>
        <v>1280</v>
      </c>
      <c r="CF24" s="121">
        <f>SUM(AB24,BD24)</f>
        <v>47373</v>
      </c>
      <c r="CG24" s="121">
        <f>SUM(AC24,BE24)</f>
        <v>0</v>
      </c>
      <c r="CH24" s="121">
        <f>SUM(AD24,BF24)</f>
        <v>630</v>
      </c>
      <c r="CI24" s="121">
        <f>SUM(AE24,BG24)</f>
        <v>135950</v>
      </c>
    </row>
    <row r="25" spans="1:8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575</v>
      </c>
      <c r="L25" s="121">
        <f>+SUM(M25,R25,V25,W25,AC25)</f>
        <v>21725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21725</v>
      </c>
      <c r="X25" s="121">
        <v>21267</v>
      </c>
      <c r="Y25" s="121">
        <v>209</v>
      </c>
      <c r="Z25" s="121">
        <v>249</v>
      </c>
      <c r="AA25" s="121">
        <v>0</v>
      </c>
      <c r="AB25" s="121">
        <v>48986</v>
      </c>
      <c r="AC25" s="121">
        <v>0</v>
      </c>
      <c r="AD25" s="121">
        <v>346</v>
      </c>
      <c r="AE25" s="121">
        <f>+SUM(D25,L25,AD25)</f>
        <v>22071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0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14002</v>
      </c>
      <c r="BE25" s="121">
        <v>0</v>
      </c>
      <c r="BF25" s="121">
        <v>0</v>
      </c>
      <c r="BG25" s="121">
        <f>+SUM(BF25,AN25,AF25)</f>
        <v>0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575</v>
      </c>
      <c r="BP25" s="121">
        <f>SUM(L25,AN25)</f>
        <v>21725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21725</v>
      </c>
      <c r="CB25" s="121">
        <f>SUM(X25,AZ25)</f>
        <v>21267</v>
      </c>
      <c r="CC25" s="121">
        <f>SUM(Y25,BA25)</f>
        <v>209</v>
      </c>
      <c r="CD25" s="121">
        <f>SUM(Z25,BB25)</f>
        <v>249</v>
      </c>
      <c r="CE25" s="121">
        <f>SUM(AA25,BC25)</f>
        <v>0</v>
      </c>
      <c r="CF25" s="121">
        <f>SUM(AB25,BD25)</f>
        <v>62988</v>
      </c>
      <c r="CG25" s="121">
        <f>SUM(AC25,BE25)</f>
        <v>0</v>
      </c>
      <c r="CH25" s="121">
        <f>SUM(AD25,BF25)</f>
        <v>346</v>
      </c>
      <c r="CI25" s="121">
        <f>SUM(AE25,BG25)</f>
        <v>22071</v>
      </c>
    </row>
    <row r="26" spans="1:8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558</v>
      </c>
      <c r="L26" s="121">
        <f>+SUM(M26,R26,V26,W26,AC26)</f>
        <v>22005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22005</v>
      </c>
      <c r="X26" s="121">
        <v>21455</v>
      </c>
      <c r="Y26" s="121">
        <v>550</v>
      </c>
      <c r="Z26" s="121">
        <v>0</v>
      </c>
      <c r="AA26" s="121">
        <v>0</v>
      </c>
      <c r="AB26" s="121">
        <v>47317</v>
      </c>
      <c r="AC26" s="121">
        <v>0</v>
      </c>
      <c r="AD26" s="121">
        <v>0</v>
      </c>
      <c r="AE26" s="121">
        <f>+SUM(D26,L26,AD26)</f>
        <v>22005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0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11929</v>
      </c>
      <c r="BE26" s="121">
        <v>0</v>
      </c>
      <c r="BF26" s="121">
        <v>0</v>
      </c>
      <c r="BG26" s="121">
        <f>+SUM(BF26,AN26,AF26)</f>
        <v>0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558</v>
      </c>
      <c r="BP26" s="121">
        <f>SUM(L26,AN26)</f>
        <v>22005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22005</v>
      </c>
      <c r="CB26" s="121">
        <f>SUM(X26,AZ26)</f>
        <v>21455</v>
      </c>
      <c r="CC26" s="121">
        <f>SUM(Y26,BA26)</f>
        <v>550</v>
      </c>
      <c r="CD26" s="121">
        <f>SUM(Z26,BB26)</f>
        <v>0</v>
      </c>
      <c r="CE26" s="121">
        <f>SUM(AA26,BC26)</f>
        <v>0</v>
      </c>
      <c r="CF26" s="121">
        <f>SUM(AB26,BD26)</f>
        <v>59246</v>
      </c>
      <c r="CG26" s="121">
        <f>SUM(AC26,BE26)</f>
        <v>0</v>
      </c>
      <c r="CH26" s="121">
        <f>SUM(AD26,BF26)</f>
        <v>0</v>
      </c>
      <c r="CI26" s="121">
        <f>SUM(AE26,BG26)</f>
        <v>22005</v>
      </c>
    </row>
    <row r="27" spans="1:87" s="136" customFormat="1" ht="13.5" customHeight="1" x14ac:dyDescent="0.15">
      <c r="A27" s="119" t="s">
        <v>36</v>
      </c>
      <c r="B27" s="120" t="s">
        <v>369</v>
      </c>
      <c r="C27" s="119" t="s">
        <v>370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54543</v>
      </c>
      <c r="M27" s="121">
        <f>+SUM(N27:Q27)</f>
        <v>20248</v>
      </c>
      <c r="N27" s="121">
        <v>5326</v>
      </c>
      <c r="O27" s="121">
        <v>0</v>
      </c>
      <c r="P27" s="121">
        <v>14922</v>
      </c>
      <c r="Q27" s="121">
        <v>0</v>
      </c>
      <c r="R27" s="121">
        <f>+SUM(S27:U27)</f>
        <v>22703</v>
      </c>
      <c r="S27" s="121">
        <v>0</v>
      </c>
      <c r="T27" s="121">
        <v>22703</v>
      </c>
      <c r="U27" s="121">
        <v>0</v>
      </c>
      <c r="V27" s="121">
        <v>0</v>
      </c>
      <c r="W27" s="121">
        <f>+SUM(X27:AA27)</f>
        <v>11592</v>
      </c>
      <c r="X27" s="121">
        <v>0</v>
      </c>
      <c r="Y27" s="121">
        <v>11592</v>
      </c>
      <c r="Z27" s="121">
        <v>0</v>
      </c>
      <c r="AA27" s="121">
        <v>0</v>
      </c>
      <c r="AB27" s="121">
        <v>0</v>
      </c>
      <c r="AC27" s="121">
        <v>0</v>
      </c>
      <c r="AD27" s="121">
        <v>1707</v>
      </c>
      <c r="AE27" s="121">
        <f>+SUM(D27,L27,AD27)</f>
        <v>56250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48739</v>
      </c>
      <c r="AO27" s="121">
        <f>+SUM(AP27:AS27)</f>
        <v>26329</v>
      </c>
      <c r="AP27" s="121">
        <v>5326</v>
      </c>
      <c r="AQ27" s="121">
        <v>0</v>
      </c>
      <c r="AR27" s="121">
        <v>21003</v>
      </c>
      <c r="AS27" s="121">
        <v>0</v>
      </c>
      <c r="AT27" s="121">
        <f>+SUM(AU27:AW27)</f>
        <v>13896</v>
      </c>
      <c r="AU27" s="121">
        <v>0</v>
      </c>
      <c r="AV27" s="121">
        <v>13896</v>
      </c>
      <c r="AW27" s="121">
        <v>0</v>
      </c>
      <c r="AX27" s="121">
        <v>0</v>
      </c>
      <c r="AY27" s="121">
        <f>+SUM(AZ27:BC27)</f>
        <v>8514</v>
      </c>
      <c r="AZ27" s="121">
        <v>0</v>
      </c>
      <c r="BA27" s="121">
        <v>8514</v>
      </c>
      <c r="BB27" s="121">
        <v>0</v>
      </c>
      <c r="BC27" s="121">
        <v>0</v>
      </c>
      <c r="BD27" s="121">
        <v>0</v>
      </c>
      <c r="BE27" s="121">
        <v>0</v>
      </c>
      <c r="BF27" s="121">
        <v>1581</v>
      </c>
      <c r="BG27" s="121">
        <f>+SUM(BF27,AN27,AF27)</f>
        <v>50320</v>
      </c>
      <c r="BH27" s="121">
        <f>SUM(D27,AF27)</f>
        <v>0</v>
      </c>
      <c r="BI27" s="121">
        <f>SUM(E27,AG27)</f>
        <v>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103282</v>
      </c>
      <c r="BQ27" s="121">
        <f>SUM(M27,AO27)</f>
        <v>46577</v>
      </c>
      <c r="BR27" s="121">
        <f>SUM(N27,AP27)</f>
        <v>10652</v>
      </c>
      <c r="BS27" s="121">
        <f>SUM(O27,AQ27)</f>
        <v>0</v>
      </c>
      <c r="BT27" s="121">
        <f>SUM(P27,AR27)</f>
        <v>35925</v>
      </c>
      <c r="BU27" s="121">
        <f>SUM(Q27,AS27)</f>
        <v>0</v>
      </c>
      <c r="BV27" s="121">
        <f>SUM(R27,AT27)</f>
        <v>36599</v>
      </c>
      <c r="BW27" s="121">
        <f>SUM(S27,AU27)</f>
        <v>0</v>
      </c>
      <c r="BX27" s="121">
        <f>SUM(T27,AV27)</f>
        <v>36599</v>
      </c>
      <c r="BY27" s="121">
        <f>SUM(U27,AW27)</f>
        <v>0</v>
      </c>
      <c r="BZ27" s="121">
        <f>SUM(V27,AX27)</f>
        <v>0</v>
      </c>
      <c r="CA27" s="121">
        <f>SUM(W27,AY27)</f>
        <v>20106</v>
      </c>
      <c r="CB27" s="121">
        <f>SUM(X27,AZ27)</f>
        <v>0</v>
      </c>
      <c r="CC27" s="121">
        <f>SUM(Y27,BA27)</f>
        <v>20106</v>
      </c>
      <c r="CD27" s="121">
        <f>SUM(Z27,BB27)</f>
        <v>0</v>
      </c>
      <c r="CE27" s="121">
        <f>SUM(AA27,BC27)</f>
        <v>0</v>
      </c>
      <c r="CF27" s="121">
        <f>SUM(AB27,BD27)</f>
        <v>0</v>
      </c>
      <c r="CG27" s="121">
        <f>SUM(AC27,BE27)</f>
        <v>0</v>
      </c>
      <c r="CH27" s="121">
        <f>SUM(AD27,BF27)</f>
        <v>3288</v>
      </c>
      <c r="CI27" s="121">
        <f>SUM(AE27,BG27)</f>
        <v>106570</v>
      </c>
    </row>
    <row r="28" spans="1:87" s="136" customFormat="1" ht="13.5" customHeight="1" x14ac:dyDescent="0.15">
      <c r="A28" s="119" t="s">
        <v>36</v>
      </c>
      <c r="B28" s="120" t="s">
        <v>363</v>
      </c>
      <c r="C28" s="119" t="s">
        <v>364</v>
      </c>
      <c r="D28" s="121">
        <f>+SUM(E28,J28)</f>
        <v>604411</v>
      </c>
      <c r="E28" s="121">
        <f>+SUM(F28:I28)</f>
        <v>604411</v>
      </c>
      <c r="F28" s="121">
        <v>0</v>
      </c>
      <c r="G28" s="121">
        <v>604411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219899</v>
      </c>
      <c r="M28" s="121">
        <f>+SUM(N28:Q28)</f>
        <v>20820</v>
      </c>
      <c r="N28" s="121">
        <v>88</v>
      </c>
      <c r="O28" s="121">
        <v>0</v>
      </c>
      <c r="P28" s="121">
        <v>20732</v>
      </c>
      <c r="Q28" s="121">
        <v>0</v>
      </c>
      <c r="R28" s="121">
        <f>+SUM(S28:U28)</f>
        <v>103224</v>
      </c>
      <c r="S28" s="121">
        <v>0</v>
      </c>
      <c r="T28" s="121">
        <v>103224</v>
      </c>
      <c r="U28" s="121">
        <v>0</v>
      </c>
      <c r="V28" s="121">
        <v>0</v>
      </c>
      <c r="W28" s="121">
        <f>+SUM(X28:AA28)</f>
        <v>95855</v>
      </c>
      <c r="X28" s="121">
        <v>17885</v>
      </c>
      <c r="Y28" s="121">
        <v>77970</v>
      </c>
      <c r="Z28" s="121">
        <v>0</v>
      </c>
      <c r="AA28" s="121">
        <v>0</v>
      </c>
      <c r="AB28" s="121">
        <v>0</v>
      </c>
      <c r="AC28" s="121">
        <v>0</v>
      </c>
      <c r="AD28" s="121">
        <v>8067</v>
      </c>
      <c r="AE28" s="121">
        <f>+SUM(D28,L28,AD28)</f>
        <v>832377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0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f>+SUM(BF28,AN28,AF28)</f>
        <v>0</v>
      </c>
      <c r="BH28" s="121">
        <f>SUM(D28,AF28)</f>
        <v>604411</v>
      </c>
      <c r="BI28" s="121">
        <f>SUM(E28,AG28)</f>
        <v>604411</v>
      </c>
      <c r="BJ28" s="121">
        <f>SUM(F28,AH28)</f>
        <v>0</v>
      </c>
      <c r="BK28" s="121">
        <f>SUM(G28,AI28)</f>
        <v>604411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219899</v>
      </c>
      <c r="BQ28" s="121">
        <f>SUM(M28,AO28)</f>
        <v>20820</v>
      </c>
      <c r="BR28" s="121">
        <f>SUM(N28,AP28)</f>
        <v>88</v>
      </c>
      <c r="BS28" s="121">
        <f>SUM(O28,AQ28)</f>
        <v>0</v>
      </c>
      <c r="BT28" s="121">
        <f>SUM(P28,AR28)</f>
        <v>20732</v>
      </c>
      <c r="BU28" s="121">
        <f>SUM(Q28,AS28)</f>
        <v>0</v>
      </c>
      <c r="BV28" s="121">
        <f>SUM(R28,AT28)</f>
        <v>103224</v>
      </c>
      <c r="BW28" s="121">
        <f>SUM(S28,AU28)</f>
        <v>0</v>
      </c>
      <c r="BX28" s="121">
        <f>SUM(T28,AV28)</f>
        <v>103224</v>
      </c>
      <c r="BY28" s="121">
        <f>SUM(U28,AW28)</f>
        <v>0</v>
      </c>
      <c r="BZ28" s="121">
        <f>SUM(V28,AX28)</f>
        <v>0</v>
      </c>
      <c r="CA28" s="121">
        <f>SUM(W28,AY28)</f>
        <v>95855</v>
      </c>
      <c r="CB28" s="121">
        <f>SUM(X28,AZ28)</f>
        <v>17885</v>
      </c>
      <c r="CC28" s="121">
        <f>SUM(Y28,BA28)</f>
        <v>77970</v>
      </c>
      <c r="CD28" s="121">
        <f>SUM(Z28,BB28)</f>
        <v>0</v>
      </c>
      <c r="CE28" s="121">
        <f>SUM(AA28,BC28)</f>
        <v>0</v>
      </c>
      <c r="CF28" s="121">
        <f>SUM(AB28,BD28)</f>
        <v>0</v>
      </c>
      <c r="CG28" s="121">
        <f>SUM(AC28,BE28)</f>
        <v>0</v>
      </c>
      <c r="CH28" s="121">
        <f>SUM(AD28,BF28)</f>
        <v>8067</v>
      </c>
      <c r="CI28" s="121">
        <f>SUM(AE28,BG28)</f>
        <v>832377</v>
      </c>
    </row>
    <row r="29" spans="1:87" s="136" customFormat="1" ht="13.5" customHeight="1" x14ac:dyDescent="0.15">
      <c r="A29" s="119" t="s">
        <v>36</v>
      </c>
      <c r="B29" s="120" t="s">
        <v>327</v>
      </c>
      <c r="C29" s="119" t="s">
        <v>328</v>
      </c>
      <c r="D29" s="121">
        <f>+SUM(E29,J29)</f>
        <v>363420</v>
      </c>
      <c r="E29" s="121">
        <f>+SUM(F29:I29)</f>
        <v>346680</v>
      </c>
      <c r="F29" s="121">
        <v>0</v>
      </c>
      <c r="G29" s="121">
        <v>346680</v>
      </c>
      <c r="H29" s="121">
        <v>0</v>
      </c>
      <c r="I29" s="121">
        <v>0</v>
      </c>
      <c r="J29" s="121">
        <v>16740</v>
      </c>
      <c r="K29" s="121">
        <v>0</v>
      </c>
      <c r="L29" s="121">
        <f>+SUM(M29,R29,V29,W29,AC29)</f>
        <v>507307</v>
      </c>
      <c r="M29" s="121">
        <f>+SUM(N29:Q29)</f>
        <v>84948</v>
      </c>
      <c r="N29" s="121">
        <v>84948</v>
      </c>
      <c r="O29" s="121">
        <v>0</v>
      </c>
      <c r="P29" s="121">
        <v>0</v>
      </c>
      <c r="Q29" s="121">
        <v>0</v>
      </c>
      <c r="R29" s="121">
        <f>+SUM(S29:U29)</f>
        <v>182026</v>
      </c>
      <c r="S29" s="121">
        <v>0</v>
      </c>
      <c r="T29" s="121">
        <v>142916</v>
      </c>
      <c r="U29" s="121">
        <v>39110</v>
      </c>
      <c r="V29" s="121">
        <v>0</v>
      </c>
      <c r="W29" s="121">
        <f>+SUM(X29:AA29)</f>
        <v>233655</v>
      </c>
      <c r="X29" s="121">
        <v>0</v>
      </c>
      <c r="Y29" s="121">
        <v>201328</v>
      </c>
      <c r="Z29" s="121">
        <v>12347</v>
      </c>
      <c r="AA29" s="121">
        <v>19980</v>
      </c>
      <c r="AB29" s="121">
        <v>0</v>
      </c>
      <c r="AC29" s="121">
        <v>6678</v>
      </c>
      <c r="AD29" s="121">
        <v>140937</v>
      </c>
      <c r="AE29" s="121">
        <f>+SUM(D29,L29,AD29)</f>
        <v>1011664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307502</v>
      </c>
      <c r="AO29" s="121">
        <f>+SUM(AP29:AS29)</f>
        <v>7747</v>
      </c>
      <c r="AP29" s="121">
        <v>7747</v>
      </c>
      <c r="AQ29" s="121">
        <v>0</v>
      </c>
      <c r="AR29" s="121">
        <v>0</v>
      </c>
      <c r="AS29" s="121">
        <v>0</v>
      </c>
      <c r="AT29" s="121">
        <f>+SUM(AU29:AW29)</f>
        <v>1328</v>
      </c>
      <c r="AU29" s="121">
        <v>0</v>
      </c>
      <c r="AV29" s="121">
        <v>1328</v>
      </c>
      <c r="AW29" s="121">
        <v>0</v>
      </c>
      <c r="AX29" s="121">
        <v>0</v>
      </c>
      <c r="AY29" s="121">
        <f>+SUM(AZ29:BC29)</f>
        <v>298427</v>
      </c>
      <c r="AZ29" s="121">
        <v>32538</v>
      </c>
      <c r="BA29" s="121">
        <v>259036</v>
      </c>
      <c r="BB29" s="121">
        <v>0</v>
      </c>
      <c r="BC29" s="121">
        <v>6853</v>
      </c>
      <c r="BD29" s="121">
        <v>0</v>
      </c>
      <c r="BE29" s="121">
        <v>0</v>
      </c>
      <c r="BF29" s="121">
        <v>3649</v>
      </c>
      <c r="BG29" s="121">
        <f>+SUM(BF29,AN29,AF29)</f>
        <v>311151</v>
      </c>
      <c r="BH29" s="121">
        <f>SUM(D29,AF29)</f>
        <v>363420</v>
      </c>
      <c r="BI29" s="121">
        <f>SUM(E29,AG29)</f>
        <v>346680</v>
      </c>
      <c r="BJ29" s="121">
        <f>SUM(F29,AH29)</f>
        <v>0</v>
      </c>
      <c r="BK29" s="121">
        <f>SUM(G29,AI29)</f>
        <v>346680</v>
      </c>
      <c r="BL29" s="121">
        <f>SUM(H29,AJ29)</f>
        <v>0</v>
      </c>
      <c r="BM29" s="121">
        <f>SUM(I29,AK29)</f>
        <v>0</v>
      </c>
      <c r="BN29" s="121">
        <f>SUM(J29,AL29)</f>
        <v>16740</v>
      </c>
      <c r="BO29" s="121">
        <f>SUM(K29,AM29)</f>
        <v>0</v>
      </c>
      <c r="BP29" s="121">
        <f>SUM(L29,AN29)</f>
        <v>814809</v>
      </c>
      <c r="BQ29" s="121">
        <f>SUM(M29,AO29)</f>
        <v>92695</v>
      </c>
      <c r="BR29" s="121">
        <f>SUM(N29,AP29)</f>
        <v>92695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183354</v>
      </c>
      <c r="BW29" s="121">
        <f>SUM(S29,AU29)</f>
        <v>0</v>
      </c>
      <c r="BX29" s="121">
        <f>SUM(T29,AV29)</f>
        <v>144244</v>
      </c>
      <c r="BY29" s="121">
        <f>SUM(U29,AW29)</f>
        <v>39110</v>
      </c>
      <c r="BZ29" s="121">
        <f>SUM(V29,AX29)</f>
        <v>0</v>
      </c>
      <c r="CA29" s="121">
        <f>SUM(W29,AY29)</f>
        <v>532082</v>
      </c>
      <c r="CB29" s="121">
        <f>SUM(X29,AZ29)</f>
        <v>32538</v>
      </c>
      <c r="CC29" s="121">
        <f>SUM(Y29,BA29)</f>
        <v>460364</v>
      </c>
      <c r="CD29" s="121">
        <f>SUM(Z29,BB29)</f>
        <v>12347</v>
      </c>
      <c r="CE29" s="121">
        <f>SUM(AA29,BC29)</f>
        <v>26833</v>
      </c>
      <c r="CF29" s="121">
        <f>SUM(AB29,BD29)</f>
        <v>0</v>
      </c>
      <c r="CG29" s="121">
        <f>SUM(AC29,BE29)</f>
        <v>6678</v>
      </c>
      <c r="CH29" s="121">
        <f>SUM(AD29,BF29)</f>
        <v>144586</v>
      </c>
      <c r="CI29" s="121">
        <f>SUM(AE29,BG29)</f>
        <v>1322815</v>
      </c>
    </row>
    <row r="30" spans="1:87" s="136" customFormat="1" ht="13.5" customHeight="1" x14ac:dyDescent="0.15">
      <c r="A30" s="119" t="s">
        <v>36</v>
      </c>
      <c r="B30" s="120" t="s">
        <v>331</v>
      </c>
      <c r="C30" s="119" t="s">
        <v>332</v>
      </c>
      <c r="D30" s="121">
        <f>+SUM(E30,J30)</f>
        <v>15140</v>
      </c>
      <c r="E30" s="121">
        <f>+SUM(F30:I30)</f>
        <v>15140</v>
      </c>
      <c r="F30" s="121">
        <v>0</v>
      </c>
      <c r="G30" s="121">
        <v>15140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814264</v>
      </c>
      <c r="M30" s="121">
        <f>+SUM(N30:Q30)</f>
        <v>114530</v>
      </c>
      <c r="N30" s="121">
        <v>105048</v>
      </c>
      <c r="O30" s="121">
        <v>0</v>
      </c>
      <c r="P30" s="121">
        <v>9482</v>
      </c>
      <c r="Q30" s="121">
        <v>0</v>
      </c>
      <c r="R30" s="121">
        <f>+SUM(S30:U30)</f>
        <v>140075</v>
      </c>
      <c r="S30" s="121">
        <v>0</v>
      </c>
      <c r="T30" s="121">
        <v>139698</v>
      </c>
      <c r="U30" s="121">
        <v>377</v>
      </c>
      <c r="V30" s="121">
        <v>0</v>
      </c>
      <c r="W30" s="121">
        <f>+SUM(X30:AA30)</f>
        <v>559659</v>
      </c>
      <c r="X30" s="121">
        <v>0</v>
      </c>
      <c r="Y30" s="121">
        <v>183128</v>
      </c>
      <c r="Z30" s="121">
        <v>376531</v>
      </c>
      <c r="AA30" s="121">
        <v>0</v>
      </c>
      <c r="AB30" s="121">
        <v>0</v>
      </c>
      <c r="AC30" s="121">
        <v>0</v>
      </c>
      <c r="AD30" s="121">
        <v>1041</v>
      </c>
      <c r="AE30" s="121">
        <f>+SUM(D30,L30,AD30)</f>
        <v>830445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260283</v>
      </c>
      <c r="AO30" s="121">
        <f>+SUM(AP30:AS30)</f>
        <v>85036</v>
      </c>
      <c r="AP30" s="121">
        <v>69475</v>
      </c>
      <c r="AQ30" s="121">
        <v>0</v>
      </c>
      <c r="AR30" s="121">
        <v>15561</v>
      </c>
      <c r="AS30" s="121">
        <v>0</v>
      </c>
      <c r="AT30" s="121">
        <f>+SUM(AU30:AW30)</f>
        <v>165607</v>
      </c>
      <c r="AU30" s="121">
        <v>0</v>
      </c>
      <c r="AV30" s="121">
        <v>165607</v>
      </c>
      <c r="AW30" s="121">
        <v>0</v>
      </c>
      <c r="AX30" s="121">
        <v>0</v>
      </c>
      <c r="AY30" s="121">
        <f>+SUM(AZ30:BC30)</f>
        <v>9640</v>
      </c>
      <c r="AZ30" s="121">
        <v>0</v>
      </c>
      <c r="BA30" s="121">
        <v>7950</v>
      </c>
      <c r="BB30" s="121">
        <v>0</v>
      </c>
      <c r="BC30" s="121">
        <v>1690</v>
      </c>
      <c r="BD30" s="121">
        <v>0</v>
      </c>
      <c r="BE30" s="121">
        <v>0</v>
      </c>
      <c r="BF30" s="121">
        <v>0</v>
      </c>
      <c r="BG30" s="121">
        <f>+SUM(BF30,AN30,AF30)</f>
        <v>260283</v>
      </c>
      <c r="BH30" s="121">
        <f>SUM(D30,AF30)</f>
        <v>15140</v>
      </c>
      <c r="BI30" s="121">
        <f>SUM(E30,AG30)</f>
        <v>15140</v>
      </c>
      <c r="BJ30" s="121">
        <f>SUM(F30,AH30)</f>
        <v>0</v>
      </c>
      <c r="BK30" s="121">
        <f>SUM(G30,AI30)</f>
        <v>15140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1074547</v>
      </c>
      <c r="BQ30" s="121">
        <f>SUM(M30,AO30)</f>
        <v>199566</v>
      </c>
      <c r="BR30" s="121">
        <f>SUM(N30,AP30)</f>
        <v>174523</v>
      </c>
      <c r="BS30" s="121">
        <f>SUM(O30,AQ30)</f>
        <v>0</v>
      </c>
      <c r="BT30" s="121">
        <f>SUM(P30,AR30)</f>
        <v>25043</v>
      </c>
      <c r="BU30" s="121">
        <f>SUM(Q30,AS30)</f>
        <v>0</v>
      </c>
      <c r="BV30" s="121">
        <f>SUM(R30,AT30)</f>
        <v>305682</v>
      </c>
      <c r="BW30" s="121">
        <f>SUM(S30,AU30)</f>
        <v>0</v>
      </c>
      <c r="BX30" s="121">
        <f>SUM(T30,AV30)</f>
        <v>305305</v>
      </c>
      <c r="BY30" s="121">
        <f>SUM(U30,AW30)</f>
        <v>377</v>
      </c>
      <c r="BZ30" s="121">
        <f>SUM(V30,AX30)</f>
        <v>0</v>
      </c>
      <c r="CA30" s="121">
        <f>SUM(W30,AY30)</f>
        <v>569299</v>
      </c>
      <c r="CB30" s="121">
        <f>SUM(X30,AZ30)</f>
        <v>0</v>
      </c>
      <c r="CC30" s="121">
        <f>SUM(Y30,BA30)</f>
        <v>191078</v>
      </c>
      <c r="CD30" s="121">
        <f>SUM(Z30,BB30)</f>
        <v>376531</v>
      </c>
      <c r="CE30" s="121">
        <f>SUM(AA30,BC30)</f>
        <v>1690</v>
      </c>
      <c r="CF30" s="121">
        <f>SUM(AB30,BD30)</f>
        <v>0</v>
      </c>
      <c r="CG30" s="121">
        <f>SUM(AC30,BE30)</f>
        <v>0</v>
      </c>
      <c r="CH30" s="121">
        <f>SUM(AD30,BF30)</f>
        <v>1041</v>
      </c>
      <c r="CI30" s="121">
        <f>SUM(AE30,BG30)</f>
        <v>1090728</v>
      </c>
    </row>
    <row r="31" spans="1:87" s="136" customFormat="1" ht="13.5" customHeight="1" x14ac:dyDescent="0.15">
      <c r="A31" s="119" t="s">
        <v>36</v>
      </c>
      <c r="B31" s="120" t="s">
        <v>335</v>
      </c>
      <c r="C31" s="119" t="s">
        <v>350</v>
      </c>
      <c r="D31" s="121">
        <f>+SUM(E31,J31)</f>
        <v>349883</v>
      </c>
      <c r="E31" s="121">
        <f>+SUM(F31:I31)</f>
        <v>349883</v>
      </c>
      <c r="F31" s="121">
        <v>0</v>
      </c>
      <c r="G31" s="121">
        <v>0</v>
      </c>
      <c r="H31" s="121">
        <v>349883</v>
      </c>
      <c r="I31" s="121">
        <v>0</v>
      </c>
      <c r="J31" s="121">
        <v>0</v>
      </c>
      <c r="K31" s="121">
        <v>0</v>
      </c>
      <c r="L31" s="121">
        <f>+SUM(M31,R31,V31,W31,AC31)</f>
        <v>481855</v>
      </c>
      <c r="M31" s="121">
        <f>+SUM(N31:Q31)</f>
        <v>37993</v>
      </c>
      <c r="N31" s="121">
        <v>37993</v>
      </c>
      <c r="O31" s="121">
        <v>0</v>
      </c>
      <c r="P31" s="121">
        <v>0</v>
      </c>
      <c r="Q31" s="121">
        <v>0</v>
      </c>
      <c r="R31" s="121">
        <f>+SUM(S31:U31)</f>
        <v>16866</v>
      </c>
      <c r="S31" s="121">
        <v>0</v>
      </c>
      <c r="T31" s="121">
        <v>11017</v>
      </c>
      <c r="U31" s="121">
        <v>5849</v>
      </c>
      <c r="V31" s="121">
        <v>0</v>
      </c>
      <c r="W31" s="121">
        <f>+SUM(X31:AA31)</f>
        <v>426996</v>
      </c>
      <c r="X31" s="121">
        <v>1595</v>
      </c>
      <c r="Y31" s="121">
        <v>400303</v>
      </c>
      <c r="Z31" s="121">
        <v>25098</v>
      </c>
      <c r="AA31" s="121">
        <v>0</v>
      </c>
      <c r="AB31" s="121">
        <v>0</v>
      </c>
      <c r="AC31" s="121">
        <v>0</v>
      </c>
      <c r="AD31" s="121">
        <v>176041</v>
      </c>
      <c r="AE31" s="121">
        <f>+SUM(D31,L31,AD31)</f>
        <v>1007779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105647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22526</v>
      </c>
      <c r="AU31" s="121">
        <v>0</v>
      </c>
      <c r="AV31" s="121">
        <v>22526</v>
      </c>
      <c r="AW31" s="121">
        <v>0</v>
      </c>
      <c r="AX31" s="121">
        <v>0</v>
      </c>
      <c r="AY31" s="121">
        <f>+SUM(AZ31:BC31)</f>
        <v>83121</v>
      </c>
      <c r="AZ31" s="121">
        <v>0</v>
      </c>
      <c r="BA31" s="121">
        <v>76896</v>
      </c>
      <c r="BB31" s="121">
        <v>6225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105647</v>
      </c>
      <c r="BH31" s="121">
        <f>SUM(D31,AF31)</f>
        <v>349883</v>
      </c>
      <c r="BI31" s="121">
        <f>SUM(E31,AG31)</f>
        <v>349883</v>
      </c>
      <c r="BJ31" s="121">
        <f>SUM(F31,AH31)</f>
        <v>0</v>
      </c>
      <c r="BK31" s="121">
        <f>SUM(G31,AI31)</f>
        <v>0</v>
      </c>
      <c r="BL31" s="121">
        <f>SUM(H31,AJ31)</f>
        <v>349883</v>
      </c>
      <c r="BM31" s="121">
        <f>SUM(I31,AK31)</f>
        <v>0</v>
      </c>
      <c r="BN31" s="121">
        <f>SUM(J31,AL31)</f>
        <v>0</v>
      </c>
      <c r="BO31" s="121">
        <f>SUM(K31,AM31)</f>
        <v>0</v>
      </c>
      <c r="BP31" s="121">
        <f>SUM(L31,AN31)</f>
        <v>587502</v>
      </c>
      <c r="BQ31" s="121">
        <f>SUM(M31,AO31)</f>
        <v>37993</v>
      </c>
      <c r="BR31" s="121">
        <f>SUM(N31,AP31)</f>
        <v>37993</v>
      </c>
      <c r="BS31" s="121">
        <f>SUM(O31,AQ31)</f>
        <v>0</v>
      </c>
      <c r="BT31" s="121">
        <f>SUM(P31,AR31)</f>
        <v>0</v>
      </c>
      <c r="BU31" s="121">
        <f>SUM(Q31,AS31)</f>
        <v>0</v>
      </c>
      <c r="BV31" s="121">
        <f>SUM(R31,AT31)</f>
        <v>39392</v>
      </c>
      <c r="BW31" s="121">
        <f>SUM(S31,AU31)</f>
        <v>0</v>
      </c>
      <c r="BX31" s="121">
        <f>SUM(T31,AV31)</f>
        <v>33543</v>
      </c>
      <c r="BY31" s="121">
        <f>SUM(U31,AW31)</f>
        <v>5849</v>
      </c>
      <c r="BZ31" s="121">
        <f>SUM(V31,AX31)</f>
        <v>0</v>
      </c>
      <c r="CA31" s="121">
        <f>SUM(W31,AY31)</f>
        <v>510117</v>
      </c>
      <c r="CB31" s="121">
        <f>SUM(X31,AZ31)</f>
        <v>1595</v>
      </c>
      <c r="CC31" s="121">
        <f>SUM(Y31,BA31)</f>
        <v>477199</v>
      </c>
      <c r="CD31" s="121">
        <f>SUM(Z31,BB31)</f>
        <v>31323</v>
      </c>
      <c r="CE31" s="121">
        <f>SUM(AA31,BC31)</f>
        <v>0</v>
      </c>
      <c r="CF31" s="121">
        <f>SUM(AB31,BD31)</f>
        <v>0</v>
      </c>
      <c r="CG31" s="121">
        <f>SUM(AC31,BE31)</f>
        <v>0</v>
      </c>
      <c r="CH31" s="121">
        <f>SUM(AD31,BF31)</f>
        <v>176041</v>
      </c>
      <c r="CI31" s="121">
        <f>SUM(AE31,BG31)</f>
        <v>1113426</v>
      </c>
    </row>
    <row r="32" spans="1:8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</row>
    <row r="33" spans="1:8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</row>
    <row r="34" spans="1:8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</row>
    <row r="35" spans="1:8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</row>
    <row r="36" spans="1:8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</row>
    <row r="37" spans="1:8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</row>
    <row r="38" spans="1:8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</row>
    <row r="39" spans="1:8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</row>
    <row r="40" spans="1:8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</row>
    <row r="41" spans="1:8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</row>
    <row r="42" spans="1:8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</row>
    <row r="43" spans="1:8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</row>
    <row r="44" spans="1:8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31">
    <sortCondition ref="A8:A31"/>
    <sortCondition ref="B8:B31"/>
    <sortCondition ref="C8:C31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&amp;L廃棄物処理事業経費（市区町村及び一部事務組合・広域連合の合計）【歳出】（平成30年度実績）</oddHeader>
  </headerFooter>
  <colBreaks count="2" manualBreakCount="2">
    <brk id="39" min="1" max="30" man="1"/>
    <brk id="67" min="1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6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7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7"/>
      <c r="B4" s="157"/>
      <c r="C4" s="165"/>
      <c r="D4" s="108" t="s">
        <v>308</v>
      </c>
      <c r="E4" s="101"/>
      <c r="F4" s="107"/>
      <c r="G4" s="108" t="s">
        <v>309</v>
      </c>
      <c r="H4" s="101"/>
      <c r="I4" s="107"/>
      <c r="J4" s="166" t="s">
        <v>316</v>
      </c>
      <c r="K4" s="164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6" t="s">
        <v>316</v>
      </c>
      <c r="S4" s="164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6" t="s">
        <v>316</v>
      </c>
      <c r="AA4" s="164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6" t="s">
        <v>316</v>
      </c>
      <c r="AI4" s="164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6" t="s">
        <v>316</v>
      </c>
      <c r="AQ4" s="164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6" t="s">
        <v>316</v>
      </c>
      <c r="AY4" s="164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7"/>
      <c r="B5" s="157"/>
      <c r="C5" s="165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7"/>
      <c r="K5" s="165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7"/>
      <c r="S5" s="165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7"/>
      <c r="AA5" s="165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7"/>
      <c r="AI5" s="165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7"/>
      <c r="AQ5" s="165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7"/>
      <c r="AY5" s="165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7"/>
      <c r="B6" s="157"/>
      <c r="C6" s="165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7"/>
      <c r="K6" s="165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7"/>
      <c r="S6" s="165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7"/>
      <c r="AA6" s="165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7"/>
      <c r="AI6" s="165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7"/>
      <c r="AQ6" s="165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7"/>
      <c r="AY6" s="165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279</v>
      </c>
      <c r="D7" s="140">
        <f>SUM(L7,T7,AB7,AJ7,AR7,AZ7)</f>
        <v>1060275</v>
      </c>
      <c r="E7" s="140">
        <f>SUM(M7,U7,AC7,AK7,AS7,BA7)</f>
        <v>1630092</v>
      </c>
      <c r="F7" s="140">
        <f>SUM(D7:E7)</f>
        <v>2690367</v>
      </c>
      <c r="G7" s="140">
        <f>SUM(O7,W7,AE7,AM7,AU7,BC7)</f>
        <v>5548</v>
      </c>
      <c r="H7" s="140">
        <f>SUM(P7,X7,AF7,AN7,AV7,BD7)</f>
        <v>687316</v>
      </c>
      <c r="I7" s="140">
        <f>SUM(G7:H7)</f>
        <v>692864</v>
      </c>
      <c r="J7" s="141">
        <f>COUNTIF(J$8:J$207,"&lt;&gt;")</f>
        <v>19</v>
      </c>
      <c r="K7" s="141">
        <f>COUNTIF(K$8:K$207,"&lt;&gt;")</f>
        <v>19</v>
      </c>
      <c r="L7" s="140">
        <f>SUM(L$8:L$207)</f>
        <v>635933</v>
      </c>
      <c r="M7" s="140">
        <f>SUM(M$8:M$207)</f>
        <v>1442848</v>
      </c>
      <c r="N7" s="140">
        <f>IF(AND(L7&lt;&gt;"",M7&lt;&gt;""),SUM(L7:M7),"")</f>
        <v>2078781</v>
      </c>
      <c r="O7" s="140">
        <f>SUM(O$8:O$207)</f>
        <v>5548</v>
      </c>
      <c r="P7" s="140">
        <f>SUM(P$8:P$207)</f>
        <v>655597</v>
      </c>
      <c r="Q7" s="140">
        <f>IF(AND(O7&lt;&gt;"",P7&lt;&gt;""),SUM(O7:P7),"")</f>
        <v>661145</v>
      </c>
      <c r="R7" s="141">
        <f>COUNTIF(R$8:R$207,"&lt;&gt;")</f>
        <v>5</v>
      </c>
      <c r="S7" s="141">
        <f>COUNTIF(S$8:S$207,"&lt;&gt;")</f>
        <v>5</v>
      </c>
      <c r="T7" s="140">
        <f>SUM(T$8:T$207)</f>
        <v>424342</v>
      </c>
      <c r="U7" s="140">
        <f>SUM(U$8:U$207)</f>
        <v>187244</v>
      </c>
      <c r="V7" s="140">
        <f>IF(AND(T7&lt;&gt;"",U7&lt;&gt;""),SUM(T7:U7),"")</f>
        <v>611586</v>
      </c>
      <c r="W7" s="140">
        <f>SUM(W$8:W$207)</f>
        <v>0</v>
      </c>
      <c r="X7" s="140">
        <f>SUM(X$8:X$207)</f>
        <v>31719</v>
      </c>
      <c r="Y7" s="140">
        <f>IF(AND(W7&lt;&gt;"",X7&lt;&gt;""),SUM(W7:X7),"")</f>
        <v>31719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36</v>
      </c>
      <c r="B8" s="120" t="s">
        <v>324</v>
      </c>
      <c r="C8" s="119" t="s">
        <v>325</v>
      </c>
      <c r="D8" s="121">
        <f>SUM(L8,T8,AB8,AJ8,AR8,AZ8)</f>
        <v>434586</v>
      </c>
      <c r="E8" s="121">
        <f>SUM(M8,U8,AC8,AK8,AS8,BA8)</f>
        <v>340546</v>
      </c>
      <c r="F8" s="121">
        <f>SUM(D8:E8)</f>
        <v>775132</v>
      </c>
      <c r="G8" s="121">
        <f>SUM(O8,W8,AE8,AM8,AU8,BC8)</f>
        <v>0</v>
      </c>
      <c r="H8" s="121">
        <f>SUM(P8,X8,AF8,AN8,AV8,BD8)</f>
        <v>224730</v>
      </c>
      <c r="I8" s="121">
        <f>SUM(G8:H8)</f>
        <v>224730</v>
      </c>
      <c r="J8" s="120" t="s">
        <v>327</v>
      </c>
      <c r="K8" s="119" t="s">
        <v>328</v>
      </c>
      <c r="L8" s="121">
        <v>434586</v>
      </c>
      <c r="M8" s="121">
        <v>340546</v>
      </c>
      <c r="N8" s="121">
        <f>IF(AND(L8&lt;&gt;"",M8&lt;&gt;""),SUM(L8:M8),"")</f>
        <v>775132</v>
      </c>
      <c r="O8" s="121">
        <v>0</v>
      </c>
      <c r="P8" s="121">
        <v>224730</v>
      </c>
      <c r="Q8" s="121">
        <f>IF(AND(O8&lt;&gt;"",P8&lt;&gt;""),SUM(O8:P8),"")</f>
        <v>224730</v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36</v>
      </c>
      <c r="B9" s="120" t="s">
        <v>329</v>
      </c>
      <c r="C9" s="119" t="s">
        <v>330</v>
      </c>
      <c r="D9" s="121">
        <f>SUM(L9,T9,AB9,AJ9,AR9,AZ9)</f>
        <v>9313</v>
      </c>
      <c r="E9" s="121">
        <f>SUM(M9,U9,AC9,AK9,AS9,BA9)</f>
        <v>417175</v>
      </c>
      <c r="F9" s="121">
        <f>SUM(D9:E9)</f>
        <v>426488</v>
      </c>
      <c r="G9" s="121">
        <f>SUM(O9,W9,AE9,AM9,AU9,BC9)</f>
        <v>0</v>
      </c>
      <c r="H9" s="121">
        <f>SUM(P9,X9,AF9,AN9,AV9,BD9)</f>
        <v>164483</v>
      </c>
      <c r="I9" s="121">
        <f>SUM(G9:H9)</f>
        <v>164483</v>
      </c>
      <c r="J9" s="120" t="s">
        <v>331</v>
      </c>
      <c r="K9" s="119" t="s">
        <v>332</v>
      </c>
      <c r="L9" s="121">
        <v>9313</v>
      </c>
      <c r="M9" s="121">
        <v>417175</v>
      </c>
      <c r="N9" s="121">
        <f>IF(AND(L9&lt;&gt;"",M9&lt;&gt;""),SUM(L9:M9),"")</f>
        <v>426488</v>
      </c>
      <c r="O9" s="121">
        <v>0</v>
      </c>
      <c r="P9" s="121">
        <v>164483</v>
      </c>
      <c r="Q9" s="121">
        <f>IF(AND(O9&lt;&gt;"",P9&lt;&gt;""),SUM(O9:P9),"")</f>
        <v>164483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36</v>
      </c>
      <c r="B10" s="120" t="s">
        <v>333</v>
      </c>
      <c r="C10" s="119" t="s">
        <v>334</v>
      </c>
      <c r="D10" s="121">
        <f>SUM(L10,T10,AB10,AJ10,AR10,AZ10)</f>
        <v>55925</v>
      </c>
      <c r="E10" s="121">
        <f>SUM(M10,U10,AC10,AK10,AS10,BA10)</f>
        <v>161804</v>
      </c>
      <c r="F10" s="121">
        <f>SUM(D10:E10)</f>
        <v>217729</v>
      </c>
      <c r="G10" s="121">
        <f>SUM(O10,W10,AE10,AM10,AU10,BC10)</f>
        <v>3300</v>
      </c>
      <c r="H10" s="121">
        <f>SUM(P10,X10,AF10,AN10,AV10,BD10)</f>
        <v>35664</v>
      </c>
      <c r="I10" s="121">
        <f>SUM(G10:H10)</f>
        <v>38964</v>
      </c>
      <c r="J10" s="120" t="s">
        <v>335</v>
      </c>
      <c r="K10" s="119" t="s">
        <v>336</v>
      </c>
      <c r="L10" s="121">
        <v>55925</v>
      </c>
      <c r="M10" s="121">
        <v>161804</v>
      </c>
      <c r="N10" s="121">
        <f>IF(AND(L10&lt;&gt;"",M10&lt;&gt;""),SUM(L10:M10),"")</f>
        <v>217729</v>
      </c>
      <c r="O10" s="121">
        <v>3300</v>
      </c>
      <c r="P10" s="121">
        <v>35664</v>
      </c>
      <c r="Q10" s="121">
        <f>IF(AND(O10&lt;&gt;"",P10&lt;&gt;""),SUM(O10:P10),"")</f>
        <v>38964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36</v>
      </c>
      <c r="B11" s="120" t="s">
        <v>337</v>
      </c>
      <c r="C11" s="119" t="s">
        <v>338</v>
      </c>
      <c r="D11" s="121">
        <f>SUM(L11,T11,AB11,AJ11,AR11,AZ11)</f>
        <v>0</v>
      </c>
      <c r="E11" s="121">
        <f>SUM(M11,U11,AC11,AK11,AS11,BA11)</f>
        <v>61145</v>
      </c>
      <c r="F11" s="121">
        <f>SUM(D11:E11)</f>
        <v>61145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 t="s">
        <v>331</v>
      </c>
      <c r="K11" s="119" t="s">
        <v>332</v>
      </c>
      <c r="L11" s="121">
        <v>0</v>
      </c>
      <c r="M11" s="121">
        <v>61145</v>
      </c>
      <c r="N11" s="121">
        <f>IF(AND(L11&lt;&gt;"",M11&lt;&gt;""),SUM(L11:M11),"")</f>
        <v>61145</v>
      </c>
      <c r="O11" s="121">
        <v>0</v>
      </c>
      <c r="P11" s="121">
        <v>0</v>
      </c>
      <c r="Q11" s="121">
        <f>IF(AND(O11&lt;&gt;"",P11&lt;&gt;""),SUM(O11:P11),"")</f>
        <v>0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36</v>
      </c>
      <c r="B12" s="120" t="s">
        <v>339</v>
      </c>
      <c r="C12" s="119" t="s">
        <v>340</v>
      </c>
      <c r="D12" s="121">
        <f>SUM(L12,T12,AB12,AJ12,AR12,AZ12)</f>
        <v>21965</v>
      </c>
      <c r="E12" s="121">
        <f>SUM(M12,U12,AC12,AK12,AS12,BA12)</f>
        <v>21215</v>
      </c>
      <c r="F12" s="121">
        <f>SUM(D12:E12)</f>
        <v>43180</v>
      </c>
      <c r="G12" s="121">
        <f>SUM(O12,W12,AE12,AM12,AU12,BC12)</f>
        <v>0</v>
      </c>
      <c r="H12" s="121">
        <f>SUM(P12,X12,AF12,AN12,AV12,BD12)</f>
        <v>21548</v>
      </c>
      <c r="I12" s="121">
        <f>SUM(G12:H12)</f>
        <v>21548</v>
      </c>
      <c r="J12" s="120" t="s">
        <v>327</v>
      </c>
      <c r="K12" s="119" t="s">
        <v>328</v>
      </c>
      <c r="L12" s="121">
        <v>21965</v>
      </c>
      <c r="M12" s="121">
        <v>21215</v>
      </c>
      <c r="N12" s="121">
        <f>IF(AND(L12&lt;&gt;"",M12&lt;&gt;""),SUM(L12:M12),"")</f>
        <v>43180</v>
      </c>
      <c r="O12" s="121">
        <v>0</v>
      </c>
      <c r="P12" s="121">
        <v>21548</v>
      </c>
      <c r="Q12" s="121">
        <f>IF(AND(O12&lt;&gt;"",P12&lt;&gt;""),SUM(O12:P12),"")</f>
        <v>21548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36</v>
      </c>
      <c r="B13" s="120" t="s">
        <v>341</v>
      </c>
      <c r="C13" s="119" t="s">
        <v>342</v>
      </c>
      <c r="D13" s="121">
        <f>SUM(L13,T13,AB13,AJ13,AR13,AZ13)</f>
        <v>6265</v>
      </c>
      <c r="E13" s="121">
        <f>SUM(M13,U13,AC13,AK13,AS13,BA13)</f>
        <v>5711</v>
      </c>
      <c r="F13" s="121">
        <f>SUM(D13:E13)</f>
        <v>11976</v>
      </c>
      <c r="G13" s="121">
        <f>SUM(O13,W13,AE13,AM13,AU13,BC13)</f>
        <v>0</v>
      </c>
      <c r="H13" s="121">
        <f>SUM(P13,X13,AF13,AN13,AV13,BD13)</f>
        <v>5033</v>
      </c>
      <c r="I13" s="121">
        <f>SUM(G13:H13)</f>
        <v>5033</v>
      </c>
      <c r="J13" s="120" t="s">
        <v>327</v>
      </c>
      <c r="K13" s="119" t="s">
        <v>328</v>
      </c>
      <c r="L13" s="121">
        <v>6265</v>
      </c>
      <c r="M13" s="121">
        <v>5711</v>
      </c>
      <c r="N13" s="121">
        <f>IF(AND(L13&lt;&gt;"",M13&lt;&gt;""),SUM(L13:M13),"")</f>
        <v>11976</v>
      </c>
      <c r="O13" s="121">
        <v>0</v>
      </c>
      <c r="P13" s="121">
        <v>5033</v>
      </c>
      <c r="Q13" s="121">
        <f>IF(AND(O13&lt;&gt;"",P13&lt;&gt;""),SUM(O13:P13),"")</f>
        <v>5033</v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36</v>
      </c>
      <c r="B14" s="120" t="s">
        <v>343</v>
      </c>
      <c r="C14" s="119" t="s">
        <v>344</v>
      </c>
      <c r="D14" s="121">
        <f>SUM(L14,T14,AB14,AJ14,AR14,AZ14)</f>
        <v>13164</v>
      </c>
      <c r="E14" s="121">
        <f>SUM(M14,U14,AC14,AK14,AS14,BA14)</f>
        <v>12716</v>
      </c>
      <c r="F14" s="121">
        <f>SUM(D14:E14)</f>
        <v>25880</v>
      </c>
      <c r="G14" s="121">
        <f>SUM(O14,W14,AE14,AM14,AU14,BC14)</f>
        <v>0</v>
      </c>
      <c r="H14" s="121">
        <f>SUM(P14,X14,AF14,AN14,AV14,BD14)</f>
        <v>17965</v>
      </c>
      <c r="I14" s="121">
        <f>SUM(G14:H14)</f>
        <v>17965</v>
      </c>
      <c r="J14" s="120" t="s">
        <v>327</v>
      </c>
      <c r="K14" s="119" t="s">
        <v>345</v>
      </c>
      <c r="L14" s="121">
        <v>13164</v>
      </c>
      <c r="M14" s="121">
        <v>12716</v>
      </c>
      <c r="N14" s="121">
        <f>IF(AND(L14&lt;&gt;"",M14&lt;&gt;""),SUM(L14:M14),"")</f>
        <v>25880</v>
      </c>
      <c r="O14" s="121">
        <v>0</v>
      </c>
      <c r="P14" s="121">
        <v>17965</v>
      </c>
      <c r="Q14" s="121">
        <f>IF(AND(O14&lt;&gt;"",P14&lt;&gt;""),SUM(O14:P14),"")</f>
        <v>17965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36</v>
      </c>
      <c r="B15" s="120" t="s">
        <v>346</v>
      </c>
      <c r="C15" s="119" t="s">
        <v>347</v>
      </c>
      <c r="D15" s="121">
        <f>SUM(L15,T15,AB15,AJ15,AR15,AZ15)</f>
        <v>31299</v>
      </c>
      <c r="E15" s="121">
        <f>SUM(M15,U15,AC15,AK15,AS15,BA15)</f>
        <v>27745</v>
      </c>
      <c r="F15" s="121">
        <f>SUM(D15:E15)</f>
        <v>59044</v>
      </c>
      <c r="G15" s="121">
        <f>SUM(O15,W15,AE15,AM15,AU15,BC15)</f>
        <v>0</v>
      </c>
      <c r="H15" s="121">
        <f>SUM(P15,X15,AF15,AN15,AV15,BD15)</f>
        <v>32611</v>
      </c>
      <c r="I15" s="121">
        <f>SUM(G15:H15)</f>
        <v>32611</v>
      </c>
      <c r="J15" s="120" t="s">
        <v>327</v>
      </c>
      <c r="K15" s="119" t="s">
        <v>328</v>
      </c>
      <c r="L15" s="121">
        <v>31299</v>
      </c>
      <c r="M15" s="121">
        <v>27745</v>
      </c>
      <c r="N15" s="121">
        <f>IF(AND(L15&lt;&gt;"",M15&lt;&gt;""),SUM(L15:M15),"")</f>
        <v>59044</v>
      </c>
      <c r="O15" s="121">
        <v>0</v>
      </c>
      <c r="P15" s="121">
        <v>32611</v>
      </c>
      <c r="Q15" s="121">
        <f>IF(AND(O15&lt;&gt;"",P15&lt;&gt;""),SUM(O15:P15),"")</f>
        <v>32611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36</v>
      </c>
      <c r="B16" s="120" t="s">
        <v>348</v>
      </c>
      <c r="C16" s="119" t="s">
        <v>349</v>
      </c>
      <c r="D16" s="121">
        <f>SUM(L16,T16,AB16,AJ16,AR16,AZ16)</f>
        <v>31137</v>
      </c>
      <c r="E16" s="121">
        <f>SUM(M16,U16,AC16,AK16,AS16,BA16)</f>
        <v>17109</v>
      </c>
      <c r="F16" s="121">
        <f>SUM(D16:E16)</f>
        <v>48246</v>
      </c>
      <c r="G16" s="121">
        <f>SUM(O16,W16,AE16,AM16,AU16,BC16)</f>
        <v>329</v>
      </c>
      <c r="H16" s="121">
        <f>SUM(P16,X16,AF16,AN16,AV16,BD16)</f>
        <v>8362</v>
      </c>
      <c r="I16" s="121">
        <f>SUM(G16:H16)</f>
        <v>8691</v>
      </c>
      <c r="J16" s="120" t="s">
        <v>335</v>
      </c>
      <c r="K16" s="119" t="s">
        <v>350</v>
      </c>
      <c r="L16" s="121">
        <v>31137</v>
      </c>
      <c r="M16" s="121">
        <v>17109</v>
      </c>
      <c r="N16" s="121">
        <f>IF(AND(L16&lt;&gt;"",M16&lt;&gt;""),SUM(L16:M16),"")</f>
        <v>48246</v>
      </c>
      <c r="O16" s="121">
        <v>329</v>
      </c>
      <c r="P16" s="121">
        <v>8362</v>
      </c>
      <c r="Q16" s="121">
        <f>IF(AND(O16&lt;&gt;"",P16&lt;&gt;""),SUM(O16:P16),"")</f>
        <v>8691</v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36</v>
      </c>
      <c r="B17" s="120" t="s">
        <v>351</v>
      </c>
      <c r="C17" s="119" t="s">
        <v>352</v>
      </c>
      <c r="D17" s="121">
        <f>SUM(L17,T17,AB17,AJ17,AR17,AZ17)</f>
        <v>9168</v>
      </c>
      <c r="E17" s="121">
        <f>SUM(M17,U17,AC17,AK17,AS17,BA17)</f>
        <v>45712</v>
      </c>
      <c r="F17" s="121">
        <f>SUM(D17:E17)</f>
        <v>54880</v>
      </c>
      <c r="G17" s="121">
        <f>SUM(O17,W17,AE17,AM17,AU17,BC17)</f>
        <v>317</v>
      </c>
      <c r="H17" s="121">
        <f>SUM(P17,X17,AF17,AN17,AV17,BD17)</f>
        <v>7075</v>
      </c>
      <c r="I17" s="121">
        <f>SUM(G17:H17)</f>
        <v>7392</v>
      </c>
      <c r="J17" s="120" t="s">
        <v>335</v>
      </c>
      <c r="K17" s="119" t="s">
        <v>350</v>
      </c>
      <c r="L17" s="121">
        <v>9168</v>
      </c>
      <c r="M17" s="121">
        <v>45712</v>
      </c>
      <c r="N17" s="121">
        <f>IF(AND(L17&lt;&gt;"",M17&lt;&gt;""),SUM(L17:M17),"")</f>
        <v>54880</v>
      </c>
      <c r="O17" s="121">
        <v>317</v>
      </c>
      <c r="P17" s="121">
        <v>7075</v>
      </c>
      <c r="Q17" s="121">
        <f>IF(AND(O17&lt;&gt;"",P17&lt;&gt;""),SUM(O17:P17),"")</f>
        <v>7392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36</v>
      </c>
      <c r="B18" s="120" t="s">
        <v>353</v>
      </c>
      <c r="C18" s="119" t="s">
        <v>354</v>
      </c>
      <c r="D18" s="121">
        <f>SUM(L18,T18,AB18,AJ18,AR18,AZ18)</f>
        <v>9658</v>
      </c>
      <c r="E18" s="121">
        <f>SUM(M18,U18,AC18,AK18,AS18,BA18)</f>
        <v>48346</v>
      </c>
      <c r="F18" s="121">
        <f>SUM(D18:E18)</f>
        <v>58004</v>
      </c>
      <c r="G18" s="121">
        <f>SUM(O18,W18,AE18,AM18,AU18,BC18)</f>
        <v>1266</v>
      </c>
      <c r="H18" s="121">
        <f>SUM(P18,X18,AF18,AN18,AV18,BD18)</f>
        <v>27955</v>
      </c>
      <c r="I18" s="121">
        <f>SUM(G18:H18)</f>
        <v>29221</v>
      </c>
      <c r="J18" s="120" t="s">
        <v>335</v>
      </c>
      <c r="K18" s="119" t="s">
        <v>350</v>
      </c>
      <c r="L18" s="121">
        <v>9658</v>
      </c>
      <c r="M18" s="121">
        <v>48346</v>
      </c>
      <c r="N18" s="121">
        <f>IF(AND(L18&lt;&gt;"",M18&lt;&gt;""),SUM(L18:M18),"")</f>
        <v>58004</v>
      </c>
      <c r="O18" s="121">
        <v>1266</v>
      </c>
      <c r="P18" s="121">
        <v>27955</v>
      </c>
      <c r="Q18" s="121">
        <f>IF(AND(O18&lt;&gt;"",P18&lt;&gt;""),SUM(O18:P18),"")</f>
        <v>29221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36</v>
      </c>
      <c r="B19" s="120" t="s">
        <v>355</v>
      </c>
      <c r="C19" s="119" t="s">
        <v>356</v>
      </c>
      <c r="D19" s="121">
        <f>SUM(L19,T19,AB19,AJ19,AR19,AZ19)</f>
        <v>8184</v>
      </c>
      <c r="E19" s="121">
        <f>SUM(M19,U19,AC19,AK19,AS19,BA19)</f>
        <v>40458</v>
      </c>
      <c r="F19" s="121">
        <f>SUM(D19:E19)</f>
        <v>48642</v>
      </c>
      <c r="G19" s="121">
        <f>SUM(O19,W19,AE19,AM19,AU19,BC19)</f>
        <v>260</v>
      </c>
      <c r="H19" s="121">
        <f>SUM(P19,X19,AF19,AN19,AV19,BD19)</f>
        <v>5887</v>
      </c>
      <c r="I19" s="121">
        <f>SUM(G19:H19)</f>
        <v>6147</v>
      </c>
      <c r="J19" s="120" t="s">
        <v>335</v>
      </c>
      <c r="K19" s="119" t="s">
        <v>350</v>
      </c>
      <c r="L19" s="121">
        <v>8184</v>
      </c>
      <c r="M19" s="121">
        <v>40458</v>
      </c>
      <c r="N19" s="121">
        <f>IF(AND(L19&lt;&gt;"",M19&lt;&gt;""),SUM(L19:M19),"")</f>
        <v>48642</v>
      </c>
      <c r="O19" s="121">
        <v>260</v>
      </c>
      <c r="P19" s="121">
        <v>5887</v>
      </c>
      <c r="Q19" s="121">
        <f>IF(AND(O19&lt;&gt;"",P19&lt;&gt;""),SUM(O19:P19),"")</f>
        <v>6147</v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36</v>
      </c>
      <c r="B20" s="120" t="s">
        <v>357</v>
      </c>
      <c r="C20" s="119" t="s">
        <v>358</v>
      </c>
      <c r="D20" s="121">
        <f>SUM(L20,T20,AB20,AJ20,AR20,AZ20)</f>
        <v>585</v>
      </c>
      <c r="E20" s="121">
        <f>SUM(M20,U20,AC20,AK20,AS20,BA20)</f>
        <v>26861</v>
      </c>
      <c r="F20" s="121">
        <f>SUM(D20:E20)</f>
        <v>27446</v>
      </c>
      <c r="G20" s="121">
        <f>SUM(O20,W20,AE20,AM20,AU20,BC20)</f>
        <v>0</v>
      </c>
      <c r="H20" s="121">
        <f>SUM(P20,X20,AF20,AN20,AV20,BD20)</f>
        <v>8420</v>
      </c>
      <c r="I20" s="121">
        <f>SUM(G20:H20)</f>
        <v>8420</v>
      </c>
      <c r="J20" s="120" t="s">
        <v>331</v>
      </c>
      <c r="K20" s="119" t="s">
        <v>332</v>
      </c>
      <c r="L20" s="121">
        <v>585</v>
      </c>
      <c r="M20" s="121">
        <v>26861</v>
      </c>
      <c r="N20" s="121">
        <f>IF(AND(L20&lt;&gt;"",M20&lt;&gt;""),SUM(L20:M20),"")</f>
        <v>27446</v>
      </c>
      <c r="O20" s="121">
        <v>0</v>
      </c>
      <c r="P20" s="121">
        <v>8420</v>
      </c>
      <c r="Q20" s="121">
        <f>IF(AND(O20&lt;&gt;"",P20&lt;&gt;""),SUM(O20:P20),"")</f>
        <v>8420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36</v>
      </c>
      <c r="B21" s="120" t="s">
        <v>359</v>
      </c>
      <c r="C21" s="119" t="s">
        <v>360</v>
      </c>
      <c r="D21" s="121">
        <f>SUM(L21,T21,AB21,AJ21,AR21,AZ21)</f>
        <v>1365</v>
      </c>
      <c r="E21" s="121">
        <f>SUM(M21,U21,AC21,AK21,AS21,BA21)</f>
        <v>55127</v>
      </c>
      <c r="F21" s="121">
        <f>SUM(D21:E21)</f>
        <v>56492</v>
      </c>
      <c r="G21" s="121">
        <f>SUM(O21,W21,AE21,AM21,AU21,BC21)</f>
        <v>0</v>
      </c>
      <c r="H21" s="121">
        <f>SUM(P21,X21,AF21,AN21,AV21,BD21)</f>
        <v>27939</v>
      </c>
      <c r="I21" s="121">
        <f>SUM(G21:H21)</f>
        <v>27939</v>
      </c>
      <c r="J21" s="120" t="s">
        <v>331</v>
      </c>
      <c r="K21" s="119" t="s">
        <v>332</v>
      </c>
      <c r="L21" s="121">
        <v>1365</v>
      </c>
      <c r="M21" s="121">
        <v>55127</v>
      </c>
      <c r="N21" s="121">
        <f>IF(AND(L21&lt;&gt;"",M21&lt;&gt;""),SUM(L21:M21),"")</f>
        <v>56492</v>
      </c>
      <c r="O21" s="121">
        <v>0</v>
      </c>
      <c r="P21" s="121">
        <v>27939</v>
      </c>
      <c r="Q21" s="121">
        <f>IF(AND(O21&lt;&gt;"",P21&lt;&gt;""),SUM(O21:P21),"")</f>
        <v>27939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36</v>
      </c>
      <c r="B22" s="120" t="s">
        <v>361</v>
      </c>
      <c r="C22" s="119" t="s">
        <v>362</v>
      </c>
      <c r="D22" s="121">
        <f>SUM(L22,T22,AB22,AJ22,AR22,AZ22)</f>
        <v>225225</v>
      </c>
      <c r="E22" s="121">
        <f>SUM(M22,U22,AC22,AK22,AS22,BA22)</f>
        <v>112255</v>
      </c>
      <c r="F22" s="121">
        <f>SUM(D22:E22)</f>
        <v>337480</v>
      </c>
      <c r="G22" s="121">
        <f>SUM(O22,W22,AE22,AM22,AU22,BC22)</f>
        <v>0</v>
      </c>
      <c r="H22" s="121">
        <f>SUM(P22,X22,AF22,AN22,AV22,BD22)</f>
        <v>26052</v>
      </c>
      <c r="I22" s="121">
        <f>SUM(G22:H22)</f>
        <v>26052</v>
      </c>
      <c r="J22" s="120" t="s">
        <v>331</v>
      </c>
      <c r="K22" s="119" t="s">
        <v>332</v>
      </c>
      <c r="L22" s="121">
        <v>1034</v>
      </c>
      <c r="M22" s="121">
        <v>41765</v>
      </c>
      <c r="N22" s="121">
        <f>IF(AND(L22&lt;&gt;"",M22&lt;&gt;""),SUM(L22:M22),"")</f>
        <v>42799</v>
      </c>
      <c r="O22" s="121">
        <v>0</v>
      </c>
      <c r="P22" s="121">
        <v>26052</v>
      </c>
      <c r="Q22" s="121">
        <f>IF(AND(O22&lt;&gt;"",P22&lt;&gt;""),SUM(O22:P22),"")</f>
        <v>26052</v>
      </c>
      <c r="R22" s="120" t="s">
        <v>363</v>
      </c>
      <c r="S22" s="119" t="s">
        <v>364</v>
      </c>
      <c r="T22" s="121">
        <v>224191</v>
      </c>
      <c r="U22" s="121">
        <v>70490</v>
      </c>
      <c r="V22" s="121">
        <f>IF(AND(T22&lt;&gt;"",U22&lt;&gt;""),SUM(T22:U22),"")</f>
        <v>294681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36</v>
      </c>
      <c r="B23" s="120" t="s">
        <v>365</v>
      </c>
      <c r="C23" s="119" t="s">
        <v>366</v>
      </c>
      <c r="D23" s="121">
        <f>SUM(L23,T23,AB23,AJ23,AR23,AZ23)</f>
        <v>200638</v>
      </c>
      <c r="E23" s="121">
        <f>SUM(M23,U23,AC23,AK23,AS23,BA23)</f>
        <v>110208</v>
      </c>
      <c r="F23" s="121">
        <f>SUM(D23:E23)</f>
        <v>310846</v>
      </c>
      <c r="G23" s="121">
        <f>SUM(O23,W23,AE23,AM23,AU23,BC23)</f>
        <v>76</v>
      </c>
      <c r="H23" s="121">
        <f>SUM(P23,X23,AF23,AN23,AV23,BD23)</f>
        <v>29944</v>
      </c>
      <c r="I23" s="121">
        <f>SUM(G23:H23)</f>
        <v>30020</v>
      </c>
      <c r="J23" s="120" t="s">
        <v>331</v>
      </c>
      <c r="K23" s="119" t="s">
        <v>332</v>
      </c>
      <c r="L23" s="121">
        <v>1045</v>
      </c>
      <c r="M23" s="121">
        <v>42435</v>
      </c>
      <c r="N23" s="121">
        <f>IF(AND(L23&lt;&gt;"",M23&lt;&gt;""),SUM(L23:M23),"")</f>
        <v>43480</v>
      </c>
      <c r="O23" s="121">
        <v>76</v>
      </c>
      <c r="P23" s="121">
        <v>29944</v>
      </c>
      <c r="Q23" s="121">
        <f>IF(AND(O23&lt;&gt;"",P23&lt;&gt;""),SUM(O23:P23),"")</f>
        <v>30020</v>
      </c>
      <c r="R23" s="120" t="s">
        <v>363</v>
      </c>
      <c r="S23" s="119" t="s">
        <v>364</v>
      </c>
      <c r="T23" s="121">
        <v>199593</v>
      </c>
      <c r="U23" s="121">
        <v>67773</v>
      </c>
      <c r="V23" s="121">
        <f>IF(AND(T23&lt;&gt;"",U23&lt;&gt;""),SUM(T23:U23),"")</f>
        <v>267366</v>
      </c>
      <c r="W23" s="121">
        <v>0</v>
      </c>
      <c r="X23" s="121">
        <v>0</v>
      </c>
      <c r="Y23" s="121">
        <f>IF(AND(W23&lt;&gt;"",X23&lt;&gt;""),SUM(W23:X23),"")</f>
        <v>0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36</v>
      </c>
      <c r="B24" s="120" t="s">
        <v>367</v>
      </c>
      <c r="C24" s="119" t="s">
        <v>368</v>
      </c>
      <c r="D24" s="121">
        <f>SUM(L24,T24,AB24,AJ24,AR24,AZ24)</f>
        <v>665</v>
      </c>
      <c r="E24" s="121">
        <f>SUM(M24,U24,AC24,AK24,AS24,BA24)</f>
        <v>29656</v>
      </c>
      <c r="F24" s="121">
        <f>SUM(D24:E24)</f>
        <v>30321</v>
      </c>
      <c r="G24" s="121">
        <f>SUM(O24,W24,AE24,AM24,AU24,BC24)</f>
        <v>0</v>
      </c>
      <c r="H24" s="121">
        <f>SUM(P24,X24,AF24,AN24,AV24,BD24)</f>
        <v>17717</v>
      </c>
      <c r="I24" s="121">
        <f>SUM(G24:H24)</f>
        <v>17717</v>
      </c>
      <c r="J24" s="120" t="s">
        <v>331</v>
      </c>
      <c r="K24" s="119" t="s">
        <v>332</v>
      </c>
      <c r="L24" s="121">
        <v>665</v>
      </c>
      <c r="M24" s="121">
        <v>29656</v>
      </c>
      <c r="N24" s="121">
        <f>IF(AND(L24&lt;&gt;"",M24&lt;&gt;""),SUM(L24:M24),"")</f>
        <v>30321</v>
      </c>
      <c r="O24" s="121">
        <v>0</v>
      </c>
      <c r="P24" s="121">
        <v>0</v>
      </c>
      <c r="Q24" s="121">
        <f>IF(AND(O24&lt;&gt;"",P24&lt;&gt;""),SUM(O24:P24),"")</f>
        <v>0</v>
      </c>
      <c r="R24" s="120" t="s">
        <v>369</v>
      </c>
      <c r="S24" s="119" t="s">
        <v>370</v>
      </c>
      <c r="T24" s="121">
        <v>0</v>
      </c>
      <c r="U24" s="121">
        <v>0</v>
      </c>
      <c r="V24" s="121">
        <f>IF(AND(T24&lt;&gt;"",U24&lt;&gt;""),SUM(T24:U24),"")</f>
        <v>0</v>
      </c>
      <c r="W24" s="121">
        <v>0</v>
      </c>
      <c r="X24" s="121">
        <v>17717</v>
      </c>
      <c r="Y24" s="121">
        <f>IF(AND(W24&lt;&gt;"",X24&lt;&gt;""),SUM(W24:X24),"")</f>
        <v>17717</v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36</v>
      </c>
      <c r="B25" s="120" t="s">
        <v>371</v>
      </c>
      <c r="C25" s="119" t="s">
        <v>372</v>
      </c>
      <c r="D25" s="121">
        <f>SUM(L25,T25,AB25,AJ25,AR25,AZ25)</f>
        <v>575</v>
      </c>
      <c r="E25" s="121">
        <f>SUM(M25,U25,AC25,AK25,AS25,BA25)</f>
        <v>48986</v>
      </c>
      <c r="F25" s="121">
        <f>SUM(D25:E25)</f>
        <v>49561</v>
      </c>
      <c r="G25" s="121">
        <f>SUM(O25,W25,AE25,AM25,AU25,BC25)</f>
        <v>0</v>
      </c>
      <c r="H25" s="121">
        <f>SUM(P25,X25,AF25,AN25,AV25,BD25)</f>
        <v>14002</v>
      </c>
      <c r="I25" s="121">
        <f>SUM(G25:H25)</f>
        <v>14002</v>
      </c>
      <c r="J25" s="120" t="s">
        <v>331</v>
      </c>
      <c r="K25" s="119" t="s">
        <v>332</v>
      </c>
      <c r="L25" s="121">
        <v>575</v>
      </c>
      <c r="M25" s="121">
        <v>23700</v>
      </c>
      <c r="N25" s="121">
        <f>IF(AND(L25&lt;&gt;"",M25&lt;&gt;""),SUM(L25:M25),"")</f>
        <v>24275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369</v>
      </c>
      <c r="S25" s="119" t="s">
        <v>370</v>
      </c>
      <c r="T25" s="121">
        <v>0</v>
      </c>
      <c r="U25" s="121">
        <v>25286</v>
      </c>
      <c r="V25" s="121">
        <f>IF(AND(T25&lt;&gt;"",U25&lt;&gt;""),SUM(T25:U25),"")</f>
        <v>25286</v>
      </c>
      <c r="W25" s="121">
        <v>0</v>
      </c>
      <c r="X25" s="121">
        <v>14002</v>
      </c>
      <c r="Y25" s="121">
        <f>IF(AND(W25&lt;&gt;"",X25&lt;&gt;""),SUM(W25:X25),"")</f>
        <v>14002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36</v>
      </c>
      <c r="B26" s="120" t="s">
        <v>373</v>
      </c>
      <c r="C26" s="119" t="s">
        <v>374</v>
      </c>
      <c r="D26" s="121">
        <f>SUM(L26,T26,AB26,AJ26,AR26,AZ26)</f>
        <v>558</v>
      </c>
      <c r="E26" s="121">
        <f>SUM(M26,U26,AC26,AK26,AS26,BA26)</f>
        <v>47317</v>
      </c>
      <c r="F26" s="121">
        <f>SUM(D26:E26)</f>
        <v>47875</v>
      </c>
      <c r="G26" s="121">
        <f>SUM(O26,W26,AE26,AM26,AU26,BC26)</f>
        <v>0</v>
      </c>
      <c r="H26" s="121">
        <f>SUM(P26,X26,AF26,AN26,AV26,BD26)</f>
        <v>11929</v>
      </c>
      <c r="I26" s="121">
        <f>SUM(G26:H26)</f>
        <v>11929</v>
      </c>
      <c r="J26" s="120" t="s">
        <v>369</v>
      </c>
      <c r="K26" s="119" t="s">
        <v>375</v>
      </c>
      <c r="L26" s="121">
        <v>0</v>
      </c>
      <c r="M26" s="121">
        <v>23622</v>
      </c>
      <c r="N26" s="121">
        <f>IF(AND(L26&lt;&gt;"",M26&lt;&gt;""),SUM(L26:M26),"")</f>
        <v>23622</v>
      </c>
      <c r="O26" s="121">
        <v>0</v>
      </c>
      <c r="P26" s="121">
        <v>11929</v>
      </c>
      <c r="Q26" s="121">
        <f>IF(AND(O26&lt;&gt;"",P26&lt;&gt;""),SUM(O26:P26),"")</f>
        <v>11929</v>
      </c>
      <c r="R26" s="120" t="s">
        <v>331</v>
      </c>
      <c r="S26" s="119" t="s">
        <v>332</v>
      </c>
      <c r="T26" s="121">
        <v>558</v>
      </c>
      <c r="U26" s="121">
        <v>23695</v>
      </c>
      <c r="V26" s="121">
        <f>IF(AND(T26&lt;&gt;"",U26&lt;&gt;""),SUM(T26:U26),"")</f>
        <v>24253</v>
      </c>
      <c r="W26" s="121">
        <v>0</v>
      </c>
      <c r="X26" s="121">
        <v>0</v>
      </c>
      <c r="Y26" s="121">
        <f>IF(AND(W26&lt;&gt;"",X26&lt;&gt;""),SUM(W26:X26),"")</f>
        <v>0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0"/>
      <c r="K27" s="119"/>
      <c r="L27" s="121"/>
      <c r="M27" s="121"/>
      <c r="N27" s="121"/>
      <c r="O27" s="121"/>
      <c r="P27" s="121"/>
      <c r="Q27" s="121"/>
      <c r="R27" s="120"/>
      <c r="S27" s="119"/>
      <c r="T27" s="121"/>
      <c r="U27" s="121"/>
      <c r="V27" s="121"/>
      <c r="W27" s="121"/>
      <c r="X27" s="121"/>
      <c r="Y27" s="121"/>
      <c r="Z27" s="120"/>
      <c r="AA27" s="119"/>
      <c r="AB27" s="121"/>
      <c r="AC27" s="121"/>
      <c r="AD27" s="121"/>
      <c r="AE27" s="121"/>
      <c r="AF27" s="121"/>
      <c r="AG27" s="121"/>
      <c r="AH27" s="120"/>
      <c r="AI27" s="119"/>
      <c r="AJ27" s="121"/>
      <c r="AK27" s="121"/>
      <c r="AL27" s="121"/>
      <c r="AM27" s="121"/>
      <c r="AN27" s="121"/>
      <c r="AO27" s="121"/>
      <c r="AP27" s="120"/>
      <c r="AQ27" s="119"/>
      <c r="AR27" s="121"/>
      <c r="AS27" s="121"/>
      <c r="AT27" s="121"/>
      <c r="AU27" s="121"/>
      <c r="AV27" s="121"/>
      <c r="AW27" s="121"/>
      <c r="AX27" s="120"/>
      <c r="AY27" s="119"/>
      <c r="AZ27" s="121"/>
      <c r="BA27" s="121"/>
      <c r="BB27" s="121"/>
      <c r="BC27" s="121"/>
      <c r="BD27" s="121"/>
      <c r="BE27" s="121"/>
    </row>
    <row r="28" spans="1:57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0"/>
      <c r="K28" s="119"/>
      <c r="L28" s="121"/>
      <c r="M28" s="121"/>
      <c r="N28" s="121"/>
      <c r="O28" s="121"/>
      <c r="P28" s="121"/>
      <c r="Q28" s="121"/>
      <c r="R28" s="120"/>
      <c r="S28" s="119"/>
      <c r="T28" s="121"/>
      <c r="U28" s="121"/>
      <c r="V28" s="121"/>
      <c r="W28" s="121"/>
      <c r="X28" s="121"/>
      <c r="Y28" s="121"/>
      <c r="Z28" s="120"/>
      <c r="AA28" s="119"/>
      <c r="AB28" s="121"/>
      <c r="AC28" s="121"/>
      <c r="AD28" s="121"/>
      <c r="AE28" s="121"/>
      <c r="AF28" s="121"/>
      <c r="AG28" s="121"/>
      <c r="AH28" s="120"/>
      <c r="AI28" s="119"/>
      <c r="AJ28" s="121"/>
      <c r="AK28" s="121"/>
      <c r="AL28" s="121"/>
      <c r="AM28" s="121"/>
      <c r="AN28" s="121"/>
      <c r="AO28" s="121"/>
      <c r="AP28" s="120"/>
      <c r="AQ28" s="119"/>
      <c r="AR28" s="121"/>
      <c r="AS28" s="121"/>
      <c r="AT28" s="121"/>
      <c r="AU28" s="121"/>
      <c r="AV28" s="121"/>
      <c r="AW28" s="121"/>
      <c r="AX28" s="120"/>
      <c r="AY28" s="119"/>
      <c r="AZ28" s="121"/>
      <c r="BA28" s="121"/>
      <c r="BB28" s="121"/>
      <c r="BC28" s="121"/>
      <c r="BD28" s="121"/>
      <c r="BE28" s="121"/>
    </row>
    <row r="29" spans="1:57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0"/>
      <c r="K29" s="119"/>
      <c r="L29" s="121"/>
      <c r="M29" s="121"/>
      <c r="N29" s="121"/>
      <c r="O29" s="121"/>
      <c r="P29" s="121"/>
      <c r="Q29" s="121"/>
      <c r="R29" s="120"/>
      <c r="S29" s="119"/>
      <c r="T29" s="121"/>
      <c r="U29" s="121"/>
      <c r="V29" s="121"/>
      <c r="W29" s="121"/>
      <c r="X29" s="121"/>
      <c r="Y29" s="121"/>
      <c r="Z29" s="120"/>
      <c r="AA29" s="119"/>
      <c r="AB29" s="121"/>
      <c r="AC29" s="121"/>
      <c r="AD29" s="121"/>
      <c r="AE29" s="121"/>
      <c r="AF29" s="121"/>
      <c r="AG29" s="121"/>
      <c r="AH29" s="120"/>
      <c r="AI29" s="119"/>
      <c r="AJ29" s="121"/>
      <c r="AK29" s="121"/>
      <c r="AL29" s="121"/>
      <c r="AM29" s="121"/>
      <c r="AN29" s="121"/>
      <c r="AO29" s="121"/>
      <c r="AP29" s="120"/>
      <c r="AQ29" s="119"/>
      <c r="AR29" s="121"/>
      <c r="AS29" s="121"/>
      <c r="AT29" s="121"/>
      <c r="AU29" s="121"/>
      <c r="AV29" s="121"/>
      <c r="AW29" s="121"/>
      <c r="AX29" s="120"/>
      <c r="AY29" s="119"/>
      <c r="AZ29" s="121"/>
      <c r="BA29" s="121"/>
      <c r="BB29" s="121"/>
      <c r="BC29" s="121"/>
      <c r="BD29" s="121"/>
      <c r="BE29" s="121"/>
    </row>
    <row r="30" spans="1:57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0"/>
      <c r="K30" s="119"/>
      <c r="L30" s="121"/>
      <c r="M30" s="121"/>
      <c r="N30" s="121"/>
      <c r="O30" s="121"/>
      <c r="P30" s="121"/>
      <c r="Q30" s="121"/>
      <c r="R30" s="120"/>
      <c r="S30" s="119"/>
      <c r="T30" s="121"/>
      <c r="U30" s="121"/>
      <c r="V30" s="121"/>
      <c r="W30" s="121"/>
      <c r="X30" s="121"/>
      <c r="Y30" s="121"/>
      <c r="Z30" s="120"/>
      <c r="AA30" s="119"/>
      <c r="AB30" s="121"/>
      <c r="AC30" s="121"/>
      <c r="AD30" s="121"/>
      <c r="AE30" s="121"/>
      <c r="AF30" s="121"/>
      <c r="AG30" s="121"/>
      <c r="AH30" s="120"/>
      <c r="AI30" s="119"/>
      <c r="AJ30" s="121"/>
      <c r="AK30" s="121"/>
      <c r="AL30" s="121"/>
      <c r="AM30" s="121"/>
      <c r="AN30" s="121"/>
      <c r="AO30" s="121"/>
      <c r="AP30" s="120"/>
      <c r="AQ30" s="119"/>
      <c r="AR30" s="121"/>
      <c r="AS30" s="121"/>
      <c r="AT30" s="121"/>
      <c r="AU30" s="121"/>
      <c r="AV30" s="121"/>
      <c r="AW30" s="121"/>
      <c r="AX30" s="120"/>
      <c r="AY30" s="119"/>
      <c r="AZ30" s="121"/>
      <c r="BA30" s="121"/>
      <c r="BB30" s="121"/>
      <c r="BC30" s="121"/>
      <c r="BD30" s="121"/>
      <c r="BE30" s="121"/>
    </row>
    <row r="31" spans="1:57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0"/>
      <c r="K31" s="119"/>
      <c r="L31" s="121"/>
      <c r="M31" s="121"/>
      <c r="N31" s="121"/>
      <c r="O31" s="121"/>
      <c r="P31" s="121"/>
      <c r="Q31" s="121"/>
      <c r="R31" s="120"/>
      <c r="S31" s="119"/>
      <c r="T31" s="121"/>
      <c r="U31" s="121"/>
      <c r="V31" s="121"/>
      <c r="W31" s="121"/>
      <c r="X31" s="121"/>
      <c r="Y31" s="121"/>
      <c r="Z31" s="120"/>
      <c r="AA31" s="119"/>
      <c r="AB31" s="121"/>
      <c r="AC31" s="121"/>
      <c r="AD31" s="121"/>
      <c r="AE31" s="121"/>
      <c r="AF31" s="121"/>
      <c r="AG31" s="121"/>
      <c r="AH31" s="120"/>
      <c r="AI31" s="119"/>
      <c r="AJ31" s="121"/>
      <c r="AK31" s="121"/>
      <c r="AL31" s="121"/>
      <c r="AM31" s="121"/>
      <c r="AN31" s="121"/>
      <c r="AO31" s="121"/>
      <c r="AP31" s="120"/>
      <c r="AQ31" s="119"/>
      <c r="AR31" s="121"/>
      <c r="AS31" s="121"/>
      <c r="AT31" s="121"/>
      <c r="AU31" s="121"/>
      <c r="AV31" s="121"/>
      <c r="AW31" s="121"/>
      <c r="AX31" s="120"/>
      <c r="AY31" s="119"/>
      <c r="AZ31" s="121"/>
      <c r="BA31" s="121"/>
      <c r="BB31" s="121"/>
      <c r="BC31" s="121"/>
      <c r="BD31" s="121"/>
      <c r="BE31" s="121"/>
    </row>
    <row r="32" spans="1:57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0"/>
      <c r="K32" s="119"/>
      <c r="L32" s="121"/>
      <c r="M32" s="121"/>
      <c r="N32" s="121"/>
      <c r="O32" s="121"/>
      <c r="P32" s="121"/>
      <c r="Q32" s="121"/>
      <c r="R32" s="120"/>
      <c r="S32" s="119"/>
      <c r="T32" s="121"/>
      <c r="U32" s="121"/>
      <c r="V32" s="121"/>
      <c r="W32" s="121"/>
      <c r="X32" s="121"/>
      <c r="Y32" s="121"/>
      <c r="Z32" s="120"/>
      <c r="AA32" s="119"/>
      <c r="AB32" s="121"/>
      <c r="AC32" s="121"/>
      <c r="AD32" s="121"/>
      <c r="AE32" s="121"/>
      <c r="AF32" s="121"/>
      <c r="AG32" s="121"/>
      <c r="AH32" s="120"/>
      <c r="AI32" s="119"/>
      <c r="AJ32" s="121"/>
      <c r="AK32" s="121"/>
      <c r="AL32" s="121"/>
      <c r="AM32" s="121"/>
      <c r="AN32" s="121"/>
      <c r="AO32" s="121"/>
      <c r="AP32" s="120"/>
      <c r="AQ32" s="119"/>
      <c r="AR32" s="121"/>
      <c r="AS32" s="121"/>
      <c r="AT32" s="121"/>
      <c r="AU32" s="121"/>
      <c r="AV32" s="121"/>
      <c r="AW32" s="121"/>
      <c r="AX32" s="120"/>
      <c r="AY32" s="119"/>
      <c r="AZ32" s="121"/>
      <c r="BA32" s="121"/>
      <c r="BB32" s="121"/>
      <c r="BC32" s="121"/>
      <c r="BD32" s="121"/>
      <c r="BE32" s="121"/>
    </row>
    <row r="33" spans="1:57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0"/>
      <c r="K33" s="119"/>
      <c r="L33" s="121"/>
      <c r="M33" s="121"/>
      <c r="N33" s="121"/>
      <c r="O33" s="121"/>
      <c r="P33" s="121"/>
      <c r="Q33" s="121"/>
      <c r="R33" s="120"/>
      <c r="S33" s="119"/>
      <c r="T33" s="121"/>
      <c r="U33" s="121"/>
      <c r="V33" s="121"/>
      <c r="W33" s="121"/>
      <c r="X33" s="121"/>
      <c r="Y33" s="121"/>
      <c r="Z33" s="120"/>
      <c r="AA33" s="119"/>
      <c r="AB33" s="121"/>
      <c r="AC33" s="121"/>
      <c r="AD33" s="121"/>
      <c r="AE33" s="121"/>
      <c r="AF33" s="121"/>
      <c r="AG33" s="121"/>
      <c r="AH33" s="120"/>
      <c r="AI33" s="119"/>
      <c r="AJ33" s="121"/>
      <c r="AK33" s="121"/>
      <c r="AL33" s="121"/>
      <c r="AM33" s="121"/>
      <c r="AN33" s="121"/>
      <c r="AO33" s="121"/>
      <c r="AP33" s="120"/>
      <c r="AQ33" s="119"/>
      <c r="AR33" s="121"/>
      <c r="AS33" s="121"/>
      <c r="AT33" s="121"/>
      <c r="AU33" s="121"/>
      <c r="AV33" s="121"/>
      <c r="AW33" s="121"/>
      <c r="AX33" s="120"/>
      <c r="AY33" s="119"/>
      <c r="AZ33" s="121"/>
      <c r="BA33" s="121"/>
      <c r="BB33" s="121"/>
      <c r="BC33" s="121"/>
      <c r="BD33" s="121"/>
      <c r="BE33" s="121"/>
    </row>
    <row r="34" spans="1:57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0"/>
      <c r="K34" s="119"/>
      <c r="L34" s="121"/>
      <c r="M34" s="121"/>
      <c r="N34" s="121"/>
      <c r="O34" s="121"/>
      <c r="P34" s="121"/>
      <c r="Q34" s="121"/>
      <c r="R34" s="120"/>
      <c r="S34" s="119"/>
      <c r="T34" s="121"/>
      <c r="U34" s="121"/>
      <c r="V34" s="121"/>
      <c r="W34" s="121"/>
      <c r="X34" s="121"/>
      <c r="Y34" s="121"/>
      <c r="Z34" s="120"/>
      <c r="AA34" s="119"/>
      <c r="AB34" s="121"/>
      <c r="AC34" s="121"/>
      <c r="AD34" s="121"/>
      <c r="AE34" s="121"/>
      <c r="AF34" s="121"/>
      <c r="AG34" s="121"/>
      <c r="AH34" s="120"/>
      <c r="AI34" s="119"/>
      <c r="AJ34" s="121"/>
      <c r="AK34" s="121"/>
      <c r="AL34" s="121"/>
      <c r="AM34" s="121"/>
      <c r="AN34" s="121"/>
      <c r="AO34" s="121"/>
      <c r="AP34" s="120"/>
      <c r="AQ34" s="119"/>
      <c r="AR34" s="121"/>
      <c r="AS34" s="121"/>
      <c r="AT34" s="121"/>
      <c r="AU34" s="121"/>
      <c r="AV34" s="121"/>
      <c r="AW34" s="121"/>
      <c r="AX34" s="120"/>
      <c r="AY34" s="119"/>
      <c r="AZ34" s="121"/>
      <c r="BA34" s="121"/>
      <c r="BB34" s="121"/>
      <c r="BC34" s="121"/>
      <c r="BD34" s="121"/>
      <c r="BE34" s="121"/>
    </row>
    <row r="35" spans="1:57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0"/>
      <c r="K35" s="119"/>
      <c r="L35" s="121"/>
      <c r="M35" s="121"/>
      <c r="N35" s="121"/>
      <c r="O35" s="121"/>
      <c r="P35" s="121"/>
      <c r="Q35" s="121"/>
      <c r="R35" s="120"/>
      <c r="S35" s="119"/>
      <c r="T35" s="121"/>
      <c r="U35" s="121"/>
      <c r="V35" s="121"/>
      <c r="W35" s="121"/>
      <c r="X35" s="121"/>
      <c r="Y35" s="121"/>
      <c r="Z35" s="120"/>
      <c r="AA35" s="119"/>
      <c r="AB35" s="121"/>
      <c r="AC35" s="121"/>
      <c r="AD35" s="121"/>
      <c r="AE35" s="121"/>
      <c r="AF35" s="121"/>
      <c r="AG35" s="121"/>
      <c r="AH35" s="120"/>
      <c r="AI35" s="119"/>
      <c r="AJ35" s="121"/>
      <c r="AK35" s="121"/>
      <c r="AL35" s="121"/>
      <c r="AM35" s="121"/>
      <c r="AN35" s="121"/>
      <c r="AO35" s="121"/>
      <c r="AP35" s="120"/>
      <c r="AQ35" s="119"/>
      <c r="AR35" s="121"/>
      <c r="AS35" s="121"/>
      <c r="AT35" s="121"/>
      <c r="AU35" s="121"/>
      <c r="AV35" s="121"/>
      <c r="AW35" s="121"/>
      <c r="AX35" s="120"/>
      <c r="AY35" s="119"/>
      <c r="AZ35" s="121"/>
      <c r="BA35" s="121"/>
      <c r="BB35" s="121"/>
      <c r="BC35" s="121"/>
      <c r="BD35" s="121"/>
      <c r="BE35" s="121"/>
    </row>
    <row r="36" spans="1:57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0"/>
      <c r="K36" s="119"/>
      <c r="L36" s="121"/>
      <c r="M36" s="121"/>
      <c r="N36" s="121"/>
      <c r="O36" s="121"/>
      <c r="P36" s="121"/>
      <c r="Q36" s="121"/>
      <c r="R36" s="120"/>
      <c r="S36" s="119"/>
      <c r="T36" s="121"/>
      <c r="U36" s="121"/>
      <c r="V36" s="121"/>
      <c r="W36" s="121"/>
      <c r="X36" s="121"/>
      <c r="Y36" s="121"/>
      <c r="Z36" s="120"/>
      <c r="AA36" s="119"/>
      <c r="AB36" s="121"/>
      <c r="AC36" s="121"/>
      <c r="AD36" s="121"/>
      <c r="AE36" s="121"/>
      <c r="AF36" s="121"/>
      <c r="AG36" s="121"/>
      <c r="AH36" s="120"/>
      <c r="AI36" s="119"/>
      <c r="AJ36" s="121"/>
      <c r="AK36" s="121"/>
      <c r="AL36" s="121"/>
      <c r="AM36" s="121"/>
      <c r="AN36" s="121"/>
      <c r="AO36" s="121"/>
      <c r="AP36" s="120"/>
      <c r="AQ36" s="119"/>
      <c r="AR36" s="121"/>
      <c r="AS36" s="121"/>
      <c r="AT36" s="121"/>
      <c r="AU36" s="121"/>
      <c r="AV36" s="121"/>
      <c r="AW36" s="121"/>
      <c r="AX36" s="120"/>
      <c r="AY36" s="119"/>
      <c r="AZ36" s="121"/>
      <c r="BA36" s="121"/>
      <c r="BB36" s="121"/>
      <c r="BC36" s="121"/>
      <c r="BD36" s="121"/>
      <c r="BE36" s="121"/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26">
    <sortCondition ref="A8:A26"/>
    <sortCondition ref="B8:B26"/>
    <sortCondition ref="C8:C26"/>
  </sortState>
  <mergeCells count="15">
    <mergeCell ref="AX4:AX6"/>
    <mergeCell ref="AY4:AY6"/>
    <mergeCell ref="S4:S6"/>
    <mergeCell ref="AA4:AA6"/>
    <mergeCell ref="AI4:AI6"/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&amp;L廃棄物処理事業経費【分担金の合計】（平成30年度実績）</oddHeader>
  </headerFooter>
  <colBreaks count="6" manualBreakCount="6">
    <brk id="9" min="1" max="25" man="1"/>
    <brk id="17" min="1" max="25" man="1"/>
    <brk id="25" min="1" max="25" man="1"/>
    <brk id="33" min="1" max="25" man="1"/>
    <brk id="41" min="1" max="25" man="1"/>
    <brk id="49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6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7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7"/>
      <c r="B4" s="157"/>
      <c r="C4" s="165"/>
      <c r="D4" s="166" t="s">
        <v>32</v>
      </c>
      <c r="E4" s="166" t="s">
        <v>58</v>
      </c>
      <c r="F4" s="170" t="s">
        <v>143</v>
      </c>
      <c r="G4" s="166" t="s">
        <v>55</v>
      </c>
      <c r="H4" s="166" t="s">
        <v>32</v>
      </c>
      <c r="I4" s="166" t="s">
        <v>58</v>
      </c>
      <c r="J4" s="170" t="s">
        <v>143</v>
      </c>
      <c r="K4" s="166" t="s">
        <v>55</v>
      </c>
      <c r="L4" s="166" t="s">
        <v>32</v>
      </c>
      <c r="M4" s="166" t="s">
        <v>58</v>
      </c>
      <c r="N4" s="170" t="s">
        <v>143</v>
      </c>
      <c r="O4" s="166" t="s">
        <v>55</v>
      </c>
      <c r="P4" s="166" t="s">
        <v>32</v>
      </c>
      <c r="Q4" s="166" t="s">
        <v>58</v>
      </c>
      <c r="R4" s="170" t="s">
        <v>143</v>
      </c>
      <c r="S4" s="166" t="s">
        <v>55</v>
      </c>
      <c r="T4" s="166" t="s">
        <v>32</v>
      </c>
      <c r="U4" s="166" t="s">
        <v>58</v>
      </c>
      <c r="V4" s="170" t="s">
        <v>143</v>
      </c>
      <c r="W4" s="166" t="s">
        <v>55</v>
      </c>
      <c r="X4" s="166" t="s">
        <v>32</v>
      </c>
      <c r="Y4" s="166" t="s">
        <v>58</v>
      </c>
      <c r="Z4" s="170" t="s">
        <v>143</v>
      </c>
      <c r="AA4" s="166" t="s">
        <v>55</v>
      </c>
      <c r="AB4" s="166" t="s">
        <v>32</v>
      </c>
      <c r="AC4" s="166" t="s">
        <v>58</v>
      </c>
      <c r="AD4" s="170" t="s">
        <v>143</v>
      </c>
      <c r="AE4" s="166" t="s">
        <v>55</v>
      </c>
      <c r="AF4" s="166" t="s">
        <v>32</v>
      </c>
      <c r="AG4" s="166" t="s">
        <v>58</v>
      </c>
      <c r="AH4" s="170" t="s">
        <v>143</v>
      </c>
      <c r="AI4" s="166" t="s">
        <v>55</v>
      </c>
      <c r="AJ4" s="166" t="s">
        <v>32</v>
      </c>
      <c r="AK4" s="166" t="s">
        <v>58</v>
      </c>
      <c r="AL4" s="170" t="s">
        <v>143</v>
      </c>
      <c r="AM4" s="166" t="s">
        <v>55</v>
      </c>
      <c r="AN4" s="166" t="s">
        <v>32</v>
      </c>
      <c r="AO4" s="166" t="s">
        <v>58</v>
      </c>
      <c r="AP4" s="170" t="s">
        <v>143</v>
      </c>
      <c r="AQ4" s="166" t="s">
        <v>55</v>
      </c>
      <c r="AR4" s="166" t="s">
        <v>32</v>
      </c>
      <c r="AS4" s="166" t="s">
        <v>58</v>
      </c>
      <c r="AT4" s="170" t="s">
        <v>143</v>
      </c>
      <c r="AU4" s="166" t="s">
        <v>55</v>
      </c>
      <c r="AV4" s="166" t="s">
        <v>32</v>
      </c>
      <c r="AW4" s="166" t="s">
        <v>58</v>
      </c>
      <c r="AX4" s="170" t="s">
        <v>143</v>
      </c>
      <c r="AY4" s="166" t="s">
        <v>55</v>
      </c>
      <c r="AZ4" s="166" t="s">
        <v>32</v>
      </c>
      <c r="BA4" s="166" t="s">
        <v>58</v>
      </c>
      <c r="BB4" s="170" t="s">
        <v>143</v>
      </c>
      <c r="BC4" s="166" t="s">
        <v>55</v>
      </c>
      <c r="BD4" s="166" t="s">
        <v>32</v>
      </c>
      <c r="BE4" s="166" t="s">
        <v>58</v>
      </c>
      <c r="BF4" s="170" t="s">
        <v>143</v>
      </c>
      <c r="BG4" s="166" t="s">
        <v>55</v>
      </c>
      <c r="BH4" s="166" t="s">
        <v>32</v>
      </c>
      <c r="BI4" s="166" t="s">
        <v>58</v>
      </c>
      <c r="BJ4" s="170" t="s">
        <v>143</v>
      </c>
      <c r="BK4" s="166" t="s">
        <v>55</v>
      </c>
      <c r="BL4" s="166" t="s">
        <v>32</v>
      </c>
      <c r="BM4" s="166" t="s">
        <v>58</v>
      </c>
      <c r="BN4" s="170" t="s">
        <v>143</v>
      </c>
      <c r="BO4" s="166" t="s">
        <v>55</v>
      </c>
      <c r="BP4" s="166" t="s">
        <v>32</v>
      </c>
      <c r="BQ4" s="166" t="s">
        <v>58</v>
      </c>
      <c r="BR4" s="170" t="s">
        <v>143</v>
      </c>
      <c r="BS4" s="166" t="s">
        <v>55</v>
      </c>
      <c r="BT4" s="166" t="s">
        <v>32</v>
      </c>
      <c r="BU4" s="166" t="s">
        <v>58</v>
      </c>
      <c r="BV4" s="170" t="s">
        <v>143</v>
      </c>
      <c r="BW4" s="166" t="s">
        <v>55</v>
      </c>
      <c r="BX4" s="166" t="s">
        <v>32</v>
      </c>
      <c r="BY4" s="166" t="s">
        <v>58</v>
      </c>
      <c r="BZ4" s="170" t="s">
        <v>143</v>
      </c>
      <c r="CA4" s="166" t="s">
        <v>55</v>
      </c>
      <c r="CB4" s="166" t="s">
        <v>32</v>
      </c>
      <c r="CC4" s="166" t="s">
        <v>58</v>
      </c>
      <c r="CD4" s="170" t="s">
        <v>143</v>
      </c>
      <c r="CE4" s="166" t="s">
        <v>55</v>
      </c>
      <c r="CF4" s="166" t="s">
        <v>32</v>
      </c>
      <c r="CG4" s="166" t="s">
        <v>58</v>
      </c>
      <c r="CH4" s="170" t="s">
        <v>143</v>
      </c>
      <c r="CI4" s="166" t="s">
        <v>55</v>
      </c>
      <c r="CJ4" s="166" t="s">
        <v>32</v>
      </c>
      <c r="CK4" s="166" t="s">
        <v>58</v>
      </c>
      <c r="CL4" s="170" t="s">
        <v>143</v>
      </c>
      <c r="CM4" s="166" t="s">
        <v>55</v>
      </c>
      <c r="CN4" s="166" t="s">
        <v>32</v>
      </c>
      <c r="CO4" s="166" t="s">
        <v>58</v>
      </c>
      <c r="CP4" s="170" t="s">
        <v>143</v>
      </c>
      <c r="CQ4" s="166" t="s">
        <v>55</v>
      </c>
      <c r="CR4" s="166" t="s">
        <v>32</v>
      </c>
      <c r="CS4" s="166" t="s">
        <v>58</v>
      </c>
      <c r="CT4" s="170" t="s">
        <v>143</v>
      </c>
      <c r="CU4" s="166" t="s">
        <v>55</v>
      </c>
      <c r="CV4" s="166" t="s">
        <v>32</v>
      </c>
      <c r="CW4" s="166" t="s">
        <v>58</v>
      </c>
      <c r="CX4" s="170" t="s">
        <v>143</v>
      </c>
      <c r="CY4" s="166" t="s">
        <v>55</v>
      </c>
      <c r="CZ4" s="166" t="s">
        <v>32</v>
      </c>
      <c r="DA4" s="166" t="s">
        <v>58</v>
      </c>
      <c r="DB4" s="170" t="s">
        <v>143</v>
      </c>
      <c r="DC4" s="166" t="s">
        <v>55</v>
      </c>
      <c r="DD4" s="166" t="s">
        <v>32</v>
      </c>
      <c r="DE4" s="166" t="s">
        <v>58</v>
      </c>
      <c r="DF4" s="170" t="s">
        <v>143</v>
      </c>
      <c r="DG4" s="166" t="s">
        <v>55</v>
      </c>
      <c r="DH4" s="166" t="s">
        <v>32</v>
      </c>
      <c r="DI4" s="166" t="s">
        <v>58</v>
      </c>
      <c r="DJ4" s="170" t="s">
        <v>143</v>
      </c>
      <c r="DK4" s="166" t="s">
        <v>55</v>
      </c>
      <c r="DL4" s="166" t="s">
        <v>32</v>
      </c>
      <c r="DM4" s="166" t="s">
        <v>58</v>
      </c>
      <c r="DN4" s="170" t="s">
        <v>143</v>
      </c>
      <c r="DO4" s="166" t="s">
        <v>55</v>
      </c>
      <c r="DP4" s="166" t="s">
        <v>32</v>
      </c>
      <c r="DQ4" s="166" t="s">
        <v>58</v>
      </c>
      <c r="DR4" s="170" t="s">
        <v>143</v>
      </c>
      <c r="DS4" s="166" t="s">
        <v>55</v>
      </c>
      <c r="DT4" s="166" t="s">
        <v>32</v>
      </c>
      <c r="DU4" s="166" t="s">
        <v>58</v>
      </c>
    </row>
    <row r="5" spans="1:125" s="62" customFormat="1" ht="22.5" customHeight="1" x14ac:dyDescent="0.15">
      <c r="A5" s="167"/>
      <c r="B5" s="157"/>
      <c r="C5" s="165"/>
      <c r="D5" s="167"/>
      <c r="E5" s="167"/>
      <c r="F5" s="171"/>
      <c r="G5" s="167"/>
      <c r="H5" s="167"/>
      <c r="I5" s="167"/>
      <c r="J5" s="171"/>
      <c r="K5" s="167"/>
      <c r="L5" s="167"/>
      <c r="M5" s="167"/>
      <c r="N5" s="171"/>
      <c r="O5" s="167"/>
      <c r="P5" s="167"/>
      <c r="Q5" s="167"/>
      <c r="R5" s="171"/>
      <c r="S5" s="167"/>
      <c r="T5" s="167"/>
      <c r="U5" s="167"/>
      <c r="V5" s="171"/>
      <c r="W5" s="167"/>
      <c r="X5" s="167"/>
      <c r="Y5" s="167"/>
      <c r="Z5" s="171"/>
      <c r="AA5" s="167"/>
      <c r="AB5" s="167"/>
      <c r="AC5" s="167"/>
      <c r="AD5" s="171"/>
      <c r="AE5" s="167"/>
      <c r="AF5" s="167"/>
      <c r="AG5" s="167"/>
      <c r="AH5" s="171"/>
      <c r="AI5" s="167"/>
      <c r="AJ5" s="167"/>
      <c r="AK5" s="167"/>
      <c r="AL5" s="171"/>
      <c r="AM5" s="167"/>
      <c r="AN5" s="167"/>
      <c r="AO5" s="167"/>
      <c r="AP5" s="171"/>
      <c r="AQ5" s="167"/>
      <c r="AR5" s="167"/>
      <c r="AS5" s="167"/>
      <c r="AT5" s="171"/>
      <c r="AU5" s="167"/>
      <c r="AV5" s="167"/>
      <c r="AW5" s="167"/>
      <c r="AX5" s="171"/>
      <c r="AY5" s="167"/>
      <c r="AZ5" s="167"/>
      <c r="BA5" s="167"/>
      <c r="BB5" s="171"/>
      <c r="BC5" s="167"/>
      <c r="BD5" s="167"/>
      <c r="BE5" s="167"/>
      <c r="BF5" s="171"/>
      <c r="BG5" s="167"/>
      <c r="BH5" s="167"/>
      <c r="BI5" s="167"/>
      <c r="BJ5" s="171"/>
      <c r="BK5" s="167"/>
      <c r="BL5" s="167"/>
      <c r="BM5" s="167"/>
      <c r="BN5" s="171"/>
      <c r="BO5" s="167"/>
      <c r="BP5" s="167"/>
      <c r="BQ5" s="167"/>
      <c r="BR5" s="171"/>
      <c r="BS5" s="167"/>
      <c r="BT5" s="167"/>
      <c r="BU5" s="167"/>
      <c r="BV5" s="171"/>
      <c r="BW5" s="167"/>
      <c r="BX5" s="167"/>
      <c r="BY5" s="167"/>
      <c r="BZ5" s="171"/>
      <c r="CA5" s="167"/>
      <c r="CB5" s="167"/>
      <c r="CC5" s="167"/>
      <c r="CD5" s="171"/>
      <c r="CE5" s="167"/>
      <c r="CF5" s="167"/>
      <c r="CG5" s="167"/>
      <c r="CH5" s="171"/>
      <c r="CI5" s="167"/>
      <c r="CJ5" s="167"/>
      <c r="CK5" s="167"/>
      <c r="CL5" s="171"/>
      <c r="CM5" s="167"/>
      <c r="CN5" s="167"/>
      <c r="CO5" s="167"/>
      <c r="CP5" s="171"/>
      <c r="CQ5" s="167"/>
      <c r="CR5" s="167"/>
      <c r="CS5" s="167"/>
      <c r="CT5" s="171"/>
      <c r="CU5" s="167"/>
      <c r="CV5" s="167"/>
      <c r="CW5" s="167"/>
      <c r="CX5" s="171"/>
      <c r="CY5" s="167"/>
      <c r="CZ5" s="167"/>
      <c r="DA5" s="167"/>
      <c r="DB5" s="171"/>
      <c r="DC5" s="167"/>
      <c r="DD5" s="167"/>
      <c r="DE5" s="167"/>
      <c r="DF5" s="171"/>
      <c r="DG5" s="167"/>
      <c r="DH5" s="167"/>
      <c r="DI5" s="167"/>
      <c r="DJ5" s="171"/>
      <c r="DK5" s="167"/>
      <c r="DL5" s="167"/>
      <c r="DM5" s="167"/>
      <c r="DN5" s="171"/>
      <c r="DO5" s="167"/>
      <c r="DP5" s="167"/>
      <c r="DQ5" s="167"/>
      <c r="DR5" s="171"/>
      <c r="DS5" s="167"/>
      <c r="DT5" s="167"/>
      <c r="DU5" s="167"/>
    </row>
    <row r="6" spans="1:125" s="86" customFormat="1" ht="13.5" customHeight="1" x14ac:dyDescent="0.15">
      <c r="A6" s="167"/>
      <c r="B6" s="157"/>
      <c r="C6" s="165"/>
      <c r="D6" s="131" t="s">
        <v>107</v>
      </c>
      <c r="E6" s="131" t="s">
        <v>107</v>
      </c>
      <c r="F6" s="171"/>
      <c r="G6" s="167"/>
      <c r="H6" s="131" t="s">
        <v>107</v>
      </c>
      <c r="I6" s="131" t="s">
        <v>107</v>
      </c>
      <c r="J6" s="171"/>
      <c r="K6" s="167"/>
      <c r="L6" s="131" t="s">
        <v>107</v>
      </c>
      <c r="M6" s="131" t="s">
        <v>107</v>
      </c>
      <c r="N6" s="171"/>
      <c r="O6" s="167"/>
      <c r="P6" s="131" t="s">
        <v>107</v>
      </c>
      <c r="Q6" s="131" t="s">
        <v>107</v>
      </c>
      <c r="R6" s="171"/>
      <c r="S6" s="167"/>
      <c r="T6" s="131" t="s">
        <v>107</v>
      </c>
      <c r="U6" s="131" t="s">
        <v>107</v>
      </c>
      <c r="V6" s="171"/>
      <c r="W6" s="167"/>
      <c r="X6" s="131" t="s">
        <v>107</v>
      </c>
      <c r="Y6" s="131" t="s">
        <v>107</v>
      </c>
      <c r="Z6" s="171"/>
      <c r="AA6" s="167"/>
      <c r="AB6" s="131" t="s">
        <v>107</v>
      </c>
      <c r="AC6" s="131" t="s">
        <v>107</v>
      </c>
      <c r="AD6" s="171"/>
      <c r="AE6" s="167"/>
      <c r="AF6" s="131" t="s">
        <v>107</v>
      </c>
      <c r="AG6" s="131" t="s">
        <v>107</v>
      </c>
      <c r="AH6" s="171"/>
      <c r="AI6" s="167"/>
      <c r="AJ6" s="131" t="s">
        <v>107</v>
      </c>
      <c r="AK6" s="131" t="s">
        <v>107</v>
      </c>
      <c r="AL6" s="171"/>
      <c r="AM6" s="167"/>
      <c r="AN6" s="131" t="s">
        <v>107</v>
      </c>
      <c r="AO6" s="131" t="s">
        <v>107</v>
      </c>
      <c r="AP6" s="171"/>
      <c r="AQ6" s="167"/>
      <c r="AR6" s="131" t="s">
        <v>107</v>
      </c>
      <c r="AS6" s="131" t="s">
        <v>107</v>
      </c>
      <c r="AT6" s="171"/>
      <c r="AU6" s="167"/>
      <c r="AV6" s="131" t="s">
        <v>107</v>
      </c>
      <c r="AW6" s="131" t="s">
        <v>107</v>
      </c>
      <c r="AX6" s="171"/>
      <c r="AY6" s="167"/>
      <c r="AZ6" s="131" t="s">
        <v>107</v>
      </c>
      <c r="BA6" s="131" t="s">
        <v>107</v>
      </c>
      <c r="BB6" s="171"/>
      <c r="BC6" s="167"/>
      <c r="BD6" s="131" t="s">
        <v>107</v>
      </c>
      <c r="BE6" s="131" t="s">
        <v>107</v>
      </c>
      <c r="BF6" s="171"/>
      <c r="BG6" s="167"/>
      <c r="BH6" s="131" t="s">
        <v>107</v>
      </c>
      <c r="BI6" s="131" t="s">
        <v>107</v>
      </c>
      <c r="BJ6" s="171"/>
      <c r="BK6" s="167"/>
      <c r="BL6" s="131" t="s">
        <v>107</v>
      </c>
      <c r="BM6" s="131" t="s">
        <v>107</v>
      </c>
      <c r="BN6" s="171"/>
      <c r="BO6" s="167"/>
      <c r="BP6" s="131" t="s">
        <v>107</v>
      </c>
      <c r="BQ6" s="131" t="s">
        <v>107</v>
      </c>
      <c r="BR6" s="171"/>
      <c r="BS6" s="167"/>
      <c r="BT6" s="131" t="s">
        <v>107</v>
      </c>
      <c r="BU6" s="131" t="s">
        <v>107</v>
      </c>
      <c r="BV6" s="171"/>
      <c r="BW6" s="167"/>
      <c r="BX6" s="131" t="s">
        <v>107</v>
      </c>
      <c r="BY6" s="131" t="s">
        <v>107</v>
      </c>
      <c r="BZ6" s="171"/>
      <c r="CA6" s="167"/>
      <c r="CB6" s="131" t="s">
        <v>107</v>
      </c>
      <c r="CC6" s="131" t="s">
        <v>107</v>
      </c>
      <c r="CD6" s="171"/>
      <c r="CE6" s="167"/>
      <c r="CF6" s="131" t="s">
        <v>107</v>
      </c>
      <c r="CG6" s="131" t="s">
        <v>107</v>
      </c>
      <c r="CH6" s="171"/>
      <c r="CI6" s="167"/>
      <c r="CJ6" s="131" t="s">
        <v>107</v>
      </c>
      <c r="CK6" s="131" t="s">
        <v>107</v>
      </c>
      <c r="CL6" s="171"/>
      <c r="CM6" s="167"/>
      <c r="CN6" s="131" t="s">
        <v>107</v>
      </c>
      <c r="CO6" s="131" t="s">
        <v>107</v>
      </c>
      <c r="CP6" s="171"/>
      <c r="CQ6" s="167"/>
      <c r="CR6" s="131" t="s">
        <v>107</v>
      </c>
      <c r="CS6" s="131" t="s">
        <v>107</v>
      </c>
      <c r="CT6" s="171"/>
      <c r="CU6" s="167"/>
      <c r="CV6" s="131" t="s">
        <v>107</v>
      </c>
      <c r="CW6" s="131" t="s">
        <v>107</v>
      </c>
      <c r="CX6" s="171"/>
      <c r="CY6" s="167"/>
      <c r="CZ6" s="131" t="s">
        <v>107</v>
      </c>
      <c r="DA6" s="131" t="s">
        <v>107</v>
      </c>
      <c r="DB6" s="171"/>
      <c r="DC6" s="167"/>
      <c r="DD6" s="131" t="s">
        <v>107</v>
      </c>
      <c r="DE6" s="131" t="s">
        <v>107</v>
      </c>
      <c r="DF6" s="171"/>
      <c r="DG6" s="167"/>
      <c r="DH6" s="131" t="s">
        <v>107</v>
      </c>
      <c r="DI6" s="131" t="s">
        <v>107</v>
      </c>
      <c r="DJ6" s="171"/>
      <c r="DK6" s="167"/>
      <c r="DL6" s="131" t="s">
        <v>107</v>
      </c>
      <c r="DM6" s="131" t="s">
        <v>107</v>
      </c>
      <c r="DN6" s="171"/>
      <c r="DO6" s="167"/>
      <c r="DP6" s="131" t="s">
        <v>107</v>
      </c>
      <c r="DQ6" s="131" t="s">
        <v>107</v>
      </c>
      <c r="DR6" s="171"/>
      <c r="DS6" s="167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鳥取県</v>
      </c>
      <c r="B7" s="139" t="str">
        <f>'廃棄物事業経費（市町村）'!B7</f>
        <v>31000</v>
      </c>
      <c r="C7" s="138" t="s">
        <v>33</v>
      </c>
      <c r="D7" s="140">
        <f>SUM(H7,L7,P7,T7,X7,AB7,AF7,AJ7,AN7,AR7,AV7,AZ7,BD7,BH7,BL7,BP7,BT7,BX7,CB7,CF7,CJ7,CN7,CR7,CV7,CZ7,DD7,DH7,DL7,DP7,DT7)</f>
        <v>2690367</v>
      </c>
      <c r="E7" s="140">
        <f>SUM(I7,M7,Q7,U7,Y7,AC7,AG7,AK7,AO7,AS7,AW7,BA7,BE7,BI7,BM7,BQ7,BU7,BY7,CC7,CG7,CK7,CO7,CS7,CW7,DA7,DE7,DI7,DM7,DQ7,DU7)</f>
        <v>692864</v>
      </c>
      <c r="F7" s="141">
        <f>COUNTIF(F$8:F$57,"&lt;&gt;")</f>
        <v>5</v>
      </c>
      <c r="G7" s="141">
        <f>COUNTIF(G$8:G$57,"&lt;&gt;")</f>
        <v>5</v>
      </c>
      <c r="H7" s="140">
        <f>SUM(H$8:H$57)</f>
        <v>1739316</v>
      </c>
      <c r="I7" s="140">
        <f>SUM(I$8:I$57)</f>
        <v>442179</v>
      </c>
      <c r="J7" s="141">
        <f>COUNTIF(J$8:J$57,"&lt;&gt;")</f>
        <v>5</v>
      </c>
      <c r="K7" s="141">
        <f>COUNTIF(K$8:K$57,"&lt;&gt;")</f>
        <v>5</v>
      </c>
      <c r="L7" s="140">
        <f>SUM(L$8:L$57)</f>
        <v>450193</v>
      </c>
      <c r="M7" s="140">
        <f>SUM(M$8:M$57)</f>
        <v>40869</v>
      </c>
      <c r="N7" s="141">
        <f>COUNTIF(N$8:N$57,"&lt;&gt;")</f>
        <v>4</v>
      </c>
      <c r="O7" s="141">
        <f>COUNTIF(O$8:O$57,"&lt;&gt;")</f>
        <v>4</v>
      </c>
      <c r="P7" s="140">
        <f>SUM(P$8:P$57)</f>
        <v>101572</v>
      </c>
      <c r="Q7" s="140">
        <f>SUM(Q$8:Q$57)</f>
        <v>52793</v>
      </c>
      <c r="R7" s="141">
        <f>COUNTIF(R$8:R$57,"&lt;&gt;")</f>
        <v>3</v>
      </c>
      <c r="S7" s="141">
        <f>COUNTIF(S$8:S$57,"&lt;&gt;")</f>
        <v>3</v>
      </c>
      <c r="T7" s="140">
        <f>SUM(T$8:T$57)</f>
        <v>117110</v>
      </c>
      <c r="U7" s="140">
        <f>SUM(U$8:U$57)</f>
        <v>39119</v>
      </c>
      <c r="V7" s="141">
        <f>COUNTIF(V$8:V$57,"&lt;&gt;")</f>
        <v>3</v>
      </c>
      <c r="W7" s="141">
        <f>COUNTIF(W$8:W$57,"&lt;&gt;")</f>
        <v>3</v>
      </c>
      <c r="X7" s="140">
        <f>SUM(X$8:X$57)</f>
        <v>159847</v>
      </c>
      <c r="Y7" s="140">
        <f>SUM(Y$8:Y$57)</f>
        <v>87884</v>
      </c>
      <c r="Z7" s="141">
        <f>COUNTIF(Z$8:Z$57,"&lt;&gt;")</f>
        <v>1</v>
      </c>
      <c r="AA7" s="141">
        <f>COUNTIF(AA$8:AA$57,"&lt;&gt;")</f>
        <v>1</v>
      </c>
      <c r="AB7" s="140">
        <f>SUM(AB$8:AB$57)</f>
        <v>43480</v>
      </c>
      <c r="AC7" s="140">
        <f>SUM(AC$8:AC$57)</f>
        <v>30020</v>
      </c>
      <c r="AD7" s="141">
        <f>COUNTIF(AD$8:AD$57,"&lt;&gt;")</f>
        <v>1</v>
      </c>
      <c r="AE7" s="141">
        <f>COUNTIF(AE$8:AE$57,"&lt;&gt;")</f>
        <v>1</v>
      </c>
      <c r="AF7" s="140">
        <f>SUM(AF$8:AF$57)</f>
        <v>30321</v>
      </c>
      <c r="AG7" s="140">
        <f>SUM(AG$8:AG$57)</f>
        <v>0</v>
      </c>
      <c r="AH7" s="141">
        <f>COUNTIF(AH$8:AH$57,"&lt;&gt;")</f>
        <v>1</v>
      </c>
      <c r="AI7" s="141">
        <f>COUNTIF(AI$8:AI$57,"&lt;&gt;")</f>
        <v>1</v>
      </c>
      <c r="AJ7" s="140">
        <f>SUM(AJ$8:AJ$57)</f>
        <v>24275</v>
      </c>
      <c r="AK7" s="140">
        <f>SUM(AK$8:AK$57)</f>
        <v>0</v>
      </c>
      <c r="AL7" s="141">
        <f>COUNTIF(AL$8:AL$57,"&lt;&gt;")</f>
        <v>1</v>
      </c>
      <c r="AM7" s="141">
        <f>COUNTIF(AM$8:AM$57,"&lt;&gt;")</f>
        <v>1</v>
      </c>
      <c r="AN7" s="140">
        <f>SUM(AN$8:AN$57)</f>
        <v>24253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36</v>
      </c>
      <c r="B8" s="120" t="s">
        <v>369</v>
      </c>
      <c r="C8" s="119" t="s">
        <v>370</v>
      </c>
      <c r="D8" s="121">
        <f>SUM(H8,L8,P8,T8,X8,AB8,AF8,AJ8,AN8,AR8,AV8,AZ8,BD8,BH8,BL8,BP8,BT8,BX8,CB8,CF8,CJ8,CN8,CR8,CV8,CZ8,DD8,DH8,DL8,DP8,DT8)</f>
        <v>48908</v>
      </c>
      <c r="E8" s="121">
        <f>SUM(I8,M8,Q8,U8,Y8,AC8,AG8,AK8,AO8,AS8,AW8,BA8,BE8,BI8,BM8,BQ8,BU8,BY8,CC8,CG8,CK8,CO8,CS8,CW8,DA8,DE8,DI8,DM8,DQ8,DU8)</f>
        <v>43648</v>
      </c>
      <c r="F8" s="120" t="s">
        <v>371</v>
      </c>
      <c r="G8" s="119" t="s">
        <v>372</v>
      </c>
      <c r="H8" s="121">
        <v>25286</v>
      </c>
      <c r="I8" s="121">
        <v>14002</v>
      </c>
      <c r="J8" s="120" t="s">
        <v>373</v>
      </c>
      <c r="K8" s="119" t="s">
        <v>374</v>
      </c>
      <c r="L8" s="121">
        <v>23622</v>
      </c>
      <c r="M8" s="121">
        <v>11929</v>
      </c>
      <c r="N8" s="120" t="s">
        <v>367</v>
      </c>
      <c r="O8" s="119" t="s">
        <v>368</v>
      </c>
      <c r="P8" s="121">
        <v>0</v>
      </c>
      <c r="Q8" s="121">
        <v>17717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36</v>
      </c>
      <c r="B9" s="120" t="s">
        <v>363</v>
      </c>
      <c r="C9" s="119" t="s">
        <v>364</v>
      </c>
      <c r="D9" s="121">
        <f>SUM(H9,L9,P9,T9,X9,AB9,AF9,AJ9,AN9,AR9,AV9,AZ9,BD9,BH9,BL9,BP9,BT9,BX9,CB9,CF9,CJ9,CN9,CR9,CV9,CZ9,DD9,DH9,DL9,DP9,DT9)</f>
        <v>562047</v>
      </c>
      <c r="E9" s="121">
        <f>SUM(I9,M9,Q9,U9,Y9,AC9,AG9,AK9,AO9,AS9,AW9,BA9,BE9,BI9,BM9,BQ9,BU9,BY9,CC9,CG9,CK9,CO9,CS9,CW9,DA9,DE9,DI9,DM9,DQ9,DU9)</f>
        <v>0</v>
      </c>
      <c r="F9" s="120" t="s">
        <v>361</v>
      </c>
      <c r="G9" s="119" t="s">
        <v>362</v>
      </c>
      <c r="H9" s="121">
        <v>294681</v>
      </c>
      <c r="I9" s="121">
        <v>0</v>
      </c>
      <c r="J9" s="120" t="s">
        <v>365</v>
      </c>
      <c r="K9" s="119" t="s">
        <v>366</v>
      </c>
      <c r="L9" s="121">
        <v>267366</v>
      </c>
      <c r="M9" s="121">
        <v>0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36</v>
      </c>
      <c r="B10" s="120" t="s">
        <v>327</v>
      </c>
      <c r="C10" s="119" t="s">
        <v>328</v>
      </c>
      <c r="D10" s="121">
        <f>SUM(H10,L10,P10,T10,X10,AB10,AF10,AJ10,AN10,AR10,AV10,AZ10,BD10,BH10,BL10,BP10,BT10,BX10,CB10,CF10,CJ10,CN10,CR10,CV10,CZ10,DD10,DH10,DL10,DP10,DT10)</f>
        <v>915212</v>
      </c>
      <c r="E10" s="121">
        <f>SUM(I10,M10,Q10,U10,Y10,AC10,AG10,AK10,AO10,AS10,AW10,BA10,BE10,BI10,BM10,BQ10,BU10,BY10,CC10,CG10,CK10,CO10,CS10,CW10,DA10,DE10,DI10,DM10,DQ10,DU10)</f>
        <v>301887</v>
      </c>
      <c r="F10" s="120" t="s">
        <v>324</v>
      </c>
      <c r="G10" s="119" t="s">
        <v>325</v>
      </c>
      <c r="H10" s="121">
        <v>775132</v>
      </c>
      <c r="I10" s="121">
        <v>224730</v>
      </c>
      <c r="J10" s="120" t="s">
        <v>339</v>
      </c>
      <c r="K10" s="119" t="s">
        <v>340</v>
      </c>
      <c r="L10" s="121">
        <v>43180</v>
      </c>
      <c r="M10" s="121">
        <v>21548</v>
      </c>
      <c r="N10" s="120" t="s">
        <v>343</v>
      </c>
      <c r="O10" s="119" t="s">
        <v>344</v>
      </c>
      <c r="P10" s="121">
        <v>25880</v>
      </c>
      <c r="Q10" s="121">
        <v>17965</v>
      </c>
      <c r="R10" s="120" t="s">
        <v>341</v>
      </c>
      <c r="S10" s="119" t="s">
        <v>342</v>
      </c>
      <c r="T10" s="121">
        <v>11976</v>
      </c>
      <c r="U10" s="121">
        <v>5033</v>
      </c>
      <c r="V10" s="120" t="s">
        <v>346</v>
      </c>
      <c r="W10" s="119" t="s">
        <v>347</v>
      </c>
      <c r="X10" s="121">
        <v>59044</v>
      </c>
      <c r="Y10" s="121">
        <v>32611</v>
      </c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36</v>
      </c>
      <c r="B11" s="120" t="s">
        <v>331</v>
      </c>
      <c r="C11" s="119" t="s">
        <v>332</v>
      </c>
      <c r="D11" s="121">
        <f>SUM(H11,L11,P11,T11,X11,AB11,AF11,AJ11,AN11,AR11,AV11,AZ11,BD11,BH11,BL11,BP11,BT11,BX11,CB11,CF11,CJ11,CN11,CR11,CV11,CZ11,DD11,DH11,DL11,DP11,DT11)</f>
        <v>736699</v>
      </c>
      <c r="E11" s="121">
        <f>SUM(I11,M11,Q11,U11,Y11,AC11,AG11,AK11,AO11,AS11,AW11,BA11,BE11,BI11,BM11,BQ11,BU11,BY11,CC11,CG11,CK11,CO11,CS11,CW11,DA11,DE11,DI11,DM11,DQ11,DU11)</f>
        <v>256914</v>
      </c>
      <c r="F11" s="120" t="s">
        <v>329</v>
      </c>
      <c r="G11" s="119" t="s">
        <v>330</v>
      </c>
      <c r="H11" s="121">
        <v>426488</v>
      </c>
      <c r="I11" s="121">
        <v>164483</v>
      </c>
      <c r="J11" s="120" t="s">
        <v>337</v>
      </c>
      <c r="K11" s="119" t="s">
        <v>338</v>
      </c>
      <c r="L11" s="121">
        <v>61145</v>
      </c>
      <c r="M11" s="121">
        <v>0</v>
      </c>
      <c r="N11" s="120" t="s">
        <v>357</v>
      </c>
      <c r="O11" s="119" t="s">
        <v>358</v>
      </c>
      <c r="P11" s="121">
        <v>27446</v>
      </c>
      <c r="Q11" s="121">
        <v>8420</v>
      </c>
      <c r="R11" s="120" t="s">
        <v>359</v>
      </c>
      <c r="S11" s="119" t="s">
        <v>360</v>
      </c>
      <c r="T11" s="121">
        <v>56492</v>
      </c>
      <c r="U11" s="121">
        <v>27939</v>
      </c>
      <c r="V11" s="120" t="s">
        <v>361</v>
      </c>
      <c r="W11" s="119" t="s">
        <v>362</v>
      </c>
      <c r="X11" s="121">
        <v>42799</v>
      </c>
      <c r="Y11" s="121">
        <v>26052</v>
      </c>
      <c r="Z11" s="120" t="s">
        <v>365</v>
      </c>
      <c r="AA11" s="119" t="s">
        <v>366</v>
      </c>
      <c r="AB11" s="121">
        <v>43480</v>
      </c>
      <c r="AC11" s="121">
        <v>30020</v>
      </c>
      <c r="AD11" s="120" t="s">
        <v>367</v>
      </c>
      <c r="AE11" s="119" t="s">
        <v>368</v>
      </c>
      <c r="AF11" s="121">
        <v>30321</v>
      </c>
      <c r="AG11" s="121">
        <v>0</v>
      </c>
      <c r="AH11" s="120" t="s">
        <v>371</v>
      </c>
      <c r="AI11" s="119" t="s">
        <v>372</v>
      </c>
      <c r="AJ11" s="121">
        <v>24275</v>
      </c>
      <c r="AK11" s="121">
        <v>0</v>
      </c>
      <c r="AL11" s="120" t="s">
        <v>373</v>
      </c>
      <c r="AM11" s="119" t="s">
        <v>374</v>
      </c>
      <c r="AN11" s="121">
        <v>24253</v>
      </c>
      <c r="AO11" s="121">
        <v>0</v>
      </c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36</v>
      </c>
      <c r="B12" s="120" t="s">
        <v>335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427501</v>
      </c>
      <c r="E12" s="121">
        <f>SUM(I12,M12,Q12,U12,Y12,AC12,AG12,AK12,AO12,AS12,AW12,BA12,BE12,BI12,BM12,BQ12,BU12,BY12,CC12,CG12,CK12,CO12,CS12,CW12,DA12,DE12,DI12,DM12,DQ12,DU12)</f>
        <v>90415</v>
      </c>
      <c r="F12" s="120" t="s">
        <v>333</v>
      </c>
      <c r="G12" s="119" t="s">
        <v>334</v>
      </c>
      <c r="H12" s="121">
        <v>217729</v>
      </c>
      <c r="I12" s="121">
        <v>38964</v>
      </c>
      <c r="J12" s="120" t="s">
        <v>351</v>
      </c>
      <c r="K12" s="119" t="s">
        <v>352</v>
      </c>
      <c r="L12" s="121">
        <v>54880</v>
      </c>
      <c r="M12" s="121">
        <v>7392</v>
      </c>
      <c r="N12" s="120" t="s">
        <v>348</v>
      </c>
      <c r="O12" s="119" t="s">
        <v>349</v>
      </c>
      <c r="P12" s="121">
        <v>48246</v>
      </c>
      <c r="Q12" s="121">
        <v>8691</v>
      </c>
      <c r="R12" s="120" t="s">
        <v>355</v>
      </c>
      <c r="S12" s="119" t="s">
        <v>356</v>
      </c>
      <c r="T12" s="121">
        <v>48642</v>
      </c>
      <c r="U12" s="121">
        <v>6147</v>
      </c>
      <c r="V12" s="120" t="s">
        <v>353</v>
      </c>
      <c r="W12" s="119" t="s">
        <v>354</v>
      </c>
      <c r="X12" s="121">
        <v>58004</v>
      </c>
      <c r="Y12" s="121">
        <v>29221</v>
      </c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/>
      <c r="B13" s="120"/>
      <c r="C13" s="119"/>
      <c r="D13" s="121"/>
      <c r="E13" s="121"/>
      <c r="F13" s="120"/>
      <c r="G13" s="119"/>
      <c r="H13" s="121"/>
      <c r="I13" s="121"/>
      <c r="J13" s="120"/>
      <c r="K13" s="119"/>
      <c r="L13" s="121"/>
      <c r="M13" s="121"/>
      <c r="N13" s="120"/>
      <c r="O13" s="119"/>
      <c r="P13" s="121"/>
      <c r="Q13" s="121"/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/>
      <c r="B14" s="120"/>
      <c r="C14" s="119"/>
      <c r="D14" s="121"/>
      <c r="E14" s="121"/>
      <c r="F14" s="120"/>
      <c r="G14" s="119"/>
      <c r="H14" s="121"/>
      <c r="I14" s="121"/>
      <c r="J14" s="120"/>
      <c r="K14" s="119"/>
      <c r="L14" s="121"/>
      <c r="M14" s="121"/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2">
    <sortCondition ref="A8:A12"/>
    <sortCondition ref="B8:B12"/>
    <sortCondition ref="C8:C12"/>
  </sortState>
  <mergeCells count="126"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&amp;L廃棄物処理事業経費【市区町村分担金の合計（平成30年度実績）</oddHeader>
  </headerFooter>
  <colBreaks count="10" manualBreakCount="10">
    <brk id="9" min="1" max="11" man="1"/>
    <brk id="21" min="1" max="11" man="1"/>
    <brk id="33" min="1" max="11" man="1"/>
    <brk id="45" min="1" max="11" man="1"/>
    <brk id="57" min="1" max="11" man="1"/>
    <brk id="69" min="1" max="11" man="1"/>
    <brk id="81" min="1" max="11" man="1"/>
    <brk id="93" min="1" max="11" man="1"/>
    <brk id="105" min="1" max="11" man="1"/>
    <brk id="117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76" t="s">
        <v>147</v>
      </c>
      <c r="C6" s="177"/>
      <c r="D6" s="178"/>
      <c r="E6" s="14" t="s">
        <v>56</v>
      </c>
      <c r="F6" s="15" t="s">
        <v>57</v>
      </c>
      <c r="H6" s="179" t="s">
        <v>148</v>
      </c>
      <c r="I6" s="180"/>
      <c r="J6" s="180"/>
      <c r="K6" s="181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82" t="s">
        <v>80</v>
      </c>
      <c r="C7" s="183"/>
      <c r="D7" s="183"/>
      <c r="E7" s="18">
        <f t="shared" ref="E7:E12" ca="1" si="0">AF7</f>
        <v>0</v>
      </c>
      <c r="F7" s="18">
        <f t="shared" ref="F7:F12" ca="1" si="1">AF14</f>
        <v>0</v>
      </c>
      <c r="H7" s="184" t="s">
        <v>110</v>
      </c>
      <c r="I7" s="184" t="s">
        <v>150</v>
      </c>
      <c r="J7" s="195" t="s">
        <v>87</v>
      </c>
      <c r="K7" s="196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31000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82" t="s">
        <v>154</v>
      </c>
      <c r="C8" s="183"/>
      <c r="D8" s="183"/>
      <c r="E8" s="18">
        <f t="shared" ca="1" si="0"/>
        <v>0</v>
      </c>
      <c r="F8" s="18">
        <f t="shared" ca="1" si="1"/>
        <v>0</v>
      </c>
      <c r="H8" s="185"/>
      <c r="I8" s="185"/>
      <c r="J8" s="179" t="s">
        <v>89</v>
      </c>
      <c r="K8" s="181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31201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82" t="s">
        <v>83</v>
      </c>
      <c r="C9" s="183"/>
      <c r="D9" s="183"/>
      <c r="E9" s="18">
        <f t="shared" ca="1" si="0"/>
        <v>0</v>
      </c>
      <c r="F9" s="18">
        <f t="shared" ca="1" si="1"/>
        <v>0</v>
      </c>
      <c r="H9" s="185"/>
      <c r="I9" s="185"/>
      <c r="J9" s="195" t="s">
        <v>91</v>
      </c>
      <c r="K9" s="196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31202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82" t="s">
        <v>159</v>
      </c>
      <c r="C10" s="183"/>
      <c r="D10" s="183"/>
      <c r="E10" s="18">
        <f t="shared" ca="1" si="0"/>
        <v>0</v>
      </c>
      <c r="F10" s="18">
        <f t="shared" ca="1" si="1"/>
        <v>0</v>
      </c>
      <c r="H10" s="185"/>
      <c r="I10" s="186"/>
      <c r="J10" s="195" t="s">
        <v>0</v>
      </c>
      <c r="K10" s="196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31203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88" t="s">
        <v>162</v>
      </c>
      <c r="C11" s="183"/>
      <c r="D11" s="183"/>
      <c r="E11" s="18">
        <f t="shared" ca="1" si="0"/>
        <v>0</v>
      </c>
      <c r="F11" s="18">
        <f t="shared" ca="1" si="1"/>
        <v>0</v>
      </c>
      <c r="H11" s="185"/>
      <c r="I11" s="187" t="s">
        <v>70</v>
      </c>
      <c r="J11" s="187"/>
      <c r="K11" s="187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31204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82" t="s">
        <v>0</v>
      </c>
      <c r="C12" s="183"/>
      <c r="D12" s="183"/>
      <c r="E12" s="18">
        <f t="shared" ca="1" si="0"/>
        <v>0</v>
      </c>
      <c r="F12" s="18">
        <f t="shared" ca="1" si="1"/>
        <v>0</v>
      </c>
      <c r="H12" s="185"/>
      <c r="I12" s="187" t="s">
        <v>165</v>
      </c>
      <c r="J12" s="187"/>
      <c r="K12" s="187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31302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191" t="s">
        <v>168</v>
      </c>
      <c r="C13" s="192"/>
      <c r="D13" s="192"/>
      <c r="E13" s="19">
        <f ca="1">SUM(E7:E12)</f>
        <v>0</v>
      </c>
      <c r="F13" s="19">
        <f ca="1">SUM(F7:F12)</f>
        <v>0</v>
      </c>
      <c r="H13" s="185"/>
      <c r="I13" s="176" t="s">
        <v>111</v>
      </c>
      <c r="J13" s="193"/>
      <c r="K13" s="194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31325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89" t="s">
        <v>171</v>
      </c>
      <c r="D14" s="190"/>
      <c r="E14" s="23">
        <f ca="1">E13-E11</f>
        <v>0</v>
      </c>
      <c r="F14" s="23">
        <f ca="1">F13-F11</f>
        <v>0</v>
      </c>
      <c r="H14" s="186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31328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82" t="s">
        <v>67</v>
      </c>
      <c r="C15" s="183"/>
      <c r="D15" s="183"/>
      <c r="E15" s="18">
        <f ca="1">AF13</f>
        <v>0</v>
      </c>
      <c r="F15" s="18">
        <f ca="1">AF20</f>
        <v>0</v>
      </c>
      <c r="H15" s="200" t="s">
        <v>174</v>
      </c>
      <c r="I15" s="184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31329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98" t="s">
        <v>1</v>
      </c>
      <c r="C16" s="199"/>
      <c r="D16" s="199"/>
      <c r="E16" s="19">
        <f ca="1">SUM(E13,E15)</f>
        <v>0</v>
      </c>
      <c r="F16" s="19">
        <f ca="1">SUM(F13,F15)</f>
        <v>0</v>
      </c>
      <c r="H16" s="201"/>
      <c r="I16" s="185"/>
      <c r="J16" s="185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31364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89" t="s">
        <v>171</v>
      </c>
      <c r="D17" s="190"/>
      <c r="E17" s="23">
        <f ca="1">SUM(E14:E15)</f>
        <v>0</v>
      </c>
      <c r="F17" s="23">
        <f ca="1">SUM(F14:F15)</f>
        <v>0</v>
      </c>
      <c r="H17" s="201"/>
      <c r="I17" s="185"/>
      <c r="J17" s="185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31370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201"/>
      <c r="I18" s="186"/>
      <c r="J18" s="186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31371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201"/>
      <c r="I19" s="184" t="s">
        <v>185</v>
      </c>
      <c r="J19" s="195" t="s">
        <v>101</v>
      </c>
      <c r="K19" s="196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31372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88" t="s">
        <v>188</v>
      </c>
      <c r="C20" s="188"/>
      <c r="D20" s="188"/>
      <c r="E20" s="30">
        <f ca="1">E11</f>
        <v>0</v>
      </c>
      <c r="F20" s="30">
        <f ca="1">F11</f>
        <v>0</v>
      </c>
      <c r="H20" s="201"/>
      <c r="I20" s="185"/>
      <c r="J20" s="195" t="s">
        <v>103</v>
      </c>
      <c r="K20" s="196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31384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88" t="s">
        <v>191</v>
      </c>
      <c r="C21" s="182"/>
      <c r="D21" s="182"/>
      <c r="E21" s="30">
        <f ca="1">L12+L27</f>
        <v>0</v>
      </c>
      <c r="F21" s="30">
        <f ca="1">M12+M27</f>
        <v>0</v>
      </c>
      <c r="H21" s="201"/>
      <c r="I21" s="186"/>
      <c r="J21" s="195" t="s">
        <v>105</v>
      </c>
      <c r="K21" s="196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31386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201"/>
      <c r="I22" s="195" t="s">
        <v>75</v>
      </c>
      <c r="J22" s="197"/>
      <c r="K22" s="196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31389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201"/>
      <c r="I23" s="184" t="s">
        <v>197</v>
      </c>
      <c r="J23" s="176" t="s">
        <v>101</v>
      </c>
      <c r="K23" s="194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31390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201"/>
      <c r="I24" s="185"/>
      <c r="J24" s="195" t="s">
        <v>103</v>
      </c>
      <c r="K24" s="196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31401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201"/>
      <c r="I25" s="185"/>
      <c r="J25" s="195" t="s">
        <v>105</v>
      </c>
      <c r="K25" s="196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31402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201"/>
      <c r="I26" s="186"/>
      <c r="J26" s="203" t="s">
        <v>0</v>
      </c>
      <c r="K26" s="204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31403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201"/>
      <c r="I27" s="195" t="s">
        <v>165</v>
      </c>
      <c r="J27" s="197"/>
      <c r="K27" s="196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31812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201"/>
      <c r="I28" s="195" t="s">
        <v>34</v>
      </c>
      <c r="J28" s="197"/>
      <c r="K28" s="196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31825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201"/>
      <c r="I29" s="176" t="s">
        <v>111</v>
      </c>
      <c r="J29" s="193"/>
      <c r="K29" s="194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31827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202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31829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95" t="s">
        <v>0</v>
      </c>
      <c r="I31" s="197"/>
      <c r="J31" s="197"/>
      <c r="K31" s="196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31835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76" t="s">
        <v>1</v>
      </c>
      <c r="I32" s="193"/>
      <c r="J32" s="193"/>
      <c r="K32" s="194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>
        <f>+'廃棄物事業経費（歳入）'!B32</f>
        <v>0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>
        <f>+'廃棄物事業経費（歳入）'!B33</f>
        <v>0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>
        <f>+'廃棄物事業経費（歳入）'!B34</f>
        <v>0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>
        <f>+'廃棄物事業経費（歳入）'!B35</f>
        <v>0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>
        <f>+'廃棄物事業経費（歳入）'!B36</f>
        <v>0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>
        <f>+'廃棄物事業経費（歳入）'!B37</f>
        <v>0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>
        <f>+'廃棄物事業経費（歳入）'!B38</f>
        <v>0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>
        <f>+'廃棄物事業経費（歳入）'!B39</f>
        <v>0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>
        <f>+'廃棄物事業経費（歳入）'!B40</f>
        <v>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>
        <f>+'廃棄物事業経費（歳入）'!B41</f>
        <v>0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>
        <f>+'廃棄物事業経費（歳入）'!B42</f>
        <v>0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>
        <f>+'廃棄物事業経費（歳入）'!B43</f>
        <v>0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>
        <f>+'廃棄物事業経費（歳入）'!B44</f>
        <v>0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2015-10-13T05:25:08Z</cp:lastPrinted>
  <dcterms:created xsi:type="dcterms:W3CDTF">2008-01-24T06:28:57Z</dcterms:created>
  <dcterms:modified xsi:type="dcterms:W3CDTF">2020-02-18T06:03:16Z</dcterms:modified>
</cp:coreProperties>
</file>