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0" documentId="13_ncr:1_{7B2143B0-277B-41F6-A369-07BDE4E9D3BF}" xr6:coauthVersionLast="47" xr6:coauthVersionMax="47" xr10:uidLastSave="{00000000-0000-0000-0000-000000000000}"/>
  <bookViews>
    <workbookView xWindow="-120" yWindow="-120" windowWidth="29040" windowHeight="15840" tabRatio="820" activeTab="3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externalReferences>
    <externalReference r:id="rId10"/>
  </externalReference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0" i="3" l="1"/>
  <c r="AC20" i="3"/>
  <c r="Z20" i="3"/>
  <c r="R20" i="3"/>
  <c r="P20" i="3" s="1"/>
  <c r="O20" i="3"/>
  <c r="N20" i="3"/>
  <c r="F20" i="3"/>
  <c r="E20" i="3"/>
  <c r="D20" i="3" s="1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R9" i="5" s="1"/>
  <c r="O9" i="5" s="1"/>
  <c r="CS10" i="5"/>
  <c r="CS11" i="5"/>
  <c r="CS12" i="5"/>
  <c r="CS13" i="5"/>
  <c r="CS14" i="5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S26" i="5"/>
  <c r="CS27" i="5"/>
  <c r="CS28" i="5"/>
  <c r="CS29" i="5"/>
  <c r="CS30" i="5"/>
  <c r="CS31" i="5"/>
  <c r="CS32" i="5"/>
  <c r="CS33" i="5"/>
  <c r="CR33" i="5" s="1"/>
  <c r="O33" i="5" s="1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J38" i="5" s="1"/>
  <c r="N38" i="5" s="1"/>
  <c r="CL39" i="5"/>
  <c r="CL40" i="5"/>
  <c r="CL41" i="5"/>
  <c r="CL42" i="5"/>
  <c r="CK8" i="5"/>
  <c r="CK9" i="5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J27" i="5" s="1"/>
  <c r="N27" i="5" s="1"/>
  <c r="CK28" i="5"/>
  <c r="CK29" i="5"/>
  <c r="CK30" i="5"/>
  <c r="CK31" i="5"/>
  <c r="CK32" i="5"/>
  <c r="CK33" i="5"/>
  <c r="CK34" i="5"/>
  <c r="CK35" i="5"/>
  <c r="CK36" i="5"/>
  <c r="CK37" i="5"/>
  <c r="CK38" i="5"/>
  <c r="CK39" i="5"/>
  <c r="CJ39" i="5" s="1"/>
  <c r="CK40" i="5"/>
  <c r="CK41" i="5"/>
  <c r="CK42" i="5"/>
  <c r="CJ34" i="5"/>
  <c r="N3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B8" i="5" s="1"/>
  <c r="M8" i="5" s="1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M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D41" i="5"/>
  <c r="CD42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C30" i="5"/>
  <c r="CC31" i="5"/>
  <c r="CC32" i="5"/>
  <c r="CC33" i="5"/>
  <c r="CC34" i="5"/>
  <c r="CC35" i="5"/>
  <c r="CB35" i="5" s="1"/>
  <c r="M35" i="5" s="1"/>
  <c r="CC36" i="5"/>
  <c r="CC37" i="5"/>
  <c r="CC38" i="5"/>
  <c r="CC39" i="5"/>
  <c r="CC40" i="5"/>
  <c r="CC41" i="5"/>
  <c r="CC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42" i="5" s="1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O27" i="5"/>
  <c r="BO28" i="5"/>
  <c r="BO29" i="5"/>
  <c r="BO30" i="5"/>
  <c r="BL30" i="5" s="1"/>
  <c r="K30" i="5" s="1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L37" i="5" s="1"/>
  <c r="K37" i="5" s="1"/>
  <c r="BN38" i="5"/>
  <c r="BN39" i="5"/>
  <c r="BN40" i="5"/>
  <c r="BN41" i="5"/>
  <c r="BN42" i="5"/>
  <c r="BM8" i="5"/>
  <c r="BL8" i="5" s="1"/>
  <c r="K8" i="5" s="1"/>
  <c r="BM9" i="5"/>
  <c r="BM10" i="5"/>
  <c r="BM11" i="5"/>
  <c r="BM12" i="5"/>
  <c r="BM13" i="5"/>
  <c r="BM14" i="5"/>
  <c r="BM15" i="5"/>
  <c r="BM16" i="5"/>
  <c r="BM17" i="5"/>
  <c r="BM18" i="5"/>
  <c r="BM19" i="5"/>
  <c r="BM20" i="5"/>
  <c r="BL20" i="5" s="1"/>
  <c r="K20" i="5" s="1"/>
  <c r="BM21" i="5"/>
  <c r="BM22" i="5"/>
  <c r="BM23" i="5"/>
  <c r="BM24" i="5"/>
  <c r="BM25" i="5"/>
  <c r="BM26" i="5"/>
  <c r="BM27" i="5"/>
  <c r="BM28" i="5"/>
  <c r="BM29" i="5"/>
  <c r="BM30" i="5"/>
  <c r="BM31" i="5"/>
  <c r="BM32" i="5"/>
  <c r="BL32" i="5" s="1"/>
  <c r="K32" i="5" s="1"/>
  <c r="BM33" i="5"/>
  <c r="BM34" i="5"/>
  <c r="BM35" i="5"/>
  <c r="BM36" i="5"/>
  <c r="BM37" i="5"/>
  <c r="BM38" i="5"/>
  <c r="BM39" i="5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D8" i="5" s="1"/>
  <c r="J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V32" i="5" s="1"/>
  <c r="I32" i="5" s="1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V10" i="5" s="1"/>
  <c r="I10" i="5" s="1"/>
  <c r="AX11" i="5"/>
  <c r="AX12" i="5"/>
  <c r="AX13" i="5"/>
  <c r="AX14" i="5"/>
  <c r="AX15" i="5"/>
  <c r="AX16" i="5"/>
  <c r="AX17" i="5"/>
  <c r="AX18" i="5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X41" i="5"/>
  <c r="AX42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W41" i="5"/>
  <c r="AW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N42" i="5" s="1"/>
  <c r="H42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P41" i="5"/>
  <c r="AP42" i="5"/>
  <c r="AO8" i="5"/>
  <c r="AO9" i="5"/>
  <c r="AN9" i="5" s="1"/>
  <c r="H9" i="5" s="1"/>
  <c r="AO10" i="5"/>
  <c r="AO11" i="5"/>
  <c r="AO12" i="5"/>
  <c r="AO13" i="5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O28" i="5"/>
  <c r="AO29" i="5"/>
  <c r="AO30" i="5"/>
  <c r="AO31" i="5"/>
  <c r="AO32" i="5"/>
  <c r="AO33" i="5"/>
  <c r="AN33" i="5" s="1"/>
  <c r="H33" i="5" s="1"/>
  <c r="AO34" i="5"/>
  <c r="AO35" i="5"/>
  <c r="AO36" i="5"/>
  <c r="AO37" i="5"/>
  <c r="AO38" i="5"/>
  <c r="AO39" i="5"/>
  <c r="AO40" i="5"/>
  <c r="AO41" i="5"/>
  <c r="AO42" i="5"/>
  <c r="AN29" i="5"/>
  <c r="H29" i="5" s="1"/>
  <c r="AN41" i="5"/>
  <c r="H4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F37" i="5" s="1"/>
  <c r="G37" i="5" s="1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G24" i="5"/>
  <c r="AG25" i="5"/>
  <c r="AG26" i="5"/>
  <c r="AG27" i="5"/>
  <c r="AG28" i="5"/>
  <c r="AG29" i="5"/>
  <c r="AF29" i="5" s="1"/>
  <c r="G29" i="5" s="1"/>
  <c r="AG30" i="5"/>
  <c r="AG31" i="5"/>
  <c r="AG32" i="5"/>
  <c r="AG33" i="5"/>
  <c r="AG34" i="5"/>
  <c r="AG35" i="5"/>
  <c r="AG36" i="5"/>
  <c r="AG37" i="5"/>
  <c r="AG38" i="5"/>
  <c r="AG39" i="5"/>
  <c r="AG40" i="5"/>
  <c r="AG41" i="5"/>
  <c r="AF41" i="5" s="1"/>
  <c r="G41" i="5" s="1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42" i="5" s="1"/>
  <c r="E4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P16" i="5" s="1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P21" i="5"/>
  <c r="N3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D33" i="9" s="1"/>
  <c r="AT33" i="4" s="1"/>
  <c r="D33" i="4" s="1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BN8" i="4" s="1"/>
  <c r="X8" i="4" s="1"/>
  <c r="X9" i="9"/>
  <c r="X10" i="9"/>
  <c r="X11" i="9"/>
  <c r="BN11" i="4" s="1"/>
  <c r="X11" i="4" s="1"/>
  <c r="X12" i="9"/>
  <c r="BN12" i="4" s="1"/>
  <c r="X12" i="4" s="1"/>
  <c r="X13" i="9"/>
  <c r="BN13" i="4" s="1"/>
  <c r="X14" i="9"/>
  <c r="X15" i="9"/>
  <c r="X16" i="9"/>
  <c r="BN16" i="4" s="1"/>
  <c r="X16" i="4" s="1"/>
  <c r="X17" i="9"/>
  <c r="X18" i="9"/>
  <c r="BN18" i="4" s="1"/>
  <c r="X18" i="4" s="1"/>
  <c r="X19" i="9"/>
  <c r="BN19" i="4" s="1"/>
  <c r="X19" i="4" s="1"/>
  <c r="X20" i="9"/>
  <c r="BN20" i="4" s="1"/>
  <c r="X21" i="9"/>
  <c r="X22" i="9"/>
  <c r="X23" i="9"/>
  <c r="BN23" i="4" s="1"/>
  <c r="X23" i="4" s="1"/>
  <c r="X24" i="9"/>
  <c r="BN24" i="4" s="1"/>
  <c r="X24" i="4" s="1"/>
  <c r="X25" i="9"/>
  <c r="BN25" i="4" s="1"/>
  <c r="X26" i="9"/>
  <c r="X27" i="9"/>
  <c r="X28" i="9"/>
  <c r="BN28" i="4" s="1"/>
  <c r="X29" i="9"/>
  <c r="X30" i="9"/>
  <c r="BN30" i="4" s="1"/>
  <c r="X30" i="4" s="1"/>
  <c r="X31" i="9"/>
  <c r="BN31" i="4" s="1"/>
  <c r="X31" i="4" s="1"/>
  <c r="X32" i="9"/>
  <c r="BN32" i="4" s="1"/>
  <c r="X33" i="9"/>
  <c r="X34" i="9"/>
  <c r="X35" i="9"/>
  <c r="BN35" i="4" s="1"/>
  <c r="X36" i="9"/>
  <c r="BN36" i="4" s="1"/>
  <c r="X36" i="4" s="1"/>
  <c r="X37" i="9"/>
  <c r="BN37" i="4" s="1"/>
  <c r="X37" i="4" s="1"/>
  <c r="X38" i="9"/>
  <c r="X39" i="9"/>
  <c r="BN39" i="4" s="1"/>
  <c r="X39" i="4" s="1"/>
  <c r="X40" i="9"/>
  <c r="BN40" i="4" s="1"/>
  <c r="X41" i="9"/>
  <c r="X42" i="9"/>
  <c r="BN42" i="4" s="1"/>
  <c r="X42" i="4" s="1"/>
  <c r="W8" i="9"/>
  <c r="BM8" i="4" s="1"/>
  <c r="W8" i="4" s="1"/>
  <c r="W9" i="9"/>
  <c r="BM9" i="4" s="1"/>
  <c r="W10" i="9"/>
  <c r="W11" i="9"/>
  <c r="W12" i="9"/>
  <c r="BM12" i="4" s="1"/>
  <c r="W12" i="4" s="1"/>
  <c r="W13" i="9"/>
  <c r="BM13" i="4" s="1"/>
  <c r="W14" i="9"/>
  <c r="BM14" i="4" s="1"/>
  <c r="W14" i="4" s="1"/>
  <c r="W15" i="9"/>
  <c r="W16" i="9"/>
  <c r="BM16" i="4" s="1"/>
  <c r="W16" i="4" s="1"/>
  <c r="W17" i="9"/>
  <c r="BM17" i="4" s="1"/>
  <c r="W18" i="9"/>
  <c r="W19" i="9"/>
  <c r="BM19" i="4" s="1"/>
  <c r="W19" i="4" s="1"/>
  <c r="W20" i="9"/>
  <c r="BM20" i="4" s="1"/>
  <c r="W20" i="4" s="1"/>
  <c r="W21" i="9"/>
  <c r="BM21" i="4" s="1"/>
  <c r="W21" i="4" s="1"/>
  <c r="W22" i="9"/>
  <c r="W23" i="9"/>
  <c r="W24" i="9"/>
  <c r="BM24" i="4" s="1"/>
  <c r="W24" i="4" s="1"/>
  <c r="W25" i="9"/>
  <c r="BM25" i="4" s="1"/>
  <c r="W25" i="4" s="1"/>
  <c r="W26" i="9"/>
  <c r="BM26" i="4" s="1"/>
  <c r="W26" i="4" s="1"/>
  <c r="W27" i="9"/>
  <c r="W28" i="9"/>
  <c r="BM28" i="4" s="1"/>
  <c r="W28" i="4" s="1"/>
  <c r="W29" i="9"/>
  <c r="BM29" i="4" s="1"/>
  <c r="W30" i="9"/>
  <c r="W31" i="9"/>
  <c r="BM31" i="4" s="1"/>
  <c r="W31" i="4" s="1"/>
  <c r="W32" i="9"/>
  <c r="BM32" i="4" s="1"/>
  <c r="W32" i="4" s="1"/>
  <c r="W33" i="9"/>
  <c r="BM33" i="4" s="1"/>
  <c r="W34" i="9"/>
  <c r="W35" i="9"/>
  <c r="W36" i="9"/>
  <c r="BM36" i="4" s="1"/>
  <c r="W36" i="4" s="1"/>
  <c r="W37" i="9"/>
  <c r="BM37" i="4" s="1"/>
  <c r="W37" i="4" s="1"/>
  <c r="W38" i="9"/>
  <c r="BM38" i="4" s="1"/>
  <c r="W38" i="4" s="1"/>
  <c r="W39" i="9"/>
  <c r="W40" i="9"/>
  <c r="BM40" i="4" s="1"/>
  <c r="W40" i="4" s="1"/>
  <c r="W41" i="9"/>
  <c r="BM41" i="4" s="1"/>
  <c r="W42" i="9"/>
  <c r="V8" i="9"/>
  <c r="BL8" i="4" s="1"/>
  <c r="V8" i="4" s="1"/>
  <c r="V9" i="9"/>
  <c r="BL9" i="4" s="1"/>
  <c r="V9" i="4" s="1"/>
  <c r="V10" i="9"/>
  <c r="BL10" i="4" s="1"/>
  <c r="V10" i="4" s="1"/>
  <c r="V11" i="9"/>
  <c r="V12" i="9"/>
  <c r="V13" i="9"/>
  <c r="BL13" i="4" s="1"/>
  <c r="V14" i="9"/>
  <c r="BL14" i="4" s="1"/>
  <c r="V14" i="4" s="1"/>
  <c r="V15" i="9"/>
  <c r="BL15" i="4" s="1"/>
  <c r="V15" i="4" s="1"/>
  <c r="V16" i="9"/>
  <c r="V17" i="9"/>
  <c r="BL17" i="4" s="1"/>
  <c r="V17" i="4" s="1"/>
  <c r="V18" i="9"/>
  <c r="BL18" i="4" s="1"/>
  <c r="V19" i="9"/>
  <c r="V20" i="9"/>
  <c r="BL20" i="4" s="1"/>
  <c r="V20" i="4" s="1"/>
  <c r="V21" i="9"/>
  <c r="BL21" i="4" s="1"/>
  <c r="V22" i="9"/>
  <c r="BL22" i="4" s="1"/>
  <c r="V23" i="9"/>
  <c r="V24" i="9"/>
  <c r="V25" i="9"/>
  <c r="V26" i="9"/>
  <c r="BL26" i="4" s="1"/>
  <c r="V26" i="4" s="1"/>
  <c r="V27" i="9"/>
  <c r="BL27" i="4" s="1"/>
  <c r="V27" i="4" s="1"/>
  <c r="V28" i="9"/>
  <c r="V29" i="9"/>
  <c r="BL29" i="4" s="1"/>
  <c r="V29" i="4" s="1"/>
  <c r="V30" i="9"/>
  <c r="BL30" i="4" s="1"/>
  <c r="V30" i="4" s="1"/>
  <c r="V31" i="9"/>
  <c r="V32" i="9"/>
  <c r="BL32" i="4" s="1"/>
  <c r="V32" i="4" s="1"/>
  <c r="V33" i="9"/>
  <c r="BL33" i="4" s="1"/>
  <c r="V34" i="9"/>
  <c r="BL34" i="4" s="1"/>
  <c r="V35" i="9"/>
  <c r="V36" i="9"/>
  <c r="V37" i="9"/>
  <c r="V38" i="9"/>
  <c r="BL38" i="4" s="1"/>
  <c r="V38" i="4" s="1"/>
  <c r="V39" i="9"/>
  <c r="BL39" i="4" s="1"/>
  <c r="V39" i="4" s="1"/>
  <c r="V40" i="9"/>
  <c r="V41" i="9"/>
  <c r="BL41" i="4" s="1"/>
  <c r="V41" i="4" s="1"/>
  <c r="V42" i="9"/>
  <c r="BL42" i="4" s="1"/>
  <c r="U8" i="9"/>
  <c r="U9" i="9"/>
  <c r="BK9" i="4" s="1"/>
  <c r="U9" i="4" s="1"/>
  <c r="U10" i="9"/>
  <c r="BK10" i="4" s="1"/>
  <c r="U10" i="4" s="1"/>
  <c r="U11" i="9"/>
  <c r="BK11" i="4" s="1"/>
  <c r="U12" i="9"/>
  <c r="U13" i="9"/>
  <c r="U14" i="9"/>
  <c r="BK14" i="4" s="1"/>
  <c r="U15" i="9"/>
  <c r="BK15" i="4" s="1"/>
  <c r="U15" i="4" s="1"/>
  <c r="U16" i="9"/>
  <c r="BK16" i="4" s="1"/>
  <c r="U17" i="9"/>
  <c r="U18" i="9"/>
  <c r="BK18" i="4" s="1"/>
  <c r="U18" i="4" s="1"/>
  <c r="U19" i="9"/>
  <c r="BK19" i="4" s="1"/>
  <c r="U19" i="4" s="1"/>
  <c r="U20" i="9"/>
  <c r="U21" i="9"/>
  <c r="BK21" i="4" s="1"/>
  <c r="U21" i="4" s="1"/>
  <c r="U22" i="9"/>
  <c r="BK22" i="4" s="1"/>
  <c r="U22" i="4" s="1"/>
  <c r="U23" i="9"/>
  <c r="BK23" i="4" s="1"/>
  <c r="U24" i="9"/>
  <c r="U25" i="9"/>
  <c r="U26" i="9"/>
  <c r="BK26" i="4" s="1"/>
  <c r="U26" i="4" s="1"/>
  <c r="U27" i="9"/>
  <c r="BK27" i="4" s="1"/>
  <c r="U27" i="4" s="1"/>
  <c r="U28" i="9"/>
  <c r="BK28" i="4" s="1"/>
  <c r="U28" i="4" s="1"/>
  <c r="U29" i="9"/>
  <c r="U30" i="9"/>
  <c r="BK30" i="4" s="1"/>
  <c r="U30" i="4" s="1"/>
  <c r="U31" i="9"/>
  <c r="BK31" i="4" s="1"/>
  <c r="U32" i="9"/>
  <c r="U33" i="9"/>
  <c r="BK33" i="4" s="1"/>
  <c r="U34" i="9"/>
  <c r="BK34" i="4" s="1"/>
  <c r="U34" i="4" s="1"/>
  <c r="U35" i="9"/>
  <c r="BK35" i="4" s="1"/>
  <c r="U36" i="9"/>
  <c r="U37" i="9"/>
  <c r="U38" i="9"/>
  <c r="U39" i="9"/>
  <c r="BK39" i="4" s="1"/>
  <c r="U39" i="4" s="1"/>
  <c r="U40" i="9"/>
  <c r="BK40" i="4" s="1"/>
  <c r="U40" i="4" s="1"/>
  <c r="U41" i="9"/>
  <c r="U42" i="9"/>
  <c r="BK42" i="4" s="1"/>
  <c r="T8" i="9"/>
  <c r="BJ8" i="4" s="1"/>
  <c r="T9" i="9"/>
  <c r="T10" i="9"/>
  <c r="BJ10" i="4" s="1"/>
  <c r="T10" i="4" s="1"/>
  <c r="T11" i="9"/>
  <c r="BJ11" i="4" s="1"/>
  <c r="T11" i="4" s="1"/>
  <c r="T12" i="9"/>
  <c r="BJ12" i="4" s="1"/>
  <c r="T13" i="9"/>
  <c r="T14" i="9"/>
  <c r="T15" i="9"/>
  <c r="BJ15" i="4" s="1"/>
  <c r="T15" i="4" s="1"/>
  <c r="T16" i="9"/>
  <c r="BJ16" i="4" s="1"/>
  <c r="T16" i="4" s="1"/>
  <c r="T17" i="9"/>
  <c r="BJ17" i="4" s="1"/>
  <c r="T17" i="4" s="1"/>
  <c r="T18" i="9"/>
  <c r="T19" i="9"/>
  <c r="BJ19" i="4" s="1"/>
  <c r="T19" i="4" s="1"/>
  <c r="T20" i="9"/>
  <c r="BJ20" i="4" s="1"/>
  <c r="T21" i="9"/>
  <c r="T22" i="9"/>
  <c r="BJ22" i="4" s="1"/>
  <c r="T22" i="4" s="1"/>
  <c r="T23" i="9"/>
  <c r="BJ23" i="4" s="1"/>
  <c r="T23" i="4" s="1"/>
  <c r="T24" i="9"/>
  <c r="BJ24" i="4" s="1"/>
  <c r="T24" i="4" s="1"/>
  <c r="T25" i="9"/>
  <c r="T26" i="9"/>
  <c r="T27" i="9"/>
  <c r="BJ27" i="4" s="1"/>
  <c r="T27" i="4" s="1"/>
  <c r="T28" i="9"/>
  <c r="BJ28" i="4" s="1"/>
  <c r="T29" i="9"/>
  <c r="BJ29" i="4" s="1"/>
  <c r="T29" i="4" s="1"/>
  <c r="T30" i="9"/>
  <c r="T31" i="9"/>
  <c r="BJ31" i="4" s="1"/>
  <c r="T32" i="9"/>
  <c r="BJ32" i="4" s="1"/>
  <c r="T33" i="9"/>
  <c r="T34" i="9"/>
  <c r="BJ34" i="4" s="1"/>
  <c r="T34" i="4" s="1"/>
  <c r="T35" i="9"/>
  <c r="BJ35" i="4" s="1"/>
  <c r="T36" i="9"/>
  <c r="BJ36" i="4" s="1"/>
  <c r="T37" i="9"/>
  <c r="T38" i="9"/>
  <c r="T39" i="9"/>
  <c r="BJ39" i="4" s="1"/>
  <c r="T39" i="4" s="1"/>
  <c r="T40" i="9"/>
  <c r="BJ40" i="4" s="1"/>
  <c r="T40" i="4" s="1"/>
  <c r="T41" i="9"/>
  <c r="BJ41" i="4" s="1"/>
  <c r="T41" i="4" s="1"/>
  <c r="T42" i="9"/>
  <c r="S8" i="9"/>
  <c r="BI8" i="4" s="1"/>
  <c r="S9" i="9"/>
  <c r="BI9" i="4" s="1"/>
  <c r="S9" i="4" s="1"/>
  <c r="S10" i="9"/>
  <c r="S11" i="9"/>
  <c r="BI11" i="4" s="1"/>
  <c r="S11" i="4" s="1"/>
  <c r="S12" i="9"/>
  <c r="BI12" i="4" s="1"/>
  <c r="S12" i="4" s="1"/>
  <c r="S13" i="9"/>
  <c r="BI13" i="4" s="1"/>
  <c r="S13" i="4" s="1"/>
  <c r="S14" i="9"/>
  <c r="S15" i="9"/>
  <c r="S16" i="9"/>
  <c r="BI16" i="4" s="1"/>
  <c r="S16" i="4" s="1"/>
  <c r="S17" i="9"/>
  <c r="BI17" i="4" s="1"/>
  <c r="S17" i="4" s="1"/>
  <c r="S18" i="9"/>
  <c r="BI18" i="4" s="1"/>
  <c r="S18" i="4" s="1"/>
  <c r="S19" i="9"/>
  <c r="S20" i="9"/>
  <c r="BI20" i="4" s="1"/>
  <c r="S21" i="9"/>
  <c r="BI21" i="4" s="1"/>
  <c r="S22" i="9"/>
  <c r="S23" i="9"/>
  <c r="BI23" i="4" s="1"/>
  <c r="S23" i="4" s="1"/>
  <c r="S24" i="9"/>
  <c r="BI24" i="4" s="1"/>
  <c r="S24" i="4" s="1"/>
  <c r="S25" i="9"/>
  <c r="BI25" i="4" s="1"/>
  <c r="S26" i="9"/>
  <c r="S27" i="9"/>
  <c r="S28" i="9"/>
  <c r="BI28" i="4" s="1"/>
  <c r="S28" i="4" s="1"/>
  <c r="S29" i="9"/>
  <c r="BI29" i="4" s="1"/>
  <c r="S29" i="4" s="1"/>
  <c r="S30" i="9"/>
  <c r="BI30" i="4" s="1"/>
  <c r="S30" i="4" s="1"/>
  <c r="S31" i="9"/>
  <c r="S32" i="9"/>
  <c r="BI32" i="4" s="1"/>
  <c r="S33" i="9"/>
  <c r="BI33" i="4" s="1"/>
  <c r="S33" i="4" s="1"/>
  <c r="S34" i="9"/>
  <c r="S35" i="9"/>
  <c r="BI35" i="4" s="1"/>
  <c r="S35" i="4" s="1"/>
  <c r="S36" i="9"/>
  <c r="BI36" i="4" s="1"/>
  <c r="S36" i="4" s="1"/>
  <c r="S37" i="9"/>
  <c r="BI37" i="4" s="1"/>
  <c r="S38" i="9"/>
  <c r="S39" i="9"/>
  <c r="S40" i="9"/>
  <c r="BI40" i="4" s="1"/>
  <c r="S40" i="4" s="1"/>
  <c r="S41" i="9"/>
  <c r="BI41" i="4" s="1"/>
  <c r="S41" i="4" s="1"/>
  <c r="S42" i="9"/>
  <c r="BI42" i="4" s="1"/>
  <c r="S42" i="4" s="1"/>
  <c r="R8" i="9"/>
  <c r="R9" i="9"/>
  <c r="BH9" i="4" s="1"/>
  <c r="R10" i="9"/>
  <c r="BH10" i="4" s="1"/>
  <c r="R11" i="9"/>
  <c r="R12" i="9"/>
  <c r="BH12" i="4" s="1"/>
  <c r="R12" i="4" s="1"/>
  <c r="R13" i="9"/>
  <c r="BH13" i="4" s="1"/>
  <c r="R13" i="4" s="1"/>
  <c r="R14" i="9"/>
  <c r="BH14" i="4" s="1"/>
  <c r="R15" i="9"/>
  <c r="R16" i="9"/>
  <c r="R17" i="9"/>
  <c r="BH17" i="4" s="1"/>
  <c r="R17" i="4" s="1"/>
  <c r="R18" i="9"/>
  <c r="BH18" i="4" s="1"/>
  <c r="R18" i="4" s="1"/>
  <c r="R19" i="9"/>
  <c r="BH19" i="4" s="1"/>
  <c r="R19" i="4" s="1"/>
  <c r="R20" i="9"/>
  <c r="R21" i="9"/>
  <c r="BH21" i="4" s="1"/>
  <c r="R21" i="4" s="1"/>
  <c r="R22" i="9"/>
  <c r="BH22" i="4" s="1"/>
  <c r="R23" i="9"/>
  <c r="R24" i="9"/>
  <c r="BH24" i="4" s="1"/>
  <c r="R24" i="4" s="1"/>
  <c r="R25" i="9"/>
  <c r="BH25" i="4" s="1"/>
  <c r="R25" i="4" s="1"/>
  <c r="R26" i="9"/>
  <c r="BH26" i="4" s="1"/>
  <c r="R27" i="9"/>
  <c r="R28" i="9"/>
  <c r="R29" i="9"/>
  <c r="BH29" i="4" s="1"/>
  <c r="R29" i="4" s="1"/>
  <c r="R30" i="9"/>
  <c r="BH30" i="4" s="1"/>
  <c r="R31" i="9"/>
  <c r="BH31" i="4" s="1"/>
  <c r="R31" i="4" s="1"/>
  <c r="R32" i="9"/>
  <c r="R33" i="9"/>
  <c r="BH33" i="4" s="1"/>
  <c r="R33" i="4" s="1"/>
  <c r="R34" i="9"/>
  <c r="BH34" i="4" s="1"/>
  <c r="R35" i="9"/>
  <c r="R36" i="9"/>
  <c r="BH36" i="4" s="1"/>
  <c r="R36" i="4" s="1"/>
  <c r="R37" i="9"/>
  <c r="BH37" i="4" s="1"/>
  <c r="R37" i="4" s="1"/>
  <c r="R38" i="9"/>
  <c r="BH38" i="4" s="1"/>
  <c r="R38" i="4" s="1"/>
  <c r="R39" i="9"/>
  <c r="R40" i="9"/>
  <c r="R41" i="9"/>
  <c r="BH41" i="4" s="1"/>
  <c r="R41" i="4" s="1"/>
  <c r="R42" i="9"/>
  <c r="BH42" i="4" s="1"/>
  <c r="R42" i="4" s="1"/>
  <c r="Q8" i="9"/>
  <c r="BG8" i="4" s="1"/>
  <c r="Q8" i="4" s="1"/>
  <c r="Q9" i="9"/>
  <c r="Q10" i="9"/>
  <c r="BG10" i="4" s="1"/>
  <c r="Q10" i="4" s="1"/>
  <c r="Q11" i="9"/>
  <c r="BG11" i="4" s="1"/>
  <c r="Q12" i="9"/>
  <c r="Q13" i="9"/>
  <c r="BG13" i="4" s="1"/>
  <c r="Q13" i="4" s="1"/>
  <c r="Q14" i="9"/>
  <c r="BG14" i="4" s="1"/>
  <c r="Q14" i="4" s="1"/>
  <c r="Q15" i="9"/>
  <c r="BG15" i="4" s="1"/>
  <c r="Q16" i="9"/>
  <c r="Q17" i="9"/>
  <c r="Q18" i="9"/>
  <c r="BG18" i="4" s="1"/>
  <c r="Q18" i="4" s="1"/>
  <c r="Q19" i="9"/>
  <c r="BG19" i="4" s="1"/>
  <c r="Q19" i="4" s="1"/>
  <c r="Q20" i="9"/>
  <c r="BG20" i="4" s="1"/>
  <c r="Q21" i="9"/>
  <c r="Q22" i="9"/>
  <c r="Q23" i="9"/>
  <c r="BG23" i="4" s="1"/>
  <c r="Q24" i="9"/>
  <c r="Q25" i="9"/>
  <c r="BG25" i="4" s="1"/>
  <c r="Q25" i="4" s="1"/>
  <c r="Q26" i="9"/>
  <c r="BG26" i="4" s="1"/>
  <c r="Q26" i="4" s="1"/>
  <c r="Q27" i="9"/>
  <c r="BG27" i="4" s="1"/>
  <c r="Q27" i="4" s="1"/>
  <c r="Q28" i="9"/>
  <c r="Q29" i="9"/>
  <c r="Q30" i="9"/>
  <c r="BG30" i="4" s="1"/>
  <c r="Q31" i="9"/>
  <c r="BG31" i="4" s="1"/>
  <c r="Q31" i="4" s="1"/>
  <c r="Q32" i="9"/>
  <c r="BG32" i="4" s="1"/>
  <c r="Q32" i="4" s="1"/>
  <c r="Q33" i="9"/>
  <c r="Q34" i="9"/>
  <c r="Q35" i="9"/>
  <c r="BG35" i="4" s="1"/>
  <c r="Q36" i="9"/>
  <c r="Q37" i="9"/>
  <c r="BG37" i="4" s="1"/>
  <c r="Q37" i="4" s="1"/>
  <c r="Q38" i="9"/>
  <c r="BG38" i="4" s="1"/>
  <c r="Q38" i="4" s="1"/>
  <c r="Q39" i="9"/>
  <c r="BG39" i="4" s="1"/>
  <c r="Q40" i="9"/>
  <c r="Q41" i="9"/>
  <c r="Q42" i="9"/>
  <c r="BG42" i="4" s="1"/>
  <c r="Q42" i="4" s="1"/>
  <c r="P8" i="9"/>
  <c r="BF8" i="4" s="1"/>
  <c r="P8" i="4" s="1"/>
  <c r="P9" i="9"/>
  <c r="BF9" i="4" s="1"/>
  <c r="P9" i="4" s="1"/>
  <c r="P10" i="9"/>
  <c r="P11" i="9"/>
  <c r="BF11" i="4" s="1"/>
  <c r="P12" i="9"/>
  <c r="BF12" i="4" s="1"/>
  <c r="P12" i="4" s="1"/>
  <c r="P13" i="9"/>
  <c r="P14" i="9"/>
  <c r="BF14" i="4" s="1"/>
  <c r="P14" i="4" s="1"/>
  <c r="P15" i="9"/>
  <c r="BF15" i="4" s="1"/>
  <c r="P15" i="4" s="1"/>
  <c r="P16" i="9"/>
  <c r="BF16" i="4" s="1"/>
  <c r="P16" i="4" s="1"/>
  <c r="P17" i="9"/>
  <c r="P18" i="9"/>
  <c r="P19" i="9"/>
  <c r="BF19" i="4" s="1"/>
  <c r="P19" i="4" s="1"/>
  <c r="P20" i="9"/>
  <c r="BF20" i="4" s="1"/>
  <c r="P20" i="4" s="1"/>
  <c r="P21" i="9"/>
  <c r="BF21" i="4" s="1"/>
  <c r="P21" i="4" s="1"/>
  <c r="P22" i="9"/>
  <c r="P23" i="9"/>
  <c r="BF23" i="4" s="1"/>
  <c r="P24" i="9"/>
  <c r="BF24" i="4" s="1"/>
  <c r="P25" i="9"/>
  <c r="P26" i="9"/>
  <c r="BF26" i="4" s="1"/>
  <c r="P26" i="4" s="1"/>
  <c r="P27" i="9"/>
  <c r="BF27" i="4" s="1"/>
  <c r="P27" i="4" s="1"/>
  <c r="P28" i="9"/>
  <c r="BF28" i="4" s="1"/>
  <c r="P29" i="9"/>
  <c r="P30" i="9"/>
  <c r="P31" i="9"/>
  <c r="BF31" i="4" s="1"/>
  <c r="P32" i="9"/>
  <c r="BF32" i="4" s="1"/>
  <c r="P32" i="4" s="1"/>
  <c r="P33" i="9"/>
  <c r="BF33" i="4" s="1"/>
  <c r="P34" i="9"/>
  <c r="P35" i="9"/>
  <c r="BF35" i="4" s="1"/>
  <c r="P36" i="9"/>
  <c r="BF36" i="4" s="1"/>
  <c r="P36" i="4" s="1"/>
  <c r="P37" i="9"/>
  <c r="P38" i="9"/>
  <c r="BF38" i="4" s="1"/>
  <c r="P38" i="4" s="1"/>
  <c r="P39" i="9"/>
  <c r="BF39" i="4" s="1"/>
  <c r="P39" i="4" s="1"/>
  <c r="P40" i="9"/>
  <c r="BF40" i="4" s="1"/>
  <c r="P41" i="9"/>
  <c r="P42" i="9"/>
  <c r="O8" i="9"/>
  <c r="BE8" i="4" s="1"/>
  <c r="O8" i="4" s="1"/>
  <c r="O9" i="9"/>
  <c r="BE9" i="4" s="1"/>
  <c r="O9" i="4" s="1"/>
  <c r="O10" i="9"/>
  <c r="O11" i="9"/>
  <c r="O12" i="9"/>
  <c r="BE12" i="4" s="1"/>
  <c r="O12" i="4" s="1"/>
  <c r="O13" i="9"/>
  <c r="BE13" i="4" s="1"/>
  <c r="O14" i="9"/>
  <c r="O15" i="9"/>
  <c r="BE15" i="4" s="1"/>
  <c r="O15" i="4" s="1"/>
  <c r="O16" i="9"/>
  <c r="BE16" i="4" s="1"/>
  <c r="O16" i="4" s="1"/>
  <c r="O17" i="9"/>
  <c r="BE17" i="4" s="1"/>
  <c r="O17" i="4" s="1"/>
  <c r="O18" i="9"/>
  <c r="O19" i="9"/>
  <c r="O20" i="9"/>
  <c r="O21" i="9"/>
  <c r="BE21" i="4" s="1"/>
  <c r="O21" i="4" s="1"/>
  <c r="O22" i="9"/>
  <c r="O23" i="9"/>
  <c r="O24" i="9"/>
  <c r="BE24" i="4" s="1"/>
  <c r="O24" i="4" s="1"/>
  <c r="O25" i="9"/>
  <c r="BE25" i="4" s="1"/>
  <c r="O26" i="9"/>
  <c r="O27" i="9"/>
  <c r="BE27" i="4" s="1"/>
  <c r="O27" i="4" s="1"/>
  <c r="O28" i="9"/>
  <c r="BE28" i="4" s="1"/>
  <c r="O28" i="4" s="1"/>
  <c r="O29" i="9"/>
  <c r="BE29" i="4" s="1"/>
  <c r="O30" i="9"/>
  <c r="O31" i="9"/>
  <c r="O32" i="9"/>
  <c r="O33" i="9"/>
  <c r="BE33" i="4" s="1"/>
  <c r="O33" i="4" s="1"/>
  <c r="O34" i="9"/>
  <c r="BE34" i="4" s="1"/>
  <c r="O34" i="4" s="1"/>
  <c r="O35" i="9"/>
  <c r="O36" i="9"/>
  <c r="BE36" i="4" s="1"/>
  <c r="O36" i="4" s="1"/>
  <c r="O37" i="9"/>
  <c r="BE37" i="4" s="1"/>
  <c r="O37" i="4" s="1"/>
  <c r="O38" i="9"/>
  <c r="O39" i="9"/>
  <c r="BE39" i="4" s="1"/>
  <c r="O39" i="4" s="1"/>
  <c r="O40" i="9"/>
  <c r="BE40" i="4" s="1"/>
  <c r="O40" i="4" s="1"/>
  <c r="O41" i="9"/>
  <c r="BE41" i="4" s="1"/>
  <c r="O41" i="4" s="1"/>
  <c r="O42" i="9"/>
  <c r="N8" i="9"/>
  <c r="N9" i="9"/>
  <c r="N10" i="9"/>
  <c r="BD10" i="4" s="1"/>
  <c r="N10" i="4" s="1"/>
  <c r="N11" i="9"/>
  <c r="BD11" i="4" s="1"/>
  <c r="N12" i="9"/>
  <c r="N13" i="9"/>
  <c r="BD13" i="4" s="1"/>
  <c r="N13" i="4" s="1"/>
  <c r="N14" i="9"/>
  <c r="BD14" i="4" s="1"/>
  <c r="N15" i="9"/>
  <c r="N16" i="9"/>
  <c r="BD16" i="4" s="1"/>
  <c r="N16" i="4" s="1"/>
  <c r="N17" i="9"/>
  <c r="BD17" i="4" s="1"/>
  <c r="N17" i="4" s="1"/>
  <c r="N18" i="9"/>
  <c r="BD18" i="4" s="1"/>
  <c r="N18" i="4" s="1"/>
  <c r="N19" i="9"/>
  <c r="N20" i="9"/>
  <c r="N21" i="9"/>
  <c r="BD21" i="4" s="1"/>
  <c r="N21" i="4" s="1"/>
  <c r="N22" i="9"/>
  <c r="BD22" i="4" s="1"/>
  <c r="N22" i="4" s="1"/>
  <c r="N23" i="9"/>
  <c r="BD23" i="4" s="1"/>
  <c r="N23" i="4" s="1"/>
  <c r="N24" i="9"/>
  <c r="N25" i="9"/>
  <c r="BD25" i="4" s="1"/>
  <c r="N25" i="4" s="1"/>
  <c r="N26" i="9"/>
  <c r="BD26" i="4" s="1"/>
  <c r="N26" i="4" s="1"/>
  <c r="N27" i="9"/>
  <c r="N28" i="9"/>
  <c r="BD28" i="4" s="1"/>
  <c r="N28" i="4" s="1"/>
  <c r="N29" i="9"/>
  <c r="BD29" i="4" s="1"/>
  <c r="N29" i="4" s="1"/>
  <c r="N30" i="9"/>
  <c r="BD30" i="4" s="1"/>
  <c r="N30" i="4" s="1"/>
  <c r="N31" i="9"/>
  <c r="N32" i="9"/>
  <c r="N33" i="9"/>
  <c r="BD33" i="4" s="1"/>
  <c r="N33" i="4" s="1"/>
  <c r="N34" i="9"/>
  <c r="BD34" i="4" s="1"/>
  <c r="N34" i="4" s="1"/>
  <c r="N35" i="9"/>
  <c r="BD35" i="4" s="1"/>
  <c r="N35" i="4" s="1"/>
  <c r="N36" i="9"/>
  <c r="N37" i="9"/>
  <c r="BD37" i="4" s="1"/>
  <c r="N37" i="4" s="1"/>
  <c r="N38" i="9"/>
  <c r="BD38" i="4" s="1"/>
  <c r="N39" i="9"/>
  <c r="N40" i="9"/>
  <c r="BD40" i="4" s="1"/>
  <c r="N40" i="4" s="1"/>
  <c r="N41" i="9"/>
  <c r="BD41" i="4" s="1"/>
  <c r="N41" i="4" s="1"/>
  <c r="N42" i="9"/>
  <c r="BD42" i="4" s="1"/>
  <c r="M8" i="9"/>
  <c r="M9" i="9"/>
  <c r="M10" i="9"/>
  <c r="BC10" i="4" s="1"/>
  <c r="M10" i="4" s="1"/>
  <c r="M11" i="9"/>
  <c r="BC11" i="4" s="1"/>
  <c r="M11" i="4" s="1"/>
  <c r="M12" i="9"/>
  <c r="BC12" i="4" s="1"/>
  <c r="M12" i="4" s="1"/>
  <c r="M13" i="9"/>
  <c r="M14" i="9"/>
  <c r="BC14" i="4" s="1"/>
  <c r="M14" i="4" s="1"/>
  <c r="M15" i="9"/>
  <c r="BC15" i="4" s="1"/>
  <c r="M15" i="4" s="1"/>
  <c r="M16" i="9"/>
  <c r="M17" i="9"/>
  <c r="BC17" i="4" s="1"/>
  <c r="M17" i="4" s="1"/>
  <c r="M18" i="9"/>
  <c r="BC18" i="4" s="1"/>
  <c r="M18" i="4" s="1"/>
  <c r="M19" i="9"/>
  <c r="BC19" i="4" s="1"/>
  <c r="M20" i="9"/>
  <c r="M21" i="9"/>
  <c r="M22" i="9"/>
  <c r="BC22" i="4" s="1"/>
  <c r="M22" i="4" s="1"/>
  <c r="M23" i="9"/>
  <c r="BC23" i="4" s="1"/>
  <c r="M23" i="4" s="1"/>
  <c r="M24" i="9"/>
  <c r="BC24" i="4" s="1"/>
  <c r="M24" i="4" s="1"/>
  <c r="M25" i="9"/>
  <c r="M26" i="9"/>
  <c r="BC26" i="4" s="1"/>
  <c r="M26" i="4" s="1"/>
  <c r="M27" i="9"/>
  <c r="BC27" i="4" s="1"/>
  <c r="M28" i="9"/>
  <c r="M29" i="9"/>
  <c r="BC29" i="4" s="1"/>
  <c r="M29" i="4" s="1"/>
  <c r="M30" i="9"/>
  <c r="BC30" i="4" s="1"/>
  <c r="M30" i="4" s="1"/>
  <c r="M31" i="9"/>
  <c r="BC31" i="4" s="1"/>
  <c r="M32" i="9"/>
  <c r="M33" i="9"/>
  <c r="M34" i="9"/>
  <c r="BC34" i="4" s="1"/>
  <c r="M34" i="4" s="1"/>
  <c r="M35" i="9"/>
  <c r="BC35" i="4" s="1"/>
  <c r="M35" i="4" s="1"/>
  <c r="M36" i="9"/>
  <c r="BC36" i="4" s="1"/>
  <c r="M36" i="4" s="1"/>
  <c r="M37" i="9"/>
  <c r="M38" i="9"/>
  <c r="BC38" i="4" s="1"/>
  <c r="M39" i="9"/>
  <c r="BC39" i="4" s="1"/>
  <c r="M39" i="4" s="1"/>
  <c r="M40" i="9"/>
  <c r="M41" i="9"/>
  <c r="BC41" i="4" s="1"/>
  <c r="M41" i="4" s="1"/>
  <c r="M42" i="9"/>
  <c r="BC42" i="4" s="1"/>
  <c r="M42" i="4" s="1"/>
  <c r="L8" i="9"/>
  <c r="BB8" i="4" s="1"/>
  <c r="L8" i="4" s="1"/>
  <c r="L9" i="9"/>
  <c r="L10" i="9"/>
  <c r="L11" i="9"/>
  <c r="BB11" i="4" s="1"/>
  <c r="L11" i="4" s="1"/>
  <c r="L12" i="9"/>
  <c r="BB12" i="4" s="1"/>
  <c r="L12" i="4" s="1"/>
  <c r="L13" i="9"/>
  <c r="BB13" i="4" s="1"/>
  <c r="L13" i="4" s="1"/>
  <c r="L14" i="9"/>
  <c r="L15" i="9"/>
  <c r="BB15" i="4" s="1"/>
  <c r="L15" i="4" s="1"/>
  <c r="L16" i="9"/>
  <c r="BB16" i="4" s="1"/>
  <c r="L17" i="9"/>
  <c r="L18" i="9"/>
  <c r="BB18" i="4" s="1"/>
  <c r="L19" i="9"/>
  <c r="BB19" i="4" s="1"/>
  <c r="L19" i="4" s="1"/>
  <c r="L20" i="9"/>
  <c r="BB20" i="4" s="1"/>
  <c r="L20" i="4" s="1"/>
  <c r="L21" i="9"/>
  <c r="L22" i="9"/>
  <c r="L23" i="9"/>
  <c r="BB23" i="4" s="1"/>
  <c r="L24" i="9"/>
  <c r="BB24" i="4" s="1"/>
  <c r="L24" i="4" s="1"/>
  <c r="L25" i="9"/>
  <c r="BB25" i="4" s="1"/>
  <c r="L25" i="4" s="1"/>
  <c r="L26" i="9"/>
  <c r="L27" i="9"/>
  <c r="BB27" i="4" s="1"/>
  <c r="L27" i="4" s="1"/>
  <c r="L28" i="9"/>
  <c r="BB28" i="4" s="1"/>
  <c r="L29" i="9"/>
  <c r="L30" i="9"/>
  <c r="BB30" i="4" s="1"/>
  <c r="L31" i="9"/>
  <c r="BB31" i="4" s="1"/>
  <c r="L32" i="9"/>
  <c r="BB32" i="4" s="1"/>
  <c r="L32" i="4" s="1"/>
  <c r="L33" i="9"/>
  <c r="L34" i="9"/>
  <c r="L35" i="9"/>
  <c r="BB35" i="4" s="1"/>
  <c r="L35" i="4" s="1"/>
  <c r="L36" i="9"/>
  <c r="BB36" i="4" s="1"/>
  <c r="L36" i="4" s="1"/>
  <c r="L37" i="9"/>
  <c r="BB37" i="4" s="1"/>
  <c r="L37" i="4" s="1"/>
  <c r="L38" i="9"/>
  <c r="L39" i="9"/>
  <c r="BB39" i="4" s="1"/>
  <c r="L39" i="4" s="1"/>
  <c r="L40" i="9"/>
  <c r="BB40" i="4" s="1"/>
  <c r="L41" i="9"/>
  <c r="L42" i="9"/>
  <c r="BB42" i="4" s="1"/>
  <c r="L42" i="4" s="1"/>
  <c r="K8" i="9"/>
  <c r="BA8" i="4" s="1"/>
  <c r="K8" i="4" s="1"/>
  <c r="K9" i="9"/>
  <c r="BA9" i="4" s="1"/>
  <c r="K9" i="4" s="1"/>
  <c r="K10" i="9"/>
  <c r="K11" i="9"/>
  <c r="K12" i="9"/>
  <c r="BA12" i="4" s="1"/>
  <c r="K13" i="9"/>
  <c r="BA13" i="4" s="1"/>
  <c r="K13" i="4" s="1"/>
  <c r="K14" i="9"/>
  <c r="BA14" i="4" s="1"/>
  <c r="K14" i="4" s="1"/>
  <c r="K15" i="9"/>
  <c r="K16" i="9"/>
  <c r="BA16" i="4" s="1"/>
  <c r="K16" i="4" s="1"/>
  <c r="K17" i="9"/>
  <c r="BA17" i="4" s="1"/>
  <c r="K17" i="4" s="1"/>
  <c r="K18" i="9"/>
  <c r="K19" i="9"/>
  <c r="BA19" i="4" s="1"/>
  <c r="K19" i="4" s="1"/>
  <c r="K20" i="9"/>
  <c r="BA20" i="4" s="1"/>
  <c r="K20" i="4" s="1"/>
  <c r="K21" i="9"/>
  <c r="BA21" i="4" s="1"/>
  <c r="K21" i="4" s="1"/>
  <c r="K22" i="9"/>
  <c r="K23" i="9"/>
  <c r="K24" i="9"/>
  <c r="BA24" i="4" s="1"/>
  <c r="K24" i="4" s="1"/>
  <c r="K25" i="9"/>
  <c r="BA25" i="4" s="1"/>
  <c r="K25" i="4" s="1"/>
  <c r="K26" i="9"/>
  <c r="BA26" i="4" s="1"/>
  <c r="K26" i="4" s="1"/>
  <c r="K27" i="9"/>
  <c r="K28" i="9"/>
  <c r="BA28" i="4" s="1"/>
  <c r="K28" i="4" s="1"/>
  <c r="K29" i="9"/>
  <c r="BA29" i="4" s="1"/>
  <c r="K29" i="4" s="1"/>
  <c r="K30" i="9"/>
  <c r="K31" i="9"/>
  <c r="BA31" i="4" s="1"/>
  <c r="K31" i="4" s="1"/>
  <c r="K32" i="9"/>
  <c r="BA32" i="4" s="1"/>
  <c r="K32" i="4" s="1"/>
  <c r="K33" i="9"/>
  <c r="BA33" i="4" s="1"/>
  <c r="K34" i="9"/>
  <c r="K35" i="9"/>
  <c r="K36" i="9"/>
  <c r="BA36" i="4" s="1"/>
  <c r="K36" i="4" s="1"/>
  <c r="K37" i="9"/>
  <c r="BA37" i="4" s="1"/>
  <c r="K37" i="4" s="1"/>
  <c r="K38" i="9"/>
  <c r="BA38" i="4" s="1"/>
  <c r="K38" i="4" s="1"/>
  <c r="K39" i="9"/>
  <c r="K40" i="9"/>
  <c r="K41" i="9"/>
  <c r="BA41" i="4" s="1"/>
  <c r="K42" i="9"/>
  <c r="J8" i="9"/>
  <c r="AZ8" i="4" s="1"/>
  <c r="J8" i="4" s="1"/>
  <c r="J9" i="9"/>
  <c r="AZ9" i="4" s="1"/>
  <c r="J9" i="4" s="1"/>
  <c r="J10" i="9"/>
  <c r="AZ10" i="4" s="1"/>
  <c r="J10" i="4" s="1"/>
  <c r="J11" i="9"/>
  <c r="J12" i="9"/>
  <c r="J13" i="9"/>
  <c r="AZ13" i="4" s="1"/>
  <c r="J14" i="9"/>
  <c r="AZ14" i="4" s="1"/>
  <c r="J14" i="4" s="1"/>
  <c r="J15" i="9"/>
  <c r="AZ15" i="4" s="1"/>
  <c r="J16" i="9"/>
  <c r="J17" i="9"/>
  <c r="AZ17" i="4" s="1"/>
  <c r="J17" i="4" s="1"/>
  <c r="J18" i="9"/>
  <c r="AZ18" i="4" s="1"/>
  <c r="J18" i="4" s="1"/>
  <c r="J19" i="9"/>
  <c r="J20" i="9"/>
  <c r="AZ20" i="4" s="1"/>
  <c r="J20" i="4" s="1"/>
  <c r="J21" i="9"/>
  <c r="AZ21" i="4" s="1"/>
  <c r="J21" i="4" s="1"/>
  <c r="J22" i="9"/>
  <c r="AZ22" i="4" s="1"/>
  <c r="J22" i="4" s="1"/>
  <c r="J23" i="9"/>
  <c r="J24" i="9"/>
  <c r="J25" i="9"/>
  <c r="AZ25" i="4" s="1"/>
  <c r="J25" i="4" s="1"/>
  <c r="J26" i="9"/>
  <c r="AZ26" i="4" s="1"/>
  <c r="J26" i="4" s="1"/>
  <c r="J27" i="9"/>
  <c r="AZ27" i="4" s="1"/>
  <c r="J27" i="4" s="1"/>
  <c r="J28" i="9"/>
  <c r="J29" i="9"/>
  <c r="AZ29" i="4" s="1"/>
  <c r="J29" i="4" s="1"/>
  <c r="J30" i="9"/>
  <c r="AZ30" i="4" s="1"/>
  <c r="J31" i="9"/>
  <c r="J32" i="9"/>
  <c r="AZ32" i="4" s="1"/>
  <c r="J32" i="4" s="1"/>
  <c r="J33" i="9"/>
  <c r="AZ33" i="4" s="1"/>
  <c r="J33" i="4" s="1"/>
  <c r="J34" i="9"/>
  <c r="AZ34" i="4" s="1"/>
  <c r="J35" i="9"/>
  <c r="J36" i="9"/>
  <c r="J37" i="9"/>
  <c r="J38" i="9"/>
  <c r="AZ38" i="4" s="1"/>
  <c r="J38" i="4" s="1"/>
  <c r="J39" i="9"/>
  <c r="AZ39" i="4" s="1"/>
  <c r="J39" i="4" s="1"/>
  <c r="J40" i="9"/>
  <c r="J41" i="9"/>
  <c r="AZ41" i="4" s="1"/>
  <c r="J42" i="9"/>
  <c r="AZ42" i="4" s="1"/>
  <c r="I8" i="9"/>
  <c r="I9" i="9"/>
  <c r="AY9" i="4" s="1"/>
  <c r="I9" i="4" s="1"/>
  <c r="I10" i="9"/>
  <c r="AY10" i="4" s="1"/>
  <c r="I10" i="4" s="1"/>
  <c r="I11" i="9"/>
  <c r="AY11" i="4" s="1"/>
  <c r="I12" i="9"/>
  <c r="I13" i="9"/>
  <c r="I14" i="9"/>
  <c r="I15" i="9"/>
  <c r="AY15" i="4" s="1"/>
  <c r="I15" i="4" s="1"/>
  <c r="I16" i="9"/>
  <c r="AY16" i="4" s="1"/>
  <c r="I16" i="4" s="1"/>
  <c r="I17" i="9"/>
  <c r="I18" i="9"/>
  <c r="AY18" i="4" s="1"/>
  <c r="I18" i="4" s="1"/>
  <c r="I19" i="9"/>
  <c r="AY19" i="4" s="1"/>
  <c r="I20" i="9"/>
  <c r="I21" i="9"/>
  <c r="AY21" i="4" s="1"/>
  <c r="I21" i="4" s="1"/>
  <c r="I22" i="9"/>
  <c r="AY22" i="4" s="1"/>
  <c r="I22" i="4" s="1"/>
  <c r="I23" i="9"/>
  <c r="AY23" i="4" s="1"/>
  <c r="I23" i="4" s="1"/>
  <c r="I24" i="9"/>
  <c r="I25" i="9"/>
  <c r="I26" i="9"/>
  <c r="AY26" i="4" s="1"/>
  <c r="I26" i="4" s="1"/>
  <c r="I27" i="9"/>
  <c r="AY27" i="4" s="1"/>
  <c r="I27" i="4" s="1"/>
  <c r="I28" i="9"/>
  <c r="AY28" i="4" s="1"/>
  <c r="I28" i="4" s="1"/>
  <c r="I29" i="9"/>
  <c r="I30" i="9"/>
  <c r="AY30" i="4" s="1"/>
  <c r="I31" i="9"/>
  <c r="AY31" i="4" s="1"/>
  <c r="I32" i="9"/>
  <c r="I33" i="9"/>
  <c r="I34" i="9"/>
  <c r="AY34" i="4" s="1"/>
  <c r="I34" i="4" s="1"/>
  <c r="I35" i="9"/>
  <c r="AY35" i="4" s="1"/>
  <c r="I36" i="9"/>
  <c r="I37" i="9"/>
  <c r="I38" i="9"/>
  <c r="AY38" i="4" s="1"/>
  <c r="I38" i="4" s="1"/>
  <c r="I39" i="9"/>
  <c r="AY39" i="4" s="1"/>
  <c r="I40" i="9"/>
  <c r="AY40" i="4" s="1"/>
  <c r="I40" i="4" s="1"/>
  <c r="I41" i="9"/>
  <c r="I42" i="9"/>
  <c r="AY42" i="4" s="1"/>
  <c r="H8" i="9"/>
  <c r="AX8" i="4" s="1"/>
  <c r="H8" i="4" s="1"/>
  <c r="H9" i="9"/>
  <c r="H10" i="9"/>
  <c r="AX10" i="4" s="1"/>
  <c r="H10" i="4" s="1"/>
  <c r="H11" i="9"/>
  <c r="AX11" i="4" s="1"/>
  <c r="H11" i="4" s="1"/>
  <c r="H12" i="9"/>
  <c r="AX12" i="4" s="1"/>
  <c r="H12" i="4" s="1"/>
  <c r="H13" i="9"/>
  <c r="H14" i="9"/>
  <c r="H15" i="9"/>
  <c r="AX15" i="4" s="1"/>
  <c r="H15" i="4" s="1"/>
  <c r="H16" i="9"/>
  <c r="AX16" i="4" s="1"/>
  <c r="H16" i="4" s="1"/>
  <c r="H17" i="9"/>
  <c r="AX17" i="4" s="1"/>
  <c r="H17" i="4" s="1"/>
  <c r="H18" i="9"/>
  <c r="H19" i="9"/>
  <c r="AX19" i="4" s="1"/>
  <c r="H20" i="9"/>
  <c r="AX20" i="4" s="1"/>
  <c r="H21" i="9"/>
  <c r="H22" i="9"/>
  <c r="AX22" i="4" s="1"/>
  <c r="H22" i="4" s="1"/>
  <c r="H23" i="9"/>
  <c r="AX23" i="4" s="1"/>
  <c r="H23" i="4" s="1"/>
  <c r="H24" i="9"/>
  <c r="AX24" i="4" s="1"/>
  <c r="H25" i="9"/>
  <c r="H26" i="9"/>
  <c r="H27" i="9"/>
  <c r="AX27" i="4" s="1"/>
  <c r="H27" i="4" s="1"/>
  <c r="H28" i="9"/>
  <c r="AX28" i="4" s="1"/>
  <c r="H28" i="4" s="1"/>
  <c r="H29" i="9"/>
  <c r="AX29" i="4" s="1"/>
  <c r="H29" i="4" s="1"/>
  <c r="H30" i="9"/>
  <c r="H31" i="9"/>
  <c r="AX31" i="4" s="1"/>
  <c r="H32" i="9"/>
  <c r="AX32" i="4" s="1"/>
  <c r="H32" i="4" s="1"/>
  <c r="H33" i="9"/>
  <c r="H34" i="9"/>
  <c r="AX34" i="4" s="1"/>
  <c r="H34" i="4" s="1"/>
  <c r="H35" i="9"/>
  <c r="AX35" i="4" s="1"/>
  <c r="H35" i="4" s="1"/>
  <c r="H36" i="9"/>
  <c r="AX36" i="4" s="1"/>
  <c r="H37" i="9"/>
  <c r="H38" i="9"/>
  <c r="H39" i="9"/>
  <c r="AX39" i="4" s="1"/>
  <c r="H40" i="9"/>
  <c r="AX40" i="4" s="1"/>
  <c r="H40" i="4" s="1"/>
  <c r="H41" i="9"/>
  <c r="AX41" i="4" s="1"/>
  <c r="H41" i="4" s="1"/>
  <c r="H42" i="9"/>
  <c r="G8" i="9"/>
  <c r="AW8" i="4" s="1"/>
  <c r="G9" i="9"/>
  <c r="AW9" i="4" s="1"/>
  <c r="G10" i="9"/>
  <c r="G11" i="9"/>
  <c r="AW11" i="4" s="1"/>
  <c r="G11" i="4" s="1"/>
  <c r="G12" i="9"/>
  <c r="AW12" i="4" s="1"/>
  <c r="G12" i="4" s="1"/>
  <c r="G13" i="9"/>
  <c r="AW13" i="4" s="1"/>
  <c r="G14" i="9"/>
  <c r="G15" i="9"/>
  <c r="G16" i="9"/>
  <c r="AW16" i="4" s="1"/>
  <c r="G16" i="4" s="1"/>
  <c r="G17" i="9"/>
  <c r="AW17" i="4" s="1"/>
  <c r="G17" i="4" s="1"/>
  <c r="G18" i="9"/>
  <c r="AW18" i="4" s="1"/>
  <c r="G18" i="4" s="1"/>
  <c r="G19" i="9"/>
  <c r="G20" i="9"/>
  <c r="AW20" i="4" s="1"/>
  <c r="G20" i="4" s="1"/>
  <c r="G21" i="9"/>
  <c r="AW21" i="4" s="1"/>
  <c r="G22" i="9"/>
  <c r="G23" i="9"/>
  <c r="AW23" i="4" s="1"/>
  <c r="G23" i="4" s="1"/>
  <c r="G24" i="9"/>
  <c r="AW24" i="4" s="1"/>
  <c r="G25" i="9"/>
  <c r="AW25" i="4" s="1"/>
  <c r="G26" i="9"/>
  <c r="G27" i="9"/>
  <c r="G28" i="9"/>
  <c r="AW28" i="4" s="1"/>
  <c r="G28" i="4" s="1"/>
  <c r="G29" i="9"/>
  <c r="AW29" i="4" s="1"/>
  <c r="G29" i="4" s="1"/>
  <c r="G30" i="9"/>
  <c r="AW30" i="4" s="1"/>
  <c r="G30" i="4" s="1"/>
  <c r="G31" i="9"/>
  <c r="G32" i="9"/>
  <c r="AW32" i="4" s="1"/>
  <c r="G32" i="4" s="1"/>
  <c r="G33" i="9"/>
  <c r="AW33" i="4" s="1"/>
  <c r="G34" i="9"/>
  <c r="G35" i="9"/>
  <c r="AW35" i="4" s="1"/>
  <c r="G35" i="4" s="1"/>
  <c r="G36" i="9"/>
  <c r="AW36" i="4" s="1"/>
  <c r="G36" i="4" s="1"/>
  <c r="G37" i="9"/>
  <c r="AW37" i="4" s="1"/>
  <c r="G37" i="4" s="1"/>
  <c r="G38" i="9"/>
  <c r="G39" i="9"/>
  <c r="G40" i="9"/>
  <c r="AW40" i="4" s="1"/>
  <c r="G40" i="4" s="1"/>
  <c r="G41" i="9"/>
  <c r="AW41" i="4" s="1"/>
  <c r="G41" i="4" s="1"/>
  <c r="G42" i="9"/>
  <c r="AW42" i="4" s="1"/>
  <c r="G42" i="4" s="1"/>
  <c r="F8" i="9"/>
  <c r="F9" i="9"/>
  <c r="F10" i="9"/>
  <c r="AV10" i="4" s="1"/>
  <c r="F11" i="9"/>
  <c r="F12" i="9"/>
  <c r="AV12" i="4" s="1"/>
  <c r="F13" i="9"/>
  <c r="AV13" i="4" s="1"/>
  <c r="F13" i="4" s="1"/>
  <c r="F14" i="9"/>
  <c r="AV14" i="4" s="1"/>
  <c r="F15" i="9"/>
  <c r="F16" i="9"/>
  <c r="F17" i="9"/>
  <c r="AV17" i="4" s="1"/>
  <c r="F17" i="4" s="1"/>
  <c r="F18" i="9"/>
  <c r="AV18" i="4" s="1"/>
  <c r="F18" i="4" s="1"/>
  <c r="F19" i="9"/>
  <c r="AV19" i="4" s="1"/>
  <c r="F19" i="4" s="1"/>
  <c r="F20" i="9"/>
  <c r="F21" i="9"/>
  <c r="F22" i="9"/>
  <c r="AV22" i="4" s="1"/>
  <c r="F23" i="9"/>
  <c r="F24" i="9"/>
  <c r="AV24" i="4" s="1"/>
  <c r="F24" i="4" s="1"/>
  <c r="F25" i="9"/>
  <c r="AV25" i="4" s="1"/>
  <c r="F25" i="4" s="1"/>
  <c r="F26" i="9"/>
  <c r="AV26" i="4" s="1"/>
  <c r="F26" i="4" s="1"/>
  <c r="F27" i="9"/>
  <c r="F28" i="9"/>
  <c r="F29" i="9"/>
  <c r="AV29" i="4" s="1"/>
  <c r="F29" i="4" s="1"/>
  <c r="F30" i="9"/>
  <c r="AV30" i="4" s="1"/>
  <c r="F30" i="4" s="1"/>
  <c r="F31" i="9"/>
  <c r="AV31" i="4" s="1"/>
  <c r="F31" i="4" s="1"/>
  <c r="F32" i="9"/>
  <c r="F33" i="9"/>
  <c r="F34" i="9"/>
  <c r="AV34" i="4" s="1"/>
  <c r="F35" i="9"/>
  <c r="F36" i="9"/>
  <c r="AV36" i="4" s="1"/>
  <c r="F36" i="4" s="1"/>
  <c r="F37" i="9"/>
  <c r="AV37" i="4" s="1"/>
  <c r="F37" i="4" s="1"/>
  <c r="F38" i="9"/>
  <c r="AV38" i="4" s="1"/>
  <c r="F39" i="9"/>
  <c r="F40" i="9"/>
  <c r="F41" i="9"/>
  <c r="AV41" i="4" s="1"/>
  <c r="F41" i="4" s="1"/>
  <c r="F42" i="9"/>
  <c r="AV42" i="4" s="1"/>
  <c r="F42" i="4" s="1"/>
  <c r="E8" i="9"/>
  <c r="AU8" i="4" s="1"/>
  <c r="E8" i="4" s="1"/>
  <c r="E9" i="9"/>
  <c r="E10" i="9"/>
  <c r="AU10" i="4" s="1"/>
  <c r="E10" i="4" s="1"/>
  <c r="E11" i="9"/>
  <c r="AU11" i="4" s="1"/>
  <c r="E11" i="4" s="1"/>
  <c r="E12" i="9"/>
  <c r="E13" i="9"/>
  <c r="AU13" i="4" s="1"/>
  <c r="E13" i="4" s="1"/>
  <c r="E14" i="9"/>
  <c r="AU14" i="4" s="1"/>
  <c r="E14" i="4" s="1"/>
  <c r="E15" i="9"/>
  <c r="AU15" i="4" s="1"/>
  <c r="E16" i="9"/>
  <c r="E17" i="9"/>
  <c r="E18" i="9"/>
  <c r="AU18" i="4" s="1"/>
  <c r="E19" i="9"/>
  <c r="AU19" i="4" s="1"/>
  <c r="E19" i="4" s="1"/>
  <c r="E20" i="9"/>
  <c r="AU20" i="4" s="1"/>
  <c r="E20" i="4" s="1"/>
  <c r="E21" i="9"/>
  <c r="E22" i="9"/>
  <c r="AU22" i="4" s="1"/>
  <c r="E22" i="4" s="1"/>
  <c r="E23" i="9"/>
  <c r="AU23" i="4" s="1"/>
  <c r="E24" i="9"/>
  <c r="E25" i="9"/>
  <c r="AU25" i="4" s="1"/>
  <c r="E25" i="4" s="1"/>
  <c r="E26" i="9"/>
  <c r="AU26" i="4" s="1"/>
  <c r="E26" i="4" s="1"/>
  <c r="E27" i="9"/>
  <c r="AU27" i="4" s="1"/>
  <c r="E28" i="9"/>
  <c r="E29" i="9"/>
  <c r="E30" i="9"/>
  <c r="AU30" i="4" s="1"/>
  <c r="E31" i="9"/>
  <c r="AU31" i="4" s="1"/>
  <c r="E31" i="4" s="1"/>
  <c r="E32" i="9"/>
  <c r="AU32" i="4" s="1"/>
  <c r="E32" i="4" s="1"/>
  <c r="E33" i="9"/>
  <c r="E34" i="9"/>
  <c r="AU34" i="4" s="1"/>
  <c r="E34" i="4" s="1"/>
  <c r="E35" i="9"/>
  <c r="AU35" i="4" s="1"/>
  <c r="E35" i="4" s="1"/>
  <c r="E36" i="9"/>
  <c r="E37" i="9"/>
  <c r="AU37" i="4" s="1"/>
  <c r="E38" i="9"/>
  <c r="AU38" i="4" s="1"/>
  <c r="E38" i="4" s="1"/>
  <c r="E39" i="9"/>
  <c r="AU39" i="4" s="1"/>
  <c r="E40" i="9"/>
  <c r="E41" i="9"/>
  <c r="E42" i="9"/>
  <c r="AU42" i="4" s="1"/>
  <c r="D16" i="9"/>
  <c r="AT16" i="4" s="1"/>
  <c r="D16" i="4" s="1"/>
  <c r="BO8" i="4"/>
  <c r="J8" i="1" s="1"/>
  <c r="BO9" i="4"/>
  <c r="BO10" i="4"/>
  <c r="BO11" i="4"/>
  <c r="BO12" i="4"/>
  <c r="J12" i="1" s="1"/>
  <c r="BO13" i="4"/>
  <c r="BO14" i="4"/>
  <c r="BO15" i="4"/>
  <c r="BO16" i="4"/>
  <c r="J16" i="1" s="1"/>
  <c r="BO17" i="4"/>
  <c r="BO18" i="4"/>
  <c r="BO19" i="4"/>
  <c r="BO20" i="4"/>
  <c r="BO21" i="4"/>
  <c r="BO22" i="4"/>
  <c r="BO23" i="4"/>
  <c r="BO24" i="4"/>
  <c r="J24" i="1" s="1"/>
  <c r="BO25" i="4"/>
  <c r="BO26" i="4"/>
  <c r="BO27" i="4"/>
  <c r="BO28" i="4"/>
  <c r="J28" i="1" s="1"/>
  <c r="BO29" i="4"/>
  <c r="BO30" i="4"/>
  <c r="BO31" i="4"/>
  <c r="BO32" i="4"/>
  <c r="J32" i="1" s="1"/>
  <c r="BO33" i="4"/>
  <c r="BO34" i="4"/>
  <c r="BO35" i="4"/>
  <c r="BO36" i="4"/>
  <c r="J36" i="1" s="1"/>
  <c r="BO37" i="4"/>
  <c r="BO38" i="4"/>
  <c r="BO39" i="4"/>
  <c r="BO40" i="4"/>
  <c r="J40" i="1" s="1"/>
  <c r="BO41" i="4"/>
  <c r="BO42" i="4"/>
  <c r="BN9" i="4"/>
  <c r="BN10" i="4"/>
  <c r="X10" i="4" s="1"/>
  <c r="BN14" i="4"/>
  <c r="X14" i="4" s="1"/>
  <c r="BN15" i="4"/>
  <c r="X15" i="4" s="1"/>
  <c r="BN17" i="4"/>
  <c r="BN21" i="4"/>
  <c r="X21" i="4" s="1"/>
  <c r="BN22" i="4"/>
  <c r="X22" i="4" s="1"/>
  <c r="BN26" i="4"/>
  <c r="BN27" i="4"/>
  <c r="X27" i="4" s="1"/>
  <c r="BN29" i="4"/>
  <c r="X29" i="4" s="1"/>
  <c r="BN33" i="4"/>
  <c r="X33" i="4" s="1"/>
  <c r="BN34" i="4"/>
  <c r="X34" i="4" s="1"/>
  <c r="BN38" i="4"/>
  <c r="BN41" i="4"/>
  <c r="BM10" i="4"/>
  <c r="W10" i="4" s="1"/>
  <c r="BM11" i="4"/>
  <c r="BM15" i="4"/>
  <c r="BM18" i="4"/>
  <c r="W18" i="4" s="1"/>
  <c r="BM22" i="4"/>
  <c r="BM23" i="4"/>
  <c r="BM27" i="4"/>
  <c r="BM30" i="4"/>
  <c r="W30" i="4" s="1"/>
  <c r="BM34" i="4"/>
  <c r="W34" i="4" s="1"/>
  <c r="BM35" i="4"/>
  <c r="BM39" i="4"/>
  <c r="W39" i="4" s="1"/>
  <c r="BM42" i="4"/>
  <c r="W42" i="4" s="1"/>
  <c r="BL11" i="4"/>
  <c r="V11" i="4" s="1"/>
  <c r="BL12" i="4"/>
  <c r="BL16" i="4"/>
  <c r="V16" i="4" s="1"/>
  <c r="BL19" i="4"/>
  <c r="BL23" i="4"/>
  <c r="V23" i="4" s="1"/>
  <c r="BL24" i="4"/>
  <c r="BL25" i="4"/>
  <c r="V25" i="4" s="1"/>
  <c r="BL28" i="4"/>
  <c r="BL31" i="4"/>
  <c r="V31" i="4" s="1"/>
  <c r="BL35" i="4"/>
  <c r="BL36" i="4"/>
  <c r="V36" i="4" s="1"/>
  <c r="BL37" i="4"/>
  <c r="V37" i="4" s="1"/>
  <c r="BL40" i="4"/>
  <c r="BK8" i="4"/>
  <c r="U8" i="4" s="1"/>
  <c r="BK12" i="4"/>
  <c r="U12" i="4" s="1"/>
  <c r="BK13" i="4"/>
  <c r="BK17" i="4"/>
  <c r="U17" i="4" s="1"/>
  <c r="BK20" i="4"/>
  <c r="U20" i="4" s="1"/>
  <c r="BK24" i="4"/>
  <c r="U24" i="4" s="1"/>
  <c r="BK25" i="4"/>
  <c r="U25" i="4" s="1"/>
  <c r="BK29" i="4"/>
  <c r="BK32" i="4"/>
  <c r="BK36" i="4"/>
  <c r="U36" i="4" s="1"/>
  <c r="BK37" i="4"/>
  <c r="U37" i="4" s="1"/>
  <c r="BK38" i="4"/>
  <c r="U38" i="4" s="1"/>
  <c r="BK41" i="4"/>
  <c r="BJ9" i="4"/>
  <c r="T9" i="4" s="1"/>
  <c r="BJ13" i="4"/>
  <c r="T13" i="4" s="1"/>
  <c r="BJ14" i="4"/>
  <c r="T14" i="4" s="1"/>
  <c r="BJ18" i="4"/>
  <c r="BJ21" i="4"/>
  <c r="T21" i="4" s="1"/>
  <c r="BJ25" i="4"/>
  <c r="T25" i="4" s="1"/>
  <c r="BJ26" i="4"/>
  <c r="BJ30" i="4"/>
  <c r="BJ33" i="4"/>
  <c r="T33" i="4" s="1"/>
  <c r="BJ37" i="4"/>
  <c r="T37" i="4" s="1"/>
  <c r="BJ38" i="4"/>
  <c r="BJ42" i="4"/>
  <c r="BI10" i="4"/>
  <c r="BI14" i="4"/>
  <c r="S14" i="4" s="1"/>
  <c r="BI15" i="4"/>
  <c r="BI19" i="4"/>
  <c r="BI22" i="4"/>
  <c r="S22" i="4" s="1"/>
  <c r="BI26" i="4"/>
  <c r="BI27" i="4"/>
  <c r="BI31" i="4"/>
  <c r="BI34" i="4"/>
  <c r="S34" i="4" s="1"/>
  <c r="BI38" i="4"/>
  <c r="S38" i="4" s="1"/>
  <c r="BI39" i="4"/>
  <c r="BH8" i="4"/>
  <c r="R8" i="4" s="1"/>
  <c r="BH11" i="4"/>
  <c r="R11" i="4" s="1"/>
  <c r="BH15" i="4"/>
  <c r="R15" i="4" s="1"/>
  <c r="BH16" i="4"/>
  <c r="BH20" i="4"/>
  <c r="R20" i="4" s="1"/>
  <c r="BH23" i="4"/>
  <c r="BH27" i="4"/>
  <c r="R27" i="4" s="1"/>
  <c r="BH28" i="4"/>
  <c r="BH32" i="4"/>
  <c r="BH35" i="4"/>
  <c r="R35" i="4" s="1"/>
  <c r="BH39" i="4"/>
  <c r="BH40" i="4"/>
  <c r="BG9" i="4"/>
  <c r="BG12" i="4"/>
  <c r="Q12" i="4" s="1"/>
  <c r="BG16" i="4"/>
  <c r="Q16" i="4" s="1"/>
  <c r="BG17" i="4"/>
  <c r="BG21" i="4"/>
  <c r="BG22" i="4"/>
  <c r="Q22" i="4" s="1"/>
  <c r="BG24" i="4"/>
  <c r="Q24" i="4" s="1"/>
  <c r="BG28" i="4"/>
  <c r="Q28" i="4" s="1"/>
  <c r="BG29" i="4"/>
  <c r="BG33" i="4"/>
  <c r="Q33" i="4" s="1"/>
  <c r="BG34" i="4"/>
  <c r="Q34" i="4" s="1"/>
  <c r="BG36" i="4"/>
  <c r="BG40" i="4"/>
  <c r="Q40" i="4" s="1"/>
  <c r="BG41" i="4"/>
  <c r="BF10" i="4"/>
  <c r="BF13" i="4"/>
  <c r="P13" i="4" s="1"/>
  <c r="BF17" i="4"/>
  <c r="BF18" i="4"/>
  <c r="BF22" i="4"/>
  <c r="BF25" i="4"/>
  <c r="P25" i="4" s="1"/>
  <c r="BF29" i="4"/>
  <c r="P29" i="4" s="1"/>
  <c r="BF30" i="4"/>
  <c r="BF34" i="4"/>
  <c r="BF37" i="4"/>
  <c r="P37" i="4" s="1"/>
  <c r="BF41" i="4"/>
  <c r="P41" i="4" s="1"/>
  <c r="BF42" i="4"/>
  <c r="P42" i="4" s="1"/>
  <c r="BE10" i="4"/>
  <c r="O10" i="4" s="1"/>
  <c r="BE11" i="4"/>
  <c r="BE14" i="4"/>
  <c r="BE18" i="4"/>
  <c r="O18" i="4" s="1"/>
  <c r="BE19" i="4"/>
  <c r="BE20" i="4"/>
  <c r="O20" i="4" s="1"/>
  <c r="BE22" i="4"/>
  <c r="O22" i="4" s="1"/>
  <c r="BE23" i="4"/>
  <c r="BE26" i="4"/>
  <c r="O26" i="4" s="1"/>
  <c r="BE30" i="4"/>
  <c r="BE31" i="4"/>
  <c r="O31" i="4" s="1"/>
  <c r="BE32" i="4"/>
  <c r="O32" i="4" s="1"/>
  <c r="BE35" i="4"/>
  <c r="BE38" i="4"/>
  <c r="O38" i="4" s="1"/>
  <c r="BE42" i="4"/>
  <c r="O42" i="4" s="1"/>
  <c r="BD8" i="4"/>
  <c r="BD9" i="4"/>
  <c r="N9" i="4" s="1"/>
  <c r="BD12" i="4"/>
  <c r="BD15" i="4"/>
  <c r="N15" i="4" s="1"/>
  <c r="BD19" i="4"/>
  <c r="N19" i="4" s="1"/>
  <c r="BD20" i="4"/>
  <c r="BD24" i="4"/>
  <c r="BD27" i="4"/>
  <c r="BD31" i="4"/>
  <c r="N31" i="4" s="1"/>
  <c r="BD32" i="4"/>
  <c r="BD36" i="4"/>
  <c r="BD39" i="4"/>
  <c r="N39" i="4" s="1"/>
  <c r="BC8" i="4"/>
  <c r="BC9" i="4"/>
  <c r="BC13" i="4"/>
  <c r="BC16" i="4"/>
  <c r="M16" i="4" s="1"/>
  <c r="BC20" i="4"/>
  <c r="M20" i="4" s="1"/>
  <c r="BC21" i="4"/>
  <c r="M21" i="4" s="1"/>
  <c r="BC25" i="4"/>
  <c r="BC28" i="4"/>
  <c r="M28" i="4" s="1"/>
  <c r="BC32" i="4"/>
  <c r="M32" i="4" s="1"/>
  <c r="BC33" i="4"/>
  <c r="BC37" i="4"/>
  <c r="M37" i="4" s="1"/>
  <c r="BC40" i="4"/>
  <c r="BB9" i="4"/>
  <c r="L9" i="4" s="1"/>
  <c r="BB10" i="4"/>
  <c r="BB14" i="4"/>
  <c r="L14" i="4" s="1"/>
  <c r="BB17" i="4"/>
  <c r="L17" i="4" s="1"/>
  <c r="BB21" i="4"/>
  <c r="BB22" i="4"/>
  <c r="BB26" i="4"/>
  <c r="BB29" i="4"/>
  <c r="L29" i="4" s="1"/>
  <c r="BB33" i="4"/>
  <c r="L33" i="4" s="1"/>
  <c r="BB34" i="4"/>
  <c r="BB38" i="4"/>
  <c r="L38" i="4" s="1"/>
  <c r="BB41" i="4"/>
  <c r="L41" i="4" s="1"/>
  <c r="BA10" i="4"/>
  <c r="K10" i="4" s="1"/>
  <c r="BA11" i="4"/>
  <c r="K11" i="4" s="1"/>
  <c r="BA15" i="4"/>
  <c r="K15" i="4" s="1"/>
  <c r="BA18" i="4"/>
  <c r="BA22" i="4"/>
  <c r="K22" i="4" s="1"/>
  <c r="BA23" i="4"/>
  <c r="BA27" i="4"/>
  <c r="K27" i="4" s="1"/>
  <c r="BA30" i="4"/>
  <c r="K30" i="4" s="1"/>
  <c r="BA34" i="4"/>
  <c r="BA35" i="4"/>
  <c r="K35" i="4" s="1"/>
  <c r="BA39" i="4"/>
  <c r="BA40" i="4"/>
  <c r="BA42" i="4"/>
  <c r="K42" i="4" s="1"/>
  <c r="AZ11" i="4"/>
  <c r="J11" i="4" s="1"/>
  <c r="AZ12" i="4"/>
  <c r="J12" i="4" s="1"/>
  <c r="AZ16" i="4"/>
  <c r="J16" i="4" s="1"/>
  <c r="AZ19" i="4"/>
  <c r="J19" i="4" s="1"/>
  <c r="AZ23" i="4"/>
  <c r="J23" i="4" s="1"/>
  <c r="AZ24" i="4"/>
  <c r="AZ28" i="4"/>
  <c r="J28" i="4" s="1"/>
  <c r="AZ31" i="4"/>
  <c r="AZ35" i="4"/>
  <c r="J35" i="4" s="1"/>
  <c r="AZ36" i="4"/>
  <c r="AZ37" i="4"/>
  <c r="J37" i="4" s="1"/>
  <c r="AZ40" i="4"/>
  <c r="AY8" i="4"/>
  <c r="I8" i="4" s="1"/>
  <c r="AY12" i="4"/>
  <c r="AY13" i="4"/>
  <c r="AY14" i="4"/>
  <c r="I14" i="4" s="1"/>
  <c r="AY17" i="4"/>
  <c r="AY20" i="4"/>
  <c r="I20" i="4" s="1"/>
  <c r="AY24" i="4"/>
  <c r="I24" i="4" s="1"/>
  <c r="AY25" i="4"/>
  <c r="AY29" i="4"/>
  <c r="AY32" i="4"/>
  <c r="I32" i="4" s="1"/>
  <c r="AY33" i="4"/>
  <c r="I33" i="4" s="1"/>
  <c r="AY36" i="4"/>
  <c r="I36" i="4" s="1"/>
  <c r="AY37" i="4"/>
  <c r="AY41" i="4"/>
  <c r="AX9" i="4"/>
  <c r="AX13" i="4"/>
  <c r="H13" i="4" s="1"/>
  <c r="AX14" i="4"/>
  <c r="AX18" i="4"/>
  <c r="AX21" i="4"/>
  <c r="H21" i="4" s="1"/>
  <c r="AX25" i="4"/>
  <c r="AX26" i="4"/>
  <c r="AX30" i="4"/>
  <c r="AX33" i="4"/>
  <c r="H33" i="4" s="1"/>
  <c r="AX37" i="4"/>
  <c r="H37" i="4" s="1"/>
  <c r="AX38" i="4"/>
  <c r="H38" i="4" s="1"/>
  <c r="AX42" i="4"/>
  <c r="AW10" i="4"/>
  <c r="G10" i="4" s="1"/>
  <c r="AW14" i="4"/>
  <c r="G14" i="4" s="1"/>
  <c r="AW15" i="4"/>
  <c r="AW19" i="4"/>
  <c r="G19" i="4" s="1"/>
  <c r="AW22" i="4"/>
  <c r="AW26" i="4"/>
  <c r="G26" i="4" s="1"/>
  <c r="AW27" i="4"/>
  <c r="AW31" i="4"/>
  <c r="AW34" i="4"/>
  <c r="G34" i="4" s="1"/>
  <c r="AW38" i="4"/>
  <c r="AW39" i="4"/>
  <c r="G39" i="4" s="1"/>
  <c r="AV8" i="4"/>
  <c r="AV9" i="4"/>
  <c r="AV11" i="4"/>
  <c r="F11" i="4" s="1"/>
  <c r="AV15" i="4"/>
  <c r="F15" i="4" s="1"/>
  <c r="AV16" i="4"/>
  <c r="F16" i="4" s="1"/>
  <c r="AV20" i="4"/>
  <c r="AV21" i="4"/>
  <c r="F21" i="4" s="1"/>
  <c r="AV23" i="4"/>
  <c r="F23" i="4" s="1"/>
  <c r="AV27" i="4"/>
  <c r="F27" i="4" s="1"/>
  <c r="AV28" i="4"/>
  <c r="AV32" i="4"/>
  <c r="AV33" i="4"/>
  <c r="AV35" i="4"/>
  <c r="F35" i="4" s="1"/>
  <c r="AV39" i="4"/>
  <c r="F39" i="4" s="1"/>
  <c r="AV40" i="4"/>
  <c r="AU9" i="4"/>
  <c r="AU12" i="4"/>
  <c r="E12" i="4" s="1"/>
  <c r="AU16" i="4"/>
  <c r="AU17" i="4"/>
  <c r="E17" i="4" s="1"/>
  <c r="AU21" i="4"/>
  <c r="AU24" i="4"/>
  <c r="E24" i="4" s="1"/>
  <c r="AU28" i="4"/>
  <c r="E28" i="4" s="1"/>
  <c r="AU29" i="4"/>
  <c r="AU33" i="4"/>
  <c r="AU36" i="4"/>
  <c r="E36" i="4" s="1"/>
  <c r="AU40" i="4"/>
  <c r="E40" i="4" s="1"/>
  <c r="AU41" i="4"/>
  <c r="Y8" i="4"/>
  <c r="O8" i="3" s="1"/>
  <c r="Y9" i="4"/>
  <c r="Y10" i="4"/>
  <c r="Y11" i="4"/>
  <c r="O11" i="3" s="1"/>
  <c r="Y12" i="4"/>
  <c r="Y13" i="4"/>
  <c r="O13" i="3" s="1"/>
  <c r="Y14" i="4"/>
  <c r="O14" i="3" s="1"/>
  <c r="Y15" i="4"/>
  <c r="O15" i="3" s="1"/>
  <c r="Y16" i="4"/>
  <c r="Y17" i="4"/>
  <c r="Y18" i="4"/>
  <c r="Y19" i="4"/>
  <c r="O19" i="3" s="1"/>
  <c r="Y20" i="4"/>
  <c r="Y21" i="4"/>
  <c r="Y22" i="4"/>
  <c r="Y23" i="4"/>
  <c r="O23" i="3" s="1"/>
  <c r="Y24" i="4"/>
  <c r="Y25" i="4"/>
  <c r="O25" i="3" s="1"/>
  <c r="Y26" i="4"/>
  <c r="O26" i="3" s="1"/>
  <c r="Y27" i="4"/>
  <c r="O27" i="3" s="1"/>
  <c r="Y28" i="4"/>
  <c r="Y29" i="4"/>
  <c r="Y30" i="4"/>
  <c r="Y31" i="4"/>
  <c r="O31" i="3" s="1"/>
  <c r="Y32" i="4"/>
  <c r="O32" i="3" s="1"/>
  <c r="Y33" i="4"/>
  <c r="Y34" i="4"/>
  <c r="Y35" i="4"/>
  <c r="O35" i="3" s="1"/>
  <c r="Y36" i="4"/>
  <c r="Y37" i="4"/>
  <c r="Y38" i="4"/>
  <c r="Y39" i="4"/>
  <c r="O39" i="3" s="1"/>
  <c r="Y40" i="4"/>
  <c r="Y41" i="4"/>
  <c r="Y42" i="4"/>
  <c r="X9" i="4"/>
  <c r="X13" i="4"/>
  <c r="X17" i="4"/>
  <c r="X20" i="4"/>
  <c r="X25" i="4"/>
  <c r="X26" i="4"/>
  <c r="X28" i="4"/>
  <c r="X32" i="4"/>
  <c r="X35" i="4"/>
  <c r="X38" i="4"/>
  <c r="X40" i="4"/>
  <c r="X41" i="4"/>
  <c r="W9" i="4"/>
  <c r="W11" i="4"/>
  <c r="W13" i="4"/>
  <c r="W15" i="4"/>
  <c r="W17" i="4"/>
  <c r="W22" i="4"/>
  <c r="W23" i="4"/>
  <c r="W27" i="4"/>
  <c r="W29" i="4"/>
  <c r="W33" i="4"/>
  <c r="W35" i="4"/>
  <c r="W41" i="4"/>
  <c r="V12" i="4"/>
  <c r="V13" i="4"/>
  <c r="V18" i="4"/>
  <c r="V19" i="4"/>
  <c r="V21" i="4"/>
  <c r="V22" i="4"/>
  <c r="V24" i="4"/>
  <c r="V28" i="4"/>
  <c r="V33" i="4"/>
  <c r="V34" i="4"/>
  <c r="V35" i="4"/>
  <c r="V40" i="4"/>
  <c r="V42" i="4"/>
  <c r="U11" i="4"/>
  <c r="U13" i="4"/>
  <c r="U14" i="4"/>
  <c r="U16" i="4"/>
  <c r="U23" i="4"/>
  <c r="U29" i="4"/>
  <c r="U31" i="4"/>
  <c r="U32" i="4"/>
  <c r="U33" i="4"/>
  <c r="U35" i="4"/>
  <c r="U41" i="4"/>
  <c r="U42" i="4"/>
  <c r="T8" i="4"/>
  <c r="T12" i="4"/>
  <c r="T18" i="4"/>
  <c r="T20" i="4"/>
  <c r="T26" i="4"/>
  <c r="T28" i="4"/>
  <c r="T30" i="4"/>
  <c r="T31" i="4"/>
  <c r="T32" i="4"/>
  <c r="T35" i="4"/>
  <c r="T36" i="4"/>
  <c r="T38" i="4"/>
  <c r="T42" i="4"/>
  <c r="S8" i="4"/>
  <c r="S10" i="4"/>
  <c r="S15" i="4"/>
  <c r="S19" i="4"/>
  <c r="S20" i="4"/>
  <c r="S21" i="4"/>
  <c r="S25" i="4"/>
  <c r="S26" i="4"/>
  <c r="S27" i="4"/>
  <c r="S31" i="4"/>
  <c r="S32" i="4"/>
  <c r="S37" i="4"/>
  <c r="S39" i="4"/>
  <c r="R9" i="4"/>
  <c r="R10" i="4"/>
  <c r="R14" i="4"/>
  <c r="R16" i="4"/>
  <c r="R22" i="4"/>
  <c r="R23" i="4"/>
  <c r="R26" i="4"/>
  <c r="R28" i="4"/>
  <c r="R30" i="4"/>
  <c r="R32" i="4"/>
  <c r="R34" i="4"/>
  <c r="R39" i="4"/>
  <c r="R40" i="4"/>
  <c r="Q9" i="4"/>
  <c r="Q11" i="4"/>
  <c r="Q15" i="4"/>
  <c r="Q17" i="4"/>
  <c r="Q20" i="4"/>
  <c r="Q21" i="4"/>
  <c r="Q23" i="4"/>
  <c r="Q29" i="4"/>
  <c r="Q30" i="4"/>
  <c r="Q35" i="4"/>
  <c r="Q36" i="4"/>
  <c r="Q39" i="4"/>
  <c r="Q41" i="4"/>
  <c r="P10" i="4"/>
  <c r="P11" i="4"/>
  <c r="P17" i="4"/>
  <c r="P18" i="4"/>
  <c r="P22" i="4"/>
  <c r="P23" i="4"/>
  <c r="P24" i="4"/>
  <c r="P28" i="4"/>
  <c r="P30" i="4"/>
  <c r="P31" i="4"/>
  <c r="P33" i="4"/>
  <c r="P34" i="4"/>
  <c r="P35" i="4"/>
  <c r="P40" i="4"/>
  <c r="O11" i="4"/>
  <c r="O13" i="4"/>
  <c r="O14" i="4"/>
  <c r="O19" i="4"/>
  <c r="O23" i="4"/>
  <c r="O25" i="4"/>
  <c r="O29" i="4"/>
  <c r="O30" i="4"/>
  <c r="O35" i="4"/>
  <c r="N8" i="4"/>
  <c r="N11" i="4"/>
  <c r="N12" i="4"/>
  <c r="N14" i="4"/>
  <c r="N20" i="4"/>
  <c r="N24" i="4"/>
  <c r="N27" i="4"/>
  <c r="N32" i="4"/>
  <c r="N36" i="4"/>
  <c r="N38" i="4"/>
  <c r="N42" i="4"/>
  <c r="M8" i="4"/>
  <c r="M9" i="4"/>
  <c r="M13" i="4"/>
  <c r="M19" i="4"/>
  <c r="M25" i="4"/>
  <c r="M27" i="4"/>
  <c r="M31" i="4"/>
  <c r="M33" i="4"/>
  <c r="M38" i="4"/>
  <c r="M40" i="4"/>
  <c r="L10" i="4"/>
  <c r="L16" i="4"/>
  <c r="L18" i="4"/>
  <c r="L21" i="4"/>
  <c r="L22" i="4"/>
  <c r="L23" i="4"/>
  <c r="L26" i="4"/>
  <c r="L28" i="4"/>
  <c r="L30" i="4"/>
  <c r="L31" i="4"/>
  <c r="L34" i="4"/>
  <c r="L40" i="4"/>
  <c r="K12" i="4"/>
  <c r="K18" i="4"/>
  <c r="K23" i="4"/>
  <c r="K33" i="4"/>
  <c r="K34" i="4"/>
  <c r="K39" i="4"/>
  <c r="K40" i="4"/>
  <c r="K41" i="4"/>
  <c r="J13" i="4"/>
  <c r="J15" i="4"/>
  <c r="J24" i="4"/>
  <c r="J30" i="4"/>
  <c r="J31" i="4"/>
  <c r="J34" i="4"/>
  <c r="J36" i="4"/>
  <c r="J40" i="4"/>
  <c r="J41" i="4"/>
  <c r="J42" i="4"/>
  <c r="I11" i="4"/>
  <c r="I12" i="4"/>
  <c r="I13" i="4"/>
  <c r="I17" i="4"/>
  <c r="I19" i="4"/>
  <c r="I25" i="4"/>
  <c r="I29" i="4"/>
  <c r="I30" i="4"/>
  <c r="I31" i="4"/>
  <c r="I35" i="4"/>
  <c r="I37" i="4"/>
  <c r="I39" i="4"/>
  <c r="I41" i="4"/>
  <c r="I42" i="4"/>
  <c r="H9" i="4"/>
  <c r="H14" i="4"/>
  <c r="H18" i="4"/>
  <c r="H19" i="4"/>
  <c r="H20" i="4"/>
  <c r="H24" i="4"/>
  <c r="H25" i="4"/>
  <c r="H26" i="4"/>
  <c r="H30" i="4"/>
  <c r="H31" i="4"/>
  <c r="H36" i="4"/>
  <c r="H39" i="4"/>
  <c r="H42" i="4"/>
  <c r="G8" i="4"/>
  <c r="G9" i="4"/>
  <c r="G13" i="4"/>
  <c r="G15" i="4"/>
  <c r="G21" i="4"/>
  <c r="G22" i="4"/>
  <c r="G24" i="4"/>
  <c r="G25" i="4"/>
  <c r="G27" i="4"/>
  <c r="G31" i="4"/>
  <c r="G33" i="4"/>
  <c r="G38" i="4"/>
  <c r="F8" i="4"/>
  <c r="F9" i="4"/>
  <c r="F10" i="4"/>
  <c r="F12" i="4"/>
  <c r="F14" i="4"/>
  <c r="F20" i="4"/>
  <c r="F22" i="4"/>
  <c r="F28" i="4"/>
  <c r="F32" i="4"/>
  <c r="F33" i="4"/>
  <c r="F34" i="4"/>
  <c r="F38" i="4"/>
  <c r="F40" i="4"/>
  <c r="E9" i="4"/>
  <c r="E15" i="4"/>
  <c r="E16" i="4"/>
  <c r="E18" i="4"/>
  <c r="E21" i="4"/>
  <c r="E23" i="4"/>
  <c r="E27" i="4"/>
  <c r="E29" i="4"/>
  <c r="E30" i="4"/>
  <c r="E33" i="4"/>
  <c r="E37" i="4"/>
  <c r="E39" i="4"/>
  <c r="E41" i="4"/>
  <c r="E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AC11" i="3"/>
  <c r="AC12" i="3"/>
  <c r="Z12" i="3" s="1"/>
  <c r="AC13" i="3"/>
  <c r="Z13" i="3" s="1"/>
  <c r="AC14" i="3"/>
  <c r="Z14" i="3" s="1"/>
  <c r="AC15" i="3"/>
  <c r="Z15" i="3" s="1"/>
  <c r="AC16" i="3"/>
  <c r="Z16" i="3" s="1"/>
  <c r="AC17" i="3"/>
  <c r="AC18" i="3"/>
  <c r="AC19" i="3"/>
  <c r="AC21" i="3"/>
  <c r="Z21" i="3" s="1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Z31" i="3" s="1"/>
  <c r="AC32" i="3"/>
  <c r="Z32" i="3" s="1"/>
  <c r="AC33" i="3"/>
  <c r="Z33" i="3" s="1"/>
  <c r="AC34" i="3"/>
  <c r="AC35" i="3"/>
  <c r="AC36" i="3"/>
  <c r="Z36" i="3" s="1"/>
  <c r="AC37" i="3"/>
  <c r="AC38" i="3"/>
  <c r="Z38" i="3" s="1"/>
  <c r="AC39" i="3"/>
  <c r="Z39" i="3" s="1"/>
  <c r="AC40" i="3"/>
  <c r="Z40" i="3" s="1"/>
  <c r="AC41" i="3"/>
  <c r="AC42" i="3"/>
  <c r="Z10" i="3"/>
  <c r="Z11" i="3"/>
  <c r="Z17" i="3"/>
  <c r="Z18" i="3"/>
  <c r="Z19" i="3"/>
  <c r="Z23" i="3"/>
  <c r="Z25" i="3"/>
  <c r="Z27" i="3"/>
  <c r="Z29" i="3"/>
  <c r="Z34" i="3"/>
  <c r="Z35" i="3"/>
  <c r="Z37" i="3"/>
  <c r="Z41" i="3"/>
  <c r="Z42" i="3"/>
  <c r="R8" i="3"/>
  <c r="R9" i="3"/>
  <c r="P9" i="3" s="1"/>
  <c r="R10" i="3"/>
  <c r="P10" i="3" s="1"/>
  <c r="R11" i="3"/>
  <c r="R12" i="3"/>
  <c r="R13" i="3"/>
  <c r="P13" i="3" s="1"/>
  <c r="R14" i="3"/>
  <c r="P14" i="3" s="1"/>
  <c r="R15" i="3"/>
  <c r="P15" i="3" s="1"/>
  <c r="R16" i="3"/>
  <c r="P16" i="3" s="1"/>
  <c r="R17" i="3"/>
  <c r="R18" i="3"/>
  <c r="P18" i="3" s="1"/>
  <c r="R19" i="3"/>
  <c r="P19" i="3" s="1"/>
  <c r="R21" i="3"/>
  <c r="R22" i="3"/>
  <c r="P22" i="3" s="1"/>
  <c r="R23" i="3"/>
  <c r="R24" i="3"/>
  <c r="R25" i="3"/>
  <c r="R26" i="3"/>
  <c r="P26" i="3" s="1"/>
  <c r="R27" i="3"/>
  <c r="P27" i="3" s="1"/>
  <c r="R28" i="3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R36" i="3"/>
  <c r="R37" i="3"/>
  <c r="R38" i="3"/>
  <c r="P38" i="3" s="1"/>
  <c r="R39" i="3"/>
  <c r="R40" i="3"/>
  <c r="P40" i="3" s="1"/>
  <c r="R41" i="3"/>
  <c r="R42" i="3"/>
  <c r="P42" i="3" s="1"/>
  <c r="P8" i="3"/>
  <c r="P11" i="3"/>
  <c r="P12" i="3"/>
  <c r="P17" i="3"/>
  <c r="P21" i="3"/>
  <c r="P23" i="3"/>
  <c r="P24" i="3"/>
  <c r="P25" i="3"/>
  <c r="P28" i="3"/>
  <c r="P29" i="3"/>
  <c r="P35" i="3"/>
  <c r="P36" i="3"/>
  <c r="P37" i="3"/>
  <c r="P39" i="3"/>
  <c r="P41" i="3"/>
  <c r="O9" i="3"/>
  <c r="O10" i="3"/>
  <c r="O12" i="3"/>
  <c r="O16" i="3"/>
  <c r="O17" i="3"/>
  <c r="O18" i="3"/>
  <c r="O21" i="3"/>
  <c r="O24" i="3"/>
  <c r="O28" i="3"/>
  <c r="O29" i="3"/>
  <c r="O30" i="3"/>
  <c r="O33" i="3"/>
  <c r="O34" i="3"/>
  <c r="O36" i="3"/>
  <c r="O37" i="3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1" i="3"/>
  <c r="D21" i="3" s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F41" i="3"/>
  <c r="F42" i="3"/>
  <c r="E8" i="3"/>
  <c r="P8" i="1" s="1"/>
  <c r="E9" i="3"/>
  <c r="E10" i="3"/>
  <c r="E11" i="3"/>
  <c r="E12" i="3"/>
  <c r="E13" i="3"/>
  <c r="E14" i="3"/>
  <c r="E15" i="3"/>
  <c r="E16" i="3"/>
  <c r="P16" i="1" s="1"/>
  <c r="E17" i="3"/>
  <c r="E18" i="3"/>
  <c r="E19" i="3"/>
  <c r="P20" i="1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E35" i="3"/>
  <c r="E36" i="3"/>
  <c r="P36" i="1" s="1"/>
  <c r="E37" i="3"/>
  <c r="E38" i="3"/>
  <c r="E39" i="3"/>
  <c r="E40" i="3"/>
  <c r="E41" i="3"/>
  <c r="D41" i="3" s="1"/>
  <c r="E42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A8" i="8"/>
  <c r="DZ8" i="8" s="1"/>
  <c r="EA9" i="8"/>
  <c r="EA10" i="8"/>
  <c r="EA11" i="8"/>
  <c r="EA12" i="8"/>
  <c r="EA13" i="8"/>
  <c r="EA14" i="8"/>
  <c r="DZ14" i="8" s="1"/>
  <c r="EA15" i="8"/>
  <c r="EA16" i="8"/>
  <c r="EA17" i="8"/>
  <c r="DZ17" i="8" s="1"/>
  <c r="EA18" i="8"/>
  <c r="EA19" i="8"/>
  <c r="EA20" i="8"/>
  <c r="DZ20" i="8" s="1"/>
  <c r="EA21" i="8"/>
  <c r="EA22" i="8"/>
  <c r="EA23" i="8"/>
  <c r="EA24" i="8"/>
  <c r="EA25" i="8"/>
  <c r="DZ25" i="8" s="1"/>
  <c r="EA26" i="8"/>
  <c r="DZ26" i="8" s="1"/>
  <c r="EA27" i="8"/>
  <c r="EA28" i="8"/>
  <c r="EA29" i="8"/>
  <c r="EA30" i="8"/>
  <c r="EA31" i="8"/>
  <c r="DZ31" i="8" s="1"/>
  <c r="EA32" i="8"/>
  <c r="DZ32" i="8" s="1"/>
  <c r="EA33" i="8"/>
  <c r="EA34" i="8"/>
  <c r="EA35" i="8"/>
  <c r="EA36" i="8"/>
  <c r="EA37" i="8"/>
  <c r="EA38" i="8"/>
  <c r="DZ38" i="8" s="1"/>
  <c r="EA39" i="8"/>
  <c r="EA40" i="8"/>
  <c r="EA41" i="8"/>
  <c r="EA42" i="8"/>
  <c r="DZ9" i="8"/>
  <c r="DZ12" i="8"/>
  <c r="DZ33" i="8"/>
  <c r="DZ39" i="8"/>
  <c r="DZ40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N40" i="8"/>
  <c r="DN41" i="8"/>
  <c r="DN42" i="8"/>
  <c r="DG8" i="8"/>
  <c r="DF8" i="8" s="1"/>
  <c r="DG9" i="8"/>
  <c r="DG10" i="8"/>
  <c r="DG11" i="8"/>
  <c r="DF11" i="8" s="1"/>
  <c r="DG12" i="8"/>
  <c r="DF12" i="8" s="1"/>
  <c r="DG13" i="8"/>
  <c r="DG14" i="8"/>
  <c r="DG15" i="8"/>
  <c r="DG16" i="8"/>
  <c r="DF16" i="8" s="1"/>
  <c r="DG17" i="8"/>
  <c r="DF17" i="8" s="1"/>
  <c r="DG18" i="8"/>
  <c r="DG19" i="8"/>
  <c r="DF19" i="8" s="1"/>
  <c r="DG20" i="8"/>
  <c r="DF20" i="8" s="1"/>
  <c r="DG21" i="8"/>
  <c r="DG22" i="8"/>
  <c r="DG23" i="8"/>
  <c r="DG24" i="8"/>
  <c r="DF24" i="8" s="1"/>
  <c r="DG25" i="8"/>
  <c r="DG26" i="8"/>
  <c r="DG27" i="8"/>
  <c r="DG28" i="8"/>
  <c r="DF28" i="8" s="1"/>
  <c r="DG29" i="8"/>
  <c r="DF29" i="8" s="1"/>
  <c r="DG30" i="8"/>
  <c r="DG31" i="8"/>
  <c r="DF31" i="8" s="1"/>
  <c r="DG32" i="8"/>
  <c r="DF32" i="8" s="1"/>
  <c r="DG33" i="8"/>
  <c r="DG34" i="8"/>
  <c r="DG35" i="8"/>
  <c r="DF35" i="8" s="1"/>
  <c r="DG36" i="8"/>
  <c r="DF36" i="8" s="1"/>
  <c r="DG37" i="8"/>
  <c r="DG38" i="8"/>
  <c r="DG39" i="8"/>
  <c r="DG40" i="8"/>
  <c r="DF40" i="8" s="1"/>
  <c r="DG41" i="8"/>
  <c r="DG42" i="8"/>
  <c r="DF13" i="8"/>
  <c r="DF21" i="8"/>
  <c r="DF25" i="8"/>
  <c r="DF37" i="8"/>
  <c r="DF41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Q36" i="8" s="1"/>
  <c r="CY37" i="8"/>
  <c r="CY38" i="8"/>
  <c r="CY39" i="8"/>
  <c r="CY40" i="8"/>
  <c r="CY41" i="8"/>
  <c r="CY42" i="8"/>
  <c r="CQ42" i="8" s="1"/>
  <c r="CR8" i="8"/>
  <c r="CQ8" i="8" s="1"/>
  <c r="CR9" i="8"/>
  <c r="CQ9" i="8" s="1"/>
  <c r="CR10" i="8"/>
  <c r="CR11" i="8"/>
  <c r="CQ11" i="8" s="1"/>
  <c r="CR12" i="8"/>
  <c r="CR13" i="8"/>
  <c r="CR14" i="8"/>
  <c r="CR15" i="8"/>
  <c r="CR16" i="8"/>
  <c r="CR17" i="8"/>
  <c r="CQ17" i="8" s="1"/>
  <c r="CR18" i="8"/>
  <c r="CR19" i="8"/>
  <c r="CR20" i="8"/>
  <c r="CR21" i="8"/>
  <c r="CQ21" i="8" s="1"/>
  <c r="CR22" i="8"/>
  <c r="CR23" i="8"/>
  <c r="CQ23" i="8" s="1"/>
  <c r="CR24" i="8"/>
  <c r="CR25" i="8"/>
  <c r="CR26" i="8"/>
  <c r="CR27" i="8"/>
  <c r="CQ27" i="8" s="1"/>
  <c r="CR28" i="8"/>
  <c r="CR29" i="8"/>
  <c r="CQ29" i="8" s="1"/>
  <c r="CR30" i="8"/>
  <c r="CR31" i="8"/>
  <c r="CR32" i="8"/>
  <c r="CQ32" i="8" s="1"/>
  <c r="CR33" i="8"/>
  <c r="CQ33" i="8" s="1"/>
  <c r="CR34" i="8"/>
  <c r="CR35" i="8"/>
  <c r="CQ35" i="8" s="1"/>
  <c r="CR36" i="8"/>
  <c r="CR37" i="8"/>
  <c r="CR38" i="8"/>
  <c r="CQ38" i="8" s="1"/>
  <c r="CR39" i="8"/>
  <c r="CQ39" i="8" s="1"/>
  <c r="CR40" i="8"/>
  <c r="CR41" i="8"/>
  <c r="CQ41" i="8" s="1"/>
  <c r="CR42" i="8"/>
  <c r="CQ10" i="8"/>
  <c r="CQ15" i="8"/>
  <c r="CQ16" i="8"/>
  <c r="CQ22" i="8"/>
  <c r="CQ30" i="8"/>
  <c r="CQ4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J33" i="8"/>
  <c r="CJ34" i="8"/>
  <c r="CJ35" i="8"/>
  <c r="CJ36" i="8"/>
  <c r="CJ37" i="8"/>
  <c r="CJ38" i="8"/>
  <c r="CB38" i="8" s="1"/>
  <c r="CJ39" i="8"/>
  <c r="CJ40" i="8"/>
  <c r="CJ41" i="8"/>
  <c r="CJ42" i="8"/>
  <c r="CC8" i="8"/>
  <c r="CC9" i="8"/>
  <c r="CB9" i="8" s="1"/>
  <c r="CC10" i="8"/>
  <c r="CB10" i="8" s="1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C21" i="8"/>
  <c r="CB21" i="8" s="1"/>
  <c r="CC22" i="8"/>
  <c r="CB22" i="8" s="1"/>
  <c r="CC23" i="8"/>
  <c r="CC24" i="8"/>
  <c r="CC25" i="8"/>
  <c r="CC26" i="8"/>
  <c r="CC27" i="8"/>
  <c r="CC28" i="8"/>
  <c r="CC29" i="8"/>
  <c r="CB29" i="8" s="1"/>
  <c r="CC30" i="8"/>
  <c r="CC31" i="8"/>
  <c r="CC32" i="8"/>
  <c r="CC33" i="8"/>
  <c r="CB33" i="8" s="1"/>
  <c r="CC34" i="8"/>
  <c r="CB34" i="8" s="1"/>
  <c r="CC35" i="8"/>
  <c r="CC36" i="8"/>
  <c r="CC37" i="8"/>
  <c r="CC38" i="8"/>
  <c r="CC39" i="8"/>
  <c r="CC40" i="8"/>
  <c r="CC41" i="8"/>
  <c r="CB41" i="8" s="1"/>
  <c r="CC42" i="8"/>
  <c r="CB11" i="8"/>
  <c r="CB14" i="8"/>
  <c r="CB15" i="8"/>
  <c r="CB18" i="8"/>
  <c r="CB19" i="8"/>
  <c r="CB25" i="8"/>
  <c r="CB27" i="8"/>
  <c r="CB30" i="8"/>
  <c r="CB31" i="8"/>
  <c r="CB35" i="8"/>
  <c r="CB37" i="8"/>
  <c r="CB42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N8" i="8"/>
  <c r="BN9" i="8"/>
  <c r="BM9" i="8" s="1"/>
  <c r="BN10" i="8"/>
  <c r="BN11" i="8"/>
  <c r="BN12" i="8"/>
  <c r="BN13" i="8"/>
  <c r="BN14" i="8"/>
  <c r="BN15" i="8"/>
  <c r="BM15" i="8" s="1"/>
  <c r="BN16" i="8"/>
  <c r="BN17" i="8"/>
  <c r="BN18" i="8"/>
  <c r="BM18" i="8" s="1"/>
  <c r="BN19" i="8"/>
  <c r="BM19" i="8" s="1"/>
  <c r="BN20" i="8"/>
  <c r="BN21" i="8"/>
  <c r="BM21" i="8" s="1"/>
  <c r="BN22" i="8"/>
  <c r="BN23" i="8"/>
  <c r="BN24" i="8"/>
  <c r="BN25" i="8"/>
  <c r="BN26" i="8"/>
  <c r="BN27" i="8"/>
  <c r="BM27" i="8" s="1"/>
  <c r="BN28" i="8"/>
  <c r="BN29" i="8"/>
  <c r="BN30" i="8"/>
  <c r="BN31" i="8"/>
  <c r="BM31" i="8" s="1"/>
  <c r="BN32" i="8"/>
  <c r="BN33" i="8"/>
  <c r="BM33" i="8" s="1"/>
  <c r="BN34" i="8"/>
  <c r="BN35" i="8"/>
  <c r="BN36" i="8"/>
  <c r="BN37" i="8"/>
  <c r="BM37" i="8" s="1"/>
  <c r="BN38" i="8"/>
  <c r="BN39" i="8"/>
  <c r="BM39" i="8" s="1"/>
  <c r="BN40" i="8"/>
  <c r="BN41" i="8"/>
  <c r="BN42" i="8"/>
  <c r="BM42" i="8" s="1"/>
  <c r="BM13" i="8"/>
  <c r="BM14" i="8"/>
  <c r="BM20" i="8"/>
  <c r="BM25" i="8"/>
  <c r="BM26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AX25" i="8" s="1"/>
  <c r="BF26" i="8"/>
  <c r="BF27" i="8"/>
  <c r="BF28" i="8"/>
  <c r="BF29" i="8"/>
  <c r="BF30" i="8"/>
  <c r="BF31" i="8"/>
  <c r="BF32" i="8"/>
  <c r="BF33" i="8"/>
  <c r="BF34" i="8"/>
  <c r="BF35" i="8"/>
  <c r="BF36" i="8"/>
  <c r="AX36" i="8" s="1"/>
  <c r="BF37" i="8"/>
  <c r="AX37" i="8" s="1"/>
  <c r="BF38" i="8"/>
  <c r="BF39" i="8"/>
  <c r="BF40" i="8"/>
  <c r="BF41" i="8"/>
  <c r="BF42" i="8"/>
  <c r="AY8" i="8"/>
  <c r="AX8" i="8" s="1"/>
  <c r="AY9" i="8"/>
  <c r="AY10" i="8"/>
  <c r="AY11" i="8"/>
  <c r="AX11" i="8" s="1"/>
  <c r="AY12" i="8"/>
  <c r="AY13" i="8"/>
  <c r="AY14" i="8"/>
  <c r="AY15" i="8"/>
  <c r="AY16" i="8"/>
  <c r="AX16" i="8" s="1"/>
  <c r="AY17" i="8"/>
  <c r="AY18" i="8"/>
  <c r="AY19" i="8"/>
  <c r="AY20" i="8"/>
  <c r="AX20" i="8" s="1"/>
  <c r="AY21" i="8"/>
  <c r="AY22" i="8"/>
  <c r="AY23" i="8"/>
  <c r="AY24" i="8"/>
  <c r="AY25" i="8"/>
  <c r="AY26" i="8"/>
  <c r="AY27" i="8"/>
  <c r="AX27" i="8" s="1"/>
  <c r="AY28" i="8"/>
  <c r="AY29" i="8"/>
  <c r="AY30" i="8"/>
  <c r="AY31" i="8"/>
  <c r="AY32" i="8"/>
  <c r="AX32" i="8" s="1"/>
  <c r="AY33" i="8"/>
  <c r="AY34" i="8"/>
  <c r="AY35" i="8"/>
  <c r="AX35" i="8" s="1"/>
  <c r="AY36" i="8"/>
  <c r="AY37" i="8"/>
  <c r="AY38" i="8"/>
  <c r="AY39" i="8"/>
  <c r="AX39" i="8" s="1"/>
  <c r="AY40" i="8"/>
  <c r="AX40" i="8" s="1"/>
  <c r="AY41" i="8"/>
  <c r="AY42" i="8"/>
  <c r="AX13" i="8"/>
  <c r="AX15" i="8"/>
  <c r="AX23" i="8"/>
  <c r="AX28" i="8"/>
  <c r="AX29" i="8"/>
  <c r="AX41" i="8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Q35" i="8"/>
  <c r="AQ36" i="8"/>
  <c r="AQ37" i="8"/>
  <c r="AQ38" i="8"/>
  <c r="AQ39" i="8"/>
  <c r="AQ40" i="8"/>
  <c r="AI40" i="8" s="1"/>
  <c r="AQ41" i="8"/>
  <c r="AQ42" i="8"/>
  <c r="AJ8" i="8"/>
  <c r="AJ9" i="8"/>
  <c r="AJ10" i="8"/>
  <c r="AJ11" i="8"/>
  <c r="AI11" i="8" s="1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I30" i="8" s="1"/>
  <c r="AJ31" i="8"/>
  <c r="AJ32" i="8"/>
  <c r="AJ33" i="8"/>
  <c r="AJ34" i="8"/>
  <c r="AJ35" i="8"/>
  <c r="AJ36" i="8"/>
  <c r="AJ37" i="8"/>
  <c r="AJ38" i="8"/>
  <c r="AI38" i="8" s="1"/>
  <c r="AJ39" i="8"/>
  <c r="AJ40" i="8"/>
  <c r="AJ41" i="8"/>
  <c r="AJ42" i="8"/>
  <c r="AI42" i="8" s="1"/>
  <c r="AI8" i="8"/>
  <c r="AI14" i="8"/>
  <c r="AI15" i="8"/>
  <c r="AI16" i="8"/>
  <c r="AI19" i="8"/>
  <c r="AI20" i="8"/>
  <c r="AI24" i="8"/>
  <c r="AI26" i="8"/>
  <c r="AI31" i="8"/>
  <c r="AI32" i="8"/>
  <c r="AI35" i="8"/>
  <c r="AI36" i="8"/>
  <c r="AI39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T39" i="8" s="1"/>
  <c r="AB40" i="8"/>
  <c r="AB41" i="8"/>
  <c r="AB42" i="8"/>
  <c r="U8" i="8"/>
  <c r="T8" i="8" s="1"/>
  <c r="U9" i="8"/>
  <c r="U10" i="8"/>
  <c r="U11" i="8"/>
  <c r="U12" i="8"/>
  <c r="T12" i="8" s="1"/>
  <c r="U13" i="8"/>
  <c r="U14" i="8"/>
  <c r="U15" i="8"/>
  <c r="U16" i="8"/>
  <c r="U17" i="8"/>
  <c r="U18" i="8"/>
  <c r="U19" i="8"/>
  <c r="U20" i="8"/>
  <c r="T20" i="8" s="1"/>
  <c r="U21" i="8"/>
  <c r="U22" i="8"/>
  <c r="U23" i="8"/>
  <c r="U24" i="8"/>
  <c r="T24" i="8" s="1"/>
  <c r="U25" i="8"/>
  <c r="U26" i="8"/>
  <c r="U27" i="8"/>
  <c r="U28" i="8"/>
  <c r="U29" i="8"/>
  <c r="T29" i="8" s="1"/>
  <c r="U30" i="8"/>
  <c r="T30" i="8" s="1"/>
  <c r="U31" i="8"/>
  <c r="U32" i="8"/>
  <c r="T32" i="8" s="1"/>
  <c r="U33" i="8"/>
  <c r="U34" i="8"/>
  <c r="U35" i="8"/>
  <c r="U36" i="8"/>
  <c r="T36" i="8" s="1"/>
  <c r="U37" i="8"/>
  <c r="U38" i="8"/>
  <c r="T38" i="8" s="1"/>
  <c r="U39" i="8"/>
  <c r="U40" i="8"/>
  <c r="U41" i="8"/>
  <c r="T41" i="8" s="1"/>
  <c r="U42" i="8"/>
  <c r="T13" i="8"/>
  <c r="T14" i="8"/>
  <c r="T18" i="8"/>
  <c r="T19" i="8"/>
  <c r="T25" i="8"/>
  <c r="T26" i="8"/>
  <c r="T31" i="8"/>
  <c r="T34" i="8"/>
  <c r="T4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F8" i="8"/>
  <c r="F9" i="8"/>
  <c r="F10" i="8"/>
  <c r="F11" i="8"/>
  <c r="E11" i="8" s="1"/>
  <c r="F12" i="8"/>
  <c r="F13" i="8"/>
  <c r="F14" i="8"/>
  <c r="F15" i="8"/>
  <c r="F16" i="8"/>
  <c r="E16" i="8" s="1"/>
  <c r="F17" i="8"/>
  <c r="E17" i="8" s="1"/>
  <c r="F18" i="8"/>
  <c r="F19" i="8"/>
  <c r="E19" i="8" s="1"/>
  <c r="F20" i="8"/>
  <c r="F21" i="8"/>
  <c r="F22" i="8"/>
  <c r="F23" i="8"/>
  <c r="E23" i="8" s="1"/>
  <c r="F24" i="8"/>
  <c r="F25" i="8"/>
  <c r="F26" i="8"/>
  <c r="F27" i="8"/>
  <c r="F28" i="8"/>
  <c r="E28" i="8" s="1"/>
  <c r="F29" i="8"/>
  <c r="E29" i="8" s="1"/>
  <c r="F30" i="8"/>
  <c r="F31" i="8"/>
  <c r="E31" i="8" s="1"/>
  <c r="F32" i="8"/>
  <c r="E32" i="8" s="1"/>
  <c r="F33" i="8"/>
  <c r="F34" i="8"/>
  <c r="E34" i="8" s="1"/>
  <c r="F35" i="8"/>
  <c r="E35" i="8" s="1"/>
  <c r="F36" i="8"/>
  <c r="F37" i="8"/>
  <c r="E37" i="8" s="1"/>
  <c r="F38" i="8"/>
  <c r="F39" i="8"/>
  <c r="F40" i="8"/>
  <c r="E40" i="8" s="1"/>
  <c r="F41" i="8"/>
  <c r="E41" i="8" s="1"/>
  <c r="F42" i="8"/>
  <c r="E8" i="8"/>
  <c r="E12" i="8"/>
  <c r="E13" i="8"/>
  <c r="E14" i="8"/>
  <c r="E20" i="8"/>
  <c r="E24" i="8"/>
  <c r="E25" i="8"/>
  <c r="E33" i="8"/>
  <c r="E3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A33" i="10" s="1"/>
  <c r="DD34" i="10"/>
  <c r="DD35" i="10"/>
  <c r="DD36" i="10"/>
  <c r="DD37" i="10"/>
  <c r="DD38" i="10"/>
  <c r="DD39" i="10"/>
  <c r="DA39" i="10" s="1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CO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A18" i="10"/>
  <c r="CZ19" i="10"/>
  <c r="CS19" i="10" s="1"/>
  <c r="CY12" i="10"/>
  <c r="CR12" i="10" s="1"/>
  <c r="CY33" i="10"/>
  <c r="CR33" i="10" s="1"/>
  <c r="CX13" i="10"/>
  <c r="CQ13" i="10" s="1"/>
  <c r="CX25" i="10"/>
  <c r="CQ25" i="10" s="1"/>
  <c r="CX41" i="10"/>
  <c r="CQ41" i="10" s="1"/>
  <c r="CW14" i="10"/>
  <c r="CP14" i="10" s="1"/>
  <c r="CW27" i="10"/>
  <c r="CW42" i="10"/>
  <c r="CP42" i="10" s="1"/>
  <c r="CV19" i="10"/>
  <c r="CO19" i="10" s="1"/>
  <c r="CV35" i="10"/>
  <c r="CO35" i="10" s="1"/>
  <c r="CU8" i="10"/>
  <c r="CN8" i="10" s="1"/>
  <c r="CS9" i="10"/>
  <c r="CR38" i="10"/>
  <c r="CQ31" i="10"/>
  <c r="CP32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F38" i="10" s="1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F16" i="10" s="1"/>
  <c r="CG17" i="10"/>
  <c r="CG18" i="10"/>
  <c r="CG19" i="10"/>
  <c r="CF19" i="10" s="1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31" i="10" s="1"/>
  <c r="CG32" i="10"/>
  <c r="CG33" i="10"/>
  <c r="CG34" i="10"/>
  <c r="CF34" i="10" s="1"/>
  <c r="CG35" i="10"/>
  <c r="CG36" i="10"/>
  <c r="CG37" i="10"/>
  <c r="CG38" i="10"/>
  <c r="CG39" i="10"/>
  <c r="CG40" i="10"/>
  <c r="CG41" i="10"/>
  <c r="CG42" i="10"/>
  <c r="CF8" i="10"/>
  <c r="CF18" i="10"/>
  <c r="CF39" i="10"/>
  <c r="CC21" i="10"/>
  <c r="BV21" i="10" s="1"/>
  <c r="BZ12" i="10"/>
  <c r="BS12" i="10" s="1"/>
  <c r="BX12" i="10"/>
  <c r="BW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D9" i="10"/>
  <c r="BC9" i="10" s="1"/>
  <c r="I9" i="1" s="1"/>
  <c r="BD10" i="10"/>
  <c r="BC10" i="10" s="1"/>
  <c r="I10" i="1" s="1"/>
  <c r="BD11" i="10"/>
  <c r="BD12" i="10"/>
  <c r="BC12" i="10" s="1"/>
  <c r="I12" i="1" s="1"/>
  <c r="BD13" i="10"/>
  <c r="BD14" i="10"/>
  <c r="BD15" i="10"/>
  <c r="BC15" i="10" s="1"/>
  <c r="I15" i="1" s="1"/>
  <c r="BD16" i="10"/>
  <c r="BC16" i="10" s="1"/>
  <c r="I16" i="1" s="1"/>
  <c r="BD17" i="10"/>
  <c r="BD18" i="10"/>
  <c r="BC18" i="10" s="1"/>
  <c r="I18" i="1" s="1"/>
  <c r="BD19" i="10"/>
  <c r="BC19" i="10" s="1"/>
  <c r="I19" i="1" s="1"/>
  <c r="BD20" i="10"/>
  <c r="BD21" i="10"/>
  <c r="BC21" i="10" s="1"/>
  <c r="I21" i="1" s="1"/>
  <c r="BD22" i="10"/>
  <c r="BC22" i="10" s="1"/>
  <c r="I22" i="1" s="1"/>
  <c r="BD23" i="10"/>
  <c r="BD24" i="10"/>
  <c r="BC24" i="10" s="1"/>
  <c r="I24" i="1" s="1"/>
  <c r="BD25" i="10"/>
  <c r="BD26" i="10"/>
  <c r="BD27" i="10"/>
  <c r="BC27" i="10" s="1"/>
  <c r="I27" i="1" s="1"/>
  <c r="BD28" i="10"/>
  <c r="BC28" i="10" s="1"/>
  <c r="I28" i="1" s="1"/>
  <c r="BD29" i="10"/>
  <c r="BD30" i="10"/>
  <c r="BC30" i="10" s="1"/>
  <c r="I30" i="1" s="1"/>
  <c r="BD31" i="10"/>
  <c r="BC31" i="10" s="1"/>
  <c r="I31" i="1" s="1"/>
  <c r="BD32" i="10"/>
  <c r="BD33" i="10"/>
  <c r="BC33" i="10" s="1"/>
  <c r="I33" i="1" s="1"/>
  <c r="BD34" i="10"/>
  <c r="BC34" i="10" s="1"/>
  <c r="I34" i="1" s="1"/>
  <c r="BD35" i="10"/>
  <c r="BD36" i="10"/>
  <c r="BC36" i="10" s="1"/>
  <c r="I36" i="1" s="1"/>
  <c r="BD37" i="10"/>
  <c r="BD38" i="10"/>
  <c r="BD39" i="10"/>
  <c r="BC39" i="10" s="1"/>
  <c r="I39" i="1" s="1"/>
  <c r="BD40" i="10"/>
  <c r="BC40" i="10" s="1"/>
  <c r="I40" i="1" s="1"/>
  <c r="BD41" i="10"/>
  <c r="BD42" i="10"/>
  <c r="BC42" i="10" s="1"/>
  <c r="I42" i="1" s="1"/>
  <c r="BC13" i="10"/>
  <c r="I13" i="1" s="1"/>
  <c r="BC17" i="10"/>
  <c r="I17" i="1" s="1"/>
  <c r="BC25" i="10"/>
  <c r="I25" i="1" s="1"/>
  <c r="BC29" i="10"/>
  <c r="I29" i="1" s="1"/>
  <c r="BC37" i="10"/>
  <c r="I37" i="1" s="1"/>
  <c r="BC41" i="10"/>
  <c r="I41" i="1" s="1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AU34" i="10"/>
  <c r="CY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AQ22" i="10"/>
  <c r="CX22" i="10" s="1"/>
  <c r="CQ22" i="10" s="1"/>
  <c r="AQ23" i="10"/>
  <c r="CX23" i="10" s="1"/>
  <c r="AQ24" i="10"/>
  <c r="CX24" i="10" s="1"/>
  <c r="CQ24" i="10" s="1"/>
  <c r="AQ25" i="10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AQ42" i="10"/>
  <c r="CX42" i="10" s="1"/>
  <c r="CQ42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CP41" i="10" s="1"/>
  <c r="AM42" i="10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AI20" i="10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AI35" i="10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E8" i="10"/>
  <c r="AE9" i="10"/>
  <c r="CU9" i="10" s="1"/>
  <c r="AE10" i="10"/>
  <c r="CU10" i="10" s="1"/>
  <c r="AE11" i="10"/>
  <c r="AE12" i="10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CN18" i="10" s="1"/>
  <c r="AE19" i="10"/>
  <c r="AE20" i="10"/>
  <c r="CU20" i="10" s="1"/>
  <c r="AE21" i="10"/>
  <c r="AD21" i="10" s="1"/>
  <c r="AE22" i="10"/>
  <c r="CU22" i="10" s="1"/>
  <c r="CN22" i="10" s="1"/>
  <c r="AE23" i="10"/>
  <c r="CU23" i="10" s="1"/>
  <c r="AE24" i="10"/>
  <c r="CU24" i="10" s="1"/>
  <c r="AE25" i="10"/>
  <c r="AE26" i="10"/>
  <c r="CU26" i="10" s="1"/>
  <c r="AE27" i="10"/>
  <c r="AD27" i="10" s="1"/>
  <c r="AE28" i="10"/>
  <c r="CU28" i="10" s="1"/>
  <c r="AE29" i="10"/>
  <c r="AE30" i="10"/>
  <c r="CU30" i="10" s="1"/>
  <c r="CN30" i="10" s="1"/>
  <c r="AE31" i="10"/>
  <c r="CU31" i="10" s="1"/>
  <c r="AE32" i="10"/>
  <c r="CU32" i="10" s="1"/>
  <c r="CN32" i="10" s="1"/>
  <c r="AE33" i="10"/>
  <c r="CU33" i="10" s="1"/>
  <c r="CN33" i="10" s="1"/>
  <c r="AE34" i="10"/>
  <c r="CU34" i="10" s="1"/>
  <c r="CN34" i="10" s="1"/>
  <c r="AE35" i="10"/>
  <c r="AE36" i="10"/>
  <c r="AD36" i="10" s="1"/>
  <c r="AE37" i="10"/>
  <c r="CU37" i="10" s="1"/>
  <c r="AE38" i="10"/>
  <c r="CU38" i="10" s="1"/>
  <c r="AE39" i="10"/>
  <c r="CU39" i="10" s="1"/>
  <c r="AE40" i="10"/>
  <c r="CU40" i="10" s="1"/>
  <c r="CN40" i="10" s="1"/>
  <c r="AE41" i="10"/>
  <c r="AE42" i="10"/>
  <c r="CU42" i="10" s="1"/>
  <c r="CN42" i="10" s="1"/>
  <c r="AD16" i="10"/>
  <c r="AD24" i="10"/>
  <c r="AD40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E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J40" i="10"/>
  <c r="CA40" i="10" s="1"/>
  <c r="BT40" i="10" s="1"/>
  <c r="J41" i="10"/>
  <c r="CA41" i="10" s="1"/>
  <c r="BT41" i="10" s="1"/>
  <c r="J42" i="10"/>
  <c r="CA42" i="10" s="1"/>
  <c r="F8" i="10"/>
  <c r="F9" i="10"/>
  <c r="BZ9" i="10" s="1"/>
  <c r="F10" i="10"/>
  <c r="F11" i="10"/>
  <c r="BZ11" i="10" s="1"/>
  <c r="F12" i="10"/>
  <c r="F13" i="10"/>
  <c r="F14" i="10"/>
  <c r="BZ14" i="10" s="1"/>
  <c r="F15" i="10"/>
  <c r="BZ15" i="10" s="1"/>
  <c r="F16" i="10"/>
  <c r="F17" i="10"/>
  <c r="F18" i="10"/>
  <c r="F19" i="10"/>
  <c r="BZ19" i="10" s="1"/>
  <c r="F20" i="10"/>
  <c r="BZ20" i="10" s="1"/>
  <c r="F21" i="10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F29" i="10"/>
  <c r="F30" i="10"/>
  <c r="BZ30" i="10" s="1"/>
  <c r="F31" i="10"/>
  <c r="BZ31" i="10" s="1"/>
  <c r="F32" i="10"/>
  <c r="E32" i="10" s="1"/>
  <c r="F33" i="10"/>
  <c r="BZ33" i="10" s="1"/>
  <c r="F34" i="10"/>
  <c r="F35" i="10"/>
  <c r="BZ35" i="10" s="1"/>
  <c r="F36" i="10"/>
  <c r="BZ36" i="10" s="1"/>
  <c r="F37" i="10"/>
  <c r="F38" i="10"/>
  <c r="BZ38" i="10" s="1"/>
  <c r="F39" i="10"/>
  <c r="BZ39" i="10" s="1"/>
  <c r="F40" i="10"/>
  <c r="F41" i="10"/>
  <c r="BZ41" i="10" s="1"/>
  <c r="F42" i="10"/>
  <c r="BZ42" i="10" s="1"/>
  <c r="E15" i="10"/>
  <c r="E39" i="10"/>
  <c r="AP29" i="1"/>
  <c r="AO9" i="1"/>
  <c r="AO10" i="1"/>
  <c r="AO11" i="1"/>
  <c r="AO13" i="1"/>
  <c r="AO14" i="1"/>
  <c r="AO15" i="1"/>
  <c r="AO17" i="1"/>
  <c r="AO18" i="1"/>
  <c r="AO19" i="1"/>
  <c r="AO21" i="1"/>
  <c r="AO22" i="1"/>
  <c r="AO23" i="1"/>
  <c r="AO25" i="1"/>
  <c r="AO26" i="1"/>
  <c r="AO27" i="1"/>
  <c r="AO29" i="1"/>
  <c r="AO30" i="1"/>
  <c r="AO31" i="1"/>
  <c r="AO33" i="1"/>
  <c r="AO34" i="1"/>
  <c r="AO35" i="1"/>
  <c r="AO37" i="1"/>
  <c r="AO38" i="1"/>
  <c r="AO39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M9" i="1"/>
  <c r="AP9" i="1" s="1"/>
  <c r="AM10" i="1"/>
  <c r="AP10" i="1" s="1"/>
  <c r="AM11" i="1"/>
  <c r="AM12" i="1"/>
  <c r="AM13" i="1"/>
  <c r="AP13" i="1" s="1"/>
  <c r="AM14" i="1"/>
  <c r="AM15" i="1"/>
  <c r="AP15" i="1" s="1"/>
  <c r="AM16" i="1"/>
  <c r="AM17" i="1"/>
  <c r="AP17" i="1" s="1"/>
  <c r="AM18" i="1"/>
  <c r="AM19" i="1"/>
  <c r="AM20" i="1"/>
  <c r="AM21" i="1"/>
  <c r="AP21" i="1" s="1"/>
  <c r="AM22" i="1"/>
  <c r="AP22" i="1" s="1"/>
  <c r="AM23" i="1"/>
  <c r="AP23" i="1" s="1"/>
  <c r="AM24" i="1"/>
  <c r="AM25" i="1"/>
  <c r="AP25" i="1" s="1"/>
  <c r="AM26" i="1"/>
  <c r="AM27" i="1"/>
  <c r="AP27" i="1" s="1"/>
  <c r="AM28" i="1"/>
  <c r="AM29" i="1"/>
  <c r="AM30" i="1"/>
  <c r="AM31" i="1"/>
  <c r="AP31" i="1" s="1"/>
  <c r="AM32" i="1"/>
  <c r="AM33" i="1"/>
  <c r="AP33" i="1" s="1"/>
  <c r="AM34" i="1"/>
  <c r="AP34" i="1" s="1"/>
  <c r="AM35" i="1"/>
  <c r="AM36" i="1"/>
  <c r="AM37" i="1"/>
  <c r="AP37" i="1" s="1"/>
  <c r="AM38" i="1"/>
  <c r="AM39" i="1"/>
  <c r="AP39" i="1" s="1"/>
  <c r="AM40" i="1"/>
  <c r="AM41" i="1"/>
  <c r="AP41" i="1" s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J19" i="1" s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J31" i="1" s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J10" i="1" s="1"/>
  <c r="AC11" i="1"/>
  <c r="AC12" i="1"/>
  <c r="AC13" i="1"/>
  <c r="AC14" i="1"/>
  <c r="AC15" i="1"/>
  <c r="AC16" i="1"/>
  <c r="AJ16" i="1" s="1"/>
  <c r="AC17" i="1"/>
  <c r="AC18" i="1"/>
  <c r="AC19" i="1"/>
  <c r="AC20" i="1"/>
  <c r="AC21" i="1"/>
  <c r="AC22" i="1"/>
  <c r="AJ22" i="1" s="1"/>
  <c r="AC23" i="1"/>
  <c r="AC24" i="1"/>
  <c r="AC25" i="1"/>
  <c r="AC26" i="1"/>
  <c r="AC27" i="1"/>
  <c r="AC28" i="1"/>
  <c r="AJ28" i="1" s="1"/>
  <c r="AC29" i="1"/>
  <c r="AC30" i="1"/>
  <c r="AC31" i="1"/>
  <c r="AC32" i="1"/>
  <c r="AC33" i="1"/>
  <c r="AC34" i="1"/>
  <c r="AJ34" i="1" s="1"/>
  <c r="AC35" i="1"/>
  <c r="AC36" i="1"/>
  <c r="AC37" i="1"/>
  <c r="AC38" i="1"/>
  <c r="AC39" i="1"/>
  <c r="AC40" i="1"/>
  <c r="AJ40" i="1" s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R9" i="1" s="1"/>
  <c r="V10" i="1"/>
  <c r="V11" i="1"/>
  <c r="V12" i="1"/>
  <c r="V13" i="1"/>
  <c r="V14" i="1"/>
  <c r="V15" i="1"/>
  <c r="V16" i="1"/>
  <c r="V17" i="1"/>
  <c r="V18" i="1"/>
  <c r="V19" i="1"/>
  <c r="V20" i="1"/>
  <c r="V21" i="1"/>
  <c r="R21" i="1" s="1"/>
  <c r="V22" i="1"/>
  <c r="V23" i="1"/>
  <c r="V24" i="1"/>
  <c r="V25" i="1"/>
  <c r="V26" i="1"/>
  <c r="V27" i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T24" i="1"/>
  <c r="T25" i="1"/>
  <c r="T26" i="1"/>
  <c r="T27" i="1"/>
  <c r="T28" i="1"/>
  <c r="T29" i="1"/>
  <c r="R29" i="1" s="1"/>
  <c r="T30" i="1"/>
  <c r="T31" i="1"/>
  <c r="T32" i="1"/>
  <c r="T33" i="1"/>
  <c r="T34" i="1"/>
  <c r="T35" i="1"/>
  <c r="T36" i="1"/>
  <c r="T37" i="1"/>
  <c r="T38" i="1"/>
  <c r="T39" i="1"/>
  <c r="T40" i="1"/>
  <c r="T41" i="1"/>
  <c r="R41" i="1" s="1"/>
  <c r="T42" i="1"/>
  <c r="S8" i="1"/>
  <c r="S9" i="1"/>
  <c r="S10" i="1"/>
  <c r="S11" i="1"/>
  <c r="S12" i="1"/>
  <c r="R12" i="1" s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R24" i="1" s="1"/>
  <c r="S25" i="1"/>
  <c r="R25" i="1" s="1"/>
  <c r="S26" i="1"/>
  <c r="S27" i="1"/>
  <c r="S28" i="1"/>
  <c r="S29" i="1"/>
  <c r="S30" i="1"/>
  <c r="R30" i="1" s="1"/>
  <c r="S31" i="1"/>
  <c r="S32" i="1"/>
  <c r="S33" i="1"/>
  <c r="S34" i="1"/>
  <c r="S35" i="1"/>
  <c r="S36" i="1"/>
  <c r="R36" i="1" s="1"/>
  <c r="S37" i="1"/>
  <c r="R37" i="1" s="1"/>
  <c r="S38" i="1"/>
  <c r="S39" i="1"/>
  <c r="S40" i="1"/>
  <c r="S41" i="1"/>
  <c r="S42" i="1"/>
  <c r="R42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9" i="1"/>
  <c r="P10" i="1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37" i="1"/>
  <c r="P38" i="1"/>
  <c r="P39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9" i="1"/>
  <c r="J10" i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7" i="1"/>
  <c r="J38" i="1"/>
  <c r="J39" i="1"/>
  <c r="J41" i="1"/>
  <c r="J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A13" i="1" l="1"/>
  <c r="AA41" i="1"/>
  <c r="AK41" i="1" s="1"/>
  <c r="AA33" i="1"/>
  <c r="AA25" i="1"/>
  <c r="AA17" i="1"/>
  <c r="AA9" i="1"/>
  <c r="R39" i="1"/>
  <c r="R27" i="1"/>
  <c r="AA27" i="1" s="1"/>
  <c r="R15" i="1"/>
  <c r="AJ37" i="1"/>
  <c r="AJ25" i="1"/>
  <c r="AJ13" i="1"/>
  <c r="AP42" i="1"/>
  <c r="AP30" i="1"/>
  <c r="AP18" i="1"/>
  <c r="E27" i="10"/>
  <c r="E29" i="10"/>
  <c r="BZ29" i="10"/>
  <c r="BS29" i="10" s="1"/>
  <c r="E17" i="10"/>
  <c r="AD32" i="10"/>
  <c r="H32" i="1" s="1"/>
  <c r="K32" i="1" s="1"/>
  <c r="AD41" i="10"/>
  <c r="CU41" i="10"/>
  <c r="AD35" i="10"/>
  <c r="H35" i="1" s="1"/>
  <c r="K35" i="1" s="1"/>
  <c r="L35" i="1" s="1"/>
  <c r="AD29" i="10"/>
  <c r="CU29" i="10"/>
  <c r="CN29" i="10" s="1"/>
  <c r="CN17" i="10"/>
  <c r="CO40" i="10"/>
  <c r="CO28" i="10"/>
  <c r="CR25" i="10"/>
  <c r="CS24" i="10"/>
  <c r="CS12" i="10"/>
  <c r="CU36" i="10"/>
  <c r="CN36" i="10" s="1"/>
  <c r="CP27" i="10"/>
  <c r="E21" i="8"/>
  <c r="E9" i="8"/>
  <c r="BM41" i="8"/>
  <c r="AA37" i="1"/>
  <c r="AA31" i="1"/>
  <c r="AA15" i="1"/>
  <c r="R38" i="1"/>
  <c r="R32" i="1"/>
  <c r="R26" i="1"/>
  <c r="R20" i="1"/>
  <c r="AA20" i="1" s="1"/>
  <c r="R14" i="1"/>
  <c r="R8" i="1"/>
  <c r="AJ42" i="1"/>
  <c r="AJ36" i="1"/>
  <c r="AJ30" i="1"/>
  <c r="AJ24" i="1"/>
  <c r="AJ18" i="1"/>
  <c r="AJ12" i="1"/>
  <c r="AJ39" i="1"/>
  <c r="AJ27" i="1"/>
  <c r="AJ15" i="1"/>
  <c r="AP35" i="1"/>
  <c r="AP11" i="1"/>
  <c r="E23" i="10"/>
  <c r="E40" i="10"/>
  <c r="BZ40" i="10"/>
  <c r="E34" i="10"/>
  <c r="E28" i="10"/>
  <c r="D28" i="10" s="1"/>
  <c r="E16" i="10"/>
  <c r="H16" i="1" s="1"/>
  <c r="K16" i="1" s="1"/>
  <c r="L16" i="1" s="1"/>
  <c r="E10" i="10"/>
  <c r="AD28" i="10"/>
  <c r="CU21" i="10"/>
  <c r="CN21" i="10" s="1"/>
  <c r="AA29" i="1"/>
  <c r="AA38" i="1"/>
  <c r="AB38" i="1" s="1"/>
  <c r="AA30" i="1"/>
  <c r="AA14" i="1"/>
  <c r="AK14" i="1" s="1"/>
  <c r="R31" i="1"/>
  <c r="R19" i="1"/>
  <c r="AJ41" i="1"/>
  <c r="AJ29" i="1"/>
  <c r="AJ17" i="1"/>
  <c r="E19" i="10"/>
  <c r="D19" i="10" s="1"/>
  <c r="E21" i="10"/>
  <c r="H27" i="1"/>
  <c r="H21" i="1"/>
  <c r="K21" i="1" s="1"/>
  <c r="L21" i="1" s="1"/>
  <c r="CV20" i="10"/>
  <c r="CO20" i="10" s="1"/>
  <c r="AD20" i="10"/>
  <c r="BZ28" i="10"/>
  <c r="BS28" i="10" s="1"/>
  <c r="CF32" i="10"/>
  <c r="E8" i="10"/>
  <c r="D8" i="10" s="1"/>
  <c r="BZ8" i="10"/>
  <c r="AA35" i="1"/>
  <c r="AA19" i="1"/>
  <c r="AL19" i="1" s="1"/>
  <c r="R35" i="1"/>
  <c r="R23" i="1"/>
  <c r="R11" i="1"/>
  <c r="AA11" i="1" s="1"/>
  <c r="AJ33" i="1"/>
  <c r="AJ21" i="1"/>
  <c r="AJ9" i="1"/>
  <c r="AK9" i="1" s="1"/>
  <c r="AP38" i="1"/>
  <c r="AP26" i="1"/>
  <c r="AP14" i="1"/>
  <c r="E35" i="10"/>
  <c r="E11" i="10"/>
  <c r="E37" i="10"/>
  <c r="E13" i="10"/>
  <c r="BZ13" i="10"/>
  <c r="BS13" i="10" s="1"/>
  <c r="AD8" i="10"/>
  <c r="H8" i="1" s="1"/>
  <c r="K8" i="1" s="1"/>
  <c r="L8" i="1" s="1"/>
  <c r="AD25" i="10"/>
  <c r="AD19" i="10"/>
  <c r="AD13" i="10"/>
  <c r="H13" i="1" s="1"/>
  <c r="K13" i="1" s="1"/>
  <c r="L13" i="1" s="1"/>
  <c r="CU13" i="10"/>
  <c r="CN13" i="10" s="1"/>
  <c r="CA31" i="10"/>
  <c r="BT31" i="10" s="1"/>
  <c r="BT42" i="10"/>
  <c r="BT30" i="10"/>
  <c r="BT18" i="10"/>
  <c r="BU41" i="10"/>
  <c r="BU29" i="10"/>
  <c r="BU17" i="10"/>
  <c r="BV40" i="10"/>
  <c r="CF28" i="10"/>
  <c r="BV16" i="10"/>
  <c r="BW39" i="10"/>
  <c r="BW27" i="10"/>
  <c r="BW15" i="10"/>
  <c r="BX38" i="10"/>
  <c r="BX26" i="10"/>
  <c r="DA32" i="10"/>
  <c r="DA26" i="10"/>
  <c r="DA20" i="10"/>
  <c r="DA8" i="10"/>
  <c r="DA31" i="10"/>
  <c r="DA19" i="10"/>
  <c r="DA13" i="10"/>
  <c r="DA29" i="10"/>
  <c r="DA17" i="10"/>
  <c r="AA21" i="1"/>
  <c r="AA42" i="1"/>
  <c r="AL42" i="1" s="1"/>
  <c r="AA26" i="1"/>
  <c r="AA18" i="1"/>
  <c r="AL18" i="1" s="1"/>
  <c r="R40" i="1"/>
  <c r="R34" i="1"/>
  <c r="AA34" i="1" s="1"/>
  <c r="R28" i="1"/>
  <c r="R22" i="1"/>
  <c r="AA22" i="1" s="1"/>
  <c r="R16" i="1"/>
  <c r="AA16" i="1" s="1"/>
  <c r="R10" i="1"/>
  <c r="AA10" i="1" s="1"/>
  <c r="AJ38" i="1"/>
  <c r="AJ32" i="1"/>
  <c r="AJ26" i="1"/>
  <c r="AJ20" i="1"/>
  <c r="AJ14" i="1"/>
  <c r="AJ8" i="1"/>
  <c r="AJ35" i="1"/>
  <c r="AJ23" i="1"/>
  <c r="AJ11" i="1"/>
  <c r="AP19" i="1"/>
  <c r="E24" i="10"/>
  <c r="D24" i="10" s="1"/>
  <c r="BZ24" i="10"/>
  <c r="E18" i="10"/>
  <c r="E12" i="10"/>
  <c r="D12" i="10" s="1"/>
  <c r="CU12" i="10"/>
  <c r="AD12" i="10"/>
  <c r="AD11" i="10"/>
  <c r="H11" i="1" s="1"/>
  <c r="K11" i="1" s="1"/>
  <c r="L11" i="1" s="1"/>
  <c r="CO34" i="10"/>
  <c r="CO16" i="10"/>
  <c r="CO10" i="10"/>
  <c r="CP39" i="10"/>
  <c r="CP33" i="10"/>
  <c r="CP21" i="10"/>
  <c r="CP15" i="10"/>
  <c r="CP9" i="10"/>
  <c r="CQ38" i="10"/>
  <c r="CQ32" i="10"/>
  <c r="CQ26" i="10"/>
  <c r="CQ20" i="10"/>
  <c r="CQ14" i="10"/>
  <c r="CQ8" i="10"/>
  <c r="CR37" i="10"/>
  <c r="CR31" i="10"/>
  <c r="CR19" i="10"/>
  <c r="CR13" i="10"/>
  <c r="CS42" i="10"/>
  <c r="CS36" i="10"/>
  <c r="CS30" i="10"/>
  <c r="CS18" i="10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CF40" i="10"/>
  <c r="DA40" i="10"/>
  <c r="DA34" i="10"/>
  <c r="DA28" i="10"/>
  <c r="DA16" i="10"/>
  <c r="DA27" i="10"/>
  <c r="DA21" i="10"/>
  <c r="DA15" i="10"/>
  <c r="DA38" i="10"/>
  <c r="DA37" i="10"/>
  <c r="E39" i="8"/>
  <c r="E27" i="8"/>
  <c r="E15" i="8"/>
  <c r="T40" i="8"/>
  <c r="T28" i="8"/>
  <c r="T22" i="8"/>
  <c r="T16" i="8"/>
  <c r="D16" i="8" s="1"/>
  <c r="T10" i="8"/>
  <c r="CQ37" i="8"/>
  <c r="CQ25" i="8"/>
  <c r="CQ19" i="8"/>
  <c r="CQ13" i="8"/>
  <c r="CT10" i="10"/>
  <c r="CM10" i="10" s="1"/>
  <c r="N10" i="1" s="1"/>
  <c r="CF35" i="10"/>
  <c r="BS23" i="10"/>
  <c r="BS11" i="10"/>
  <c r="BT34" i="10"/>
  <c r="CF22" i="10"/>
  <c r="BT10" i="10"/>
  <c r="BU33" i="10"/>
  <c r="BU21" i="10"/>
  <c r="BU9" i="10"/>
  <c r="BV32" i="10"/>
  <c r="BV20" i="10"/>
  <c r="BV8" i="10"/>
  <c r="BW31" i="10"/>
  <c r="BW19" i="10"/>
  <c r="BX42" i="10"/>
  <c r="BX30" i="10"/>
  <c r="AX31" i="8"/>
  <c r="AX19" i="8"/>
  <c r="D19" i="8" s="1"/>
  <c r="D9" i="3"/>
  <c r="CT26" i="10"/>
  <c r="CO37" i="10"/>
  <c r="CO13" i="10"/>
  <c r="CP36" i="10"/>
  <c r="CP30" i="10"/>
  <c r="CP24" i="10"/>
  <c r="CP12" i="10"/>
  <c r="CQ35" i="10"/>
  <c r="CQ29" i="10"/>
  <c r="CQ23" i="10"/>
  <c r="CQ11" i="10"/>
  <c r="CR34" i="10"/>
  <c r="CR28" i="10"/>
  <c r="CR22" i="10"/>
  <c r="CS33" i="10"/>
  <c r="CS21" i="10"/>
  <c r="BC35" i="10"/>
  <c r="I35" i="1" s="1"/>
  <c r="BC23" i="10"/>
  <c r="I23" i="1" s="1"/>
  <c r="BC11" i="10"/>
  <c r="I11" i="1" s="1"/>
  <c r="BS39" i="10"/>
  <c r="CF27" i="10"/>
  <c r="CF15" i="10"/>
  <c r="BT38" i="10"/>
  <c r="BT26" i="10"/>
  <c r="CF14" i="10"/>
  <c r="BU37" i="10"/>
  <c r="BU25" i="10"/>
  <c r="BU13" i="10"/>
  <c r="BV36" i="10"/>
  <c r="BV24" i="10"/>
  <c r="BV12" i="10"/>
  <c r="BW35" i="10"/>
  <c r="BW23" i="10"/>
  <c r="BW11" i="10"/>
  <c r="BX34" i="10"/>
  <c r="BX10" i="10"/>
  <c r="BM35" i="8"/>
  <c r="BM29" i="8"/>
  <c r="BM23" i="8"/>
  <c r="BM17" i="8"/>
  <c r="BM11" i="8"/>
  <c r="CB39" i="8"/>
  <c r="DZ19" i="8"/>
  <c r="DZ13" i="8"/>
  <c r="D29" i="3"/>
  <c r="CF11" i="10"/>
  <c r="CF12" i="10"/>
  <c r="DA42" i="10"/>
  <c r="DA36" i="10"/>
  <c r="DA24" i="10"/>
  <c r="DA12" i="10"/>
  <c r="DA35" i="10"/>
  <c r="DA23" i="10"/>
  <c r="DA22" i="10"/>
  <c r="DA10" i="10"/>
  <c r="E22" i="8"/>
  <c r="E10" i="8"/>
  <c r="P24" i="1"/>
  <c r="D24" i="3"/>
  <c r="D12" i="3"/>
  <c r="E38" i="8"/>
  <c r="E26" i="8"/>
  <c r="AI34" i="8"/>
  <c r="AI22" i="8"/>
  <c r="AX12" i="8"/>
  <c r="D12" i="8" s="1"/>
  <c r="AX17" i="8"/>
  <c r="DZ42" i="8"/>
  <c r="DZ36" i="8"/>
  <c r="DZ30" i="8"/>
  <c r="DZ18" i="8"/>
  <c r="DZ35" i="8"/>
  <c r="DZ29" i="8"/>
  <c r="DZ23" i="8"/>
  <c r="D40" i="3"/>
  <c r="D28" i="3"/>
  <c r="D14" i="3"/>
  <c r="P37" i="5"/>
  <c r="P31" i="5"/>
  <c r="P25" i="5"/>
  <c r="P13" i="5"/>
  <c r="P30" i="5"/>
  <c r="P24" i="5"/>
  <c r="BD31" i="5"/>
  <c r="J31" i="5" s="1"/>
  <c r="BD25" i="5"/>
  <c r="J25" i="5" s="1"/>
  <c r="BD19" i="5"/>
  <c r="J19" i="5" s="1"/>
  <c r="BD42" i="5"/>
  <c r="J42" i="5" s="1"/>
  <c r="BD30" i="5"/>
  <c r="J30" i="5" s="1"/>
  <c r="BD18" i="5"/>
  <c r="J18" i="5" s="1"/>
  <c r="BD41" i="5"/>
  <c r="J41" i="5" s="1"/>
  <c r="BD29" i="5"/>
  <c r="J29" i="5" s="1"/>
  <c r="BD40" i="5"/>
  <c r="J40" i="5" s="1"/>
  <c r="BD34" i="5"/>
  <c r="J34" i="5" s="1"/>
  <c r="T37" i="8"/>
  <c r="BM38" i="8"/>
  <c r="BM8" i="8"/>
  <c r="D8" i="8" s="1"/>
  <c r="CQ34" i="8"/>
  <c r="CQ28" i="8"/>
  <c r="D26" i="3"/>
  <c r="D25" i="3"/>
  <c r="E42" i="8"/>
  <c r="E30" i="8"/>
  <c r="E18" i="8"/>
  <c r="AX33" i="8"/>
  <c r="AX21" i="8"/>
  <c r="AX9" i="8"/>
  <c r="CB23" i="8"/>
  <c r="DZ34" i="8"/>
  <c r="DZ28" i="8"/>
  <c r="DZ22" i="8"/>
  <c r="DZ16" i="8"/>
  <c r="DZ10" i="8"/>
  <c r="DZ21" i="8"/>
  <c r="DZ15" i="8"/>
  <c r="D15" i="8" s="1"/>
  <c r="D16" i="3"/>
  <c r="D32" i="3"/>
  <c r="D42" i="3"/>
  <c r="X35" i="5"/>
  <c r="E35" i="5" s="1"/>
  <c r="X23" i="5"/>
  <c r="E23" i="5" s="1"/>
  <c r="X11" i="5"/>
  <c r="E11" i="5" s="1"/>
  <c r="X34" i="5"/>
  <c r="E34" i="5" s="1"/>
  <c r="X22" i="5"/>
  <c r="E22" i="5" s="1"/>
  <c r="X10" i="5"/>
  <c r="E10" i="5" s="1"/>
  <c r="X21" i="5"/>
  <c r="E21" i="5" s="1"/>
  <c r="X32" i="5"/>
  <c r="E32" i="5" s="1"/>
  <c r="X20" i="5"/>
  <c r="E20" i="5" s="1"/>
  <c r="X8" i="5"/>
  <c r="E8" i="5" s="1"/>
  <c r="X25" i="5"/>
  <c r="E25" i="5" s="1"/>
  <c r="AV8" i="5"/>
  <c r="I8" i="5" s="1"/>
  <c r="BT41" i="5"/>
  <c r="L41" i="5" s="1"/>
  <c r="BT29" i="5"/>
  <c r="L29" i="5" s="1"/>
  <c r="BT17" i="5"/>
  <c r="L17" i="5" s="1"/>
  <c r="BT40" i="5"/>
  <c r="L40" i="5" s="1"/>
  <c r="BT16" i="5"/>
  <c r="L16" i="5" s="1"/>
  <c r="BT26" i="5"/>
  <c r="L26" i="5" s="1"/>
  <c r="BT20" i="5"/>
  <c r="L20" i="5" s="1"/>
  <c r="BT14" i="5"/>
  <c r="L14" i="5" s="1"/>
  <c r="T35" i="8"/>
  <c r="D35" i="8" s="1"/>
  <c r="T23" i="8"/>
  <c r="T17" i="8"/>
  <c r="T11" i="8"/>
  <c r="D11" i="8" s="1"/>
  <c r="BM36" i="8"/>
  <c r="BM30" i="8"/>
  <c r="BM24" i="8"/>
  <c r="CQ26" i="8"/>
  <c r="CQ20" i="8"/>
  <c r="CQ14" i="8"/>
  <c r="D13" i="3"/>
  <c r="D18" i="3"/>
  <c r="D42" i="9"/>
  <c r="AT42" i="4" s="1"/>
  <c r="D42" i="4" s="1"/>
  <c r="D30" i="9"/>
  <c r="AT30" i="4" s="1"/>
  <c r="D30" i="4" s="1"/>
  <c r="D18" i="9"/>
  <c r="AT18" i="4" s="1"/>
  <c r="D18" i="4" s="1"/>
  <c r="D41" i="9"/>
  <c r="AT41" i="4" s="1"/>
  <c r="D41" i="4" s="1"/>
  <c r="D29" i="9"/>
  <c r="AT29" i="4" s="1"/>
  <c r="D29" i="4" s="1"/>
  <c r="D17" i="9"/>
  <c r="AT17" i="4" s="1"/>
  <c r="D17" i="4" s="1"/>
  <c r="D40" i="9"/>
  <c r="AT40" i="4" s="1"/>
  <c r="D40" i="4" s="1"/>
  <c r="D28" i="9"/>
  <c r="AT28" i="4" s="1"/>
  <c r="D28" i="4" s="1"/>
  <c r="D27" i="9"/>
  <c r="AT27" i="4" s="1"/>
  <c r="D27" i="4" s="1"/>
  <c r="CJ26" i="5"/>
  <c r="N26" i="5" s="1"/>
  <c r="CJ20" i="5"/>
  <c r="N20" i="5" s="1"/>
  <c r="CJ14" i="5"/>
  <c r="N14" i="5" s="1"/>
  <c r="CJ8" i="5"/>
  <c r="N8" i="5" s="1"/>
  <c r="CJ13" i="5"/>
  <c r="N13" i="5" s="1"/>
  <c r="CJ36" i="5"/>
  <c r="N36" i="5" s="1"/>
  <c r="D34" i="9"/>
  <c r="AT34" i="4" s="1"/>
  <c r="D34" i="4" s="1"/>
  <c r="D22" i="9"/>
  <c r="AT22" i="4" s="1"/>
  <c r="D10" i="9"/>
  <c r="AT10" i="4" s="1"/>
  <c r="D10" i="4" s="1"/>
  <c r="D21" i="9"/>
  <c r="AT21" i="4" s="1"/>
  <c r="D21" i="4" s="1"/>
  <c r="AL21" i="1" s="1"/>
  <c r="D9" i="9"/>
  <c r="AT9" i="4" s="1"/>
  <c r="D9" i="4" s="1"/>
  <c r="D32" i="9"/>
  <c r="AT32" i="4" s="1"/>
  <c r="D20" i="9"/>
  <c r="AT20" i="4" s="1"/>
  <c r="D20" i="4" s="1"/>
  <c r="D8" i="9"/>
  <c r="AT8" i="4" s="1"/>
  <c r="D8" i="4" s="1"/>
  <c r="D19" i="9"/>
  <c r="AT19" i="4" s="1"/>
  <c r="D19" i="4" s="1"/>
  <c r="AV39" i="5"/>
  <c r="I39" i="5" s="1"/>
  <c r="AV27" i="5"/>
  <c r="I27" i="5" s="1"/>
  <c r="AV15" i="5"/>
  <c r="I15" i="5" s="1"/>
  <c r="AV38" i="5"/>
  <c r="I38" i="5" s="1"/>
  <c r="AV26" i="5"/>
  <c r="I26" i="5" s="1"/>
  <c r="AV14" i="5"/>
  <c r="I14" i="5" s="1"/>
  <c r="AV25" i="5"/>
  <c r="I25" i="5" s="1"/>
  <c r="BL36" i="5"/>
  <c r="K36" i="5" s="1"/>
  <c r="BL24" i="5"/>
  <c r="K24" i="5" s="1"/>
  <c r="BL12" i="5"/>
  <c r="K12" i="5" s="1"/>
  <c r="BL10" i="5"/>
  <c r="K10" i="5" s="1"/>
  <c r="BL21" i="5"/>
  <c r="K21" i="5" s="1"/>
  <c r="CR37" i="5"/>
  <c r="O37" i="5" s="1"/>
  <c r="CR25" i="5"/>
  <c r="O25" i="5" s="1"/>
  <c r="CR13" i="5"/>
  <c r="O13" i="5" s="1"/>
  <c r="P41" i="5"/>
  <c r="P29" i="5"/>
  <c r="P17" i="5"/>
  <c r="P39" i="5"/>
  <c r="X39" i="5"/>
  <c r="E39" i="5" s="1"/>
  <c r="X27" i="5"/>
  <c r="E27" i="5" s="1"/>
  <c r="X15" i="5"/>
  <c r="E15" i="5" s="1"/>
  <c r="X38" i="5"/>
  <c r="E38" i="5" s="1"/>
  <c r="X26" i="5"/>
  <c r="E26" i="5" s="1"/>
  <c r="X14" i="5"/>
  <c r="E14" i="5" s="1"/>
  <c r="X13" i="5"/>
  <c r="E13" i="5" s="1"/>
  <c r="X36" i="5"/>
  <c r="E36" i="5" s="1"/>
  <c r="AF33" i="5"/>
  <c r="G33" i="5" s="1"/>
  <c r="AF21" i="5"/>
  <c r="G21" i="5" s="1"/>
  <c r="AF9" i="5"/>
  <c r="G9" i="5" s="1"/>
  <c r="AN37" i="5"/>
  <c r="H37" i="5" s="1"/>
  <c r="AN25" i="5"/>
  <c r="H25" i="5" s="1"/>
  <c r="AN13" i="5"/>
  <c r="H13" i="5" s="1"/>
  <c r="AN36" i="5"/>
  <c r="H36" i="5" s="1"/>
  <c r="AN24" i="5"/>
  <c r="H24" i="5" s="1"/>
  <c r="AN34" i="5"/>
  <c r="H34" i="5" s="1"/>
  <c r="AN10" i="5"/>
  <c r="H10" i="5" s="1"/>
  <c r="BD35" i="5"/>
  <c r="J35" i="5" s="1"/>
  <c r="BD23" i="5"/>
  <c r="J23" i="5" s="1"/>
  <c r="BD11" i="5"/>
  <c r="J11" i="5" s="1"/>
  <c r="BD22" i="5"/>
  <c r="J22" i="5" s="1"/>
  <c r="BD10" i="5"/>
  <c r="J10" i="5" s="1"/>
  <c r="BD21" i="5"/>
  <c r="J21" i="5" s="1"/>
  <c r="F21" i="5" s="1"/>
  <c r="D21" i="5" s="1"/>
  <c r="BD32" i="5"/>
  <c r="J32" i="5" s="1"/>
  <c r="BT33" i="5"/>
  <c r="L33" i="5" s="1"/>
  <c r="BT21" i="5"/>
  <c r="L21" i="5" s="1"/>
  <c r="BT9" i="5"/>
  <c r="L9" i="5" s="1"/>
  <c r="BT32" i="5"/>
  <c r="L32" i="5" s="1"/>
  <c r="BT8" i="5"/>
  <c r="L8" i="5" s="1"/>
  <c r="BT18" i="5"/>
  <c r="L18" i="5" s="1"/>
  <c r="CB39" i="5"/>
  <c r="M39" i="5" s="1"/>
  <c r="CB27" i="5"/>
  <c r="M27" i="5" s="1"/>
  <c r="CB15" i="5"/>
  <c r="M15" i="5" s="1"/>
  <c r="CB38" i="5"/>
  <c r="M38" i="5" s="1"/>
  <c r="CB26" i="5"/>
  <c r="M26" i="5" s="1"/>
  <c r="CB14" i="5"/>
  <c r="M14" i="5" s="1"/>
  <c r="CB25" i="5"/>
  <c r="M25" i="5" s="1"/>
  <c r="CJ31" i="5"/>
  <c r="N31" i="5" s="1"/>
  <c r="CJ19" i="5"/>
  <c r="N19" i="5" s="1"/>
  <c r="CJ42" i="5"/>
  <c r="N42" i="5" s="1"/>
  <c r="CJ30" i="5"/>
  <c r="N30" i="5" s="1"/>
  <c r="CJ18" i="5"/>
  <c r="N18" i="5" s="1"/>
  <c r="CJ41" i="5"/>
  <c r="N41" i="5" s="1"/>
  <c r="CJ29" i="5"/>
  <c r="N29" i="5" s="1"/>
  <c r="CJ40" i="5"/>
  <c r="N40" i="5" s="1"/>
  <c r="D38" i="9"/>
  <c r="AT38" i="4" s="1"/>
  <c r="D26" i="9"/>
  <c r="AT26" i="4" s="1"/>
  <c r="D26" i="4" s="1"/>
  <c r="AL26" i="1" s="1"/>
  <c r="D14" i="9"/>
  <c r="AT14" i="4" s="1"/>
  <c r="D14" i="4" s="1"/>
  <c r="D37" i="9"/>
  <c r="AT37" i="4" s="1"/>
  <c r="D37" i="4" s="1"/>
  <c r="D25" i="9"/>
  <c r="AT25" i="4" s="1"/>
  <c r="D25" i="4" s="1"/>
  <c r="D13" i="9"/>
  <c r="AT13" i="4" s="1"/>
  <c r="D13" i="4" s="1"/>
  <c r="D36" i="9"/>
  <c r="AT36" i="4" s="1"/>
  <c r="D36" i="4" s="1"/>
  <c r="D24" i="9"/>
  <c r="AT24" i="4" s="1"/>
  <c r="D24" i="4" s="1"/>
  <c r="D12" i="9"/>
  <c r="AT12" i="4" s="1"/>
  <c r="D12" i="4" s="1"/>
  <c r="D35" i="9"/>
  <c r="AT35" i="4" s="1"/>
  <c r="D35" i="4" s="1"/>
  <c r="AL35" i="1" s="1"/>
  <c r="D23" i="9"/>
  <c r="AT23" i="4" s="1"/>
  <c r="D23" i="4" s="1"/>
  <c r="AV31" i="5"/>
  <c r="I31" i="5" s="1"/>
  <c r="AV19" i="5"/>
  <c r="I19" i="5" s="1"/>
  <c r="AV42" i="5"/>
  <c r="I42" i="5" s="1"/>
  <c r="AV18" i="5"/>
  <c r="I18" i="5" s="1"/>
  <c r="AV40" i="5"/>
  <c r="I40" i="5" s="1"/>
  <c r="AV16" i="5"/>
  <c r="I16" i="5" s="1"/>
  <c r="BL40" i="5"/>
  <c r="K40" i="5" s="1"/>
  <c r="BL28" i="5"/>
  <c r="K28" i="5" s="1"/>
  <c r="BL16" i="5"/>
  <c r="K16" i="5" s="1"/>
  <c r="CR41" i="5"/>
  <c r="O41" i="5" s="1"/>
  <c r="CR29" i="5"/>
  <c r="O29" i="5" s="1"/>
  <c r="CR17" i="5"/>
  <c r="O17" i="5" s="1"/>
  <c r="P33" i="5"/>
  <c r="P9" i="5"/>
  <c r="P14" i="5"/>
  <c r="P8" i="5"/>
  <c r="X31" i="5"/>
  <c r="E31" i="5" s="1"/>
  <c r="X19" i="5"/>
  <c r="E19" i="5" s="1"/>
  <c r="X30" i="5"/>
  <c r="E30" i="5" s="1"/>
  <c r="X18" i="5"/>
  <c r="E18" i="5" s="1"/>
  <c r="D18" i="5" s="1"/>
  <c r="X41" i="5"/>
  <c r="E41" i="5" s="1"/>
  <c r="X29" i="5"/>
  <c r="E29" i="5" s="1"/>
  <c r="X40" i="5"/>
  <c r="E40" i="5" s="1"/>
  <c r="AF25" i="5"/>
  <c r="G25" i="5" s="1"/>
  <c r="AF13" i="5"/>
  <c r="G13" i="5" s="1"/>
  <c r="AN17" i="5"/>
  <c r="H17" i="5" s="1"/>
  <c r="AN40" i="5"/>
  <c r="H40" i="5" s="1"/>
  <c r="AN16" i="5"/>
  <c r="H16" i="5" s="1"/>
  <c r="AN26" i="5"/>
  <c r="H26" i="5" s="1"/>
  <c r="BD39" i="5"/>
  <c r="J39" i="5" s="1"/>
  <c r="BD27" i="5"/>
  <c r="J27" i="5" s="1"/>
  <c r="BD15" i="5"/>
  <c r="J15" i="5" s="1"/>
  <c r="BD38" i="5"/>
  <c r="J38" i="5" s="1"/>
  <c r="BD26" i="5"/>
  <c r="J26" i="5" s="1"/>
  <c r="BD14" i="5"/>
  <c r="J14" i="5" s="1"/>
  <c r="BD13" i="5"/>
  <c r="J13" i="5" s="1"/>
  <c r="BD36" i="5"/>
  <c r="J36" i="5" s="1"/>
  <c r="BT37" i="5"/>
  <c r="L37" i="5" s="1"/>
  <c r="BT25" i="5"/>
  <c r="L25" i="5" s="1"/>
  <c r="BT13" i="5"/>
  <c r="L13" i="5" s="1"/>
  <c r="BT36" i="5"/>
  <c r="L36" i="5" s="1"/>
  <c r="BT24" i="5"/>
  <c r="L24" i="5" s="1"/>
  <c r="BT34" i="5"/>
  <c r="L34" i="5" s="1"/>
  <c r="BT10" i="5"/>
  <c r="L10" i="5" s="1"/>
  <c r="CB31" i="5"/>
  <c r="M31" i="5" s="1"/>
  <c r="CB19" i="5"/>
  <c r="M19" i="5" s="1"/>
  <c r="CB42" i="5"/>
  <c r="M42" i="5" s="1"/>
  <c r="CB30" i="5"/>
  <c r="M30" i="5" s="1"/>
  <c r="CB18" i="5"/>
  <c r="M18" i="5" s="1"/>
  <c r="CB40" i="5"/>
  <c r="M40" i="5" s="1"/>
  <c r="CB16" i="5"/>
  <c r="M16" i="5" s="1"/>
  <c r="CJ35" i="5"/>
  <c r="N35" i="5" s="1"/>
  <c r="CJ23" i="5"/>
  <c r="N23" i="5" s="1"/>
  <c r="CJ11" i="5"/>
  <c r="N11" i="5" s="1"/>
  <c r="CJ22" i="5"/>
  <c r="N22" i="5" s="1"/>
  <c r="CJ10" i="5"/>
  <c r="N10" i="5" s="1"/>
  <c r="CJ21" i="5"/>
  <c r="N21" i="5" s="1"/>
  <c r="CJ32" i="5"/>
  <c r="N32" i="5" s="1"/>
  <c r="N22" i="1"/>
  <c r="AK42" i="1"/>
  <c r="AK31" i="1"/>
  <c r="AB31" i="1"/>
  <c r="AK21" i="1"/>
  <c r="AB21" i="1"/>
  <c r="BS14" i="10"/>
  <c r="BY14" i="10"/>
  <c r="BR14" i="10" s="1"/>
  <c r="M14" i="1" s="1"/>
  <c r="CN9" i="10"/>
  <c r="CT9" i="10"/>
  <c r="CM9" i="10" s="1"/>
  <c r="N9" i="1" s="1"/>
  <c r="CT32" i="10"/>
  <c r="CM32" i="10" s="1"/>
  <c r="N32" i="1" s="1"/>
  <c r="AK35" i="1"/>
  <c r="AB35" i="1"/>
  <c r="AB25" i="1"/>
  <c r="AL25" i="1"/>
  <c r="AK25" i="1"/>
  <c r="AB14" i="1"/>
  <c r="BY33" i="10"/>
  <c r="BS33" i="10"/>
  <c r="D21" i="10"/>
  <c r="D13" i="10"/>
  <c r="BY31" i="10"/>
  <c r="BR31" i="10" s="1"/>
  <c r="M31" i="1" s="1"/>
  <c r="BU31" i="10"/>
  <c r="BU15" i="10"/>
  <c r="BY15" i="10"/>
  <c r="BR15" i="10" s="1"/>
  <c r="CT24" i="10"/>
  <c r="CM24" i="10" s="1"/>
  <c r="N24" i="1" s="1"/>
  <c r="CN24" i="10"/>
  <c r="BY13" i="10"/>
  <c r="L32" i="1"/>
  <c r="AA39" i="1"/>
  <c r="AB29" i="1"/>
  <c r="AK29" i="1"/>
  <c r="AL29" i="1"/>
  <c r="AA23" i="1"/>
  <c r="AB18" i="1"/>
  <c r="AK13" i="1"/>
  <c r="AL13" i="1"/>
  <c r="AB13" i="1"/>
  <c r="D40" i="10"/>
  <c r="BY36" i="10"/>
  <c r="BS36" i="10"/>
  <c r="BY20" i="10"/>
  <c r="BS20" i="10"/>
  <c r="D16" i="10"/>
  <c r="BY39" i="10"/>
  <c r="BR39" i="10" s="1"/>
  <c r="BT39" i="10"/>
  <c r="BT35" i="10"/>
  <c r="BY35" i="10"/>
  <c r="BR35" i="10" s="1"/>
  <c r="BY23" i="10"/>
  <c r="BR23" i="10" s="1"/>
  <c r="M23" i="1" s="1"/>
  <c r="BT23" i="10"/>
  <c r="BY19" i="10"/>
  <c r="BR19" i="10" s="1"/>
  <c r="BT19" i="10"/>
  <c r="H40" i="1"/>
  <c r="K40" i="1" s="1"/>
  <c r="L40" i="1" s="1"/>
  <c r="CT31" i="10"/>
  <c r="CN31" i="10"/>
  <c r="K27" i="1"/>
  <c r="L27" i="1" s="1"/>
  <c r="CT15" i="10"/>
  <c r="CM15" i="10" s="1"/>
  <c r="N15" i="1" s="1"/>
  <c r="CN15" i="10"/>
  <c r="CO22" i="10"/>
  <c r="CT22" i="10"/>
  <c r="CM22" i="10" s="1"/>
  <c r="BY29" i="10"/>
  <c r="D31" i="8"/>
  <c r="AA36" i="1"/>
  <c r="AA24" i="1"/>
  <c r="AA8" i="1"/>
  <c r="AB37" i="1"/>
  <c r="AK37" i="1"/>
  <c r="AL37" i="1"/>
  <c r="AB26" i="1"/>
  <c r="AK26" i="1"/>
  <c r="AK15" i="1"/>
  <c r="AB15" i="1"/>
  <c r="BS42" i="10"/>
  <c r="BY42" i="10"/>
  <c r="BY38" i="10"/>
  <c r="BR38" i="10" s="1"/>
  <c r="M38" i="1" s="1"/>
  <c r="BS38" i="10"/>
  <c r="BS30" i="10"/>
  <c r="BY30" i="10"/>
  <c r="BR30" i="10" s="1"/>
  <c r="M30" i="1" s="1"/>
  <c r="BS26" i="10"/>
  <c r="BY26" i="10"/>
  <c r="BY22" i="10"/>
  <c r="BR22" i="10" s="1"/>
  <c r="M22" i="1" s="1"/>
  <c r="BS22" i="10"/>
  <c r="CN37" i="10"/>
  <c r="CT37" i="10"/>
  <c r="CM37" i="10" s="1"/>
  <c r="N37" i="1" s="1"/>
  <c r="CO8" i="10"/>
  <c r="CT8" i="10"/>
  <c r="CM8" i="10" s="1"/>
  <c r="AB41" i="1"/>
  <c r="AL30" i="1"/>
  <c r="AB30" i="1"/>
  <c r="AK30" i="1"/>
  <c r="AK19" i="1"/>
  <c r="AB19" i="1"/>
  <c r="AB9" i="1"/>
  <c r="AL9" i="1"/>
  <c r="BY41" i="10"/>
  <c r="BR41" i="10" s="1"/>
  <c r="M41" i="1" s="1"/>
  <c r="BS41" i="10"/>
  <c r="D29" i="10"/>
  <c r="BS25" i="10"/>
  <c r="BY25" i="10"/>
  <c r="BS9" i="10"/>
  <c r="BY9" i="10"/>
  <c r="BR9" i="10" s="1"/>
  <c r="M9" i="1" s="1"/>
  <c r="CN16" i="10"/>
  <c r="CT16" i="10"/>
  <c r="M39" i="1"/>
  <c r="M35" i="1"/>
  <c r="M19" i="1"/>
  <c r="M15" i="1"/>
  <c r="AK38" i="1"/>
  <c r="AB33" i="1"/>
  <c r="AK33" i="1"/>
  <c r="AL33" i="1"/>
  <c r="AB17" i="1"/>
  <c r="AK17" i="1"/>
  <c r="AL17" i="1"/>
  <c r="D27" i="10"/>
  <c r="BY27" i="10"/>
  <c r="BR27" i="10" s="1"/>
  <c r="M27" i="1" s="1"/>
  <c r="BY11" i="10"/>
  <c r="BR11" i="10" s="1"/>
  <c r="M11" i="1" s="1"/>
  <c r="CT38" i="10"/>
  <c r="CM38" i="10" s="1"/>
  <c r="N38" i="1" s="1"/>
  <c r="BZ34" i="10"/>
  <c r="BZ18" i="10"/>
  <c r="J20" i="1"/>
  <c r="E42" i="10"/>
  <c r="E26" i="10"/>
  <c r="E22" i="10"/>
  <c r="E14" i="10"/>
  <c r="AD39" i="10"/>
  <c r="H39" i="1" s="1"/>
  <c r="K39" i="1" s="1"/>
  <c r="L39" i="1" s="1"/>
  <c r="AD31" i="10"/>
  <c r="H31" i="1" s="1"/>
  <c r="K31" i="1" s="1"/>
  <c r="L31" i="1" s="1"/>
  <c r="AD23" i="10"/>
  <c r="H23" i="1" s="1"/>
  <c r="K23" i="1" s="1"/>
  <c r="L23" i="1" s="1"/>
  <c r="AD15" i="10"/>
  <c r="H15" i="1" s="1"/>
  <c r="K15" i="1" s="1"/>
  <c r="L15" i="1" s="1"/>
  <c r="CT14" i="10"/>
  <c r="BY28" i="10"/>
  <c r="BR28" i="10" s="1"/>
  <c r="M28" i="1" s="1"/>
  <c r="BZ17" i="10"/>
  <c r="CN10" i="10"/>
  <c r="CT42" i="10"/>
  <c r="CM42" i="10" s="1"/>
  <c r="N42" i="1" s="1"/>
  <c r="CT28" i="10"/>
  <c r="CM28" i="10" s="1"/>
  <c r="N28" i="1" s="1"/>
  <c r="CT13" i="10"/>
  <c r="CM13" i="10" s="1"/>
  <c r="N13" i="1" s="1"/>
  <c r="CU35" i="10"/>
  <c r="CU27" i="10"/>
  <c r="AX38" i="8"/>
  <c r="AX30" i="8"/>
  <c r="AX22" i="8"/>
  <c r="D22" i="8" s="1"/>
  <c r="AX14" i="8"/>
  <c r="D8" i="3"/>
  <c r="D35" i="3"/>
  <c r="D27" i="3"/>
  <c r="D19" i="3"/>
  <c r="D11" i="3"/>
  <c r="CR36" i="5"/>
  <c r="O36" i="5" s="1"/>
  <c r="CR28" i="5"/>
  <c r="O28" i="5" s="1"/>
  <c r="CR20" i="5"/>
  <c r="O20" i="5" s="1"/>
  <c r="CR12" i="5"/>
  <c r="O12" i="5" s="1"/>
  <c r="CR18" i="5"/>
  <c r="O18" i="5" s="1"/>
  <c r="AO28" i="1"/>
  <c r="AP28" i="1" s="1"/>
  <c r="AO12" i="1"/>
  <c r="AP12" i="1" s="1"/>
  <c r="E41" i="10"/>
  <c r="D41" i="10" s="1"/>
  <c r="E33" i="10"/>
  <c r="E25" i="10"/>
  <c r="D25" i="10" s="1"/>
  <c r="E9" i="10"/>
  <c r="AD38" i="10"/>
  <c r="AD30" i="10"/>
  <c r="H30" i="1" s="1"/>
  <c r="K30" i="1" s="1"/>
  <c r="L30" i="1" s="1"/>
  <c r="AD22" i="10"/>
  <c r="AD10" i="10"/>
  <c r="H10" i="1" s="1"/>
  <c r="K10" i="1" s="1"/>
  <c r="L10" i="1" s="1"/>
  <c r="BS35" i="10"/>
  <c r="BS31" i="10"/>
  <c r="BS27" i="10"/>
  <c r="BS19" i="10"/>
  <c r="BS15" i="10"/>
  <c r="BT22" i="10"/>
  <c r="BT14" i="10"/>
  <c r="BV28" i="10"/>
  <c r="BZ37" i="10"/>
  <c r="BZ32" i="10"/>
  <c r="BZ21" i="10"/>
  <c r="BZ16" i="10"/>
  <c r="BZ10" i="10"/>
  <c r="CF42" i="10"/>
  <c r="CF26" i="10"/>
  <c r="CF10" i="10"/>
  <c r="CT40" i="10"/>
  <c r="CT33" i="10"/>
  <c r="CM33" i="10" s="1"/>
  <c r="N33" i="1" s="1"/>
  <c r="CT18" i="10"/>
  <c r="CM18" i="10" s="1"/>
  <c r="N18" i="1" s="1"/>
  <c r="CT12" i="10"/>
  <c r="CM12" i="10" s="1"/>
  <c r="N12" i="1" s="1"/>
  <c r="CU25" i="10"/>
  <c r="CU19" i="10"/>
  <c r="CU11" i="10"/>
  <c r="DA30" i="10"/>
  <c r="DA14" i="10"/>
  <c r="BM28" i="8"/>
  <c r="D28" i="8" s="1"/>
  <c r="BM12" i="8"/>
  <c r="CB40" i="8"/>
  <c r="CB36" i="8"/>
  <c r="CB32" i="8"/>
  <c r="D32" i="8" s="1"/>
  <c r="CB28" i="8"/>
  <c r="CB24" i="8"/>
  <c r="CB20" i="8"/>
  <c r="D20" i="8" s="1"/>
  <c r="CB16" i="8"/>
  <c r="CB12" i="8"/>
  <c r="CB8" i="8"/>
  <c r="DZ27" i="8"/>
  <c r="D27" i="8" s="1"/>
  <c r="DZ11" i="8"/>
  <c r="CT39" i="10"/>
  <c r="CM39" i="10" s="1"/>
  <c r="N39" i="1" s="1"/>
  <c r="CN39" i="10"/>
  <c r="CT23" i="10"/>
  <c r="CN23" i="10"/>
  <c r="BY40" i="10"/>
  <c r="BR40" i="10" s="1"/>
  <c r="M40" i="1" s="1"/>
  <c r="BY24" i="10"/>
  <c r="BR24" i="10" s="1"/>
  <c r="M24" i="1" s="1"/>
  <c r="BY8" i="10"/>
  <c r="BR8" i="10" s="1"/>
  <c r="M8" i="1" s="1"/>
  <c r="CT29" i="10"/>
  <c r="CM29" i="10" s="1"/>
  <c r="N29" i="1" s="1"/>
  <c r="N8" i="1"/>
  <c r="E38" i="10"/>
  <c r="D38" i="10" s="1"/>
  <c r="E30" i="10"/>
  <c r="CT30" i="10"/>
  <c r="CM30" i="10" s="1"/>
  <c r="N30" i="1" s="1"/>
  <c r="BS40" i="10"/>
  <c r="BS24" i="10"/>
  <c r="BS8" i="10"/>
  <c r="BY12" i="10"/>
  <c r="BR12" i="10" s="1"/>
  <c r="M12" i="1" s="1"/>
  <c r="CN38" i="10"/>
  <c r="CT34" i="10"/>
  <c r="CM34" i="10" s="1"/>
  <c r="N34" i="1" s="1"/>
  <c r="CT21" i="10"/>
  <c r="CM21" i="10" s="1"/>
  <c r="N21" i="1" s="1"/>
  <c r="CN41" i="10"/>
  <c r="CT41" i="10"/>
  <c r="CT20" i="10"/>
  <c r="CM20" i="10" s="1"/>
  <c r="N20" i="1" s="1"/>
  <c r="AX42" i="8"/>
  <c r="AX34" i="8"/>
  <c r="AX26" i="8"/>
  <c r="AX18" i="8"/>
  <c r="AX10" i="8"/>
  <c r="DF39" i="8"/>
  <c r="D39" i="8" s="1"/>
  <c r="DF23" i="8"/>
  <c r="D23" i="8" s="1"/>
  <c r="D36" i="3"/>
  <c r="D39" i="3"/>
  <c r="D31" i="3"/>
  <c r="D23" i="3"/>
  <c r="D15" i="3"/>
  <c r="D32" i="4"/>
  <c r="CR40" i="5"/>
  <c r="O40" i="5" s="1"/>
  <c r="CR32" i="5"/>
  <c r="O32" i="5" s="1"/>
  <c r="CR24" i="5"/>
  <c r="O24" i="5" s="1"/>
  <c r="CR16" i="5"/>
  <c r="O16" i="5" s="1"/>
  <c r="CR8" i="5"/>
  <c r="O8" i="5" s="1"/>
  <c r="CR30" i="5"/>
  <c r="O30" i="5" s="1"/>
  <c r="CR10" i="5"/>
  <c r="O10" i="5" s="1"/>
  <c r="AO40" i="1"/>
  <c r="AP40" i="1" s="1"/>
  <c r="AO36" i="1"/>
  <c r="AP36" i="1" s="1"/>
  <c r="AO32" i="1"/>
  <c r="AP32" i="1" s="1"/>
  <c r="AO24" i="1"/>
  <c r="AP24" i="1" s="1"/>
  <c r="AO20" i="1"/>
  <c r="AP20" i="1" s="1"/>
  <c r="AO16" i="1"/>
  <c r="AP16" i="1" s="1"/>
  <c r="AO8" i="1"/>
  <c r="AP8" i="1" s="1"/>
  <c r="AD42" i="10"/>
  <c r="AD34" i="10"/>
  <c r="H34" i="1" s="1"/>
  <c r="K34" i="1" s="1"/>
  <c r="L34" i="1" s="1"/>
  <c r="AD26" i="10"/>
  <c r="AD18" i="10"/>
  <c r="H18" i="1" s="1"/>
  <c r="K18" i="1" s="1"/>
  <c r="L18" i="1" s="1"/>
  <c r="AD14" i="10"/>
  <c r="H14" i="1" s="1"/>
  <c r="P40" i="1"/>
  <c r="AA40" i="1" s="1"/>
  <c r="P32" i="1"/>
  <c r="AA32" i="1" s="1"/>
  <c r="P28" i="1"/>
  <c r="AA28" i="1" s="1"/>
  <c r="P12" i="1"/>
  <c r="AA12" i="1" s="1"/>
  <c r="E36" i="10"/>
  <c r="D36" i="10" s="1"/>
  <c r="E20" i="10"/>
  <c r="D20" i="10" s="1"/>
  <c r="AD37" i="10"/>
  <c r="H37" i="1" s="1"/>
  <c r="K37" i="1" s="1"/>
  <c r="L37" i="1" s="1"/>
  <c r="AD33" i="10"/>
  <c r="AD17" i="10"/>
  <c r="H17" i="1" s="1"/>
  <c r="K17" i="1" s="1"/>
  <c r="L17" i="1" s="1"/>
  <c r="AD9" i="10"/>
  <c r="H9" i="1" s="1"/>
  <c r="K9" i="1" s="1"/>
  <c r="L9" i="1" s="1"/>
  <c r="CN28" i="10"/>
  <c r="CN12" i="10"/>
  <c r="CO31" i="10"/>
  <c r="CO15" i="10"/>
  <c r="CP34" i="10"/>
  <c r="CP18" i="10"/>
  <c r="CQ37" i="10"/>
  <c r="CQ21" i="10"/>
  <c r="CR40" i="10"/>
  <c r="CR24" i="10"/>
  <c r="CR8" i="10"/>
  <c r="CS27" i="10"/>
  <c r="CS11" i="10"/>
  <c r="CF41" i="10"/>
  <c r="CF37" i="10"/>
  <c r="CF33" i="10"/>
  <c r="CF29" i="10"/>
  <c r="CF25" i="10"/>
  <c r="CF21" i="10"/>
  <c r="CF17" i="10"/>
  <c r="CF13" i="10"/>
  <c r="CF9" i="10"/>
  <c r="CF36" i="10"/>
  <c r="CF20" i="10"/>
  <c r="CN20" i="10"/>
  <c r="CN14" i="10"/>
  <c r="CT17" i="10"/>
  <c r="CM17" i="10" s="1"/>
  <c r="N17" i="1" s="1"/>
  <c r="DA41" i="10"/>
  <c r="DA25" i="10"/>
  <c r="DA9" i="10"/>
  <c r="D33" i="3"/>
  <c r="D17" i="3"/>
  <c r="D38" i="4"/>
  <c r="O38" i="3"/>
  <c r="D38" i="3" s="1"/>
  <c r="D22" i="4"/>
  <c r="O22" i="3"/>
  <c r="D22" i="3" s="1"/>
  <c r="AF10" i="5"/>
  <c r="G10" i="5" s="1"/>
  <c r="F10" i="5" s="1"/>
  <c r="D10" i="5" s="1"/>
  <c r="BL41" i="5"/>
  <c r="K41" i="5" s="1"/>
  <c r="BL33" i="5"/>
  <c r="K33" i="5" s="1"/>
  <c r="BL29" i="5"/>
  <c r="K29" i="5" s="1"/>
  <c r="BL25" i="5"/>
  <c r="K25" i="5" s="1"/>
  <c r="BL17" i="5"/>
  <c r="K17" i="5" s="1"/>
  <c r="BL13" i="5"/>
  <c r="K13" i="5" s="1"/>
  <c r="BL9" i="5"/>
  <c r="K9" i="5" s="1"/>
  <c r="AI41" i="8"/>
  <c r="D41" i="8" s="1"/>
  <c r="AI37" i="8"/>
  <c r="D37" i="8" s="1"/>
  <c r="AI33" i="8"/>
  <c r="D33" i="8" s="1"/>
  <c r="AI29" i="8"/>
  <c r="D29" i="8" s="1"/>
  <c r="AI25" i="8"/>
  <c r="D25" i="8" s="1"/>
  <c r="AI21" i="8"/>
  <c r="D21" i="8" s="1"/>
  <c r="AI17" i="8"/>
  <c r="D17" i="8" s="1"/>
  <c r="AI13" i="8"/>
  <c r="D13" i="8" s="1"/>
  <c r="AI9" i="8"/>
  <c r="D9" i="8" s="1"/>
  <c r="DF42" i="8"/>
  <c r="DF38" i="8"/>
  <c r="D38" i="8" s="1"/>
  <c r="DF34" i="8"/>
  <c r="DF30" i="8"/>
  <c r="DF26" i="8"/>
  <c r="DF22" i="8"/>
  <c r="DF18" i="8"/>
  <c r="DF14" i="8"/>
  <c r="DF10" i="8"/>
  <c r="AF40" i="5"/>
  <c r="G40" i="5" s="1"/>
  <c r="AF36" i="5"/>
  <c r="G36" i="5" s="1"/>
  <c r="AF32" i="5"/>
  <c r="G32" i="5" s="1"/>
  <c r="F32" i="5" s="1"/>
  <c r="AF28" i="5"/>
  <c r="G28" i="5" s="1"/>
  <c r="AF24" i="5"/>
  <c r="G24" i="5" s="1"/>
  <c r="AF20" i="5"/>
  <c r="G20" i="5" s="1"/>
  <c r="AF16" i="5"/>
  <c r="G16" i="5" s="1"/>
  <c r="AF12" i="5"/>
  <c r="G12" i="5" s="1"/>
  <c r="AF8" i="5"/>
  <c r="G8" i="5" s="1"/>
  <c r="AF30" i="5"/>
  <c r="G30" i="5" s="1"/>
  <c r="AF18" i="5"/>
  <c r="G18" i="5" s="1"/>
  <c r="F18" i="5" s="1"/>
  <c r="D39" i="9"/>
  <c r="AT39" i="4" s="1"/>
  <c r="D39" i="4" s="1"/>
  <c r="D31" i="9"/>
  <c r="AT31" i="4" s="1"/>
  <c r="D31" i="4" s="1"/>
  <c r="AL31" i="1" s="1"/>
  <c r="D15" i="9"/>
  <c r="AT15" i="4" s="1"/>
  <c r="D15" i="4" s="1"/>
  <c r="AL15" i="1" s="1"/>
  <c r="D11" i="9"/>
  <c r="AT11" i="4" s="1"/>
  <c r="D11" i="4" s="1"/>
  <c r="AV36" i="5"/>
  <c r="I36" i="5" s="1"/>
  <c r="AV24" i="5"/>
  <c r="I24" i="5" s="1"/>
  <c r="CB36" i="5"/>
  <c r="M36" i="5" s="1"/>
  <c r="CB24" i="5"/>
  <c r="M24" i="5" s="1"/>
  <c r="P35" i="5"/>
  <c r="P27" i="5"/>
  <c r="P23" i="5"/>
  <c r="P19" i="5"/>
  <c r="P15" i="5"/>
  <c r="P11" i="5"/>
  <c r="P42" i="5"/>
  <c r="P38" i="5"/>
  <c r="P34" i="5"/>
  <c r="P26" i="5"/>
  <c r="P22" i="5"/>
  <c r="P18" i="5"/>
  <c r="P10" i="5"/>
  <c r="D32" i="5"/>
  <c r="AF39" i="5"/>
  <c r="G39" i="5" s="1"/>
  <c r="AF35" i="5"/>
  <c r="G35" i="5" s="1"/>
  <c r="AF31" i="5"/>
  <c r="G31" i="5" s="1"/>
  <c r="AF27" i="5"/>
  <c r="G27" i="5" s="1"/>
  <c r="AF23" i="5"/>
  <c r="G23" i="5" s="1"/>
  <c r="AF19" i="5"/>
  <c r="G19" i="5" s="1"/>
  <c r="AF15" i="5"/>
  <c r="G15" i="5" s="1"/>
  <c r="AF11" i="5"/>
  <c r="G11" i="5" s="1"/>
  <c r="AF42" i="5"/>
  <c r="G42" i="5" s="1"/>
  <c r="AF38" i="5"/>
  <c r="G38" i="5" s="1"/>
  <c r="AF34" i="5"/>
  <c r="G34" i="5" s="1"/>
  <c r="AF26" i="5"/>
  <c r="G26" i="5" s="1"/>
  <c r="AF22" i="5"/>
  <c r="G22" i="5" s="1"/>
  <c r="AF14" i="5"/>
  <c r="G14" i="5" s="1"/>
  <c r="AV41" i="5"/>
  <c r="I41" i="5" s="1"/>
  <c r="F41" i="5" s="1"/>
  <c r="D41" i="5" s="1"/>
  <c r="AV37" i="5"/>
  <c r="I37" i="5" s="1"/>
  <c r="AV33" i="5"/>
  <c r="I33" i="5" s="1"/>
  <c r="AV29" i="5"/>
  <c r="I29" i="5" s="1"/>
  <c r="AV17" i="5"/>
  <c r="I17" i="5" s="1"/>
  <c r="AV13" i="5"/>
  <c r="I13" i="5" s="1"/>
  <c r="AV9" i="5"/>
  <c r="I9" i="5" s="1"/>
  <c r="BL39" i="5"/>
  <c r="K39" i="5" s="1"/>
  <c r="BL35" i="5"/>
  <c r="K35" i="5" s="1"/>
  <c r="BL31" i="5"/>
  <c r="K31" i="5" s="1"/>
  <c r="BL27" i="5"/>
  <c r="K27" i="5" s="1"/>
  <c r="BL23" i="5"/>
  <c r="K23" i="5" s="1"/>
  <c r="BL19" i="5"/>
  <c r="K19" i="5" s="1"/>
  <c r="BL15" i="5"/>
  <c r="K15" i="5" s="1"/>
  <c r="BL11" i="5"/>
  <c r="K11" i="5" s="1"/>
  <c r="BL42" i="5"/>
  <c r="K42" i="5" s="1"/>
  <c r="BL38" i="5"/>
  <c r="K38" i="5" s="1"/>
  <c r="BL34" i="5"/>
  <c r="K34" i="5" s="1"/>
  <c r="BL26" i="5"/>
  <c r="K26" i="5" s="1"/>
  <c r="BL22" i="5"/>
  <c r="K22" i="5" s="1"/>
  <c r="BL14" i="5"/>
  <c r="K14" i="5" s="1"/>
  <c r="CB41" i="5"/>
  <c r="M41" i="5" s="1"/>
  <c r="CB37" i="5"/>
  <c r="M37" i="5" s="1"/>
  <c r="CB33" i="5"/>
  <c r="M33" i="5" s="1"/>
  <c r="CB29" i="5"/>
  <c r="M29" i="5" s="1"/>
  <c r="CB17" i="5"/>
  <c r="M17" i="5" s="1"/>
  <c r="CB13" i="5"/>
  <c r="M13" i="5" s="1"/>
  <c r="CB9" i="5"/>
  <c r="M9" i="5" s="1"/>
  <c r="CR39" i="5"/>
  <c r="O39" i="5" s="1"/>
  <c r="CR35" i="5"/>
  <c r="O35" i="5" s="1"/>
  <c r="CR31" i="5"/>
  <c r="O31" i="5" s="1"/>
  <c r="CR27" i="5"/>
  <c r="O27" i="5" s="1"/>
  <c r="CR23" i="5"/>
  <c r="O23" i="5" s="1"/>
  <c r="CR19" i="5"/>
  <c r="O19" i="5" s="1"/>
  <c r="CR15" i="5"/>
  <c r="O15" i="5" s="1"/>
  <c r="CR11" i="5"/>
  <c r="O11" i="5" s="1"/>
  <c r="CR42" i="5"/>
  <c r="O42" i="5" s="1"/>
  <c r="CR38" i="5"/>
  <c r="O38" i="5" s="1"/>
  <c r="CR34" i="5"/>
  <c r="O34" i="5" s="1"/>
  <c r="CR26" i="5"/>
  <c r="O26" i="5" s="1"/>
  <c r="CR22" i="5"/>
  <c r="O22" i="5" s="1"/>
  <c r="CR14" i="5"/>
  <c r="O14" i="5" s="1"/>
  <c r="P40" i="5"/>
  <c r="P36" i="5"/>
  <c r="P32" i="5"/>
  <c r="P28" i="5"/>
  <c r="P20" i="5"/>
  <c r="P12" i="5"/>
  <c r="X37" i="5"/>
  <c r="E37" i="5" s="1"/>
  <c r="X33" i="5"/>
  <c r="E33" i="5" s="1"/>
  <c r="X17" i="5"/>
  <c r="E17" i="5" s="1"/>
  <c r="X9" i="5"/>
  <c r="E9" i="5" s="1"/>
  <c r="X24" i="5"/>
  <c r="E24" i="5" s="1"/>
  <c r="X16" i="5"/>
  <c r="E16" i="5" s="1"/>
  <c r="AN39" i="5"/>
  <c r="H39" i="5" s="1"/>
  <c r="AN35" i="5"/>
  <c r="H35" i="5" s="1"/>
  <c r="AN31" i="5"/>
  <c r="H31" i="5" s="1"/>
  <c r="AN27" i="5"/>
  <c r="H27" i="5" s="1"/>
  <c r="AN23" i="5"/>
  <c r="H23" i="5" s="1"/>
  <c r="AN19" i="5"/>
  <c r="H19" i="5" s="1"/>
  <c r="AN15" i="5"/>
  <c r="H15" i="5" s="1"/>
  <c r="AN11" i="5"/>
  <c r="H11" i="5" s="1"/>
  <c r="AN38" i="5"/>
  <c r="H38" i="5" s="1"/>
  <c r="AN30" i="5"/>
  <c r="H30" i="5" s="1"/>
  <c r="AN22" i="5"/>
  <c r="H22" i="5" s="1"/>
  <c r="AV28" i="5"/>
  <c r="I28" i="5" s="1"/>
  <c r="AV20" i="5"/>
  <c r="I20" i="5" s="1"/>
  <c r="AV12" i="5"/>
  <c r="I12" i="5" s="1"/>
  <c r="BD37" i="5"/>
  <c r="J37" i="5" s="1"/>
  <c r="BD33" i="5"/>
  <c r="J33" i="5" s="1"/>
  <c r="BD17" i="5"/>
  <c r="J17" i="5" s="1"/>
  <c r="BD9" i="5"/>
  <c r="J9" i="5" s="1"/>
  <c r="BD24" i="5"/>
  <c r="J24" i="5" s="1"/>
  <c r="BD16" i="5"/>
  <c r="J16" i="5" s="1"/>
  <c r="BT39" i="5"/>
  <c r="L39" i="5" s="1"/>
  <c r="BT35" i="5"/>
  <c r="L35" i="5" s="1"/>
  <c r="BT31" i="5"/>
  <c r="L31" i="5" s="1"/>
  <c r="BT27" i="5"/>
  <c r="L27" i="5" s="1"/>
  <c r="BT23" i="5"/>
  <c r="L23" i="5" s="1"/>
  <c r="BT19" i="5"/>
  <c r="L19" i="5" s="1"/>
  <c r="BT15" i="5"/>
  <c r="L15" i="5" s="1"/>
  <c r="BT11" i="5"/>
  <c r="L11" i="5" s="1"/>
  <c r="BT38" i="5"/>
  <c r="L38" i="5" s="1"/>
  <c r="BT30" i="5"/>
  <c r="L30" i="5" s="1"/>
  <c r="BT22" i="5"/>
  <c r="L22" i="5" s="1"/>
  <c r="CB28" i="5"/>
  <c r="M28" i="5" s="1"/>
  <c r="CB20" i="5"/>
  <c r="M20" i="5" s="1"/>
  <c r="CB12" i="5"/>
  <c r="M12" i="5" s="1"/>
  <c r="CJ37" i="5"/>
  <c r="N37" i="5" s="1"/>
  <c r="CJ33" i="5"/>
  <c r="N33" i="5" s="1"/>
  <c r="CJ17" i="5"/>
  <c r="N17" i="5" s="1"/>
  <c r="CJ9" i="5"/>
  <c r="N9" i="5" s="1"/>
  <c r="CJ24" i="5"/>
  <c r="N24" i="5" s="1"/>
  <c r="CJ16" i="5"/>
  <c r="N16" i="5" s="1"/>
  <c r="X28" i="5"/>
  <c r="E28" i="5" s="1"/>
  <c r="X12" i="5"/>
  <c r="E12" i="5" s="1"/>
  <c r="AN28" i="5"/>
  <c r="H28" i="5" s="1"/>
  <c r="AN12" i="5"/>
  <c r="H12" i="5" s="1"/>
  <c r="BD28" i="5"/>
  <c r="J28" i="5" s="1"/>
  <c r="BD12" i="5"/>
  <c r="J12" i="5" s="1"/>
  <c r="BT28" i="5"/>
  <c r="L28" i="5" s="1"/>
  <c r="BT12" i="5"/>
  <c r="L12" i="5" s="1"/>
  <c r="CJ28" i="5"/>
  <c r="N28" i="5" s="1"/>
  <c r="CJ12" i="5"/>
  <c r="N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J7" i="5" s="1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34" i="1" l="1"/>
  <c r="AB34" i="1"/>
  <c r="AK34" i="1"/>
  <c r="AL22" i="1"/>
  <c r="AK22" i="1"/>
  <c r="AB22" i="1"/>
  <c r="AL10" i="1"/>
  <c r="AB10" i="1"/>
  <c r="AK10" i="1"/>
  <c r="BT7" i="5"/>
  <c r="L7" i="5" s="1"/>
  <c r="F37" i="5"/>
  <c r="CM16" i="10"/>
  <c r="N16" i="1" s="1"/>
  <c r="D32" i="10"/>
  <c r="H28" i="1"/>
  <c r="K28" i="1" s="1"/>
  <c r="L28" i="1" s="1"/>
  <c r="CM14" i="10"/>
  <c r="N14" i="1" s="1"/>
  <c r="F9" i="5"/>
  <c r="F42" i="5"/>
  <c r="D42" i="5" s="1"/>
  <c r="F40" i="5"/>
  <c r="D40" i="5" s="1"/>
  <c r="D30" i="8"/>
  <c r="AL38" i="1"/>
  <c r="D34" i="8"/>
  <c r="CT36" i="10"/>
  <c r="CM36" i="10" s="1"/>
  <c r="N36" i="1" s="1"/>
  <c r="CM23" i="10"/>
  <c r="N23" i="1" s="1"/>
  <c r="D24" i="8"/>
  <c r="AL41" i="1"/>
  <c r="D39" i="10"/>
  <c r="H24" i="1"/>
  <c r="K24" i="1" s="1"/>
  <c r="L24" i="1" s="1"/>
  <c r="AL14" i="1"/>
  <c r="CM26" i="10"/>
  <c r="N26" i="1" s="1"/>
  <c r="H12" i="1"/>
  <c r="K12" i="1" s="1"/>
  <c r="L12" i="1" s="1"/>
  <c r="H19" i="1"/>
  <c r="K19" i="1" s="1"/>
  <c r="L19" i="1" s="1"/>
  <c r="F17" i="5"/>
  <c r="AN7" i="5"/>
  <c r="H7" i="5" s="1"/>
  <c r="F13" i="5"/>
  <c r="D13" i="5" s="1"/>
  <c r="D42" i="8"/>
  <c r="D14" i="8"/>
  <c r="D11" i="10"/>
  <c r="D10" i="10"/>
  <c r="AK18" i="1"/>
  <c r="D35" i="10"/>
  <c r="AV7" i="5"/>
  <c r="I7" i="5" s="1"/>
  <c r="BD7" i="5"/>
  <c r="J7" i="5" s="1"/>
  <c r="CR7" i="5"/>
  <c r="O7" i="5" s="1"/>
  <c r="F29" i="5"/>
  <c r="D29" i="5" s="1"/>
  <c r="F30" i="5"/>
  <c r="D30" i="5" s="1"/>
  <c r="K14" i="1"/>
  <c r="L14" i="1" s="1"/>
  <c r="D10" i="8"/>
  <c r="CM41" i="10"/>
  <c r="N41" i="1" s="1"/>
  <c r="D36" i="8"/>
  <c r="D33" i="10"/>
  <c r="D26" i="10"/>
  <c r="CM31" i="10"/>
  <c r="N31" i="1" s="1"/>
  <c r="D15" i="10"/>
  <c r="AB42" i="1"/>
  <c r="F22" i="5"/>
  <c r="D22" i="5" s="1"/>
  <c r="W7" i="4"/>
  <c r="F33" i="5"/>
  <c r="F8" i="5"/>
  <c r="D8" i="5" s="1"/>
  <c r="F25" i="5"/>
  <c r="D25" i="5" s="1"/>
  <c r="D18" i="8"/>
  <c r="D40" i="8"/>
  <c r="CM40" i="10"/>
  <c r="N40" i="1" s="1"/>
  <c r="H22" i="1"/>
  <c r="K22" i="1" s="1"/>
  <c r="L22" i="1" s="1"/>
  <c r="D42" i="10"/>
  <c r="BR25" i="10"/>
  <c r="M25" i="1" s="1"/>
  <c r="H29" i="1"/>
  <c r="K29" i="1" s="1"/>
  <c r="L29" i="1" s="1"/>
  <c r="F39" i="5"/>
  <c r="D39" i="5" s="1"/>
  <c r="F36" i="5"/>
  <c r="D36" i="5" s="1"/>
  <c r="AB28" i="1"/>
  <c r="AK28" i="1"/>
  <c r="AL28" i="1"/>
  <c r="BY21" i="10"/>
  <c r="BR21" i="10" s="1"/>
  <c r="M21" i="1" s="1"/>
  <c r="BS21" i="10"/>
  <c r="BS34" i="10"/>
  <c r="BY34" i="10"/>
  <c r="BR34" i="10" s="1"/>
  <c r="M34" i="1" s="1"/>
  <c r="H25" i="1"/>
  <c r="K25" i="1" s="1"/>
  <c r="L25" i="1" s="1"/>
  <c r="AB8" i="1"/>
  <c r="AL8" i="1"/>
  <c r="AK8" i="1"/>
  <c r="BR29" i="10"/>
  <c r="M29" i="1" s="1"/>
  <c r="F11" i="5"/>
  <c r="D11" i="5" s="1"/>
  <c r="H26" i="1"/>
  <c r="K26" i="1" s="1"/>
  <c r="L26" i="1" s="1"/>
  <c r="BY32" i="10"/>
  <c r="BR32" i="10" s="1"/>
  <c r="M32" i="1" s="1"/>
  <c r="BS32" i="10"/>
  <c r="CT27" i="10"/>
  <c r="CM27" i="10" s="1"/>
  <c r="N27" i="1" s="1"/>
  <c r="CN27" i="10"/>
  <c r="H20" i="1"/>
  <c r="K20" i="1" s="1"/>
  <c r="L20" i="1" s="1"/>
  <c r="BR42" i="10"/>
  <c r="M42" i="1" s="1"/>
  <c r="AB16" i="1"/>
  <c r="AL16" i="1"/>
  <c r="AK16" i="1"/>
  <c r="AK23" i="1"/>
  <c r="AL23" i="1"/>
  <c r="AB23" i="1"/>
  <c r="D18" i="10"/>
  <c r="D37" i="5"/>
  <c r="F34" i="5"/>
  <c r="D34" i="5" s="1"/>
  <c r="F15" i="5"/>
  <c r="D15" i="5" s="1"/>
  <c r="F31" i="5"/>
  <c r="D31" i="5" s="1"/>
  <c r="F12" i="5"/>
  <c r="D12" i="5" s="1"/>
  <c r="F28" i="5"/>
  <c r="D28" i="5" s="1"/>
  <c r="AB40" i="1"/>
  <c r="AL40" i="1"/>
  <c r="AK40" i="1"/>
  <c r="D30" i="10"/>
  <c r="CN25" i="10"/>
  <c r="CT25" i="10"/>
  <c r="CM25" i="10" s="1"/>
  <c r="N25" i="1" s="1"/>
  <c r="BS10" i="10"/>
  <c r="BY10" i="10"/>
  <c r="BR10" i="10" s="1"/>
  <c r="M10" i="1" s="1"/>
  <c r="BY37" i="10"/>
  <c r="BR37" i="10" s="1"/>
  <c r="M37" i="1" s="1"/>
  <c r="BS37" i="10"/>
  <c r="H38" i="1"/>
  <c r="K38" i="1" s="1"/>
  <c r="L38" i="1" s="1"/>
  <c r="CT35" i="10"/>
  <c r="CM35" i="10" s="1"/>
  <c r="N35" i="1" s="1"/>
  <c r="CN35" i="10"/>
  <c r="D14" i="10"/>
  <c r="H36" i="1"/>
  <c r="K36" i="1" s="1"/>
  <c r="L36" i="1" s="1"/>
  <c r="AK27" i="1"/>
  <c r="AB27" i="1"/>
  <c r="AL27" i="1"/>
  <c r="AB20" i="1"/>
  <c r="AK20" i="1"/>
  <c r="AL20" i="1"/>
  <c r="BR20" i="10"/>
  <c r="M20" i="1" s="1"/>
  <c r="D31" i="10"/>
  <c r="BR13" i="10"/>
  <c r="M13" i="1" s="1"/>
  <c r="D37" i="10"/>
  <c r="D34" i="10"/>
  <c r="D17" i="5"/>
  <c r="F23" i="5"/>
  <c r="D23" i="5" s="1"/>
  <c r="F20" i="5"/>
  <c r="D20" i="5" s="1"/>
  <c r="CT11" i="10"/>
  <c r="CM11" i="10" s="1"/>
  <c r="N11" i="1" s="1"/>
  <c r="CN11" i="10"/>
  <c r="AB36" i="1"/>
  <c r="AK36" i="1"/>
  <c r="AL36" i="1"/>
  <c r="AK39" i="1"/>
  <c r="AL39" i="1"/>
  <c r="AB39" i="1"/>
  <c r="D33" i="5"/>
  <c r="F26" i="5"/>
  <c r="D26" i="5" s="1"/>
  <c r="F27" i="5"/>
  <c r="D27" i="5" s="1"/>
  <c r="F24" i="5"/>
  <c r="D24" i="5" s="1"/>
  <c r="AB32" i="1"/>
  <c r="AL32" i="1"/>
  <c r="AK32" i="1"/>
  <c r="CT19" i="10"/>
  <c r="CM19" i="10" s="1"/>
  <c r="N19" i="1" s="1"/>
  <c r="CN19" i="10"/>
  <c r="BR33" i="10"/>
  <c r="M33" i="1" s="1"/>
  <c r="D9" i="5"/>
  <c r="F14" i="5"/>
  <c r="D14" i="5" s="1"/>
  <c r="F38" i="5"/>
  <c r="D38" i="5" s="1"/>
  <c r="F19" i="5"/>
  <c r="D19" i="5" s="1"/>
  <c r="F35" i="5"/>
  <c r="D35" i="5" s="1"/>
  <c r="F16" i="5"/>
  <c r="D16" i="5" s="1"/>
  <c r="H33" i="1"/>
  <c r="K33" i="1" s="1"/>
  <c r="L33" i="1" s="1"/>
  <c r="AB12" i="1"/>
  <c r="AK12" i="1"/>
  <c r="AL12" i="1"/>
  <c r="H42" i="1"/>
  <c r="K42" i="1" s="1"/>
  <c r="L42" i="1" s="1"/>
  <c r="D26" i="8"/>
  <c r="BY16" i="10"/>
  <c r="BR16" i="10" s="1"/>
  <c r="M16" i="1" s="1"/>
  <c r="BS16" i="10"/>
  <c r="D9" i="10"/>
  <c r="BY17" i="10"/>
  <c r="BR17" i="10" s="1"/>
  <c r="M17" i="1" s="1"/>
  <c r="BS17" i="10"/>
  <c r="D22" i="10"/>
  <c r="BS18" i="10"/>
  <c r="BY18" i="10"/>
  <c r="BR18" i="10" s="1"/>
  <c r="M18" i="1" s="1"/>
  <c r="AK11" i="1"/>
  <c r="AB11" i="1"/>
  <c r="AL11" i="1"/>
  <c r="D17" i="10"/>
  <c r="H41" i="1"/>
  <c r="K41" i="1" s="1"/>
  <c r="L41" i="1" s="1"/>
  <c r="BR26" i="10"/>
  <c r="M26" i="1" s="1"/>
  <c r="D23" i="10"/>
  <c r="AB24" i="1"/>
  <c r="AL24" i="1"/>
  <c r="AK24" i="1"/>
  <c r="BR36" i="10"/>
  <c r="M36" i="1" s="1"/>
  <c r="AI7" i="10"/>
  <c r="CV7" i="10" s="1"/>
  <c r="CO7" i="10" s="1"/>
  <c r="AY7" i="10"/>
  <c r="CZ7" i="10" s="1"/>
  <c r="CS7" i="10" s="1"/>
  <c r="F7" i="9"/>
  <c r="AV7" i="4" s="1"/>
  <c r="N7" i="10"/>
  <c r="CB7" i="10" s="1"/>
  <c r="BU7" i="10" s="1"/>
  <c r="AU7" i="10"/>
  <c r="CY7" i="10" s="1"/>
  <c r="CR7" i="10" s="1"/>
  <c r="N7" i="9"/>
  <c r="BD7" i="4" s="1"/>
  <c r="N7" i="4" s="1"/>
  <c r="L7" i="9"/>
  <c r="BB7" i="4" s="1"/>
  <c r="L7" i="4" s="1"/>
  <c r="F7" i="8"/>
  <c r="F7" i="10"/>
  <c r="BZ7" i="10" s="1"/>
  <c r="BK7" i="10"/>
  <c r="G7" i="9"/>
  <c r="AW7" i="4" s="1"/>
  <c r="G7" i="4" s="1"/>
  <c r="P7" i="9"/>
  <c r="BF7" i="4" s="1"/>
  <c r="P7" i="4" s="1"/>
  <c r="AC7" i="3"/>
  <c r="AO7" i="1" s="1"/>
  <c r="M7" i="8"/>
  <c r="EA7" i="8"/>
  <c r="EH7" i="8"/>
  <c r="V7" i="10"/>
  <c r="CD7" i="10" s="1"/>
  <c r="BW7" i="10" s="1"/>
  <c r="CF7" i="10"/>
  <c r="S7" i="9"/>
  <c r="BI7" i="4" s="1"/>
  <c r="S7" i="4" s="1"/>
  <c r="DE7" i="10"/>
  <c r="DA7" i="10" s="1"/>
  <c r="D7" i="1"/>
  <c r="CC7" i="8"/>
  <c r="F7" i="4"/>
  <c r="H7" i="9"/>
  <c r="AX7" i="4" s="1"/>
  <c r="H7" i="4" s="1"/>
  <c r="BU7" i="8"/>
  <c r="EU7" i="9"/>
  <c r="AI7" i="1" s="1"/>
  <c r="CY7" i="8"/>
  <c r="Z7" i="10"/>
  <c r="CE7" i="10" s="1"/>
  <c r="BX7" i="10" s="1"/>
  <c r="BO7" i="9"/>
  <c r="AE7" i="1" s="1"/>
  <c r="V7" i="9"/>
  <c r="BL7" i="4" s="1"/>
  <c r="V7" i="4" s="1"/>
  <c r="BD7" i="10"/>
  <c r="DI7" i="10"/>
  <c r="Y7" i="4"/>
  <c r="Z7" i="1" s="1"/>
  <c r="BO7" i="4"/>
  <c r="J7" i="1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6" i="13"/>
  <c r="AA163" i="13"/>
  <c r="AA146" i="13"/>
  <c r="AA136" i="13"/>
  <c r="AA215" i="13"/>
  <c r="AA23" i="13"/>
  <c r="AA174" i="13"/>
  <c r="AA247" i="13"/>
  <c r="AA200" i="13"/>
  <c r="AA186" i="13"/>
  <c r="AA157" i="13"/>
  <c r="AA219" i="13"/>
  <c r="AA106" i="13"/>
  <c r="AA13" i="13"/>
  <c r="AA139" i="13"/>
  <c r="AA8" i="13"/>
  <c r="AA12" i="13"/>
  <c r="AA231" i="13"/>
  <c r="AA52" i="13"/>
  <c r="AA44" i="13"/>
  <c r="AA191" i="13"/>
  <c r="AA142" i="13"/>
  <c r="AA78" i="13"/>
  <c r="AA81" i="13"/>
  <c r="AA57" i="13"/>
  <c r="AA79" i="13"/>
  <c r="AA91" i="13"/>
  <c r="AA230" i="13"/>
  <c r="AA35" i="13"/>
  <c r="AA147" i="13"/>
  <c r="AA108" i="13"/>
  <c r="AA28" i="13"/>
  <c r="AA144" i="13"/>
  <c r="AA63" i="13"/>
  <c r="AA148" i="13"/>
  <c r="AA51" i="13"/>
  <c r="AA241" i="13"/>
  <c r="AA11" i="13"/>
  <c r="AA82" i="13"/>
  <c r="AA156" i="13"/>
  <c r="AA104" i="13"/>
  <c r="AA105" i="13"/>
  <c r="AA110" i="13"/>
  <c r="AA130" i="13"/>
  <c r="AA29" i="13"/>
  <c r="AA198" i="13"/>
  <c r="AA47" i="13"/>
  <c r="AA73" i="13"/>
  <c r="AA115" i="13"/>
  <c r="AA226" i="13"/>
  <c r="AA69" i="13"/>
  <c r="AA37" i="13"/>
  <c r="AA65" i="13"/>
  <c r="AA71" i="13"/>
  <c r="AA218" i="13"/>
  <c r="AA233" i="13"/>
  <c r="AA31" i="13"/>
  <c r="AA59" i="13"/>
  <c r="AA209" i="13"/>
  <c r="AA220" i="13"/>
  <c r="AA185" i="13"/>
  <c r="AA87" i="13"/>
  <c r="AA95" i="13"/>
  <c r="AA184" i="13"/>
  <c r="AA88" i="13"/>
  <c r="AA225" i="13"/>
  <c r="AA27" i="13"/>
  <c r="AA234" i="13"/>
  <c r="AA18" i="13"/>
  <c r="AA125" i="13"/>
  <c r="AA211" i="13"/>
  <c r="AA6" i="13"/>
  <c r="AA53" i="13"/>
  <c r="AA212" i="13"/>
  <c r="AA61" i="13"/>
  <c r="AA119" i="13"/>
  <c r="AA114" i="13"/>
  <c r="AA16" i="13"/>
  <c r="AA77" i="13"/>
  <c r="AA132" i="13"/>
  <c r="AA5" i="13"/>
  <c r="AA141" i="13"/>
  <c r="AA216" i="13"/>
  <c r="AA193" i="13"/>
  <c r="AA20" i="13"/>
  <c r="AA107" i="13"/>
  <c r="AA213" i="13"/>
  <c r="AA240" i="13"/>
  <c r="AA102" i="13"/>
  <c r="AA122" i="13"/>
  <c r="AA120" i="13"/>
  <c r="AA179" i="13"/>
  <c r="AA66" i="13"/>
  <c r="AA24" i="13"/>
  <c r="AA138" i="13"/>
  <c r="AA84" i="13"/>
  <c r="AA152" i="13"/>
  <c r="AA54" i="13"/>
  <c r="AA124" i="13"/>
  <c r="AA96" i="13"/>
  <c r="AA116" i="13"/>
  <c r="AA227" i="13"/>
  <c r="AA201" i="13"/>
  <c r="AA48" i="13"/>
  <c r="AA249" i="13"/>
  <c r="AA43" i="13"/>
  <c r="AA207" i="13"/>
  <c r="AA166" i="13"/>
  <c r="AA75" i="13"/>
  <c r="AA214" i="13"/>
  <c r="AA76" i="13"/>
  <c r="AA239" i="13"/>
  <c r="AA197" i="13"/>
  <c r="AA33" i="13"/>
  <c r="AA173" i="13"/>
  <c r="AA175" i="13"/>
  <c r="AA222" i="13"/>
  <c r="AA39" i="13"/>
  <c r="AA244" i="13"/>
  <c r="AA135" i="13"/>
  <c r="AA204" i="13"/>
  <c r="AA150" i="13"/>
  <c r="AA98" i="13"/>
  <c r="AA58" i="13"/>
  <c r="AA151" i="13"/>
  <c r="AA127" i="13"/>
  <c r="AA62" i="13"/>
  <c r="AA149" i="13"/>
  <c r="AA171" i="13"/>
  <c r="AA143" i="13"/>
  <c r="AA14" i="13"/>
  <c r="AA99" i="13"/>
  <c r="AA86" i="13"/>
  <c r="AA153" i="13"/>
  <c r="AA165" i="13"/>
  <c r="AA34" i="13"/>
  <c r="AA232" i="13"/>
  <c r="AA223" i="13"/>
  <c r="AA229" i="13"/>
  <c r="AA36" i="13"/>
  <c r="AA129" i="13"/>
  <c r="AA237" i="13"/>
  <c r="AA158" i="13"/>
  <c r="AA38" i="13"/>
  <c r="AA113" i="13"/>
  <c r="AA164" i="13"/>
  <c r="AA170" i="13"/>
  <c r="AA89" i="13"/>
  <c r="AA123" i="13"/>
  <c r="AA137" i="13"/>
  <c r="AA172" i="13"/>
  <c r="AA169" i="13"/>
  <c r="AA190" i="13"/>
  <c r="AA41" i="13"/>
  <c r="AA40" i="13"/>
  <c r="AA192" i="13"/>
  <c r="AA250" i="13"/>
  <c r="AA25" i="13"/>
  <c r="AA181" i="13"/>
  <c r="AA97" i="13"/>
  <c r="AA72" i="13"/>
  <c r="AA126" i="13"/>
  <c r="AA19" i="13"/>
  <c r="AA188" i="13"/>
  <c r="AA243" i="13"/>
  <c r="AA2" i="13"/>
  <c r="AA93" i="13"/>
  <c r="AA187" i="13"/>
  <c r="AA45" i="13"/>
  <c r="AA236" i="13"/>
  <c r="AA101" i="13"/>
  <c r="AA70" i="13"/>
  <c r="AA203" i="13"/>
  <c r="AA111" i="13"/>
  <c r="AA94" i="13"/>
  <c r="AA49" i="13"/>
  <c r="AA9" i="13"/>
  <c r="AA133" i="13"/>
  <c r="AA217" i="13"/>
  <c r="AA208" i="13"/>
  <c r="AA176" i="13"/>
  <c r="AA83" i="13"/>
  <c r="AA155" i="13"/>
  <c r="AA235" i="13"/>
  <c r="AA10" i="13"/>
  <c r="AA7" i="13"/>
  <c r="AA196" i="13"/>
  <c r="AA162" i="13"/>
  <c r="AA15" i="13"/>
  <c r="AA46" i="13"/>
  <c r="AA154" i="13"/>
  <c r="AA178" i="13"/>
  <c r="AA159" i="13"/>
  <c r="AA177" i="13"/>
  <c r="AA180" i="13"/>
  <c r="AA238" i="13"/>
  <c r="AA183" i="13"/>
  <c r="AA195" i="13"/>
  <c r="AA42" i="13"/>
  <c r="AA85" i="13"/>
  <c r="AA199" i="13"/>
  <c r="AA167" i="13"/>
  <c r="AA228" i="13"/>
  <c r="AA189" i="13"/>
  <c r="AA68" i="13"/>
  <c r="AA224" i="13"/>
  <c r="AA50" i="13"/>
  <c r="AA248" i="13"/>
  <c r="AA112" i="13"/>
  <c r="AA90" i="13"/>
  <c r="AA160" i="13"/>
  <c r="AA246" i="13"/>
  <c r="AA55" i="13"/>
  <c r="AA145" i="13"/>
  <c r="AA202" i="13"/>
  <c r="AA103" i="13"/>
  <c r="AA221" i="13"/>
  <c r="AA168" i="13"/>
  <c r="AA100" i="13"/>
  <c r="AA194" i="13"/>
  <c r="AA74" i="13"/>
  <c r="AA128" i="13"/>
  <c r="AA32" i="13"/>
  <c r="AA22" i="13"/>
  <c r="AA245" i="13"/>
  <c r="AA60" i="13"/>
  <c r="AA21" i="13"/>
  <c r="AA117" i="13"/>
  <c r="AA67" i="13"/>
  <c r="AA17" i="13"/>
  <c r="AA92" i="13"/>
  <c r="AA121" i="13"/>
  <c r="AA210" i="13"/>
  <c r="AA118" i="13"/>
  <c r="AA30" i="13"/>
  <c r="AA182" i="13"/>
  <c r="AA109" i="13"/>
  <c r="AA64" i="13"/>
  <c r="AA80" i="13"/>
  <c r="AA140" i="13"/>
  <c r="AA131" i="13"/>
  <c r="AA26" i="13"/>
  <c r="AA161" i="13"/>
  <c r="AA134" i="13"/>
  <c r="AA242" i="13"/>
  <c r="AA206" i="13"/>
  <c r="AA205" i="13"/>
  <c r="F7" i="5" l="1"/>
  <c r="D7" i="5" s="1"/>
  <c r="DZ7" i="8"/>
  <c r="CQ7" i="10"/>
  <c r="E7" i="8"/>
  <c r="CQ7" i="8"/>
  <c r="E7" i="10"/>
  <c r="AP7" i="1"/>
  <c r="CB7" i="8"/>
  <c r="BC7" i="10"/>
  <c r="I7" i="1" s="1"/>
  <c r="Z7" i="3"/>
  <c r="O7" i="3"/>
  <c r="D7" i="3" s="1"/>
  <c r="AX7" i="8"/>
  <c r="BM7" i="8"/>
  <c r="AD7" i="10"/>
  <c r="AI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4" i="14"/>
  <c r="F40" i="14"/>
  <c r="M26" i="14"/>
  <c r="M32" i="14"/>
  <c r="M14" i="14"/>
  <c r="M33" i="14"/>
  <c r="M28" i="14"/>
  <c r="M17" i="14"/>
  <c r="M9" i="14"/>
  <c r="M16" i="14"/>
  <c r="M30" i="14"/>
  <c r="C12" i="14"/>
  <c r="M27" i="14"/>
  <c r="M13" i="14"/>
  <c r="M23" i="14"/>
  <c r="F8" i="14"/>
  <c r="I29" i="14"/>
  <c r="C24" i="14"/>
  <c r="C10" i="14"/>
  <c r="M7" i="14"/>
  <c r="M36" i="14"/>
  <c r="M29" i="14"/>
  <c r="F5" i="14"/>
  <c r="M8" i="14"/>
  <c r="M12" i="14"/>
  <c r="C18" i="14"/>
  <c r="M19" i="14"/>
  <c r="M38" i="14"/>
  <c r="M37" i="14"/>
  <c r="I37" i="14"/>
  <c r="I13" i="14"/>
  <c r="M15" i="14"/>
  <c r="M22" i="14"/>
  <c r="C14" i="14"/>
  <c r="C20" i="14"/>
  <c r="I21" i="14"/>
  <c r="M34" i="14"/>
  <c r="I33" i="14"/>
  <c r="C16" i="14"/>
  <c r="M31" i="14"/>
  <c r="M25" i="14"/>
  <c r="C39" i="14"/>
  <c r="I25" i="14"/>
  <c r="C38" i="14"/>
  <c r="M20" i="14"/>
  <c r="M21" i="14"/>
  <c r="I17" i="14"/>
  <c r="M35" i="14"/>
  <c r="M18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26" i="14"/>
  <c r="C40" i="14"/>
  <c r="I8" i="14"/>
  <c r="O37" i="14"/>
  <c r="C22" i="14"/>
  <c r="F21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<sst xmlns="http://schemas.openxmlformats.org/spreadsheetml/2006/main" count="5300" uniqueCount="833">
  <si>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</si>
  <si>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</si>
  <si>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</si>
  <si>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</si>
  <si>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</si>
  <si>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</si>
  <si>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</si>
  <si>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</si>
  <si>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</si>
  <si>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</si>
  <si>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</si>
  <si>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</si>
  <si>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</si>
  <si>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</si>
  <si>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</si>
  <si>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</si>
  <si>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</si>
  <si>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</si>
  <si>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</si>
  <si>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</si>
  <si>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</si>
  <si>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</si>
  <si>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</si>
  <si>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</si>
  <si>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</si>
  <si>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</si>
  <si>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</si>
  <si>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</si>
  <si>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</si>
  <si>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</si>
  <si>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</si>
  <si>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</si>
  <si>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</si>
  <si>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</si>
  <si>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</si>
  <si>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</si>
  <si>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</si>
  <si>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</si>
  <si>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</si>
  <si>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</si>
  <si>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</si>
  <si>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</si>
  <si>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</si>
  <si>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</si>
  <si>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</si>
  <si>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</si>
  <si>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</si>
  <si>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</si>
  <si>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</si>
  <si>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</si>
  <si>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</si>
  <si>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</si>
  <si>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</si>
  <si>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</si>
  <si>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</si>
  <si>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</si>
  <si>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</si>
  <si>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</si>
  <si>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</si>
  <si>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</si>
  <si>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</si>
  <si>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</si>
  <si>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</si>
  <si>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</si>
  <si>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</si>
  <si>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</si>
  <si>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</si>
  <si>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</si>
  <si>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</si>
  <si>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</si>
  <si>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</si>
  <si>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</si>
  <si>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</si>
  <si>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</si>
  <si>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</si>
  <si>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</si>
  <si>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</si>
  <si>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</si>
  <si>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</si>
  <si>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</si>
  <si>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</si>
  <si>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</si>
  <si>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</si>
  <si>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</si>
  <si>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</si>
  <si>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</si>
  <si>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</si>
  <si>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</si>
  <si>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</si>
  <si>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</si>
  <si>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</si>
  <si>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</si>
  <si>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</si>
  <si>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</si>
  <si>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</si>
  <si>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</si>
  <si>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</si>
  <si>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</si>
  <si>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</si>
  <si>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</si>
  <si>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</si>
  <si>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</si>
  <si>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</si>
  <si>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</si>
  <si>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</si>
  <si>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</si>
  <si>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</si>
  <si>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</si>
  <si>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</si>
  <si>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</si>
  <si>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</si>
  <si>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</si>
  <si>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</si>
  <si>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</si>
  <si>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</si>
  <si>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</si>
  <si>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</si>
  <si>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</si>
  <si>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</si>
  <si>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</si>
  <si>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</si>
  <si>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</si>
  <si>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</si>
  <si>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</si>
  <si>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</si>
  <si>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</si>
  <si>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</si>
  <si>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</si>
  <si>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</si>
  <si>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</si>
  <si>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</si>
  <si>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</si>
  <si>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</si>
  <si>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</si>
  <si>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</si>
  <si>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</si>
  <si>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</si>
  <si>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</si>
  <si>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</si>
  <si>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</si>
  <si>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</si>
  <si>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</si>
  <si>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</si>
  <si>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</si>
  <si>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</si>
  <si>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</si>
  <si>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</si>
  <si>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</si>
  <si>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</si>
  <si>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</si>
  <si>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</si>
  <si>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</si>
  <si>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</si>
  <si>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</si>
  <si>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</si>
  <si>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</si>
  <si>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</si>
  <si>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</si>
  <si>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</si>
  <si>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</si>
  <si>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</si>
  <si>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</si>
  <si>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</si>
  <si>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</si>
  <si>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</si>
  <si>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</si>
  <si>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</si>
  <si>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</si>
  <si>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</si>
  <si>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</si>
  <si>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</si>
  <si>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</si>
  <si>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</si>
  <si>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</si>
  <si>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</si>
  <si>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</si>
  <si>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</si>
  <si>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</si>
  <si>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</si>
  <si>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</si>
  <si>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</si>
  <si>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</si>
  <si>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</si>
  <si>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</si>
  <si>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</si>
  <si>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</si>
  <si>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</si>
  <si>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</si>
  <si>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</si>
  <si>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</si>
  <si>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</si>
  <si>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</si>
  <si>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</si>
  <si>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</si>
  <si>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</si>
  <si>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</si>
  <si>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</si>
  <si>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</si>
  <si>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</si>
  <si>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</si>
  <si>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</si>
  <si>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</si>
  <si>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</si>
  <si>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</si>
  <si>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</si>
  <si>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</si>
  <si>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</si>
  <si>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</si>
  <si>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</si>
  <si>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</si>
  <si>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</si>
  <si>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</si>
  <si>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</si>
  <si>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</si>
  <si>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</si>
  <si>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</si>
  <si>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</si>
  <si>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</si>
  <si>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</si>
  <si>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</si>
  <si>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</si>
  <si>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</si>
  <si>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</si>
  <si>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</si>
  <si>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</si>
  <si>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</si>
  <si>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</si>
  <si>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</si>
  <si>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</si>
  <si>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</si>
  <si>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</si>
  <si>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</si>
  <si>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</si>
  <si>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</si>
  <si>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</si>
  <si>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</si>
  <si>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</si>
  <si>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</si>
  <si>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</si>
  <si>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</si>
  <si>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</si>
  <si>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</si>
  <si>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</si>
  <si>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</si>
  <si>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</si>
  <si>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</si>
  <si>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</si>
  <si>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</si>
  <si>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</si>
  <si>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</si>
  <si>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</si>
  <si>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</si>
  <si>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</si>
  <si>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</si>
  <si>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</si>
  <si>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</si>
  <si>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</si>
  <si>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</si>
  <si>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</si>
  <si>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</si>
  <si>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</si>
  <si>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</si>
  <si>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</si>
  <si>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</si>
  <si>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</si>
  <si>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</si>
  <si>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</si>
  <si>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</si>
  <si>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</si>
  <si>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</si>
  <si>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</si>
  <si>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</si>
  <si>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</si>
  <si>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</si>
  <si>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</si>
  <si>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</si>
  <si>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</si>
  <si>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</si>
  <si>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</si>
  <si>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</si>
  <si>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</si>
  <si>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</si>
  <si>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</si>
  <si>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</si>
  <si>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</si>
  <si>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</si>
  <si>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</si>
  <si>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</si>
  <si>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</si>
  <si>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</si>
  <si>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</si>
  <si>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</si>
  <si>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</si>
  <si>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</si>
  <si>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</si>
  <si>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</si>
  <si>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</si>
  <si>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</si>
  <si>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</si>
  <si>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</si>
  <si>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</si>
  <si>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</si>
  <si>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</si>
  <si>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</si>
  <si>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</si>
  <si>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</si>
  <si>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</si>
  <si>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</si>
  <si>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</si>
  <si>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</si>
  <si>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</si>
  <si>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</si>
  <si>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</si>
  <si>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</si>
  <si>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</si>
  <si>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</si>
  <si>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</si>
  <si>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</si>
  <si>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</si>
  <si>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</si>
  <si>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</si>
  <si>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</si>
  <si>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</si>
  <si>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</si>
  <si>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</si>
  <si>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</si>
  <si>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</si>
  <si>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</si>
  <si>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</si>
  <si>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</si>
  <si>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</si>
  <si>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</si>
  <si>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</si>
  <si>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</si>
  <si>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</si>
  <si>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</si>
  <si>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</si>
  <si>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</si>
  <si>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</si>
  <si>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</si>
  <si>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</si>
  <si>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</si>
  <si>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</si>
  <si>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</si>
  <si>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</si>
  <si>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</si>
  <si>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</si>
  <si>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</si>
  <si>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</si>
  <si>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</si>
  <si>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</si>
  <si>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</si>
  <si>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</si>
  <si>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</si>
  <si>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</si>
  <si>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</si>
  <si>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</si>
  <si>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</si>
  <si>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</si>
  <si>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</si>
  <si>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</si>
  <si>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</si>
  <si>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</si>
  <si>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</si>
  <si>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</si>
  <si>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</si>
  <si>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</si>
  <si>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</si>
  <si>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</si>
  <si>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</si>
  <si>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</si>
  <si>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</si>
  <si>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</si>
  <si>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</si>
  <si>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</si>
  <si>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</si>
  <si>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</si>
  <si>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</si>
  <si>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</si>
  <si>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</si>
  <si>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</si>
  <si>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</si>
  <si>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</si>
  <si>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</si>
  <si>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</si>
  <si>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</si>
  <si>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</si>
  <si>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</si>
  <si>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</si>
  <si>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</si>
  <si>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</si>
  <si>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</si>
  <si>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</si>
  <si>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</si>
  <si>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</si>
  <si>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</si>
  <si>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</si>
  <si>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</si>
  <si>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</si>
  <si>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</si>
  <si>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</si>
  <si>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</si>
  <si>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</si>
  <si>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</si>
  <si>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</si>
  <si>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</si>
  <si>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</si>
  <si>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</si>
  <si>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</si>
  <si>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</si>
  <si>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</si>
  <si>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</si>
  <si>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</si>
  <si>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</si>
  <si>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</si>
  <si>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</si>
  <si>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</si>
  <si>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</si>
  <si>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</si>
  <si>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</si>
  <si>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</si>
  <si>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</si>
  <si>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</si>
  <si>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</si>
  <si>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</si>
  <si>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</si>
  <si>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</si>
  <si>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</si>
  <si>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</si>
  <si>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</si>
  <si>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</si>
  <si>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</si>
  <si>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</si>
  <si>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</si>
  <si>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</si>
  <si>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</si>
  <si>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</si>
  <si>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</si>
  <si>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</si>
  <si>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</si>
  <si>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</si>
  <si>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</si>
  <si>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</si>
  <si>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</si>
  <si>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</si>
  <si>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</si>
  <si>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</si>
  <si>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</si>
  <si>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</si>
  <si>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</si>
  <si>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</si>
  <si>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</si>
  <si>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</si>
  <si>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</si>
  <si>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</si>
  <si>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</si>
  <si>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</si>
  <si>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</si>
  <si>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</si>
  <si>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</si>
  <si>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</si>
  <si>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</si>
  <si>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</si>
  <si>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</si>
  <si>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</si>
  <si>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</si>
  <si>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</si>
  <si>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</si>
  <si>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</si>
  <si>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</si>
  <si>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</si>
  <si>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</si>
  <si>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</si>
  <si>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</si>
  <si>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</si>
  <si>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</si>
  <si>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</si>
  <si>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</si>
  <si>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</si>
  <si>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</si>
  <si>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</si>
  <si>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</si>
  <si>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</si>
  <si>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</si>
  <si>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</si>
  <si>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</si>
  <si>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</si>
  <si>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</si>
  <si>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</si>
  <si>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</si>
  <si>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</si>
  <si>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</si>
  <si>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</si>
  <si>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</si>
  <si>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</si>
  <si>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</si>
  <si>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</si>
  <si>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</si>
  <si>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</si>
  <si>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</si>
  <si>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</si>
  <si>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</si>
  <si>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</si>
  <si>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</si>
  <si>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</si>
  <si>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</si>
  <si>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</si>
  <si>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</si>
  <si>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</si>
  <si>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</si>
  <si>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</si>
  <si>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</si>
  <si>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</si>
  <si>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</si>
  <si>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</si>
  <si>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</si>
  <si>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</si>
  <si>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</si>
  <si>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</si>
  <si>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</si>
  <si>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</si>
  <si>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</si>
  <si>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</si>
  <si>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</si>
  <si>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</si>
  <si>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</si>
  <si>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</si>
  <si>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</si>
  <si>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</si>
  <si>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</si>
  <si>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</si>
  <si>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</si>
  <si>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</si>
  <si>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</si>
  <si>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</si>
  <si>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</si>
  <si>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</si>
  <si>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</si>
  <si>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</si>
  <si>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</si>
  <si>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</si>
  <si>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</si>
  <si>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</si>
  <si>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</si>
  <si>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</si>
  <si>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</si>
  <si>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</si>
  <si>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</si>
  <si>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</si>
  <si>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</si>
  <si>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</si>
  <si>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</si>
  <si>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</si>
  <si>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</si>
  <si>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</si>
  <si>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</si>
  <si>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</si>
  <si>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</si>
  <si>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</si>
  <si>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</si>
  <si>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</si>
  <si>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</si>
  <si>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</si>
  <si>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</si>
  <si>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</si>
  <si>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</si>
  <si>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</si>
  <si>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</si>
  <si>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</si>
  <si>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</si>
  <si>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</si>
  <si>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</si>
  <si>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</si>
  <si>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</si>
  <si>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</si>
  <si>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</si>
  <si>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</si>
  <si>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</si>
  <si>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</si>
  <si>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</si>
  <si>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</si>
  <si>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</si>
  <si>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</si>
  <si>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</si>
  <si>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</si>
  <si>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</si>
  <si>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</si>
  <si>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</si>
  <si>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</si>
  <si>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</si>
  <si>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</si>
  <si>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</si>
  <si>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</si>
  <si>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</si>
  <si>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</si>
  <si>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</si>
  <si>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</si>
  <si>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</si>
  <si>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</si>
  <si>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</si>
  <si>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</si>
  <si>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</si>
  <si>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</si>
  <si>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</si>
  <si>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</si>
  <si>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</si>
  <si>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</si>
  <si>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</si>
  <si>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</si>
  <si>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</si>
  <si>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</si>
  <si>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</si>
  <si>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</si>
  <si>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</si>
  <si>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</si>
  <si>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</si>
  <si>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</si>
  <si>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</si>
  <si>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</si>
  <si>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</si>
  <si>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</si>
  <si>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</si>
  <si>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</si>
  <si>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</si>
  <si>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</si>
  <si>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</si>
  <si>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</si>
  <si>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</si>
  <si>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</si>
  <si>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</si>
  <si>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</si>
  <si>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</si>
  <si>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</si>
  <si>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</si>
  <si>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</si>
  <si>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</si>
  <si>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</si>
  <si>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</si>
  <si>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</si>
  <si>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</si>
  <si>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</si>
  <si>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</si>
  <si>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</si>
  <si>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</si>
  <si>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</si>
  <si>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</si>
  <si>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</si>
  <si>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</si>
  <si>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</si>
  <si>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</si>
  <si>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</si>
  <si>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</si>
  <si>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</si>
  <si>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</si>
  <si>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</si>
  <si>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</si>
  <si>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</si>
  <si>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</si>
  <si>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</si>
  <si>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</si>
  <si>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</si>
  <si>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</si>
  <si>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</si>
  <si>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</si>
  <si>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</si>
  <si>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</si>
  <si>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</si>
  <si>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</si>
  <si>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</si>
  <si>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</si>
  <si>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</si>
  <si>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</si>
  <si>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</si>
  <si>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</si>
  <si>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</si>
  <si>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</si>
  <si>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</si>
  <si>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</si>
  <si>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</si>
  <si>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</si>
  <si>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</si>
  <si>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</si>
  <si>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</si>
  <si>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</si>
  <si>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</si>
  <si>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</si>
  <si>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</si>
  <si>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</si>
  <si>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</si>
  <si>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</si>
  <si>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</si>
  <si>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</si>
  <si>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</si>
  <si>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</si>
  <si>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</si>
  <si>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</si>
  <si>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</si>
  <si>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</si>
  <si>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</si>
  <si>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</si>
  <si>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</si>
  <si>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</si>
  <si>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</si>
  <si>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</si>
  <si>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</si>
  <si>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</si>
  <si>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</si>
  <si>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</si>
  <si>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</si>
  <si>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</si>
  <si>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</si>
  <si>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</si>
  <si>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</si>
  <si>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</si>
  <si>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</si>
  <si>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</si>
  <si>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</si>
  <si>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</si>
  <si>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</si>
  <si>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</si>
  <si>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</si>
  <si>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</si>
  <si>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</si>
  <si>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</si>
  <si>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</si>
  <si>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</si>
  <si>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</si>
  <si>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</si>
  <si>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</si>
  <si>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</si>
  <si>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</si>
  <si>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</si>
  <si>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</si>
  <si>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</si>
  <si>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</si>
  <si>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</si>
  <si>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</si>
  <si>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</si>
  <si>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</si>
  <si>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</si>
  <si>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</si>
  <si>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</si>
  <si>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</si>
  <si>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</si>
  <si>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</si>
  <si>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群馬県</t>
  </si>
  <si>
    <t>10000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</si>
  <si>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</si>
  <si>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</si>
  <si>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</si>
  <si>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</si>
  <si>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</si>
  <si>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</si>
  <si>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</si>
  <si>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</si>
  <si>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</si>
  <si>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</si>
  <si>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</si>
  <si>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</si>
  <si>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</si>
  <si>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</si>
  <si>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</si>
  <si>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</si>
  <si>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</si>
  <si>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</si>
  <si>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</si>
  <si>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</si>
  <si>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</si>
  <si>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</si>
  <si>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</si>
  <si>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</si>
  <si>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無い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</si>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</sst>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-SMB3\wk_IT&#20107;&#26989;&#37096;\MOE&#19968;&#24259;&#35519;&#26619;\03_DSG&#20316;&#26989;&#29992;\00_&#36942;&#24180;&#24230;&#12398;&#20462;&#27491;&#20381;&#38972;\&#32676;&#39340;&#30476;\2018&#12304;&#27035;&#26481;&#26449;&#20462;&#27491;&#12305;1&#32676;&#39340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【榛東村修正】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/>
      <sheetData sheetId="2"/>
      <sheetData sheetId="3"/>
      <sheetData sheetId="4">
        <row r="20">
          <cell r="Y20">
            <v>90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J9" sqref="J9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 x14ac:dyDescent="0.15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 x14ac:dyDescent="0.15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2" si="0">+E7+F7</f>
        <v>1983386</v>
      </c>
      <c r="E7" s="306">
        <f>SUM(E$8:E$207)</f>
        <v>1983386</v>
      </c>
      <c r="F7" s="306">
        <f>SUM(F$8:F$207)</f>
        <v>0</v>
      </c>
      <c r="G7" s="306">
        <f>SUM(G$8:G$207)</f>
        <v>56140</v>
      </c>
      <c r="H7" s="306">
        <f>SUM(ごみ搬入量内訳!E7,+ごみ搬入量内訳!AD7)</f>
        <v>602786</v>
      </c>
      <c r="I7" s="306">
        <f>ごみ搬入量内訳!BC7</f>
        <v>77708</v>
      </c>
      <c r="J7" s="306">
        <f>資源化量内訳!BO7</f>
        <v>33425</v>
      </c>
      <c r="K7" s="306">
        <f t="shared" ref="K7:K42" si="1">SUM(H7:J7)</f>
        <v>713919</v>
      </c>
      <c r="L7" s="306">
        <f t="shared" ref="L7:L42" si="2">IF(D7&lt;&gt;0,K7/D7/365*1000000,"-")</f>
        <v>986.16329133785598</v>
      </c>
      <c r="M7" s="306">
        <f>IF(D7&lt;&gt;0,(ごみ搬入量内訳!BR7+ごみ処理概要!J7)/ごみ処理概要!D7/365*1000000,"-")</f>
        <v>751.34553696460603</v>
      </c>
      <c r="N7" s="306">
        <f>IF(D7&lt;&gt;0,ごみ搬入量内訳!CM7/ごみ処理概要!D7/365*1000000,"-")</f>
        <v>234.81775437324981</v>
      </c>
      <c r="O7" s="306">
        <f>ごみ搬入量内訳!DH7</f>
        <v>162</v>
      </c>
      <c r="P7" s="306">
        <f>ごみ処理量内訳!E7</f>
        <v>584852</v>
      </c>
      <c r="Q7" s="306">
        <f>ごみ処理量内訳!N7</f>
        <v>1421</v>
      </c>
      <c r="R7" s="306">
        <f t="shared" ref="R7:R42" si="3">SUM(S7:Y7)</f>
        <v>70342</v>
      </c>
      <c r="S7" s="306">
        <f>ごみ処理量内訳!G7</f>
        <v>42696</v>
      </c>
      <c r="T7" s="306">
        <f>ごみ処理量内訳!L7</f>
        <v>21909</v>
      </c>
      <c r="U7" s="306">
        <f>ごみ処理量内訳!H7</f>
        <v>513</v>
      </c>
      <c r="V7" s="306">
        <f>ごみ処理量内訳!I7</f>
        <v>28</v>
      </c>
      <c r="W7" s="306">
        <f>ごみ処理量内訳!J7</f>
        <v>0</v>
      </c>
      <c r="X7" s="306">
        <f>ごみ処理量内訳!K7</f>
        <v>4707</v>
      </c>
      <c r="Y7" s="306">
        <f>ごみ処理量内訳!M7</f>
        <v>489</v>
      </c>
      <c r="Z7" s="306">
        <f>資源化量内訳!Y7</f>
        <v>23385</v>
      </c>
      <c r="AA7" s="306">
        <f t="shared" ref="AA7:AA42" si="4">SUM(P7,Q7,R7,Z7)</f>
        <v>680000</v>
      </c>
      <c r="AB7" s="309">
        <f t="shared" ref="AB7:AB42" si="5">IF(AA7&lt;&gt;0,(Z7+P7+R7)/AA7*100,"-")</f>
        <v>99.791029411764711</v>
      </c>
      <c r="AC7" s="306">
        <f>施設資源化量内訳!Y7</f>
        <v>14211</v>
      </c>
      <c r="AD7" s="306">
        <f>施設資源化量内訳!AT7</f>
        <v>14062</v>
      </c>
      <c r="AE7" s="306">
        <f>施設資源化量内訳!BO7</f>
        <v>236</v>
      </c>
      <c r="AF7" s="306">
        <f>施設資源化量内訳!CJ7</f>
        <v>28</v>
      </c>
      <c r="AG7" s="306">
        <f>施設資源化量内訳!DE7</f>
        <v>0</v>
      </c>
      <c r="AH7" s="306">
        <f>施設資源化量内訳!DZ7</f>
        <v>2731</v>
      </c>
      <c r="AI7" s="306">
        <f>施設資源化量内訳!EU7</f>
        <v>20123</v>
      </c>
      <c r="AJ7" s="306">
        <f t="shared" ref="AJ7:AJ42" si="6">SUM(AC7:AI7)</f>
        <v>51391</v>
      </c>
      <c r="AK7" s="309">
        <f t="shared" ref="AK7:AK42" si="7">IF((AA7+J7)&lt;&gt;0,(Z7+AJ7+J7)/(AA7+J7)*100,"-")</f>
        <v>15.166415530714511</v>
      </c>
      <c r="AL7" s="309">
        <f>IF((AA7+J7)&lt;&gt;0,(資源化量内訳!D7-資源化量内訳!R7-資源化量内訳!T7-資源化量内訳!V7-資源化量内訳!U7)/(AA7+J7)*100,"-")</f>
        <v>13.933910361986193</v>
      </c>
      <c r="AM7" s="306">
        <f>ごみ処理量内訳!AA7</f>
        <v>1421</v>
      </c>
      <c r="AN7" s="306">
        <f>ごみ処理量内訳!AB7</f>
        <v>56135</v>
      </c>
      <c r="AO7" s="306">
        <f>ごみ処理量内訳!AC7</f>
        <v>11905</v>
      </c>
      <c r="AP7" s="306">
        <f t="shared" ref="AP7:AP42" si="8">SUM(AM7:AO7)</f>
        <v>69461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337543</v>
      </c>
      <c r="E8" s="292">
        <v>337543</v>
      </c>
      <c r="F8" s="292">
        <v>0</v>
      </c>
      <c r="G8" s="292">
        <v>6537</v>
      </c>
      <c r="H8" s="292">
        <f>SUM(ごみ搬入量内訳!E8,+ごみ搬入量内訳!AD8)</f>
        <v>96718</v>
      </c>
      <c r="I8" s="292">
        <f>ごみ搬入量内訳!BC8</f>
        <v>7735</v>
      </c>
      <c r="J8" s="292">
        <f>資源化量内訳!BO8</f>
        <v>8200</v>
      </c>
      <c r="K8" s="292">
        <f t="shared" si="1"/>
        <v>112653</v>
      </c>
      <c r="L8" s="295">
        <f t="shared" si="2"/>
        <v>914.36752106956328</v>
      </c>
      <c r="M8" s="292">
        <f>IF(D8&lt;&gt;0,(ごみ搬入量内訳!BR8+ごみ処理概要!J8)/ごみ処理概要!D8/365*1000000,"-")</f>
        <v>735.08645615886815</v>
      </c>
      <c r="N8" s="292">
        <f>IF(D8&lt;&gt;0,ごみ搬入量内訳!CM8/ごみ処理概要!D8/365*1000000,"-")</f>
        <v>179.28106491069491</v>
      </c>
      <c r="O8" s="292">
        <f>ごみ搬入量内訳!DH8</f>
        <v>0</v>
      </c>
      <c r="P8" s="292">
        <f>ごみ処理量内訳!E8</f>
        <v>87923</v>
      </c>
      <c r="Q8" s="292">
        <f>ごみ処理量内訳!N8</f>
        <v>15</v>
      </c>
      <c r="R8" s="292">
        <f t="shared" si="3"/>
        <v>11909</v>
      </c>
      <c r="S8" s="292">
        <f>ごみ処理量内訳!G8</f>
        <v>7433</v>
      </c>
      <c r="T8" s="292">
        <f>ごみ処理量内訳!L8</f>
        <v>4476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4606</v>
      </c>
      <c r="AA8" s="292">
        <f t="shared" si="4"/>
        <v>104453</v>
      </c>
      <c r="AB8" s="297">
        <f t="shared" si="5"/>
        <v>99.985639474213286</v>
      </c>
      <c r="AC8" s="292">
        <f>施設資源化量内訳!Y8</f>
        <v>6111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4369</v>
      </c>
      <c r="AJ8" s="292">
        <f t="shared" si="6"/>
        <v>10480</v>
      </c>
      <c r="AK8" s="297">
        <f t="shared" si="7"/>
        <v>20.670554712257996</v>
      </c>
      <c r="AL8" s="297">
        <f>IF((AA8+J8)&lt;&gt;0,(資源化量内訳!D8-資源化量内訳!R8-資源化量内訳!T8-資源化量内訳!V8-資源化量内訳!U8)/(AA8+J8)*100,"-")</f>
        <v>18.413180297018279</v>
      </c>
      <c r="AM8" s="292">
        <f>ごみ処理量内訳!AA8</f>
        <v>15</v>
      </c>
      <c r="AN8" s="292">
        <f>ごみ処理量内訳!AB8</f>
        <v>8310</v>
      </c>
      <c r="AO8" s="292">
        <f>ごみ処理量内訳!AC8</f>
        <v>2000</v>
      </c>
      <c r="AP8" s="292">
        <f t="shared" si="8"/>
        <v>10325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374268</v>
      </c>
      <c r="E9" s="292">
        <v>374268</v>
      </c>
      <c r="F9" s="292">
        <v>0</v>
      </c>
      <c r="G9" s="292">
        <v>5382</v>
      </c>
      <c r="H9" s="292">
        <f>SUM(ごみ搬入量内訳!E9,+ごみ搬入量内訳!AD9)</f>
        <v>117733</v>
      </c>
      <c r="I9" s="292">
        <f>ごみ搬入量内訳!BC9</f>
        <v>6950</v>
      </c>
      <c r="J9" s="292">
        <f>資源化量内訳!BO9</f>
        <v>6753</v>
      </c>
      <c r="K9" s="292">
        <f t="shared" si="1"/>
        <v>131436</v>
      </c>
      <c r="L9" s="295">
        <f t="shared" si="2"/>
        <v>962.14111315150194</v>
      </c>
      <c r="M9" s="292">
        <f>IF(D9&lt;&gt;0,(ごみ搬入量内訳!BR9+ごみ処理概要!J9)/ごみ処理概要!D9/365*1000000,"-")</f>
        <v>724.43144177251349</v>
      </c>
      <c r="N9" s="292">
        <f>IF(D9&lt;&gt;0,ごみ搬入量内訳!CM9/ごみ処理概要!D9/365*1000000,"-")</f>
        <v>237.70967137898839</v>
      </c>
      <c r="O9" s="292">
        <f>ごみ搬入量内訳!DH9</f>
        <v>0</v>
      </c>
      <c r="P9" s="292">
        <f>ごみ処理量内訳!E9</f>
        <v>108053</v>
      </c>
      <c r="Q9" s="292">
        <f>ごみ処理量内訳!N9</f>
        <v>1298</v>
      </c>
      <c r="R9" s="292">
        <f t="shared" si="3"/>
        <v>10221</v>
      </c>
      <c r="S9" s="292">
        <f>ごみ処理量内訳!G9</f>
        <v>6736</v>
      </c>
      <c r="T9" s="292">
        <f>ごみ処理量内訳!L9</f>
        <v>3485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5111</v>
      </c>
      <c r="AA9" s="292">
        <f t="shared" si="4"/>
        <v>124683</v>
      </c>
      <c r="AB9" s="297">
        <f t="shared" si="5"/>
        <v>98.958959922363107</v>
      </c>
      <c r="AC9" s="292">
        <f>施設資源化量内訳!Y9</f>
        <v>0</v>
      </c>
      <c r="AD9" s="292">
        <f>施設資源化量内訳!AT9</f>
        <v>2037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2763</v>
      </c>
      <c r="AJ9" s="292">
        <f t="shared" si="6"/>
        <v>4800</v>
      </c>
      <c r="AK9" s="297">
        <f t="shared" si="7"/>
        <v>12.678413828783592</v>
      </c>
      <c r="AL9" s="297">
        <f>IF((AA9+J9)&lt;&gt;0,(資源化量内訳!D9-資源化量内訳!R9-資源化量内訳!T9-資源化量内訳!V9-資源化量内訳!U9)/(AA9+J9)*100,"-")</f>
        <v>12.678413828783592</v>
      </c>
      <c r="AM9" s="292">
        <f>ごみ処理量内訳!AA9</f>
        <v>1298</v>
      </c>
      <c r="AN9" s="292">
        <f>ごみ処理量内訳!AB9</f>
        <v>13777</v>
      </c>
      <c r="AO9" s="292">
        <f>ごみ処理量内訳!AC9</f>
        <v>1970</v>
      </c>
      <c r="AP9" s="292">
        <f t="shared" si="8"/>
        <v>17045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112419</v>
      </c>
      <c r="E10" s="292">
        <v>112419</v>
      </c>
      <c r="F10" s="292">
        <v>0</v>
      </c>
      <c r="G10" s="292">
        <v>1935</v>
      </c>
      <c r="H10" s="292">
        <f>SUM(ごみ搬入量内訳!E10,+ごみ搬入量内訳!AD10)</f>
        <v>36237</v>
      </c>
      <c r="I10" s="292">
        <f>ごみ搬入量内訳!BC10</f>
        <v>4529</v>
      </c>
      <c r="J10" s="292">
        <f>資源化量内訳!BO10</f>
        <v>1051</v>
      </c>
      <c r="K10" s="292">
        <f t="shared" si="1"/>
        <v>41817</v>
      </c>
      <c r="L10" s="295">
        <f t="shared" si="2"/>
        <v>1019.1081871184697</v>
      </c>
      <c r="M10" s="292">
        <f>IF(D10&lt;&gt;0,(ごみ搬入量内訳!BR10+ごみ処理概要!J10)/ごみ処理概要!D10/365*1000000,"-")</f>
        <v>772.3795531565072</v>
      </c>
      <c r="N10" s="292">
        <f>IF(D10&lt;&gt;0,ごみ搬入量内訳!CM10/ごみ処理概要!D10/365*1000000,"-")</f>
        <v>246.72863396196252</v>
      </c>
      <c r="O10" s="292">
        <f>ごみ搬入量内訳!DH10</f>
        <v>0</v>
      </c>
      <c r="P10" s="292">
        <f>ごみ処理量内訳!E10</f>
        <v>36019</v>
      </c>
      <c r="Q10" s="292">
        <f>ごみ処理量内訳!N10</f>
        <v>0</v>
      </c>
      <c r="R10" s="292">
        <f t="shared" si="3"/>
        <v>3182</v>
      </c>
      <c r="S10" s="292">
        <f>ごみ処理量内訳!G10</f>
        <v>2897</v>
      </c>
      <c r="T10" s="292">
        <f>ごみ処理量内訳!L10</f>
        <v>285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1565</v>
      </c>
      <c r="AA10" s="292">
        <f t="shared" si="4"/>
        <v>40766</v>
      </c>
      <c r="AB10" s="297">
        <f t="shared" si="5"/>
        <v>100</v>
      </c>
      <c r="AC10" s="292">
        <f>施設資源化量内訳!Y10</f>
        <v>82</v>
      </c>
      <c r="AD10" s="292">
        <f>施設資源化量内訳!AT10</f>
        <v>1046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257</v>
      </c>
      <c r="AJ10" s="292">
        <f t="shared" si="6"/>
        <v>1385</v>
      </c>
      <c r="AK10" s="297">
        <f t="shared" si="7"/>
        <v>9.5678790922352146</v>
      </c>
      <c r="AL10" s="297">
        <f>IF((AA10+J10)&lt;&gt;0,(資源化量内訳!D10-資源化量内訳!R10-資源化量内訳!T10-資源化量内訳!V10-資源化量内訳!U10)/(AA10+J10)*100,"-")</f>
        <v>9.5678790922352146</v>
      </c>
      <c r="AM10" s="292">
        <f>ごみ処理量内訳!AA10</f>
        <v>0</v>
      </c>
      <c r="AN10" s="292">
        <f>ごみ処理量内訳!AB10</f>
        <v>4159</v>
      </c>
      <c r="AO10" s="292">
        <f>ごみ処理量内訳!AC10</f>
        <v>601</v>
      </c>
      <c r="AP10" s="292">
        <f t="shared" si="8"/>
        <v>4760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213466</v>
      </c>
      <c r="E11" s="292">
        <v>213466</v>
      </c>
      <c r="F11" s="292">
        <v>0</v>
      </c>
      <c r="G11" s="292">
        <v>12487</v>
      </c>
      <c r="H11" s="292">
        <f>SUM(ごみ搬入量内訳!E11,+ごみ搬入量内訳!AD11)</f>
        <v>69460</v>
      </c>
      <c r="I11" s="292">
        <f>ごみ搬入量内訳!BC11</f>
        <v>4704</v>
      </c>
      <c r="J11" s="292">
        <f>資源化量内訳!BO11</f>
        <v>1194</v>
      </c>
      <c r="K11" s="292">
        <f t="shared" si="1"/>
        <v>75358</v>
      </c>
      <c r="L11" s="295">
        <f t="shared" si="2"/>
        <v>967.18106851958976</v>
      </c>
      <c r="M11" s="292">
        <f>IF(D11&lt;&gt;0,(ごみ搬入量内訳!BR11+ごみ処理概要!J11)/ごみ処理概要!D11/365*1000000,"-")</f>
        <v>773.18783819668317</v>
      </c>
      <c r="N11" s="292">
        <f>IF(D11&lt;&gt;0,ごみ搬入量内訳!CM11/ごみ処理概要!D11/365*1000000,"-")</f>
        <v>193.99323032290664</v>
      </c>
      <c r="O11" s="292">
        <f>ごみ搬入量内訳!DH11</f>
        <v>0</v>
      </c>
      <c r="P11" s="292">
        <f>ごみ処理量内訳!E11</f>
        <v>63458</v>
      </c>
      <c r="Q11" s="292">
        <f>ごみ処理量内訳!N11</f>
        <v>0</v>
      </c>
      <c r="R11" s="292">
        <f t="shared" si="3"/>
        <v>8226</v>
      </c>
      <c r="S11" s="292">
        <f>ごみ処理量内訳!G11</f>
        <v>6192</v>
      </c>
      <c r="T11" s="292">
        <f>ごみ処理量内訳!L11</f>
        <v>1798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236</v>
      </c>
      <c r="Z11" s="292">
        <f>資源化量内訳!Y11</f>
        <v>2480</v>
      </c>
      <c r="AA11" s="292">
        <f t="shared" si="4"/>
        <v>74164</v>
      </c>
      <c r="AB11" s="297">
        <f t="shared" si="5"/>
        <v>100</v>
      </c>
      <c r="AC11" s="292">
        <f>施設資源化量内訳!Y11</f>
        <v>261</v>
      </c>
      <c r="AD11" s="292">
        <f>施設資源化量内訳!AT11</f>
        <v>2163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1792</v>
      </c>
      <c r="AJ11" s="292">
        <f t="shared" si="6"/>
        <v>4216</v>
      </c>
      <c r="AK11" s="297">
        <f t="shared" si="7"/>
        <v>10.47002308978476</v>
      </c>
      <c r="AL11" s="297">
        <f>IF((AA11+J11)&lt;&gt;0,(資源化量内訳!D11-資源化量内訳!R11-資源化量内訳!T11-資源化量内訳!V11-資源化量内訳!U11)/(AA11+J11)*100,"-")</f>
        <v>10.47002308978476</v>
      </c>
      <c r="AM11" s="292">
        <f>ごみ処理量内訳!AA11</f>
        <v>0</v>
      </c>
      <c r="AN11" s="292">
        <f>ごみ処理量内訳!AB11</f>
        <v>5919</v>
      </c>
      <c r="AO11" s="292">
        <f>ごみ処理量内訳!AC11</f>
        <v>1595</v>
      </c>
      <c r="AP11" s="292">
        <f t="shared" si="8"/>
        <v>7514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224430</v>
      </c>
      <c r="E12" s="292">
        <v>224430</v>
      </c>
      <c r="F12" s="292">
        <v>0</v>
      </c>
      <c r="G12" s="292">
        <v>10811</v>
      </c>
      <c r="H12" s="292">
        <f>SUM(ごみ搬入量内訳!E12,+ごみ搬入量内訳!AD12)</f>
        <v>68440</v>
      </c>
      <c r="I12" s="292">
        <f>ごみ搬入量内訳!BC12</f>
        <v>9648</v>
      </c>
      <c r="J12" s="292">
        <f>資源化量内訳!BO12</f>
        <v>3978</v>
      </c>
      <c r="K12" s="292">
        <f t="shared" si="1"/>
        <v>82066</v>
      </c>
      <c r="L12" s="295">
        <f t="shared" si="2"/>
        <v>1001.819525751386</v>
      </c>
      <c r="M12" s="292">
        <f>IF(D12&lt;&gt;0,(ごみ搬入量内訳!BR12+ごみ処理概要!J12)/ごみ処理概要!D12/365*1000000,"-")</f>
        <v>694.86229650884218</v>
      </c>
      <c r="N12" s="292">
        <f>IF(D12&lt;&gt;0,ごみ搬入量内訳!CM12/ごみ処理概要!D12/365*1000000,"-")</f>
        <v>306.95722924254386</v>
      </c>
      <c r="O12" s="292">
        <f>ごみ搬入量内訳!DH12</f>
        <v>162</v>
      </c>
      <c r="P12" s="292">
        <f>ごみ処理量内訳!E12</f>
        <v>68399</v>
      </c>
      <c r="Q12" s="292">
        <f>ごみ処理量内訳!N12</f>
        <v>0</v>
      </c>
      <c r="R12" s="292">
        <f t="shared" si="3"/>
        <v>9363</v>
      </c>
      <c r="S12" s="292">
        <f>ごみ処理量内訳!G12</f>
        <v>6827</v>
      </c>
      <c r="T12" s="292">
        <f>ごみ処理量内訳!L12</f>
        <v>2536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326</v>
      </c>
      <c r="AA12" s="292">
        <f t="shared" si="4"/>
        <v>78088</v>
      </c>
      <c r="AB12" s="297">
        <f t="shared" si="5"/>
        <v>100</v>
      </c>
      <c r="AC12" s="292">
        <f>施設資源化量内訳!Y12</f>
        <v>3170</v>
      </c>
      <c r="AD12" s="292">
        <f>施設資源化量内訳!AT12</f>
        <v>3488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2536</v>
      </c>
      <c r="AJ12" s="292">
        <f t="shared" si="6"/>
        <v>9194</v>
      </c>
      <c r="AK12" s="297">
        <f t="shared" si="7"/>
        <v>16.447737187142057</v>
      </c>
      <c r="AL12" s="297">
        <f>IF((AA12+J12)&lt;&gt;0,(資源化量内訳!D12-資源化量内訳!R12-資源化量内訳!T12-資源化量内訳!V12-資源化量内訳!U12)/(AA12+J12)*100,"-")</f>
        <v>16.447737187142057</v>
      </c>
      <c r="AM12" s="292">
        <f>ごみ処理量内訳!AA12</f>
        <v>0</v>
      </c>
      <c r="AN12" s="292">
        <f>ごみ処理量内訳!AB12</f>
        <v>2660</v>
      </c>
      <c r="AO12" s="292">
        <f>ごみ処理量内訳!AC12</f>
        <v>1415</v>
      </c>
      <c r="AP12" s="292">
        <f t="shared" si="8"/>
        <v>4075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48338</v>
      </c>
      <c r="E13" s="292">
        <v>48338</v>
      </c>
      <c r="F13" s="292">
        <v>0</v>
      </c>
      <c r="G13" s="292">
        <v>622</v>
      </c>
      <c r="H13" s="292">
        <f>SUM(ごみ搬入量内訳!E13,+ごみ搬入量内訳!AD13)</f>
        <v>15034</v>
      </c>
      <c r="I13" s="292">
        <f>ごみ搬入量内訳!BC13</f>
        <v>3905</v>
      </c>
      <c r="J13" s="292">
        <f>資源化量内訳!BO13</f>
        <v>543</v>
      </c>
      <c r="K13" s="292">
        <f t="shared" si="1"/>
        <v>19482</v>
      </c>
      <c r="L13" s="295">
        <f t="shared" si="2"/>
        <v>1104.2108168677526</v>
      </c>
      <c r="M13" s="292">
        <f>IF(D13&lt;&gt;0,(ごみ搬入量内訳!BR13+ごみ処理概要!J13)/ごみ処理概要!D13/365*1000000,"-")</f>
        <v>821.61174424160458</v>
      </c>
      <c r="N13" s="292">
        <f>IF(D13&lt;&gt;0,ごみ搬入量内訳!CM13/ごみ処理概要!D13/365*1000000,"-")</f>
        <v>282.59907262614797</v>
      </c>
      <c r="O13" s="292">
        <f>ごみ搬入量内訳!DH13</f>
        <v>0</v>
      </c>
      <c r="P13" s="292">
        <f>ごみ処理量内訳!E13</f>
        <v>16168</v>
      </c>
      <c r="Q13" s="292">
        <f>ごみ処理量内訳!N13</f>
        <v>29</v>
      </c>
      <c r="R13" s="292">
        <f t="shared" si="3"/>
        <v>820</v>
      </c>
      <c r="S13" s="292">
        <f>ごみ処理量内訳!G13</f>
        <v>0</v>
      </c>
      <c r="T13" s="292">
        <f>ごみ処理量内訳!L13</f>
        <v>763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57</v>
      </c>
      <c r="Z13" s="292">
        <f>資源化量内訳!Y13</f>
        <v>1922</v>
      </c>
      <c r="AA13" s="292">
        <f t="shared" si="4"/>
        <v>18939</v>
      </c>
      <c r="AB13" s="297">
        <f t="shared" si="5"/>
        <v>99.84687681503776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763</v>
      </c>
      <c r="AJ13" s="292">
        <f t="shared" si="6"/>
        <v>763</v>
      </c>
      <c r="AK13" s="297">
        <f t="shared" si="7"/>
        <v>16.569140745303358</v>
      </c>
      <c r="AL13" s="297">
        <f>IF((AA13+J13)&lt;&gt;0,(資源化量内訳!D13-資源化量内訳!R13-資源化量内訳!T13-資源化量内訳!V13-資源化量内訳!U13)/(AA13+J13)*100,"-")</f>
        <v>16.569140745303358</v>
      </c>
      <c r="AM13" s="292">
        <f>ごみ処理量内訳!AA13</f>
        <v>29</v>
      </c>
      <c r="AN13" s="292">
        <f>ごみ処理量内訳!AB13</f>
        <v>1937</v>
      </c>
      <c r="AO13" s="292">
        <f>ごみ処理量内訳!AC13</f>
        <v>57</v>
      </c>
      <c r="AP13" s="292">
        <f t="shared" si="8"/>
        <v>2023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76310</v>
      </c>
      <c r="E14" s="292">
        <v>76310</v>
      </c>
      <c r="F14" s="292">
        <v>0</v>
      </c>
      <c r="G14" s="292">
        <v>2249</v>
      </c>
      <c r="H14" s="292">
        <f>SUM(ごみ搬入量内訳!E14,+ごみ搬入量内訳!AD14)</f>
        <v>24219</v>
      </c>
      <c r="I14" s="292">
        <f>ごみ搬入量内訳!BC14</f>
        <v>1688</v>
      </c>
      <c r="J14" s="292">
        <f>資源化量内訳!BO14</f>
        <v>1256</v>
      </c>
      <c r="K14" s="292">
        <f t="shared" si="1"/>
        <v>27163</v>
      </c>
      <c r="L14" s="295">
        <f t="shared" si="2"/>
        <v>975.22183307812577</v>
      </c>
      <c r="M14" s="292">
        <f>IF(D14&lt;&gt;0,(ごみ搬入量内訳!BR14+ごみ処理概要!J14)/ごみ処理概要!D14/365*1000000,"-")</f>
        <v>760.73980860333563</v>
      </c>
      <c r="N14" s="292">
        <f>IF(D14&lt;&gt;0,ごみ搬入量内訳!CM14/ごみ処理概要!D14/365*1000000,"-")</f>
        <v>214.48202447479008</v>
      </c>
      <c r="O14" s="292">
        <f>ごみ搬入量内訳!DH14</f>
        <v>0</v>
      </c>
      <c r="P14" s="292">
        <f>ごみ処理量内訳!E14</f>
        <v>21487</v>
      </c>
      <c r="Q14" s="292">
        <f>ごみ処理量内訳!N14</f>
        <v>0</v>
      </c>
      <c r="R14" s="292">
        <f t="shared" si="3"/>
        <v>2656</v>
      </c>
      <c r="S14" s="292">
        <f>ごみ処理量内訳!G14</f>
        <v>870</v>
      </c>
      <c r="T14" s="292">
        <f>ごみ処理量内訳!L14</f>
        <v>1786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1764</v>
      </c>
      <c r="AA14" s="292">
        <f t="shared" si="4"/>
        <v>25907</v>
      </c>
      <c r="AB14" s="297">
        <f t="shared" si="5"/>
        <v>100</v>
      </c>
      <c r="AC14" s="292">
        <f>施設資源化量内訳!Y14</f>
        <v>1191</v>
      </c>
      <c r="AD14" s="292">
        <f>施設資源化量内訳!AT14</f>
        <v>314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1786</v>
      </c>
      <c r="AJ14" s="292">
        <f t="shared" si="6"/>
        <v>3291</v>
      </c>
      <c r="AK14" s="297">
        <f t="shared" si="7"/>
        <v>23.233810698376466</v>
      </c>
      <c r="AL14" s="297">
        <f>IF((AA14+J14)&lt;&gt;0,(資源化量内訳!D14-資源化量内訳!R14-資源化量内訳!T14-資源化量内訳!V14-資源化量内訳!U14)/(AA14+J14)*100,"-")</f>
        <v>18.849169826602363</v>
      </c>
      <c r="AM14" s="292">
        <f>ごみ処理量内訳!AA14</f>
        <v>0</v>
      </c>
      <c r="AN14" s="292">
        <f>ごみ処理量内訳!AB14</f>
        <v>706</v>
      </c>
      <c r="AO14" s="292">
        <f>ごみ処理量内訳!AC14</f>
        <v>288</v>
      </c>
      <c r="AP14" s="292">
        <f t="shared" si="8"/>
        <v>994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78085</v>
      </c>
      <c r="E15" s="292">
        <v>78085</v>
      </c>
      <c r="F15" s="292">
        <v>0</v>
      </c>
      <c r="G15" s="292">
        <v>680</v>
      </c>
      <c r="H15" s="292">
        <f>SUM(ごみ搬入量内訳!E15,+ごみ搬入量内訳!AD15)</f>
        <v>19568</v>
      </c>
      <c r="I15" s="292">
        <f>ごみ搬入量内訳!BC15</f>
        <v>10842</v>
      </c>
      <c r="J15" s="292">
        <f>資源化量内訳!BO15</f>
        <v>2464</v>
      </c>
      <c r="K15" s="292">
        <f t="shared" si="1"/>
        <v>32874</v>
      </c>
      <c r="L15" s="295">
        <f t="shared" si="2"/>
        <v>1153.4322011225913</v>
      </c>
      <c r="M15" s="292">
        <f>IF(D15&lt;&gt;0,(ごみ搬入量内訳!BR15+ごみ処理概要!J15)/ごみ処理概要!D15/365*1000000,"-")</f>
        <v>807.760422651466</v>
      </c>
      <c r="N15" s="292">
        <f>IF(D15&lt;&gt;0,ごみ搬入量内訳!CM15/ごみ処理概要!D15/365*1000000,"-")</f>
        <v>345.67177847112515</v>
      </c>
      <c r="O15" s="292">
        <f>ごみ搬入量内訳!DH15</f>
        <v>0</v>
      </c>
      <c r="P15" s="292">
        <f>ごみ処理量内訳!E15</f>
        <v>28323</v>
      </c>
      <c r="Q15" s="292">
        <f>ごみ処理量内訳!N15</f>
        <v>0</v>
      </c>
      <c r="R15" s="292">
        <f t="shared" si="3"/>
        <v>2087</v>
      </c>
      <c r="S15" s="292">
        <f>ごみ処理量内訳!G15</f>
        <v>1574</v>
      </c>
      <c r="T15" s="292">
        <f>ごみ処理量内訳!L15</f>
        <v>506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7</v>
      </c>
      <c r="Y15" s="292">
        <f>ごみ処理量内訳!M15</f>
        <v>0</v>
      </c>
      <c r="Z15" s="292">
        <f>資源化量内訳!Y15</f>
        <v>0</v>
      </c>
      <c r="AA15" s="292">
        <f t="shared" si="4"/>
        <v>30410</v>
      </c>
      <c r="AB15" s="297">
        <f t="shared" si="5"/>
        <v>100</v>
      </c>
      <c r="AC15" s="292">
        <f>施設資源化量内訳!Y15</f>
        <v>0</v>
      </c>
      <c r="AD15" s="292">
        <f>施設資源化量内訳!AT15</f>
        <v>525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7</v>
      </c>
      <c r="AI15" s="292">
        <f>施設資源化量内訳!EU15</f>
        <v>506</v>
      </c>
      <c r="AJ15" s="292">
        <f t="shared" si="6"/>
        <v>1038</v>
      </c>
      <c r="AK15" s="297">
        <f t="shared" si="7"/>
        <v>10.652795522297257</v>
      </c>
      <c r="AL15" s="297">
        <f>IF((AA15+J15)&lt;&gt;0,(資源化量内訳!D15-資源化量内訳!R15-資源化量内訳!T15-資源化量内訳!V15-資源化量内訳!U15)/(AA15+J15)*100,"-")</f>
        <v>10.652795522297257</v>
      </c>
      <c r="AM15" s="292">
        <f>ごみ処理量内訳!AA15</f>
        <v>0</v>
      </c>
      <c r="AN15" s="292">
        <f>ごみ処理量内訳!AB15</f>
        <v>3153</v>
      </c>
      <c r="AO15" s="292">
        <f>ごみ処理量内訳!AC15</f>
        <v>307</v>
      </c>
      <c r="AP15" s="292">
        <f t="shared" si="8"/>
        <v>3460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65872</v>
      </c>
      <c r="E16" s="292">
        <v>65872</v>
      </c>
      <c r="F16" s="292">
        <v>0</v>
      </c>
      <c r="G16" s="292">
        <v>751</v>
      </c>
      <c r="H16" s="292">
        <f>SUM(ごみ搬入量内訳!E16,+ごみ搬入量内訳!AD16)</f>
        <v>21426</v>
      </c>
      <c r="I16" s="292">
        <f>ごみ搬入量内訳!BC16</f>
        <v>5411</v>
      </c>
      <c r="J16" s="292">
        <f>資源化量内訳!BO16</f>
        <v>1378</v>
      </c>
      <c r="K16" s="292">
        <f t="shared" si="1"/>
        <v>28215</v>
      </c>
      <c r="L16" s="295">
        <f t="shared" si="2"/>
        <v>1173.5087725135672</v>
      </c>
      <c r="M16" s="292">
        <f>IF(D16&lt;&gt;0,(ごみ搬入量内訳!BR16+ごみ処理概要!J16)/ごみ処理概要!D16/365*1000000,"-")</f>
        <v>927.61886065461943</v>
      </c>
      <c r="N16" s="292">
        <f>IF(D16&lt;&gt;0,ごみ搬入量内訳!CM16/ごみ処理概要!D16/365*1000000,"-")</f>
        <v>245.88991185894767</v>
      </c>
      <c r="O16" s="292">
        <f>ごみ搬入量内訳!DH16</f>
        <v>0</v>
      </c>
      <c r="P16" s="292">
        <f>ごみ処理量内訳!E16</f>
        <v>23567</v>
      </c>
      <c r="Q16" s="292">
        <f>ごみ処理量内訳!N16</f>
        <v>0</v>
      </c>
      <c r="R16" s="292">
        <f t="shared" si="3"/>
        <v>3270</v>
      </c>
      <c r="S16" s="292">
        <f>ごみ処理量内訳!G16</f>
        <v>2037</v>
      </c>
      <c r="T16" s="292">
        <f>ごみ処理量内訳!L16</f>
        <v>1233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26837</v>
      </c>
      <c r="AB16" s="297">
        <f t="shared" si="5"/>
        <v>100</v>
      </c>
      <c r="AC16" s="292">
        <f>施設資源化量内訳!Y16</f>
        <v>2438</v>
      </c>
      <c r="AD16" s="292">
        <f>施設資源化量内訳!AT16</f>
        <v>536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1232</v>
      </c>
      <c r="AJ16" s="292">
        <f t="shared" si="6"/>
        <v>4206</v>
      </c>
      <c r="AK16" s="297">
        <f t="shared" si="7"/>
        <v>19.790891369838739</v>
      </c>
      <c r="AL16" s="297">
        <f>IF((AA16+J16)&lt;&gt;0,(資源化量内訳!D16-資源化量内訳!R16-資源化量内訳!T16-資源化量内訳!V16-資源化量内訳!U16)/(AA16+J16)*100,"-")</f>
        <v>11.695906432748536</v>
      </c>
      <c r="AM16" s="292">
        <f>ごみ処理量内訳!AA16</f>
        <v>0</v>
      </c>
      <c r="AN16" s="292">
        <f>ごみ処理量内訳!AB16</f>
        <v>709</v>
      </c>
      <c r="AO16" s="292">
        <f>ごみ処理量内訳!AC16</f>
        <v>633</v>
      </c>
      <c r="AP16" s="292">
        <f t="shared" si="8"/>
        <v>1342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49051</v>
      </c>
      <c r="E17" s="292">
        <v>49051</v>
      </c>
      <c r="F17" s="292">
        <v>0</v>
      </c>
      <c r="G17" s="292">
        <v>680</v>
      </c>
      <c r="H17" s="292">
        <f>SUM(ごみ搬入量内訳!E17,+ごみ搬入量内訳!AD17)</f>
        <v>14753</v>
      </c>
      <c r="I17" s="292">
        <f>ごみ搬入量内訳!BC17</f>
        <v>2217</v>
      </c>
      <c r="J17" s="292">
        <f>資源化量内訳!BO17</f>
        <v>1242</v>
      </c>
      <c r="K17" s="292">
        <f t="shared" si="1"/>
        <v>18212</v>
      </c>
      <c r="L17" s="295">
        <f t="shared" si="2"/>
        <v>1017.2247336641232</v>
      </c>
      <c r="M17" s="292">
        <f>IF(D17&lt;&gt;0,(ごみ搬入量内訳!BR17+ごみ処理概要!J17)/ごみ処理概要!D17/365*1000000,"-")</f>
        <v>782.07669233280535</v>
      </c>
      <c r="N17" s="292">
        <f>IF(D17&lt;&gt;0,ごみ搬入量内訳!CM17/ごみ処理概要!D17/365*1000000,"-")</f>
        <v>235.14804133131773</v>
      </c>
      <c r="O17" s="292">
        <f>ごみ搬入量内訳!DH17</f>
        <v>0</v>
      </c>
      <c r="P17" s="292">
        <f>ごみ処理量内訳!E17</f>
        <v>14745</v>
      </c>
      <c r="Q17" s="292">
        <f>ごみ処理量内訳!N17</f>
        <v>0</v>
      </c>
      <c r="R17" s="292">
        <f t="shared" si="3"/>
        <v>1689</v>
      </c>
      <c r="S17" s="292">
        <f>ごみ処理量内訳!G17</f>
        <v>0</v>
      </c>
      <c r="T17" s="292">
        <f>ごみ処理量内訳!L17</f>
        <v>1689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536</v>
      </c>
      <c r="AA17" s="292">
        <f t="shared" si="4"/>
        <v>16970</v>
      </c>
      <c r="AB17" s="297">
        <f t="shared" si="5"/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1160</v>
      </c>
      <c r="AJ17" s="292">
        <f t="shared" si="6"/>
        <v>1160</v>
      </c>
      <c r="AK17" s="297">
        <f t="shared" si="7"/>
        <v>16.132220513946848</v>
      </c>
      <c r="AL17" s="297">
        <f>IF((AA17+J17)&lt;&gt;0,(資源化量内訳!D17-資源化量内訳!R17-資源化量内訳!T17-資源化量内訳!V17-資源化量内訳!U17)/(AA17+J17)*100,"-")</f>
        <v>16.132220513946848</v>
      </c>
      <c r="AM17" s="292">
        <f>ごみ処理量内訳!AA17</f>
        <v>0</v>
      </c>
      <c r="AN17" s="292">
        <f>ごみ処理量内訳!AB17</f>
        <v>1663</v>
      </c>
      <c r="AO17" s="292">
        <f>ごみ処理量内訳!AC17</f>
        <v>237</v>
      </c>
      <c r="AP17" s="292">
        <f t="shared" si="8"/>
        <v>1900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58324</v>
      </c>
      <c r="E18" s="292">
        <v>58324</v>
      </c>
      <c r="F18" s="292">
        <v>0</v>
      </c>
      <c r="G18" s="292">
        <v>534</v>
      </c>
      <c r="H18" s="292">
        <f>SUM(ごみ搬入量内訳!E18,+ごみ搬入量内訳!AD18)</f>
        <v>17339</v>
      </c>
      <c r="I18" s="292">
        <f>ごみ搬入量内訳!BC18</f>
        <v>1713</v>
      </c>
      <c r="J18" s="292">
        <f>資源化量内訳!BO18</f>
        <v>1383</v>
      </c>
      <c r="K18" s="292">
        <f t="shared" si="1"/>
        <v>20435</v>
      </c>
      <c r="L18" s="295">
        <f t="shared" si="2"/>
        <v>959.91875334104338</v>
      </c>
      <c r="M18" s="292">
        <f>IF(D18&lt;&gt;0,(ごみ搬入量内訳!BR18+ごみ処理概要!J18)/ごみ処理概要!D18/365*1000000,"-")</f>
        <v>769.62607559283845</v>
      </c>
      <c r="N18" s="292">
        <f>IF(D18&lt;&gt;0,ごみ搬入量内訳!CM18/ごみ処理概要!D18/365*1000000,"-")</f>
        <v>190.29267774820485</v>
      </c>
      <c r="O18" s="292">
        <f>ごみ搬入量内訳!DH18</f>
        <v>0</v>
      </c>
      <c r="P18" s="292">
        <f>ごみ処理量内訳!E18</f>
        <v>17619</v>
      </c>
      <c r="Q18" s="292">
        <f>ごみ処理量内訳!N18</f>
        <v>0</v>
      </c>
      <c r="R18" s="292">
        <f t="shared" si="3"/>
        <v>990</v>
      </c>
      <c r="S18" s="292">
        <f>ごみ処理量内訳!G18</f>
        <v>990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443</v>
      </c>
      <c r="AA18" s="292">
        <f t="shared" si="4"/>
        <v>19052</v>
      </c>
      <c r="AB18" s="297">
        <f t="shared" si="5"/>
        <v>100</v>
      </c>
      <c r="AC18" s="292">
        <f>施設資源化量内訳!Y18</f>
        <v>20</v>
      </c>
      <c r="AD18" s="292">
        <f>施設資源化量内訳!AT18</f>
        <v>448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468</v>
      </c>
      <c r="AK18" s="297">
        <f t="shared" si="7"/>
        <v>11.225838022999755</v>
      </c>
      <c r="AL18" s="297">
        <f>IF((AA18+J18)&lt;&gt;0,(資源化量内訳!D18-資源化量内訳!R18-資源化量内訳!T18-資源化量内訳!V18-資源化量内訳!U18)/(AA18+J18)*100,"-")</f>
        <v>11.225838022999755</v>
      </c>
      <c r="AM18" s="292">
        <f>ごみ処理量内訳!AA18</f>
        <v>0</v>
      </c>
      <c r="AN18" s="292">
        <f>ごみ処理量内訳!AB18</f>
        <v>2025</v>
      </c>
      <c r="AO18" s="292">
        <f>ごみ処理量内訳!AC18</f>
        <v>542</v>
      </c>
      <c r="AP18" s="292">
        <f t="shared" si="8"/>
        <v>2567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50919</v>
      </c>
      <c r="E19" s="292">
        <v>50919</v>
      </c>
      <c r="F19" s="292">
        <v>0</v>
      </c>
      <c r="G19" s="292">
        <v>750</v>
      </c>
      <c r="H19" s="292">
        <f>SUM(ごみ搬入量内訳!E19,+ごみ搬入量内訳!AD19)</f>
        <v>15225</v>
      </c>
      <c r="I19" s="292">
        <f>ごみ搬入量内訳!BC19</f>
        <v>1886</v>
      </c>
      <c r="J19" s="292">
        <f>資源化量内訳!BO19</f>
        <v>937</v>
      </c>
      <c r="K19" s="292">
        <f t="shared" si="1"/>
        <v>18048</v>
      </c>
      <c r="L19" s="295">
        <f t="shared" si="2"/>
        <v>971.08300128568419</v>
      </c>
      <c r="M19" s="292">
        <f>IF(D19&lt;&gt;0,(ごみ搬入量内訳!BR19+ごみ処理概要!J19)/ごみ処理概要!D19/365*1000000,"-")</f>
        <v>720.94088731310296</v>
      </c>
      <c r="N19" s="292">
        <f>IF(D19&lt;&gt;0,ごみ搬入量内訳!CM19/ごみ処理概要!D19/365*1000000,"-")</f>
        <v>250.14211397258123</v>
      </c>
      <c r="O19" s="292">
        <f>ごみ搬入量内訳!DH19</f>
        <v>0</v>
      </c>
      <c r="P19" s="292">
        <f>ごみ処理量内訳!E19</f>
        <v>15716</v>
      </c>
      <c r="Q19" s="292">
        <f>ごみ処理量内訳!N19</f>
        <v>0</v>
      </c>
      <c r="R19" s="292">
        <f t="shared" si="3"/>
        <v>1380</v>
      </c>
      <c r="S19" s="292">
        <f>ごみ処理量内訳!G19</f>
        <v>1307</v>
      </c>
      <c r="T19" s="292">
        <f>ごみ処理量内訳!L19</f>
        <v>73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15</v>
      </c>
      <c r="AA19" s="292">
        <f t="shared" si="4"/>
        <v>17111</v>
      </c>
      <c r="AB19" s="297">
        <f t="shared" si="5"/>
        <v>100</v>
      </c>
      <c r="AC19" s="292">
        <f>施設資源化量内訳!Y19</f>
        <v>0</v>
      </c>
      <c r="AD19" s="292">
        <f>施設資源化量内訳!AT19</f>
        <v>461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66</v>
      </c>
      <c r="AJ19" s="292">
        <f t="shared" si="6"/>
        <v>527</v>
      </c>
      <c r="AK19" s="297">
        <f t="shared" si="7"/>
        <v>8.1948138297872344</v>
      </c>
      <c r="AL19" s="297">
        <f>IF((AA19+J19)&lt;&gt;0,(資源化量内訳!D19-資源化量内訳!R19-資源化量内訳!T19-資源化量内訳!V19-資源化量内訳!U19)/(AA19+J19)*100,"-")</f>
        <v>8.1948138297872344</v>
      </c>
      <c r="AM19" s="292">
        <f>ごみ処理量内訳!AA19</f>
        <v>0</v>
      </c>
      <c r="AN19" s="292">
        <f>ごみ処理量内訳!AB19</f>
        <v>1814</v>
      </c>
      <c r="AO19" s="292">
        <f>ごみ処理量内訳!AC19</f>
        <v>271</v>
      </c>
      <c r="AP19" s="292">
        <f t="shared" si="8"/>
        <v>2085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14757</v>
      </c>
      <c r="E20" s="292">
        <v>14757</v>
      </c>
      <c r="F20" s="292">
        <v>0</v>
      </c>
      <c r="G20" s="292">
        <v>162</v>
      </c>
      <c r="H20" s="292">
        <f>SUM(ごみ搬入量内訳!E20,+ごみ搬入量内訳!AD20)</f>
        <v>3918</v>
      </c>
      <c r="I20" s="292">
        <f>ごみ搬入量内訳!BC20</f>
        <v>785</v>
      </c>
      <c r="J20" s="292">
        <f>資源化量内訳!BO20</f>
        <v>153</v>
      </c>
      <c r="K20" s="292">
        <f t="shared" si="1"/>
        <v>4856</v>
      </c>
      <c r="L20" s="295">
        <f t="shared" si="2"/>
        <v>901.54567927363939</v>
      </c>
      <c r="M20" s="292">
        <f>IF(D20&lt;&gt;0,(ごみ搬入量内訳!BR20+ごみ処理概要!J20)/ごみ処理概要!D20/365*1000000,"-")</f>
        <v>778.08441965317604</v>
      </c>
      <c r="N20" s="292">
        <f>IF(D20&lt;&gt;0,ごみ搬入量内訳!CM20/ごみ処理概要!D20/365*1000000,"-")</f>
        <v>123.46125962046339</v>
      </c>
      <c r="O20" s="292">
        <f>ごみ搬入量内訳!DH20</f>
        <v>0</v>
      </c>
      <c r="P20" s="292">
        <f>ごみ処理量内訳!E20</f>
        <v>3760</v>
      </c>
      <c r="Q20" s="292">
        <f>ごみ処理量内訳!N20</f>
        <v>0</v>
      </c>
      <c r="R20" s="292">
        <f t="shared" si="3"/>
        <v>367</v>
      </c>
      <c r="S20" s="292">
        <f>ごみ処理量内訳!G20</f>
        <v>344</v>
      </c>
      <c r="T20" s="292">
        <f>ごみ処理量内訳!L20</f>
        <v>23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90</v>
      </c>
      <c r="AA20" s="292">
        <f t="shared" si="4"/>
        <v>4217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115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23</v>
      </c>
      <c r="AJ20" s="292">
        <f t="shared" si="6"/>
        <v>138</v>
      </c>
      <c r="AK20" s="297">
        <f t="shared" si="7"/>
        <v>8.7185354691075503</v>
      </c>
      <c r="AL20" s="297">
        <f>IF((AA20+J20)&lt;&gt;0,(資源化量内訳!D20-資源化量内訳!R20-資源化量内訳!T20-資源化量内訳!V20-資源化量内訳!U20)/(AA20+J20)*100,"-")</f>
        <v>8.7185354691075503</v>
      </c>
      <c r="AM20" s="292">
        <f>ごみ処理量内訳!AA20</f>
        <v>0</v>
      </c>
      <c r="AN20" s="292">
        <f>ごみ処理量内訳!AB20</f>
        <v>419</v>
      </c>
      <c r="AO20" s="292">
        <f>ごみ処理量内訳!AC20</f>
        <v>67</v>
      </c>
      <c r="AP20" s="292">
        <f t="shared" si="8"/>
        <v>486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21377</v>
      </c>
      <c r="E21" s="292">
        <v>21377</v>
      </c>
      <c r="F21" s="292">
        <v>0</v>
      </c>
      <c r="G21" s="292">
        <v>170</v>
      </c>
      <c r="H21" s="292">
        <f>SUM(ごみ搬入量内訳!E21,+ごみ搬入量内訳!AD21)</f>
        <v>5083</v>
      </c>
      <c r="I21" s="292">
        <f>ごみ搬入量内訳!BC21</f>
        <v>1970</v>
      </c>
      <c r="J21" s="292">
        <f>資源化量内訳!BO21</f>
        <v>383</v>
      </c>
      <c r="K21" s="292">
        <f t="shared" si="1"/>
        <v>7436</v>
      </c>
      <c r="L21" s="295">
        <f t="shared" si="2"/>
        <v>953.01505074266868</v>
      </c>
      <c r="M21" s="292">
        <f>IF(D21&lt;&gt;0,(ごみ搬入量内訳!BR21+ごみ処理概要!J21)/ごみ処理概要!D21/365*1000000,"-")</f>
        <v>724.50162477787865</v>
      </c>
      <c r="N21" s="292">
        <f>IF(D21&lt;&gt;0,ごみ搬入量内訳!CM21/ごみ処理概要!D21/365*1000000,"-")</f>
        <v>228.51342596478997</v>
      </c>
      <c r="O21" s="292">
        <f>ごみ搬入量内訳!DH21</f>
        <v>0</v>
      </c>
      <c r="P21" s="292">
        <f>ごみ処理量内訳!E21</f>
        <v>6610</v>
      </c>
      <c r="Q21" s="292">
        <f>ごみ処理量内訳!N21</f>
        <v>0</v>
      </c>
      <c r="R21" s="292">
        <f t="shared" si="3"/>
        <v>443</v>
      </c>
      <c r="S21" s="292">
        <f>ごみ処理量内訳!G21</f>
        <v>310</v>
      </c>
      <c r="T21" s="292">
        <f>ごみ処理量内訳!L21</f>
        <v>133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7053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103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133</v>
      </c>
      <c r="AJ21" s="292">
        <f t="shared" si="6"/>
        <v>236</v>
      </c>
      <c r="AK21" s="297">
        <f t="shared" si="7"/>
        <v>8.3243679397525554</v>
      </c>
      <c r="AL21" s="297">
        <f>IF((AA21+J21)&lt;&gt;0,(資源化量内訳!D21-資源化量内訳!R21-資源化量内訳!T21-資源化量内訳!V21-資源化量内訳!U21)/(AA21+J21)*100,"-")</f>
        <v>8.3243679397525554</v>
      </c>
      <c r="AM21" s="292">
        <f>ごみ処理量内訳!AA21</f>
        <v>0</v>
      </c>
      <c r="AN21" s="292">
        <f>ごみ処理量内訳!AB21</f>
        <v>736</v>
      </c>
      <c r="AO21" s="292">
        <f>ごみ処理量内訳!AC21</f>
        <v>60</v>
      </c>
      <c r="AP21" s="292">
        <f t="shared" si="8"/>
        <v>796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1192</v>
      </c>
      <c r="E22" s="292">
        <v>1192</v>
      </c>
      <c r="F22" s="292">
        <v>0</v>
      </c>
      <c r="G22" s="292">
        <v>15</v>
      </c>
      <c r="H22" s="292">
        <f>SUM(ごみ搬入量内訳!E22,+ごみ搬入量内訳!AD22)</f>
        <v>255</v>
      </c>
      <c r="I22" s="292">
        <f>ごみ搬入量内訳!BC22</f>
        <v>0</v>
      </c>
      <c r="J22" s="292">
        <f>資源化量内訳!BO22</f>
        <v>63</v>
      </c>
      <c r="K22" s="292">
        <f t="shared" si="1"/>
        <v>318</v>
      </c>
      <c r="L22" s="295">
        <f t="shared" si="2"/>
        <v>730.90006435598048</v>
      </c>
      <c r="M22" s="292">
        <f>IF(D22&lt;&gt;0,(ごみ搬入量内訳!BR22+ごみ処理概要!J22)/ごみ処理概要!D22/365*1000000,"-")</f>
        <v>730.90006435598048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157</v>
      </c>
      <c r="Q22" s="292">
        <f>ごみ処理量内訳!N22</f>
        <v>0</v>
      </c>
      <c r="R22" s="292">
        <f t="shared" si="3"/>
        <v>98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56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42</v>
      </c>
      <c r="Z22" s="292">
        <f>資源化量内訳!Y22</f>
        <v>0</v>
      </c>
      <c r="AA22" s="292">
        <f t="shared" si="4"/>
        <v>255</v>
      </c>
      <c r="AB22" s="297">
        <f t="shared" si="5"/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54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54</v>
      </c>
      <c r="AK22" s="297">
        <f t="shared" si="7"/>
        <v>36.79245283018868</v>
      </c>
      <c r="AL22" s="297">
        <f>IF((AA22+J22)&lt;&gt;0,(資源化量内訳!D22-資源化量内訳!R22-資源化量内訳!T22-資源化量内訳!V22-資源化量内訳!U22)/(AA22+J22)*100,"-")</f>
        <v>36.79245283018868</v>
      </c>
      <c r="AM22" s="292">
        <f>ごみ処理量内訳!AA22</f>
        <v>0</v>
      </c>
      <c r="AN22" s="292">
        <f>ごみ処理量内訳!AB22</f>
        <v>15</v>
      </c>
      <c r="AO22" s="292">
        <f>ごみ処理量内訳!AC22</f>
        <v>44</v>
      </c>
      <c r="AP22" s="292">
        <f t="shared" si="8"/>
        <v>59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1867</v>
      </c>
      <c r="E23" s="292">
        <v>1867</v>
      </c>
      <c r="F23" s="292">
        <v>0</v>
      </c>
      <c r="G23" s="292">
        <v>6</v>
      </c>
      <c r="H23" s="292">
        <f>SUM(ごみ搬入量内訳!E23,+ごみ搬入量内訳!AD23)</f>
        <v>537</v>
      </c>
      <c r="I23" s="292">
        <f>ごみ搬入量内訳!BC23</f>
        <v>114</v>
      </c>
      <c r="J23" s="292">
        <f>資源化量内訳!BO23</f>
        <v>0</v>
      </c>
      <c r="K23" s="292">
        <f t="shared" si="1"/>
        <v>651</v>
      </c>
      <c r="L23" s="295">
        <f t="shared" si="2"/>
        <v>955.30886118672549</v>
      </c>
      <c r="M23" s="292">
        <f>IF(D23&lt;&gt;0,(ごみ搬入量内訳!BR23+ごみ処理概要!J23)/ごみ処理概要!D23/365*1000000,"-")</f>
        <v>788.01975185448794</v>
      </c>
      <c r="N23" s="292">
        <f>IF(D23&lt;&gt;0,ごみ搬入量内訳!CM23/ごみ処理概要!D23/365*1000000,"-")</f>
        <v>167.28910933223764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 t="shared" si="3"/>
        <v>651</v>
      </c>
      <c r="S23" s="292">
        <f>ごみ処理量内訳!G23</f>
        <v>0</v>
      </c>
      <c r="T23" s="292">
        <f>ごみ処理量内訳!L23</f>
        <v>151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500</v>
      </c>
      <c r="Y23" s="292">
        <f>ごみ処理量内訳!M23</f>
        <v>0</v>
      </c>
      <c r="Z23" s="292">
        <f>資源化量内訳!Y23</f>
        <v>0</v>
      </c>
      <c r="AA23" s="292">
        <f t="shared" si="4"/>
        <v>651</v>
      </c>
      <c r="AB23" s="297">
        <f t="shared" si="5"/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156</v>
      </c>
      <c r="AI23" s="292">
        <f>施設資源化量内訳!EU23</f>
        <v>144</v>
      </c>
      <c r="AJ23" s="292">
        <f t="shared" si="6"/>
        <v>300</v>
      </c>
      <c r="AK23" s="297">
        <f t="shared" si="7"/>
        <v>46.082949308755758</v>
      </c>
      <c r="AL23" s="297">
        <f>IF((AA23+J23)&lt;&gt;0,(資源化量内訳!D23-資源化量内訳!R23-資源化量内訳!T23-資源化量内訳!V23-資源化量内訳!U23)/(AA23+J23)*100,"-")</f>
        <v>22.119815668202765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21</v>
      </c>
      <c r="AP23" s="292">
        <f t="shared" si="8"/>
        <v>21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7430</v>
      </c>
      <c r="E24" s="292">
        <v>7430</v>
      </c>
      <c r="F24" s="292">
        <v>0</v>
      </c>
      <c r="G24" s="292">
        <v>35</v>
      </c>
      <c r="H24" s="292">
        <f>SUM(ごみ搬入量内訳!E24,+ごみ搬入量内訳!AD24)</f>
        <v>1434</v>
      </c>
      <c r="I24" s="292">
        <f>ごみ搬入量内訳!BC24</f>
        <v>528</v>
      </c>
      <c r="J24" s="292">
        <f>資源化量内訳!BO24</f>
        <v>92</v>
      </c>
      <c r="K24" s="292">
        <f t="shared" si="1"/>
        <v>2054</v>
      </c>
      <c r="L24" s="295">
        <f t="shared" si="2"/>
        <v>757.38859492247275</v>
      </c>
      <c r="M24" s="292">
        <f>IF(D24&lt;&gt;0,(ごみ搬入量内訳!BR24+ごみ処理概要!J24)/ごみ処理概要!D24/365*1000000,"-")</f>
        <v>757.38859492247275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1714</v>
      </c>
      <c r="Q24" s="292">
        <f>ごみ処理量内訳!N24</f>
        <v>0</v>
      </c>
      <c r="R24" s="292">
        <f t="shared" si="3"/>
        <v>175</v>
      </c>
      <c r="S24" s="292">
        <f>ごみ処理量内訳!G24</f>
        <v>0</v>
      </c>
      <c r="T24" s="292">
        <f>ごみ処理量内訳!L24</f>
        <v>171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4</v>
      </c>
      <c r="Z24" s="292">
        <f>資源化量内訳!Y24</f>
        <v>73</v>
      </c>
      <c r="AA24" s="292">
        <f t="shared" si="4"/>
        <v>1962</v>
      </c>
      <c r="AB24" s="297">
        <f t="shared" si="5"/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107</v>
      </c>
      <c r="AJ24" s="292">
        <f t="shared" si="6"/>
        <v>107</v>
      </c>
      <c r="AK24" s="297">
        <f t="shared" si="7"/>
        <v>13.242453748782863</v>
      </c>
      <c r="AL24" s="297">
        <f>IF((AA24+J24)&lt;&gt;0,(資源化量内訳!D24-資源化量内訳!R24-資源化量内訳!T24-資源化量内訳!V24-資源化量内訳!U24)/(AA24+J24)*100,"-")</f>
        <v>13.242453748782863</v>
      </c>
      <c r="AM24" s="292">
        <f>ごみ処理量内訳!AA24</f>
        <v>0</v>
      </c>
      <c r="AN24" s="292">
        <f>ごみ処理量内訳!AB24</f>
        <v>218</v>
      </c>
      <c r="AO24" s="292">
        <f>ごみ処理量内訳!AC24</f>
        <v>68</v>
      </c>
      <c r="AP24" s="292">
        <f t="shared" si="8"/>
        <v>286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1890</v>
      </c>
      <c r="E25" s="292">
        <v>1890</v>
      </c>
      <c r="F25" s="292">
        <v>0</v>
      </c>
      <c r="G25" s="292">
        <v>4</v>
      </c>
      <c r="H25" s="292">
        <f>SUM(ごみ搬入量内訳!E25,+ごみ搬入量内訳!AD25)</f>
        <v>368</v>
      </c>
      <c r="I25" s="292">
        <f>ごみ搬入量内訳!BC25</f>
        <v>135</v>
      </c>
      <c r="J25" s="292">
        <f>資源化量内訳!BO25</f>
        <v>34</v>
      </c>
      <c r="K25" s="292">
        <f t="shared" si="1"/>
        <v>537</v>
      </c>
      <c r="L25" s="295">
        <f t="shared" si="2"/>
        <v>778.43009349858653</v>
      </c>
      <c r="M25" s="292">
        <f>IF(D25&lt;&gt;0,(ごみ搬入量内訳!BR25+ごみ処理概要!J25)/ごみ処理概要!D25/365*1000000,"-")</f>
        <v>778.43009349858653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439</v>
      </c>
      <c r="Q25" s="292">
        <f>ごみ処理量内訳!N25</f>
        <v>0</v>
      </c>
      <c r="R25" s="292">
        <f t="shared" si="3"/>
        <v>48</v>
      </c>
      <c r="S25" s="292">
        <f>ごみ処理量内訳!G25</f>
        <v>0</v>
      </c>
      <c r="T25" s="292">
        <f>ごみ処理量内訳!L25</f>
        <v>48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16</v>
      </c>
      <c r="AA25" s="292">
        <f t="shared" si="4"/>
        <v>503</v>
      </c>
      <c r="AB25" s="297">
        <f t="shared" si="5"/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27</v>
      </c>
      <c r="AJ25" s="292">
        <f t="shared" si="6"/>
        <v>27</v>
      </c>
      <c r="AK25" s="297">
        <f t="shared" si="7"/>
        <v>14.338919925512103</v>
      </c>
      <c r="AL25" s="297">
        <f>IF((AA25+J25)&lt;&gt;0,(資源化量内訳!D25-資源化量内訳!R25-資源化量内訳!T25-資源化量内訳!V25-資源化量内訳!U25)/(AA25+J25)*100,"-")</f>
        <v>14.338919925512103</v>
      </c>
      <c r="AM25" s="292">
        <f>ごみ処理量内訳!AA25</f>
        <v>0</v>
      </c>
      <c r="AN25" s="292">
        <f>ごみ処理量内訳!AB25</f>
        <v>56</v>
      </c>
      <c r="AO25" s="292">
        <f>ごみ処理量内訳!AC25</f>
        <v>17</v>
      </c>
      <c r="AP25" s="292">
        <f t="shared" si="8"/>
        <v>73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13187</v>
      </c>
      <c r="E26" s="292">
        <v>13187</v>
      </c>
      <c r="F26" s="292">
        <v>0</v>
      </c>
      <c r="G26" s="292">
        <v>138</v>
      </c>
      <c r="H26" s="292">
        <f>SUM(ごみ搬入量内訳!E26,+ごみ搬入量内訳!AD26)</f>
        <v>2425</v>
      </c>
      <c r="I26" s="292">
        <f>ごみ搬入量内訳!BC26</f>
        <v>306</v>
      </c>
      <c r="J26" s="292">
        <f>資源化量内訳!BO26</f>
        <v>148</v>
      </c>
      <c r="K26" s="292">
        <f t="shared" si="1"/>
        <v>2879</v>
      </c>
      <c r="L26" s="295">
        <f t="shared" si="2"/>
        <v>598.13992817750147</v>
      </c>
      <c r="M26" s="292">
        <f>IF(D26&lt;&gt;0,(ごみ搬入量内訳!BR26+ごみ処理概要!J26)/ごみ処理概要!D26/365*1000000,"-")</f>
        <v>534.56548634967396</v>
      </c>
      <c r="N26" s="292">
        <f>IF(D26&lt;&gt;0,ごみ搬入量内訳!CM26/ごみ処理概要!D26/365*1000000,"-")</f>
        <v>63.574441827827535</v>
      </c>
      <c r="O26" s="292">
        <f>ごみ搬入量内訳!DH26</f>
        <v>0</v>
      </c>
      <c r="P26" s="292">
        <f>ごみ処理量内訳!E26</f>
        <v>2135</v>
      </c>
      <c r="Q26" s="292">
        <f>ごみ処理量内訳!N26</f>
        <v>0</v>
      </c>
      <c r="R26" s="292">
        <f t="shared" si="3"/>
        <v>106</v>
      </c>
      <c r="S26" s="292">
        <f>ごみ処理量内訳!G26</f>
        <v>0</v>
      </c>
      <c r="T26" s="292">
        <f>ごみ処理量内訳!L26</f>
        <v>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102</v>
      </c>
      <c r="Z26" s="292">
        <f>資源化量内訳!Y26</f>
        <v>490</v>
      </c>
      <c r="AA26" s="292">
        <f t="shared" si="4"/>
        <v>2731</v>
      </c>
      <c r="AB26" s="297">
        <f t="shared" si="5"/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</v>
      </c>
      <c r="AJ26" s="292">
        <f t="shared" si="6"/>
        <v>4</v>
      </c>
      <c r="AK26" s="297">
        <f t="shared" si="7"/>
        <v>22.299409517193467</v>
      </c>
      <c r="AL26" s="297">
        <f>IF((AA26+J26)&lt;&gt;0,(資源化量内訳!D26-資源化量内訳!R26-資源化量内訳!T26-資源化量内訳!V26-資源化量内訳!U26)/(AA26+J26)*100,"-")</f>
        <v>22.299409517193467</v>
      </c>
      <c r="AM26" s="292">
        <f>ごみ処理量内訳!AA26</f>
        <v>0</v>
      </c>
      <c r="AN26" s="292">
        <f>ごみ処理量内訳!AB26</f>
        <v>235</v>
      </c>
      <c r="AO26" s="292">
        <f>ごみ処理量内訳!AC26</f>
        <v>102</v>
      </c>
      <c r="AP26" s="292">
        <f t="shared" si="8"/>
        <v>337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16232</v>
      </c>
      <c r="E27" s="292">
        <v>16232</v>
      </c>
      <c r="F27" s="292">
        <v>0</v>
      </c>
      <c r="G27" s="292">
        <v>220</v>
      </c>
      <c r="H27" s="292">
        <f>SUM(ごみ搬入量内訳!E27,+ごみ搬入量内訳!AD27)</f>
        <v>4357</v>
      </c>
      <c r="I27" s="292">
        <f>ごみ搬入量内訳!BC27</f>
        <v>1822</v>
      </c>
      <c r="J27" s="292">
        <f>資源化量内訳!BO27</f>
        <v>137</v>
      </c>
      <c r="K27" s="292">
        <f t="shared" si="1"/>
        <v>6316</v>
      </c>
      <c r="L27" s="295">
        <f t="shared" si="2"/>
        <v>1066.0491368310188</v>
      </c>
      <c r="M27" s="292">
        <f>IF(D27&lt;&gt;0,(ごみ搬入量内訳!BR27+ごみ処理概要!J27)/ごみ処理概要!D27/365*1000000,"-")</f>
        <v>818.27204169676668</v>
      </c>
      <c r="N27" s="292">
        <f>IF(D27&lt;&gt;0,ごみ搬入量内訳!CM27/ごみ処理概要!D27/365*1000000,"-")</f>
        <v>247.77709513425197</v>
      </c>
      <c r="O27" s="292">
        <f>ごみ搬入量内訳!DH27</f>
        <v>0</v>
      </c>
      <c r="P27" s="292">
        <f>ごみ処理量内訳!E27</f>
        <v>5265</v>
      </c>
      <c r="Q27" s="292">
        <f>ごみ処理量内訳!N27</f>
        <v>0</v>
      </c>
      <c r="R27" s="292">
        <f t="shared" si="3"/>
        <v>630</v>
      </c>
      <c r="S27" s="292">
        <f>ごみ処理量内訳!G27</f>
        <v>521</v>
      </c>
      <c r="T27" s="292">
        <f>ごみ処理量内訳!L27</f>
        <v>109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284</v>
      </c>
      <c r="AA27" s="292">
        <f t="shared" si="4"/>
        <v>6179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360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109</v>
      </c>
      <c r="AJ27" s="292">
        <f t="shared" si="6"/>
        <v>469</v>
      </c>
      <c r="AK27" s="297">
        <f t="shared" si="7"/>
        <v>14.09119696010133</v>
      </c>
      <c r="AL27" s="297">
        <f>IF((AA27+J27)&lt;&gt;0,(資源化量内訳!D27-資源化量内訳!R27-資源化量内訳!T27-資源化量内訳!V27-資源化量内訳!U27)/(AA27+J27)*100,"-")</f>
        <v>14.09119696010133</v>
      </c>
      <c r="AM27" s="292">
        <f>ごみ処理量内訳!AA27</f>
        <v>0</v>
      </c>
      <c r="AN27" s="292">
        <f>ごみ処理量内訳!AB27</f>
        <v>585</v>
      </c>
      <c r="AO27" s="292">
        <f>ごみ処理量内訳!AC27</f>
        <v>126</v>
      </c>
      <c r="AP27" s="292">
        <f t="shared" si="8"/>
        <v>711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5645</v>
      </c>
      <c r="E28" s="292">
        <v>5645</v>
      </c>
      <c r="F28" s="292">
        <v>0</v>
      </c>
      <c r="G28" s="292">
        <v>96</v>
      </c>
      <c r="H28" s="292">
        <f>SUM(ごみ搬入量内訳!E28,+ごみ搬入量内訳!AD28)</f>
        <v>2305</v>
      </c>
      <c r="I28" s="292">
        <f>ごみ搬入量内訳!BC28</f>
        <v>244</v>
      </c>
      <c r="J28" s="292">
        <f>資源化量内訳!BO28</f>
        <v>56</v>
      </c>
      <c r="K28" s="292">
        <f t="shared" si="1"/>
        <v>2605</v>
      </c>
      <c r="L28" s="295">
        <f t="shared" si="2"/>
        <v>1264.3022677360252</v>
      </c>
      <c r="M28" s="292">
        <f>IF(D28&lt;&gt;0,(ごみ搬入量内訳!BR28+ごみ処理概要!J28)/ごみ処理概要!D28/365*1000000,"-")</f>
        <v>986.20430251040443</v>
      </c>
      <c r="N28" s="292">
        <f>IF(D28&lt;&gt;0,ごみ搬入量内訳!CM28/ごみ処理概要!D28/365*1000000,"-")</f>
        <v>278.0979652256209</v>
      </c>
      <c r="O28" s="292">
        <f>ごみ搬入量内訳!DH28</f>
        <v>0</v>
      </c>
      <c r="P28" s="292">
        <f>ごみ処理量内訳!E28</f>
        <v>2104</v>
      </c>
      <c r="Q28" s="292">
        <f>ごみ処理量内訳!N28</f>
        <v>0</v>
      </c>
      <c r="R28" s="292">
        <f t="shared" si="3"/>
        <v>266</v>
      </c>
      <c r="S28" s="292">
        <f>ごみ処理量内訳!G28</f>
        <v>266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179</v>
      </c>
      <c r="AA28" s="292">
        <f t="shared" si="4"/>
        <v>2549</v>
      </c>
      <c r="AB28" s="297">
        <f t="shared" si="5"/>
        <v>100</v>
      </c>
      <c r="AC28" s="292">
        <f>施設資源化量内訳!Y28</f>
        <v>0</v>
      </c>
      <c r="AD28" s="292">
        <f>施設資源化量内訳!AT28</f>
        <v>85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 t="shared" si="6"/>
        <v>85</v>
      </c>
      <c r="AK28" s="297">
        <f t="shared" si="7"/>
        <v>12.284069097888676</v>
      </c>
      <c r="AL28" s="297">
        <f>IF((AA28+J28)&lt;&gt;0,(資源化量内訳!D28-資源化量内訳!R28-資源化量内訳!T28-資源化量内訳!V28-資源化量内訳!U28)/(AA28+J28)*100,"-")</f>
        <v>12.284069097888676</v>
      </c>
      <c r="AM28" s="292">
        <f>ごみ処理量内訳!AA28</f>
        <v>0</v>
      </c>
      <c r="AN28" s="292">
        <f>ごみ処理量内訳!AB28</f>
        <v>249</v>
      </c>
      <c r="AO28" s="292">
        <f>ごみ処理量内訳!AC28</f>
        <v>141</v>
      </c>
      <c r="AP28" s="292">
        <f t="shared" si="8"/>
        <v>390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9886</v>
      </c>
      <c r="E29" s="292">
        <v>9886</v>
      </c>
      <c r="F29" s="292">
        <v>0</v>
      </c>
      <c r="G29" s="292">
        <v>416</v>
      </c>
      <c r="H29" s="292">
        <f>SUM(ごみ搬入量内訳!E29,+ごみ搬入量内訳!AD29)</f>
        <v>4622</v>
      </c>
      <c r="I29" s="292">
        <f>ごみ搬入量内訳!BC29</f>
        <v>96</v>
      </c>
      <c r="J29" s="292">
        <f>資源化量内訳!BO29</f>
        <v>0</v>
      </c>
      <c r="K29" s="292">
        <f t="shared" si="1"/>
        <v>4718</v>
      </c>
      <c r="L29" s="295">
        <f t="shared" si="2"/>
        <v>1307.5083347420871</v>
      </c>
      <c r="M29" s="292">
        <f>IF(D29&lt;&gt;0,(ごみ搬入量内訳!BR29+ごみ処理概要!J29)/ごみ処理概要!D29/365*1000000,"-")</f>
        <v>756.57010467272119</v>
      </c>
      <c r="N29" s="292">
        <f>IF(D29&lt;&gt;0,ごみ搬入量内訳!CM29/ごみ処理概要!D29/365*1000000,"-")</f>
        <v>550.93823006936623</v>
      </c>
      <c r="O29" s="292">
        <f>ごみ搬入量内訳!DH29</f>
        <v>0</v>
      </c>
      <c r="P29" s="292">
        <f>ごみ処理量内訳!E29</f>
        <v>4052</v>
      </c>
      <c r="Q29" s="292">
        <f>ごみ処理量内訳!N29</f>
        <v>0</v>
      </c>
      <c r="R29" s="292">
        <f t="shared" si="3"/>
        <v>406</v>
      </c>
      <c r="S29" s="292">
        <f>ごみ処理量内訳!G29</f>
        <v>406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260</v>
      </c>
      <c r="AA29" s="292">
        <f t="shared" si="4"/>
        <v>4718</v>
      </c>
      <c r="AB29" s="297">
        <f t="shared" si="5"/>
        <v>100</v>
      </c>
      <c r="AC29" s="292">
        <f>施設資源化量内訳!Y29</f>
        <v>0</v>
      </c>
      <c r="AD29" s="292">
        <f>施設資源化量内訳!AT29</f>
        <v>129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 t="shared" si="6"/>
        <v>129</v>
      </c>
      <c r="AK29" s="297">
        <f t="shared" si="7"/>
        <v>8.2450190758796094</v>
      </c>
      <c r="AL29" s="297">
        <f>IF((AA29+J29)&lt;&gt;0,(資源化量内訳!D29-資源化量内訳!R29-資源化量内訳!T29-資源化量内訳!V29-資源化量内訳!U29)/(AA29+J29)*100,"-")</f>
        <v>8.2450190758796094</v>
      </c>
      <c r="AM29" s="292">
        <f>ごみ処理量内訳!AA29</f>
        <v>0</v>
      </c>
      <c r="AN29" s="292">
        <f>ごみ処理量内訳!AB29</f>
        <v>479</v>
      </c>
      <c r="AO29" s="292">
        <f>ごみ処理量内訳!AC29</f>
        <v>215</v>
      </c>
      <c r="AP29" s="292">
        <f t="shared" si="8"/>
        <v>694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6465</v>
      </c>
      <c r="E30" s="292">
        <v>6465</v>
      </c>
      <c r="F30" s="292">
        <v>0</v>
      </c>
      <c r="G30" s="292">
        <v>262</v>
      </c>
      <c r="H30" s="292">
        <f>SUM(ごみ搬入量内訳!E30,+ごみ搬入量内訳!AD30)</f>
        <v>4030</v>
      </c>
      <c r="I30" s="292">
        <f>ごみ搬入量内訳!BC30</f>
        <v>1056</v>
      </c>
      <c r="J30" s="292">
        <f>資源化量内訳!BO30</f>
        <v>80</v>
      </c>
      <c r="K30" s="292">
        <f t="shared" si="1"/>
        <v>5166</v>
      </c>
      <c r="L30" s="295">
        <f t="shared" si="2"/>
        <v>2189.2381527508501</v>
      </c>
      <c r="M30" s="292">
        <f>IF(D30&lt;&gt;0,(ごみ搬入量内訳!BR30+ごみ処理概要!J30)/ごみ処理概要!D30/365*1000000,"-")</f>
        <v>763.6483064763903</v>
      </c>
      <c r="N30" s="292">
        <f>IF(D30&lt;&gt;0,ごみ搬入量内訳!CM30/ごみ処理概要!D30/365*1000000,"-")</f>
        <v>1425.5898462744599</v>
      </c>
      <c r="O30" s="292">
        <f>ごみ搬入量内訳!DH30</f>
        <v>0</v>
      </c>
      <c r="P30" s="292">
        <f>ごみ処理量内訳!E30</f>
        <v>4247</v>
      </c>
      <c r="Q30" s="292">
        <f>ごみ処理量内訳!N30</f>
        <v>0</v>
      </c>
      <c r="R30" s="292">
        <f t="shared" si="3"/>
        <v>839</v>
      </c>
      <c r="S30" s="292">
        <f>ごみ処理量内訳!G30</f>
        <v>297</v>
      </c>
      <c r="T30" s="292">
        <f>ごみ処理量内訳!L30</f>
        <v>542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5086</v>
      </c>
      <c r="AB30" s="297">
        <f t="shared" si="5"/>
        <v>100</v>
      </c>
      <c r="AC30" s="292">
        <f>施設資源化量内訳!Y30</f>
        <v>0</v>
      </c>
      <c r="AD30" s="292">
        <f>施設資源化量内訳!AT30</f>
        <v>37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524</v>
      </c>
      <c r="AJ30" s="292">
        <f t="shared" si="6"/>
        <v>561</v>
      </c>
      <c r="AK30" s="297">
        <f t="shared" si="7"/>
        <v>12.40805265195509</v>
      </c>
      <c r="AL30" s="297">
        <f>IF((AA30+J30)&lt;&gt;0,(資源化量内訳!D30-資源化量内訳!R30-資源化量内訳!T30-資源化量内訳!V30-資源化量内訳!U30)/(AA30+J30)*100,"-")</f>
        <v>12.40805265195509</v>
      </c>
      <c r="AM30" s="292">
        <f>ごみ処理量内訳!AA30</f>
        <v>0</v>
      </c>
      <c r="AN30" s="292">
        <f>ごみ処理量内訳!AB30</f>
        <v>464</v>
      </c>
      <c r="AO30" s="292">
        <f>ごみ処理量内訳!AC30</f>
        <v>19</v>
      </c>
      <c r="AP30" s="292">
        <f t="shared" si="8"/>
        <v>483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3639</v>
      </c>
      <c r="E31" s="292">
        <v>3639</v>
      </c>
      <c r="F31" s="292">
        <v>0</v>
      </c>
      <c r="G31" s="292">
        <v>65</v>
      </c>
      <c r="H31" s="292">
        <f>SUM(ごみ搬入量内訳!E31,+ごみ搬入量内訳!AD31)</f>
        <v>806</v>
      </c>
      <c r="I31" s="292">
        <f>ごみ搬入量内訳!BC31</f>
        <v>221</v>
      </c>
      <c r="J31" s="292">
        <f>資源化量内訳!BO31</f>
        <v>17</v>
      </c>
      <c r="K31" s="292">
        <f t="shared" si="1"/>
        <v>1044</v>
      </c>
      <c r="L31" s="295">
        <f t="shared" si="2"/>
        <v>786.0054884866006</v>
      </c>
      <c r="M31" s="292">
        <f>IF(D31&lt;&gt;0,(ごみ搬入量内訳!BR31+ごみ処理概要!J31)/ごみ処理概要!D31/365*1000000,"-")</f>
        <v>640.69987615143407</v>
      </c>
      <c r="N31" s="292">
        <f>IF(D31&lt;&gt;0,ごみ搬入量内訳!CM31/ごみ処理概要!D31/365*1000000,"-")</f>
        <v>145.30561233516659</v>
      </c>
      <c r="O31" s="292">
        <f>ごみ搬入量内訳!DH31</f>
        <v>0</v>
      </c>
      <c r="P31" s="292">
        <f>ごみ処理量内訳!E31</f>
        <v>882</v>
      </c>
      <c r="Q31" s="292">
        <f>ごみ処理量内訳!N31</f>
        <v>0</v>
      </c>
      <c r="R31" s="292">
        <f t="shared" si="3"/>
        <v>100</v>
      </c>
      <c r="S31" s="292">
        <f>ごみ処理量内訳!G31</f>
        <v>81</v>
      </c>
      <c r="T31" s="292">
        <f>ごみ処理量内訳!L31</f>
        <v>19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45</v>
      </c>
      <c r="AA31" s="292">
        <f t="shared" si="4"/>
        <v>1027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58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19</v>
      </c>
      <c r="AJ31" s="292">
        <f t="shared" si="6"/>
        <v>77</v>
      </c>
      <c r="AK31" s="297">
        <f t="shared" si="7"/>
        <v>13.31417624521073</v>
      </c>
      <c r="AL31" s="297">
        <f>IF((AA31+J31)&lt;&gt;0,(資源化量内訳!D31-資源化量内訳!R31-資源化量内訳!T31-資源化量内訳!V31-資源化量内訳!U31)/(AA31+J31)*100,"-")</f>
        <v>13.31417624521073</v>
      </c>
      <c r="AM31" s="292">
        <f>ごみ処理量内訳!AA31</f>
        <v>0</v>
      </c>
      <c r="AN31" s="292">
        <f>ごみ処理量内訳!AB31</f>
        <v>102</v>
      </c>
      <c r="AO31" s="292">
        <f>ごみ処理量内訳!AC31</f>
        <v>18</v>
      </c>
      <c r="AP31" s="292">
        <f t="shared" si="8"/>
        <v>120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13930</v>
      </c>
      <c r="E32" s="292">
        <v>13930</v>
      </c>
      <c r="F32" s="292">
        <v>0</v>
      </c>
      <c r="G32" s="292">
        <v>252</v>
      </c>
      <c r="H32" s="292">
        <f>SUM(ごみ搬入量内訳!E32,+ごみ搬入量内訳!AD32)</f>
        <v>3616</v>
      </c>
      <c r="I32" s="292">
        <f>ごみ搬入量内訳!BC32</f>
        <v>1112</v>
      </c>
      <c r="J32" s="292">
        <f>資源化量内訳!BO32</f>
        <v>65</v>
      </c>
      <c r="K32" s="292">
        <f t="shared" si="1"/>
        <v>4793</v>
      </c>
      <c r="L32" s="295">
        <f t="shared" si="2"/>
        <v>942.67816577997621</v>
      </c>
      <c r="M32" s="292">
        <f>IF(D32&lt;&gt;0,(ごみ搬入量内訳!BR32+ごみ処理概要!J32)/ごみ処理概要!D32/365*1000000,"-")</f>
        <v>730.8558447816381</v>
      </c>
      <c r="N32" s="292">
        <f>IF(D32&lt;&gt;0,ごみ搬入量内訳!CM32/ごみ処理概要!D32/365*1000000,"-")</f>
        <v>211.82232099833809</v>
      </c>
      <c r="O32" s="292">
        <f>ごみ搬入量内訳!DH32</f>
        <v>0</v>
      </c>
      <c r="P32" s="292">
        <f>ごみ処理量内訳!E32</f>
        <v>4076</v>
      </c>
      <c r="Q32" s="292">
        <f>ごみ処理量内訳!N32</f>
        <v>0</v>
      </c>
      <c r="R32" s="292">
        <f t="shared" si="3"/>
        <v>453</v>
      </c>
      <c r="S32" s="292">
        <f>ごみ処理量内訳!G32</f>
        <v>370</v>
      </c>
      <c r="T32" s="292">
        <f>ごみ処理量内訳!L32</f>
        <v>83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199</v>
      </c>
      <c r="AA32" s="292">
        <f t="shared" si="4"/>
        <v>4728</v>
      </c>
      <c r="AB32" s="297">
        <f t="shared" si="5"/>
        <v>100</v>
      </c>
      <c r="AC32" s="292">
        <f>施設資源化量内訳!Y32</f>
        <v>0</v>
      </c>
      <c r="AD32" s="292">
        <f>施設資源化量内訳!AT32</f>
        <v>266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83</v>
      </c>
      <c r="AJ32" s="292">
        <f t="shared" si="6"/>
        <v>349</v>
      </c>
      <c r="AK32" s="297">
        <f t="shared" si="7"/>
        <v>12.789484665136658</v>
      </c>
      <c r="AL32" s="297">
        <f>IF((AA32+J32)&lt;&gt;0,(資源化量内訳!D32-資源化量内訳!R32-資源化量内訳!T32-資源化量内訳!V32-資源化量内訳!U32)/(AA32+J32)*100,"-")</f>
        <v>12.789484665136658</v>
      </c>
      <c r="AM32" s="292">
        <f>ごみ処理量内訳!AA32</f>
        <v>0</v>
      </c>
      <c r="AN32" s="292">
        <f>ごみ処理量内訳!AB32</f>
        <v>470</v>
      </c>
      <c r="AO32" s="292">
        <f>ごみ処理量内訳!AC32</f>
        <v>83</v>
      </c>
      <c r="AP32" s="292">
        <f t="shared" si="8"/>
        <v>553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4475</v>
      </c>
      <c r="E33" s="292">
        <v>4475</v>
      </c>
      <c r="F33" s="292">
        <v>0</v>
      </c>
      <c r="G33" s="292">
        <v>31</v>
      </c>
      <c r="H33" s="292">
        <f>SUM(ごみ搬入量内訳!E33,+ごみ搬入量内訳!AD33)</f>
        <v>1234</v>
      </c>
      <c r="I33" s="292">
        <f>ごみ搬入量内訳!BC33</f>
        <v>1150</v>
      </c>
      <c r="J33" s="292">
        <f>資源化量内訳!BO33</f>
        <v>0</v>
      </c>
      <c r="K33" s="292">
        <f t="shared" si="1"/>
        <v>2384</v>
      </c>
      <c r="L33" s="295">
        <f t="shared" si="2"/>
        <v>1459.5546031988981</v>
      </c>
      <c r="M33" s="292">
        <f>IF(D33&lt;&gt;0,(ごみ搬入量内訳!BR33+ごみ処理概要!J33)/ごみ処理概要!D33/365*1000000,"-")</f>
        <v>755.49093135379201</v>
      </c>
      <c r="N33" s="292">
        <f>IF(D33&lt;&gt;0,ごみ搬入量内訳!CM33/ごみ処理概要!D33/365*1000000,"-")</f>
        <v>704.063671845106</v>
      </c>
      <c r="O33" s="292">
        <f>ごみ搬入量内訳!DH33</f>
        <v>0</v>
      </c>
      <c r="P33" s="292">
        <f>ごみ処理量内訳!E33</f>
        <v>2111</v>
      </c>
      <c r="Q33" s="292">
        <f>ごみ処理量内訳!N33</f>
        <v>0</v>
      </c>
      <c r="R33" s="292">
        <f t="shared" si="3"/>
        <v>122</v>
      </c>
      <c r="S33" s="292">
        <f>ごみ処理量内訳!G33</f>
        <v>0</v>
      </c>
      <c r="T33" s="292">
        <f>ごみ処理量内訳!L33</f>
        <v>122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151</v>
      </c>
      <c r="AA33" s="292">
        <f t="shared" si="4"/>
        <v>2384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83</v>
      </c>
      <c r="AJ33" s="292">
        <f t="shared" si="6"/>
        <v>83</v>
      </c>
      <c r="AK33" s="297">
        <f t="shared" si="7"/>
        <v>9.8154362416107386</v>
      </c>
      <c r="AL33" s="297">
        <f>IF((AA33+J33)&lt;&gt;0,(資源化量内訳!D33-資源化量内訳!R33-資源化量内訳!T33-資源化量内訳!V33-資源化量内訳!U33)/(AA33+J33)*100,"-")</f>
        <v>9.8154362416107386</v>
      </c>
      <c r="AM33" s="292">
        <f>ごみ処理量内訳!AA33</f>
        <v>0</v>
      </c>
      <c r="AN33" s="292">
        <f>ごみ処理量内訳!AB33</f>
        <v>224</v>
      </c>
      <c r="AO33" s="292">
        <f>ごみ処理量内訳!AC33</f>
        <v>39</v>
      </c>
      <c r="AP33" s="292">
        <f t="shared" si="8"/>
        <v>263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3303</v>
      </c>
      <c r="E34" s="292">
        <v>3303</v>
      </c>
      <c r="F34" s="292">
        <v>0</v>
      </c>
      <c r="G34" s="292">
        <v>7</v>
      </c>
      <c r="H34" s="292">
        <f>SUM(ごみ搬入量内訳!E34,+ごみ搬入量内訳!AD34)</f>
        <v>689</v>
      </c>
      <c r="I34" s="292">
        <f>ごみ搬入量内訳!BC34</f>
        <v>362</v>
      </c>
      <c r="J34" s="292">
        <f>資源化量内訳!BO34</f>
        <v>0</v>
      </c>
      <c r="K34" s="292">
        <f t="shared" si="1"/>
        <v>1051</v>
      </c>
      <c r="L34" s="295">
        <f t="shared" si="2"/>
        <v>871.76871171496236</v>
      </c>
      <c r="M34" s="292">
        <f>IF(D34&lt;&gt;0,(ごみ搬入量内訳!BR34+ごみ処理概要!J34)/ごみ処理概要!D34/365*1000000,"-")</f>
        <v>571.50203841256803</v>
      </c>
      <c r="N34" s="292">
        <f>IF(D34&lt;&gt;0,ごみ搬入量内訳!CM34/ごみ処理概要!D34/365*1000000,"-")</f>
        <v>300.26667330239422</v>
      </c>
      <c r="O34" s="292">
        <f>ごみ搬入量内訳!DH34</f>
        <v>0</v>
      </c>
      <c r="P34" s="292">
        <f>ごみ処理量内訳!E34</f>
        <v>868</v>
      </c>
      <c r="Q34" s="292">
        <f>ごみ処理量内訳!N34</f>
        <v>14</v>
      </c>
      <c r="R34" s="292">
        <f t="shared" si="3"/>
        <v>20</v>
      </c>
      <c r="S34" s="292">
        <f>ごみ処理量内訳!G34</f>
        <v>20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149</v>
      </c>
      <c r="AA34" s="292">
        <f t="shared" si="4"/>
        <v>1051</v>
      </c>
      <c r="AB34" s="297">
        <f t="shared" si="5"/>
        <v>98.667935299714557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 t="shared" si="6"/>
        <v>0</v>
      </c>
      <c r="AK34" s="297">
        <f t="shared" si="7"/>
        <v>14.176974310180782</v>
      </c>
      <c r="AL34" s="297">
        <f>IF((AA34+J34)&lt;&gt;0,(資源化量内訳!D34-資源化量内訳!R34-資源化量内訳!T34-資源化量内訳!V34-資源化量内訳!U34)/(AA34+J34)*100,"-")</f>
        <v>14.176974310180782</v>
      </c>
      <c r="AM34" s="292">
        <f>ごみ処理量内訳!AA34</f>
        <v>14</v>
      </c>
      <c r="AN34" s="292">
        <f>ごみ処理量内訳!AB34</f>
        <v>104</v>
      </c>
      <c r="AO34" s="292">
        <f>ごみ処理量内訳!AC34</f>
        <v>20</v>
      </c>
      <c r="AP34" s="292">
        <f t="shared" si="8"/>
        <v>138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7476</v>
      </c>
      <c r="E35" s="292">
        <v>7476</v>
      </c>
      <c r="F35" s="292">
        <v>0</v>
      </c>
      <c r="G35" s="292">
        <v>454</v>
      </c>
      <c r="H35" s="292">
        <f>SUM(ごみ搬入量内訳!E35,+ごみ搬入量内訳!AD35)</f>
        <v>1232</v>
      </c>
      <c r="I35" s="292">
        <f>ごみ搬入量内訳!BC35</f>
        <v>754</v>
      </c>
      <c r="J35" s="292">
        <f>資源化量内訳!BO35</f>
        <v>326</v>
      </c>
      <c r="K35" s="292">
        <f t="shared" si="1"/>
        <v>2312</v>
      </c>
      <c r="L35" s="295">
        <f t="shared" si="2"/>
        <v>847.27749803938821</v>
      </c>
      <c r="M35" s="292">
        <f>IF(D35&lt;&gt;0,(ごみ搬入量内訳!BR35+ごみ処理概要!J35)/ごみ処理概要!D35/365*1000000,"-")</f>
        <v>704.35439067115226</v>
      </c>
      <c r="N35" s="292">
        <f>IF(D35&lt;&gt;0,ごみ搬入量内訳!CM35/ごみ処理概要!D35/365*1000000,"-")</f>
        <v>142.92310736823589</v>
      </c>
      <c r="O35" s="292">
        <f>ごみ搬入量内訳!DH35</f>
        <v>0</v>
      </c>
      <c r="P35" s="292">
        <f>ごみ処理量内訳!E35</f>
        <v>1938</v>
      </c>
      <c r="Q35" s="292">
        <f>ごみ処理量内訳!N35</f>
        <v>0</v>
      </c>
      <c r="R35" s="292">
        <f t="shared" si="3"/>
        <v>48</v>
      </c>
      <c r="S35" s="292">
        <f>ごみ処理量内訳!G35</f>
        <v>0</v>
      </c>
      <c r="T35" s="292">
        <f>ごみ処理量内訳!L35</f>
        <v>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48</v>
      </c>
      <c r="Z35" s="292">
        <f>資源化量内訳!Y35</f>
        <v>0</v>
      </c>
      <c r="AA35" s="292">
        <f t="shared" si="4"/>
        <v>1986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0</v>
      </c>
      <c r="AJ35" s="292">
        <f t="shared" si="6"/>
        <v>0</v>
      </c>
      <c r="AK35" s="297">
        <f t="shared" si="7"/>
        <v>14.100346020761245</v>
      </c>
      <c r="AL35" s="297">
        <f>IF((AA35+J35)&lt;&gt;0,(資源化量内訳!D35-資源化量内訳!R35-資源化量内訳!T35-資源化量内訳!V35-資源化量内訳!U35)/(AA35+J35)*100,"-")</f>
        <v>14.100346020761245</v>
      </c>
      <c r="AM35" s="292">
        <f>ごみ処理量内訳!AA35</f>
        <v>0</v>
      </c>
      <c r="AN35" s="292">
        <f>ごみ処理量内訳!AB35</f>
        <v>3</v>
      </c>
      <c r="AO35" s="292">
        <f>ごみ処理量内訳!AC35</f>
        <v>48</v>
      </c>
      <c r="AP35" s="292">
        <f t="shared" si="8"/>
        <v>51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19140</v>
      </c>
      <c r="E36" s="292">
        <v>19140</v>
      </c>
      <c r="F36" s="292">
        <v>0</v>
      </c>
      <c r="G36" s="292">
        <v>310</v>
      </c>
      <c r="H36" s="292">
        <f>SUM(ごみ搬入量内訳!E36,+ごみ搬入量内訳!AD36)</f>
        <v>4944</v>
      </c>
      <c r="I36" s="292">
        <f>ごみ搬入量内訳!BC36</f>
        <v>1101</v>
      </c>
      <c r="J36" s="292">
        <f>資源化量内訳!BO36</f>
        <v>82</v>
      </c>
      <c r="K36" s="292">
        <f t="shared" si="1"/>
        <v>6127</v>
      </c>
      <c r="L36" s="295">
        <f t="shared" si="2"/>
        <v>877.02723980475514</v>
      </c>
      <c r="M36" s="292">
        <f>IF(D36&lt;&gt;0,(ごみ搬入量内訳!BR36+ごみ処理概要!J36)/ごみ処理概要!D36/365*1000000,"-")</f>
        <v>678.06072057371057</v>
      </c>
      <c r="N36" s="292">
        <f>IF(D36&lt;&gt;0,ごみ搬入量内訳!CM36/ごみ処理概要!D36/365*1000000,"-")</f>
        <v>198.96651923104449</v>
      </c>
      <c r="O36" s="292">
        <f>ごみ搬入量内訳!DH36</f>
        <v>0</v>
      </c>
      <c r="P36" s="292">
        <f>ごみ処理量内訳!E36</f>
        <v>0</v>
      </c>
      <c r="Q36" s="292">
        <f>ごみ処理量内訳!N36</f>
        <v>0</v>
      </c>
      <c r="R36" s="292">
        <f t="shared" si="3"/>
        <v>5696</v>
      </c>
      <c r="S36" s="292">
        <f>ごみ処理量内訳!G36</f>
        <v>1040</v>
      </c>
      <c r="T36" s="292">
        <f>ごみ処理量内訳!L36</f>
        <v>0</v>
      </c>
      <c r="U36" s="292">
        <f>ごみ処理量内訳!H36</f>
        <v>456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4200</v>
      </c>
      <c r="Y36" s="292">
        <f>ごみ処理量内訳!M36</f>
        <v>0</v>
      </c>
      <c r="Z36" s="292">
        <f>資源化量内訳!Y36</f>
        <v>349</v>
      </c>
      <c r="AA36" s="292">
        <f t="shared" si="4"/>
        <v>6045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497</v>
      </c>
      <c r="AE36" s="292">
        <f>施設資源化量内訳!BO36</f>
        <v>181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2568</v>
      </c>
      <c r="AI36" s="292">
        <f>施設資源化量内訳!EU36</f>
        <v>0</v>
      </c>
      <c r="AJ36" s="292">
        <f t="shared" si="6"/>
        <v>3246</v>
      </c>
      <c r="AK36" s="297">
        <f t="shared" si="7"/>
        <v>60.01305696099233</v>
      </c>
      <c r="AL36" s="297">
        <f>IF((AA36+J36)&lt;&gt;0,(資源化量内訳!D36-資源化量内訳!R36-資源化量内訳!T36-資源化量内訳!V36-資源化量内訳!U36)/(AA36+J36)*100,"-")</f>
        <v>18.100212175616125</v>
      </c>
      <c r="AM36" s="292">
        <f>ごみ処理量内訳!AA36</f>
        <v>0</v>
      </c>
      <c r="AN36" s="292">
        <f>ごみ処理量内訳!AB36</f>
        <v>3</v>
      </c>
      <c r="AO36" s="292">
        <f>ごみ処理量内訳!AC36</f>
        <v>364</v>
      </c>
      <c r="AP36" s="292">
        <f t="shared" si="8"/>
        <v>367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36537</v>
      </c>
      <c r="E37" s="292">
        <v>36537</v>
      </c>
      <c r="F37" s="292">
        <v>0</v>
      </c>
      <c r="G37" s="292">
        <v>1012</v>
      </c>
      <c r="H37" s="292">
        <f>SUM(ごみ搬入量内訳!E37,+ごみ搬入量内訳!AD37)</f>
        <v>11359</v>
      </c>
      <c r="I37" s="292">
        <f>ごみ搬入量内訳!BC37</f>
        <v>1398</v>
      </c>
      <c r="J37" s="292">
        <f>資源化量内訳!BO37</f>
        <v>725</v>
      </c>
      <c r="K37" s="292">
        <f t="shared" si="1"/>
        <v>13482</v>
      </c>
      <c r="L37" s="295">
        <f t="shared" si="2"/>
        <v>1010.9474314084316</v>
      </c>
      <c r="M37" s="292">
        <f>IF(D37&lt;&gt;0,(ごみ搬入量内訳!BR37+ごみ処理概要!J37)/ごみ処理概要!D37/365*1000000,"-")</f>
        <v>757.64818624468137</v>
      </c>
      <c r="N37" s="292">
        <f>IF(D37&lt;&gt;0,ごみ搬入量内訳!CM37/ごみ処理概要!D37/365*1000000,"-")</f>
        <v>253.29924516375033</v>
      </c>
      <c r="O37" s="292">
        <f>ごみ搬入量内訳!DH37</f>
        <v>0</v>
      </c>
      <c r="P37" s="292">
        <f>ごみ処理量内訳!E37</f>
        <v>10876</v>
      </c>
      <c r="Q37" s="292">
        <f>ごみ処理量内訳!N37</f>
        <v>0</v>
      </c>
      <c r="R37" s="292">
        <f t="shared" si="3"/>
        <v>1547</v>
      </c>
      <c r="S37" s="292">
        <f>ごみ処理量内訳!G37</f>
        <v>0</v>
      </c>
      <c r="T37" s="292">
        <f>ごみ処理量内訳!L37</f>
        <v>1547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334</v>
      </c>
      <c r="AA37" s="292">
        <f t="shared" si="4"/>
        <v>12757</v>
      </c>
      <c r="AB37" s="297">
        <f t="shared" si="5"/>
        <v>100</v>
      </c>
      <c r="AC37" s="292">
        <f>施設資源化量内訳!Y37</f>
        <v>51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1310</v>
      </c>
      <c r="AJ37" s="292">
        <f t="shared" si="6"/>
        <v>1361</v>
      </c>
      <c r="AK37" s="297">
        <f t="shared" si="7"/>
        <v>17.9498590713544</v>
      </c>
      <c r="AL37" s="297">
        <f>IF((AA37+J37)&lt;&gt;0,(資源化量内訳!D37-資源化量内訳!R37-資源化量内訳!T37-資源化量内訳!V37-資源化量内訳!U37)/(AA37+J37)*100,"-")</f>
        <v>17.57157691737131</v>
      </c>
      <c r="AM37" s="292">
        <f>ごみ処理量内訳!AA37</f>
        <v>0</v>
      </c>
      <c r="AN37" s="292">
        <f>ごみ処理量内訳!AB37</f>
        <v>1287</v>
      </c>
      <c r="AO37" s="292">
        <f>ごみ処理量内訳!AC37</f>
        <v>9</v>
      </c>
      <c r="AP37" s="292">
        <f t="shared" si="8"/>
        <v>1296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14671</v>
      </c>
      <c r="E38" s="292">
        <v>14671</v>
      </c>
      <c r="F38" s="292">
        <v>0</v>
      </c>
      <c r="G38" s="292">
        <v>221</v>
      </c>
      <c r="H38" s="292">
        <f>SUM(ごみ搬入量内訳!E38,+ごみ搬入量内訳!AD38)</f>
        <v>3112</v>
      </c>
      <c r="I38" s="292">
        <f>ごみ搬入量内訳!BC38</f>
        <v>409</v>
      </c>
      <c r="J38" s="292">
        <f>資源化量内訳!BO38</f>
        <v>152</v>
      </c>
      <c r="K38" s="292">
        <f t="shared" si="1"/>
        <v>3673</v>
      </c>
      <c r="L38" s="295">
        <f t="shared" si="2"/>
        <v>685.91191456820513</v>
      </c>
      <c r="M38" s="292">
        <f>IF(D38&lt;&gt;0,(ごみ搬入量内訳!BR38+ごみ処理概要!J38)/ごみ処理概要!D38/365*1000000,"-")</f>
        <v>551.642743162123</v>
      </c>
      <c r="N38" s="292">
        <f>IF(D38&lt;&gt;0,ごみ搬入量内訳!CM38/ごみ処理概要!D38/365*1000000,"-")</f>
        <v>134.26917140608208</v>
      </c>
      <c r="O38" s="292">
        <f>ごみ搬入量内訳!DH38</f>
        <v>0</v>
      </c>
      <c r="P38" s="292">
        <f>ごみ処理量内訳!E38</f>
        <v>2857</v>
      </c>
      <c r="Q38" s="292">
        <f>ごみ処理量内訳!N38</f>
        <v>65</v>
      </c>
      <c r="R38" s="292">
        <f t="shared" si="3"/>
        <v>346</v>
      </c>
      <c r="S38" s="292">
        <f>ごみ処理量内訳!G38</f>
        <v>184</v>
      </c>
      <c r="T38" s="292">
        <f>ごみ処理量内訳!L38</f>
        <v>162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253</v>
      </c>
      <c r="AA38" s="292">
        <f t="shared" si="4"/>
        <v>3521</v>
      </c>
      <c r="AB38" s="297">
        <f t="shared" si="5"/>
        <v>98.153933541607501</v>
      </c>
      <c r="AC38" s="292">
        <f>施設資源化量内訳!Y38</f>
        <v>159</v>
      </c>
      <c r="AD38" s="292">
        <f>施設資源化量内訳!AT38</f>
        <v>126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162</v>
      </c>
      <c r="AJ38" s="292">
        <f t="shared" si="6"/>
        <v>447</v>
      </c>
      <c r="AK38" s="297">
        <f t="shared" si="7"/>
        <v>23.196297304655594</v>
      </c>
      <c r="AL38" s="297">
        <f>IF((AA38+J38)&lt;&gt;0,(資源化量内訳!D38-資源化量内訳!R38-資源化量内訳!T38-資源化量内訳!V38-資源化量内訳!U38)/(AA38+J38)*100,"-")</f>
        <v>23.196297304655594</v>
      </c>
      <c r="AM38" s="292">
        <f>ごみ処理量内訳!AA38</f>
        <v>65</v>
      </c>
      <c r="AN38" s="292">
        <f>ごみ処理量内訳!AB38</f>
        <v>87</v>
      </c>
      <c r="AO38" s="292">
        <f>ごみ処理量内訳!AC38</f>
        <v>40</v>
      </c>
      <c r="AP38" s="292">
        <f t="shared" si="8"/>
        <v>192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11320</v>
      </c>
      <c r="E39" s="292">
        <v>11320</v>
      </c>
      <c r="F39" s="292">
        <v>0</v>
      </c>
      <c r="G39" s="292">
        <v>273</v>
      </c>
      <c r="H39" s="292">
        <f>SUM(ごみ搬入量内訳!E39,+ごみ搬入量内訳!AD39)</f>
        <v>2691</v>
      </c>
      <c r="I39" s="292">
        <f>ごみ搬入量内訳!BC39</f>
        <v>146</v>
      </c>
      <c r="J39" s="292">
        <f>資源化量内訳!BO39</f>
        <v>189</v>
      </c>
      <c r="K39" s="292">
        <f t="shared" si="1"/>
        <v>3026</v>
      </c>
      <c r="L39" s="295">
        <f t="shared" si="2"/>
        <v>732.3684592671475</v>
      </c>
      <c r="M39" s="292">
        <f>IF(D39&lt;&gt;0,(ごみ搬入量内訳!BR39+ごみ処理概要!J39)/ごみ処理概要!D39/365*1000000,"-")</f>
        <v>648.38569146618897</v>
      </c>
      <c r="N39" s="292">
        <f>IF(D39&lt;&gt;0,ごみ搬入量内訳!CM39/ごみ処理概要!D39/365*1000000,"-")</f>
        <v>83.982767800958413</v>
      </c>
      <c r="O39" s="292">
        <f>ごみ搬入量内訳!DH39</f>
        <v>0</v>
      </c>
      <c r="P39" s="292">
        <f>ごみ処理量内訳!E39</f>
        <v>2174</v>
      </c>
      <c r="Q39" s="292">
        <f>ごみ処理量内訳!N39</f>
        <v>0</v>
      </c>
      <c r="R39" s="292">
        <f t="shared" si="3"/>
        <v>57</v>
      </c>
      <c r="S39" s="292">
        <f>ごみ処理量内訳!G39</f>
        <v>53</v>
      </c>
      <c r="T39" s="292">
        <f>ごみ処理量内訳!L39</f>
        <v>3</v>
      </c>
      <c r="U39" s="292">
        <f>ごみ処理量内訳!H39</f>
        <v>1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598</v>
      </c>
      <c r="AA39" s="292">
        <f t="shared" si="4"/>
        <v>2829</v>
      </c>
      <c r="AB39" s="297">
        <f t="shared" si="5"/>
        <v>100</v>
      </c>
      <c r="AC39" s="292">
        <f>施設資源化量内訳!Y39</f>
        <v>120</v>
      </c>
      <c r="AD39" s="292">
        <f>施設資源化量内訳!AT39</f>
        <v>20</v>
      </c>
      <c r="AE39" s="292">
        <f>施設資源化量内訳!BO39</f>
        <v>1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3</v>
      </c>
      <c r="AJ39" s="292">
        <f t="shared" si="6"/>
        <v>144</v>
      </c>
      <c r="AK39" s="297">
        <f t="shared" si="7"/>
        <v>30.848243870112658</v>
      </c>
      <c r="AL39" s="297">
        <f>IF((AA39+J39)&lt;&gt;0,(資源化量内訳!D39-資源化量内訳!R39-資源化量内訳!T39-資源化量内訳!V39-資源化量内訳!U39)/(AA39+J39)*100,"-")</f>
        <v>30.848243870112658</v>
      </c>
      <c r="AM39" s="292">
        <f>ごみ処理量内訳!AA39</f>
        <v>0</v>
      </c>
      <c r="AN39" s="292">
        <f>ごみ処理量内訳!AB39</f>
        <v>182</v>
      </c>
      <c r="AO39" s="292">
        <f>ごみ処理量内訳!AC39</f>
        <v>25</v>
      </c>
      <c r="AP39" s="292">
        <f t="shared" si="8"/>
        <v>207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11454</v>
      </c>
      <c r="E40" s="292">
        <v>11454</v>
      </c>
      <c r="F40" s="292">
        <v>0</v>
      </c>
      <c r="G40" s="292">
        <v>367</v>
      </c>
      <c r="H40" s="292">
        <f>SUM(ごみ搬入量内訳!E40,+ごみ搬入量内訳!AD40)</f>
        <v>4705</v>
      </c>
      <c r="I40" s="292">
        <f>ごみ搬入量内訳!BC40</f>
        <v>386</v>
      </c>
      <c r="J40" s="292">
        <f>資源化量内訳!BO40</f>
        <v>0</v>
      </c>
      <c r="K40" s="292">
        <f t="shared" si="1"/>
        <v>5091</v>
      </c>
      <c r="L40" s="295">
        <f t="shared" si="2"/>
        <v>1217.7357434502753</v>
      </c>
      <c r="M40" s="292">
        <f>IF(D40&lt;&gt;0,(ごみ搬入量内訳!BR40+ごみ処理概要!J40)/ごみ処理概要!D40/365*1000000,"-")</f>
        <v>956.77528458084862</v>
      </c>
      <c r="N40" s="292">
        <f>IF(D40&lt;&gt;0,ごみ搬入量内訳!CM40/ごみ処理概要!D40/365*1000000,"-")</f>
        <v>260.96045886942647</v>
      </c>
      <c r="O40" s="292">
        <f>ごみ搬入量内訳!DH40</f>
        <v>0</v>
      </c>
      <c r="P40" s="292">
        <f>ごみ処理量内訳!E40</f>
        <v>4261</v>
      </c>
      <c r="Q40" s="292">
        <f>ごみ処理量内訳!N40</f>
        <v>0</v>
      </c>
      <c r="R40" s="292">
        <f t="shared" si="3"/>
        <v>388</v>
      </c>
      <c r="S40" s="292">
        <f>ごみ処理量内訳!G40</f>
        <v>360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28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442</v>
      </c>
      <c r="AA40" s="292">
        <f t="shared" si="4"/>
        <v>5091</v>
      </c>
      <c r="AB40" s="297">
        <f t="shared" si="5"/>
        <v>100</v>
      </c>
      <c r="AC40" s="292">
        <f>施設資源化量内訳!Y40</f>
        <v>3</v>
      </c>
      <c r="AD40" s="292">
        <f>施設資源化量内訳!AT40</f>
        <v>181</v>
      </c>
      <c r="AE40" s="292">
        <f>施設資源化量内訳!BO40</f>
        <v>0</v>
      </c>
      <c r="AF40" s="292">
        <f>施設資源化量内訳!CJ40</f>
        <v>28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 t="shared" si="6"/>
        <v>212</v>
      </c>
      <c r="AK40" s="297">
        <f t="shared" si="7"/>
        <v>12.846199175014734</v>
      </c>
      <c r="AL40" s="297">
        <f>IF((AA40+J40)&lt;&gt;0,(資源化量内訳!D40-資源化量内訳!R40-資源化量内訳!T40-資源化量内訳!V40-資源化量内訳!U40)/(AA40+J40)*100,"-")</f>
        <v>12.846199175014734</v>
      </c>
      <c r="AM40" s="292">
        <f>ごみ処理量内訳!AA40</f>
        <v>0</v>
      </c>
      <c r="AN40" s="292">
        <f>ごみ処理量内訳!AB40</f>
        <v>544</v>
      </c>
      <c r="AO40" s="292">
        <f>ごみ処理量内訳!AC40</f>
        <v>146</v>
      </c>
      <c r="AP40" s="292">
        <f t="shared" si="8"/>
        <v>690</v>
      </c>
      <c r="AQ40" s="321" t="s">
        <v>761</v>
      </c>
      <c r="AR40" s="322"/>
    </row>
    <row r="41" spans="1: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0"/>
        <v>41757</v>
      </c>
      <c r="E41" s="292">
        <v>41757</v>
      </c>
      <c r="F41" s="292">
        <v>0</v>
      </c>
      <c r="G41" s="292">
        <v>7538</v>
      </c>
      <c r="H41" s="292">
        <f>SUM(ごみ搬入量内訳!E41,+ごみ搬入量内訳!AD41)</f>
        <v>14417</v>
      </c>
      <c r="I41" s="292">
        <f>ごみ搬入量内訳!BC41</f>
        <v>1424</v>
      </c>
      <c r="J41" s="292">
        <f>資源化量内訳!BO41</f>
        <v>312</v>
      </c>
      <c r="K41" s="292">
        <f t="shared" si="1"/>
        <v>16153</v>
      </c>
      <c r="L41" s="295">
        <f t="shared" si="2"/>
        <v>1059.8173844037633</v>
      </c>
      <c r="M41" s="292">
        <f>IF(D41&lt;&gt;0,(ごみ搬入量内訳!BR41+ごみ処理概要!J41)/ごみ処理概要!D41/365*1000000,"-")</f>
        <v>837.32987431194374</v>
      </c>
      <c r="N41" s="292">
        <f>IF(D41&lt;&gt;0,ごみ搬入量内訳!CM41/ごみ処理概要!D41/365*1000000,"-")</f>
        <v>222.48751009181956</v>
      </c>
      <c r="O41" s="292">
        <f>ごみ搬入量内訳!DH41</f>
        <v>0</v>
      </c>
      <c r="P41" s="292">
        <f>ごみ処理量内訳!E41</f>
        <v>14127</v>
      </c>
      <c r="Q41" s="292">
        <f>ごみ処理量内訳!N41</f>
        <v>0</v>
      </c>
      <c r="R41" s="292">
        <f t="shared" si="3"/>
        <v>1009</v>
      </c>
      <c r="S41" s="292">
        <f>ごみ処理量内訳!G41</f>
        <v>1009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705</v>
      </c>
      <c r="AA41" s="292">
        <f t="shared" si="4"/>
        <v>15841</v>
      </c>
      <c r="AB41" s="297">
        <f t="shared" si="5"/>
        <v>100</v>
      </c>
      <c r="AC41" s="292">
        <f>施設資源化量内訳!Y41</f>
        <v>11</v>
      </c>
      <c r="AD41" s="292">
        <f>施設資源化量内訳!AT41</f>
        <v>650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 t="shared" si="6"/>
        <v>661</v>
      </c>
      <c r="AK41" s="297">
        <f t="shared" si="7"/>
        <v>10.388163189500402</v>
      </c>
      <c r="AL41" s="297">
        <f>IF((AA41+J41)&lt;&gt;0,(資源化量内訳!D41-資源化量内訳!R41-資源化量内訳!T41-資源化量内訳!V41-資源化量内訳!U41)/(AA41+J41)*100,"-")</f>
        <v>10.388163189500402</v>
      </c>
      <c r="AM41" s="292">
        <f>ごみ処理量内訳!AA41</f>
        <v>0</v>
      </c>
      <c r="AN41" s="292">
        <f>ごみ処理量内訳!AB41</f>
        <v>1803</v>
      </c>
      <c r="AO41" s="292">
        <f>ごみ処理量内訳!AC41</f>
        <v>239</v>
      </c>
      <c r="AP41" s="292">
        <f t="shared" si="8"/>
        <v>2042</v>
      </c>
      <c r="AQ41" s="321" t="s">
        <v>761</v>
      </c>
      <c r="AR41" s="322"/>
    </row>
    <row r="42" spans="1: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0"/>
        <v>26731</v>
      </c>
      <c r="E42" s="292">
        <v>26731</v>
      </c>
      <c r="F42" s="292">
        <v>0</v>
      </c>
      <c r="G42" s="292">
        <v>668</v>
      </c>
      <c r="H42" s="292">
        <f>SUM(ごみ搬入量内訳!E42,+ごみ搬入量内訳!AD42)</f>
        <v>8495</v>
      </c>
      <c r="I42" s="292">
        <f>ごみ搬入量内訳!BC42</f>
        <v>961</v>
      </c>
      <c r="J42" s="292">
        <f>資源化量内訳!BO42</f>
        <v>32</v>
      </c>
      <c r="K42" s="292">
        <f t="shared" si="1"/>
        <v>9488</v>
      </c>
      <c r="L42" s="295">
        <f t="shared" si="2"/>
        <v>972.44848856927183</v>
      </c>
      <c r="M42" s="292">
        <f>IF(D42&lt;&gt;0,(ごみ搬入量内訳!BR42+ごみ処理概要!J42)/ごみ処理概要!D42/365*1000000,"-")</f>
        <v>801.79853774003084</v>
      </c>
      <c r="N42" s="292">
        <f>IF(D42&lt;&gt;0,ごみ搬入量内訳!CM42/ごみ処理概要!D42/365*1000000,"-")</f>
        <v>170.64995082924091</v>
      </c>
      <c r="O42" s="292">
        <f>ごみ搬入量内訳!DH42</f>
        <v>0</v>
      </c>
      <c r="P42" s="292">
        <f>ごみ処理量内訳!E42</f>
        <v>8722</v>
      </c>
      <c r="Q42" s="292">
        <f>ごみ処理量内訳!N42</f>
        <v>0</v>
      </c>
      <c r="R42" s="292">
        <f t="shared" si="3"/>
        <v>734</v>
      </c>
      <c r="S42" s="292">
        <f>ごみ処理量内訳!G42</f>
        <v>572</v>
      </c>
      <c r="T42" s="292">
        <f>ごみ処理量内訳!L42</f>
        <v>162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 t="shared" si="4"/>
        <v>9456</v>
      </c>
      <c r="AB42" s="297">
        <f t="shared" si="5"/>
        <v>100</v>
      </c>
      <c r="AC42" s="292">
        <f>施設資源化量内訳!Y42</f>
        <v>594</v>
      </c>
      <c r="AD42" s="292">
        <f>施設資源化量内訳!AT42</f>
        <v>417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162</v>
      </c>
      <c r="AJ42" s="292">
        <f t="shared" si="6"/>
        <v>1173</v>
      </c>
      <c r="AK42" s="297">
        <f t="shared" si="7"/>
        <v>12.700252951096122</v>
      </c>
      <c r="AL42" s="297">
        <f>IF((AA42+J42)&lt;&gt;0,(資源化量内訳!D42-資源化量内訳!R42-資源化量内訳!T42-資源化量内訳!V42-資源化量内訳!U42)/(AA42+J42)*100,"-")</f>
        <v>12.700252951096122</v>
      </c>
      <c r="AM42" s="292">
        <f>ごみ処理量内訳!AA42</f>
        <v>0</v>
      </c>
      <c r="AN42" s="292">
        <f>ごみ処理量内訳!AB42</f>
        <v>1038</v>
      </c>
      <c r="AO42" s="292">
        <f>ごみ処理量内訳!AC42</f>
        <v>78</v>
      </c>
      <c r="AP42" s="292">
        <f t="shared" si="8"/>
        <v>1116</v>
      </c>
      <c r="AQ42" s="321" t="s">
        <v>761</v>
      </c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8">
        <f t="shared" ref="D7:D42" si="0">SUM(E7,AD7,BC7)</f>
        <v>680494</v>
      </c>
      <c r="E7" s="308">
        <f t="shared" ref="E7:E42" si="1">SUM(F7,J7,N7,R7,V7,Z7)</f>
        <v>476479</v>
      </c>
      <c r="F7" s="308">
        <f t="shared" ref="F7:F42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42" si="3">SUM(K7:M7)</f>
        <v>410591</v>
      </c>
      <c r="K7" s="308">
        <f>SUM(K$8:K$207)</f>
        <v>19596</v>
      </c>
      <c r="L7" s="308">
        <f>SUM(L$8:L$207)</f>
        <v>390935</v>
      </c>
      <c r="M7" s="308">
        <f>SUM(M$8:M$207)</f>
        <v>60</v>
      </c>
      <c r="N7" s="308">
        <f t="shared" ref="N7:N42" si="4">SUM(O7:Q7)</f>
        <v>17357</v>
      </c>
      <c r="O7" s="308">
        <f>SUM(O$8:O$207)</f>
        <v>880</v>
      </c>
      <c r="P7" s="308">
        <f>SUM(P$8:P$207)</f>
        <v>16477</v>
      </c>
      <c r="Q7" s="308">
        <f>SUM(Q$8:Q$207)</f>
        <v>0</v>
      </c>
      <c r="R7" s="308">
        <f t="shared" ref="R7:R42" si="5">SUM(S7:U7)</f>
        <v>40053</v>
      </c>
      <c r="S7" s="308">
        <f>SUM(S$8:S$207)</f>
        <v>2587</v>
      </c>
      <c r="T7" s="308">
        <f>SUM(T$8:T$207)</f>
        <v>37436</v>
      </c>
      <c r="U7" s="308">
        <f>SUM(U$8:U$207)</f>
        <v>30</v>
      </c>
      <c r="V7" s="308">
        <f t="shared" ref="V7:V42" si="6">SUM(W7:Y7)</f>
        <v>1609</v>
      </c>
      <c r="W7" s="308">
        <f>SUM(W$8:W$207)</f>
        <v>47</v>
      </c>
      <c r="X7" s="308">
        <f>SUM(X$8:X$207)</f>
        <v>1562</v>
      </c>
      <c r="Y7" s="308">
        <f>SUM(Y$8:Y$207)</f>
        <v>0</v>
      </c>
      <c r="Z7" s="308">
        <f t="shared" ref="Z7:Z42" si="7">SUM(AA7:AC7)</f>
        <v>6869</v>
      </c>
      <c r="AA7" s="308">
        <f>SUM(AA$8:AA$207)</f>
        <v>492</v>
      </c>
      <c r="AB7" s="308">
        <f>SUM(AB$8:AB$207)</f>
        <v>6376</v>
      </c>
      <c r="AC7" s="308">
        <f>SUM(AC$8:AC$207)</f>
        <v>1</v>
      </c>
      <c r="AD7" s="308">
        <f t="shared" ref="AD7:AD42" si="8">SUM(AE7,AI7,AM7,AQ7,AU7,AY7)</f>
        <v>126307</v>
      </c>
      <c r="AE7" s="308">
        <f t="shared" ref="AE7:AE42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42" si="10">SUM(AJ7:AL7)</f>
        <v>123418</v>
      </c>
      <c r="AJ7" s="308">
        <f>SUM(AJ$8:AJ$207)</f>
        <v>0</v>
      </c>
      <c r="AK7" s="308">
        <f>SUM(AK$8:AK$207)</f>
        <v>397</v>
      </c>
      <c r="AL7" s="308">
        <f>SUM(AL$8:AL$207)</f>
        <v>123021</v>
      </c>
      <c r="AM7" s="308">
        <f t="shared" ref="AM7:AM42" si="11">SUM(AN7:AP7)</f>
        <v>1676</v>
      </c>
      <c r="AN7" s="308">
        <f>SUM(AN$8:AN$207)</f>
        <v>0</v>
      </c>
      <c r="AO7" s="308">
        <f>SUM(AO$8:AO$207)</f>
        <v>4</v>
      </c>
      <c r="AP7" s="308">
        <f>SUM(AP$8:AP$207)</f>
        <v>1672</v>
      </c>
      <c r="AQ7" s="308">
        <f t="shared" ref="AQ7:AQ42" si="12">SUM(AR7:AT7)</f>
        <v>1074</v>
      </c>
      <c r="AR7" s="308">
        <f>SUM(AR$8:AR$207)</f>
        <v>0</v>
      </c>
      <c r="AS7" s="308">
        <f>SUM(AS$8:AS$207)</f>
        <v>14</v>
      </c>
      <c r="AT7" s="308">
        <f>SUM(AT$8:AT$207)</f>
        <v>1060</v>
      </c>
      <c r="AU7" s="308">
        <f t="shared" ref="AU7:AU42" si="13"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 t="shared" ref="AY7:AY42" si="14">SUM(AZ7:BB7)</f>
        <v>139</v>
      </c>
      <c r="AZ7" s="308">
        <f>SUM(AZ$8:AZ$207)</f>
        <v>0</v>
      </c>
      <c r="BA7" s="308">
        <f>SUM(BA$8:BA$207)</f>
        <v>0</v>
      </c>
      <c r="BB7" s="308">
        <f>SUM(BB$8:BB$207)</f>
        <v>139</v>
      </c>
      <c r="BC7" s="308">
        <f t="shared" ref="BC7:BC42" si="15">SUM(BD7,BK7)</f>
        <v>77708</v>
      </c>
      <c r="BD7" s="308">
        <f t="shared" ref="BD7:BD42" si="16">SUM(BE7:BJ7)</f>
        <v>34022</v>
      </c>
      <c r="BE7" s="308">
        <f t="shared" ref="BE7:BJ7" si="17">SUM(BE$8:BE$207)</f>
        <v>0</v>
      </c>
      <c r="BF7" s="308">
        <f t="shared" si="17"/>
        <v>17244</v>
      </c>
      <c r="BG7" s="308">
        <f t="shared" si="17"/>
        <v>2775</v>
      </c>
      <c r="BH7" s="308">
        <f t="shared" si="17"/>
        <v>7281</v>
      </c>
      <c r="BI7" s="308">
        <f t="shared" si="17"/>
        <v>1312</v>
      </c>
      <c r="BJ7" s="308">
        <f t="shared" si="17"/>
        <v>5410</v>
      </c>
      <c r="BK7" s="308">
        <f t="shared" ref="BK7:BK42" si="18">SUM(BL7:BQ7)</f>
        <v>43686</v>
      </c>
      <c r="BL7" s="308">
        <f t="shared" ref="BL7:BQ7" si="19">SUM(BL$8:BL$207)</f>
        <v>0</v>
      </c>
      <c r="BM7" s="308">
        <f t="shared" si="19"/>
        <v>37137</v>
      </c>
      <c r="BN7" s="308">
        <f t="shared" si="19"/>
        <v>2404</v>
      </c>
      <c r="BO7" s="308">
        <f t="shared" si="19"/>
        <v>2991</v>
      </c>
      <c r="BP7" s="308">
        <f t="shared" si="19"/>
        <v>0</v>
      </c>
      <c r="BQ7" s="308">
        <f t="shared" si="19"/>
        <v>1154</v>
      </c>
      <c r="BR7" s="308">
        <f t="shared" ref="BR7:BX7" si="20">SUM(BY7,CF7)</f>
        <v>510501</v>
      </c>
      <c r="BS7" s="308">
        <f t="shared" si="20"/>
        <v>0</v>
      </c>
      <c r="BT7" s="308">
        <f t="shared" si="20"/>
        <v>427835</v>
      </c>
      <c r="BU7" s="308">
        <f t="shared" si="20"/>
        <v>20132</v>
      </c>
      <c r="BV7" s="308">
        <f t="shared" si="20"/>
        <v>47334</v>
      </c>
      <c r="BW7" s="308">
        <f t="shared" si="20"/>
        <v>2921</v>
      </c>
      <c r="BX7" s="308">
        <f t="shared" si="20"/>
        <v>12279</v>
      </c>
      <c r="BY7" s="308">
        <f t="shared" ref="BY7:BY42" si="21">SUM(BZ7:CE7)</f>
        <v>476479</v>
      </c>
      <c r="BZ7" s="308">
        <f t="shared" ref="BZ7:BZ42" si="22">F7</f>
        <v>0</v>
      </c>
      <c r="CA7" s="308">
        <f t="shared" ref="CA7:CA42" si="23">J7</f>
        <v>410591</v>
      </c>
      <c r="CB7" s="308">
        <f t="shared" ref="CB7:CB42" si="24">N7</f>
        <v>17357</v>
      </c>
      <c r="CC7" s="308">
        <f t="shared" ref="CC7:CC42" si="25">R7</f>
        <v>40053</v>
      </c>
      <c r="CD7" s="308">
        <f t="shared" ref="CD7:CD42" si="26">V7</f>
        <v>1609</v>
      </c>
      <c r="CE7" s="308">
        <f t="shared" ref="CE7:CE42" si="27">Z7</f>
        <v>6869</v>
      </c>
      <c r="CF7" s="308">
        <f t="shared" ref="CF7:CF42" si="28">SUM(CG7:CL7)</f>
        <v>34022</v>
      </c>
      <c r="CG7" s="308">
        <f t="shared" ref="CG7:CL7" si="29">BE7</f>
        <v>0</v>
      </c>
      <c r="CH7" s="308">
        <f t="shared" si="29"/>
        <v>17244</v>
      </c>
      <c r="CI7" s="308">
        <f t="shared" si="29"/>
        <v>2775</v>
      </c>
      <c r="CJ7" s="308">
        <f t="shared" si="29"/>
        <v>7281</v>
      </c>
      <c r="CK7" s="308">
        <f t="shared" si="29"/>
        <v>1312</v>
      </c>
      <c r="CL7" s="308">
        <f t="shared" si="29"/>
        <v>5410</v>
      </c>
      <c r="CM7" s="308">
        <f t="shared" ref="CM7:CS7" si="30">SUM(CT7,DA7)</f>
        <v>169993</v>
      </c>
      <c r="CN7" s="308">
        <f t="shared" si="30"/>
        <v>0</v>
      </c>
      <c r="CO7" s="308">
        <f t="shared" si="30"/>
        <v>160555</v>
      </c>
      <c r="CP7" s="308">
        <f t="shared" si="30"/>
        <v>4080</v>
      </c>
      <c r="CQ7" s="308">
        <f t="shared" si="30"/>
        <v>4065</v>
      </c>
      <c r="CR7" s="308">
        <f t="shared" si="30"/>
        <v>0</v>
      </c>
      <c r="CS7" s="308">
        <f t="shared" si="30"/>
        <v>1293</v>
      </c>
      <c r="CT7" s="308">
        <f t="shared" ref="CT7:CT42" si="31">SUM(CU7:CZ7)</f>
        <v>126307</v>
      </c>
      <c r="CU7" s="308">
        <f t="shared" ref="CU7:CU42" si="32">AE7</f>
        <v>0</v>
      </c>
      <c r="CV7" s="308">
        <f t="shared" ref="CV7:CV42" si="33">AI7</f>
        <v>123418</v>
      </c>
      <c r="CW7" s="308">
        <f t="shared" ref="CW7:CW42" si="34">AM7</f>
        <v>1676</v>
      </c>
      <c r="CX7" s="308">
        <f t="shared" ref="CX7:CX42" si="35">AQ7</f>
        <v>1074</v>
      </c>
      <c r="CY7" s="308">
        <f t="shared" ref="CY7:CY42" si="36">AU7</f>
        <v>0</v>
      </c>
      <c r="CZ7" s="308">
        <f t="shared" ref="CZ7:CZ42" si="37">AY7</f>
        <v>139</v>
      </c>
      <c r="DA7" s="308">
        <f t="shared" ref="DA7:DA42" si="38">SUM(DB7:DG7)</f>
        <v>43686</v>
      </c>
      <c r="DB7" s="308">
        <f t="shared" ref="DB7:DG7" si="39">BL7</f>
        <v>0</v>
      </c>
      <c r="DC7" s="308">
        <f t="shared" si="39"/>
        <v>37137</v>
      </c>
      <c r="DD7" s="308">
        <f t="shared" si="39"/>
        <v>2404</v>
      </c>
      <c r="DE7" s="308">
        <f t="shared" si="39"/>
        <v>2991</v>
      </c>
      <c r="DF7" s="308">
        <f t="shared" si="39"/>
        <v>0</v>
      </c>
      <c r="DG7" s="308">
        <f t="shared" si="39"/>
        <v>1154</v>
      </c>
      <c r="DH7" s="308">
        <f>SUM(DH$8:DH$207)</f>
        <v>162</v>
      </c>
      <c r="DI7" s="308">
        <f t="shared" ref="DI7:DI42" si="40">SUM(DJ7:DM7)</f>
        <v>647</v>
      </c>
      <c r="DJ7" s="308">
        <f>SUM(DJ$8:DJ$207)</f>
        <v>30</v>
      </c>
      <c r="DK7" s="308">
        <f>SUM(DK$8:DK$207)</f>
        <v>570</v>
      </c>
      <c r="DL7" s="308">
        <f>SUM(DL$8:DL$207)</f>
        <v>40</v>
      </c>
      <c r="DM7" s="308">
        <f>SUM(DM$8:DM$207)</f>
        <v>7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104453</v>
      </c>
      <c r="E8" s="292">
        <f t="shared" si="1"/>
        <v>76018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65506</v>
      </c>
      <c r="K8" s="292">
        <v>12190</v>
      </c>
      <c r="L8" s="292">
        <v>53316</v>
      </c>
      <c r="M8" s="292">
        <v>0</v>
      </c>
      <c r="N8" s="292">
        <f t="shared" si="4"/>
        <v>2635</v>
      </c>
      <c r="O8" s="292">
        <v>495</v>
      </c>
      <c r="P8" s="292">
        <v>2140</v>
      </c>
      <c r="Q8" s="292">
        <v>0</v>
      </c>
      <c r="R8" s="292">
        <f t="shared" si="5"/>
        <v>6322</v>
      </c>
      <c r="S8" s="292">
        <v>1306</v>
      </c>
      <c r="T8" s="292">
        <v>5016</v>
      </c>
      <c r="U8" s="292">
        <v>0</v>
      </c>
      <c r="V8" s="292">
        <f t="shared" si="6"/>
        <v>219</v>
      </c>
      <c r="W8" s="292">
        <v>46</v>
      </c>
      <c r="X8" s="292">
        <v>173</v>
      </c>
      <c r="Y8" s="292">
        <v>0</v>
      </c>
      <c r="Z8" s="292">
        <f t="shared" si="7"/>
        <v>1336</v>
      </c>
      <c r="AA8" s="292">
        <v>1</v>
      </c>
      <c r="AB8" s="292">
        <v>1335</v>
      </c>
      <c r="AC8" s="292">
        <v>0</v>
      </c>
      <c r="AD8" s="292">
        <f t="shared" si="8"/>
        <v>20700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20577</v>
      </c>
      <c r="AJ8" s="292">
        <v>0</v>
      </c>
      <c r="AK8" s="292">
        <v>0</v>
      </c>
      <c r="AL8" s="292">
        <v>20577</v>
      </c>
      <c r="AM8" s="292">
        <f t="shared" si="11"/>
        <v>44</v>
      </c>
      <c r="AN8" s="292">
        <v>0</v>
      </c>
      <c r="AO8" s="292">
        <v>0</v>
      </c>
      <c r="AP8" s="292">
        <v>44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79</v>
      </c>
      <c r="AZ8" s="292">
        <v>0</v>
      </c>
      <c r="BA8" s="292">
        <v>0</v>
      </c>
      <c r="BB8" s="292">
        <v>79</v>
      </c>
      <c r="BC8" s="292">
        <f t="shared" si="15"/>
        <v>7735</v>
      </c>
      <c r="BD8" s="292">
        <f t="shared" si="16"/>
        <v>6347</v>
      </c>
      <c r="BE8" s="292">
        <v>0</v>
      </c>
      <c r="BF8" s="292">
        <v>481</v>
      </c>
      <c r="BG8" s="292">
        <v>130</v>
      </c>
      <c r="BH8" s="292">
        <v>4506</v>
      </c>
      <c r="BI8" s="292">
        <v>0</v>
      </c>
      <c r="BJ8" s="292">
        <v>1230</v>
      </c>
      <c r="BK8" s="292">
        <f t="shared" si="18"/>
        <v>1388</v>
      </c>
      <c r="BL8" s="292">
        <v>0</v>
      </c>
      <c r="BM8" s="292">
        <v>1359</v>
      </c>
      <c r="BN8" s="292">
        <v>19</v>
      </c>
      <c r="BO8" s="292">
        <v>0</v>
      </c>
      <c r="BP8" s="292">
        <v>0</v>
      </c>
      <c r="BQ8" s="292">
        <v>10</v>
      </c>
      <c r="BR8" s="292">
        <f t="shared" ref="BR8:BR42" si="41">SUM(BY8,CF8)</f>
        <v>82365</v>
      </c>
      <c r="BS8" s="292">
        <f t="shared" ref="BS8:BS42" si="42">SUM(BZ8,CG8)</f>
        <v>0</v>
      </c>
      <c r="BT8" s="292">
        <f t="shared" ref="BT8:BT42" si="43">SUM(CA8,CH8)</f>
        <v>65987</v>
      </c>
      <c r="BU8" s="292">
        <f t="shared" ref="BU8:BU42" si="44">SUM(CB8,CI8)</f>
        <v>2765</v>
      </c>
      <c r="BV8" s="292">
        <f t="shared" ref="BV8:BV42" si="45">SUM(CC8,CJ8)</f>
        <v>10828</v>
      </c>
      <c r="BW8" s="292">
        <f t="shared" ref="BW8:BW42" si="46">SUM(CD8,CK8)</f>
        <v>219</v>
      </c>
      <c r="BX8" s="292">
        <f t="shared" ref="BX8:BX42" si="47">SUM(CE8,CL8)</f>
        <v>2566</v>
      </c>
      <c r="BY8" s="292">
        <f t="shared" si="21"/>
        <v>76018</v>
      </c>
      <c r="BZ8" s="292">
        <f t="shared" si="22"/>
        <v>0</v>
      </c>
      <c r="CA8" s="292">
        <f t="shared" si="23"/>
        <v>65506</v>
      </c>
      <c r="CB8" s="292">
        <f t="shared" si="24"/>
        <v>2635</v>
      </c>
      <c r="CC8" s="292">
        <f t="shared" si="25"/>
        <v>6322</v>
      </c>
      <c r="CD8" s="292">
        <f t="shared" si="26"/>
        <v>219</v>
      </c>
      <c r="CE8" s="292">
        <f t="shared" si="27"/>
        <v>1336</v>
      </c>
      <c r="CF8" s="292">
        <f t="shared" si="28"/>
        <v>6347</v>
      </c>
      <c r="CG8" s="292">
        <f t="shared" ref="CG8:CG42" si="48">BE8</f>
        <v>0</v>
      </c>
      <c r="CH8" s="292">
        <f t="shared" ref="CH8:CH42" si="49">BF8</f>
        <v>481</v>
      </c>
      <c r="CI8" s="292">
        <f t="shared" ref="CI8:CI42" si="50">BG8</f>
        <v>130</v>
      </c>
      <c r="CJ8" s="292">
        <f t="shared" ref="CJ8:CJ42" si="51">BH8</f>
        <v>4506</v>
      </c>
      <c r="CK8" s="292">
        <f t="shared" ref="CK8:CK42" si="52">BI8</f>
        <v>0</v>
      </c>
      <c r="CL8" s="292">
        <f t="shared" ref="CL8:CL42" si="53">BJ8</f>
        <v>1230</v>
      </c>
      <c r="CM8" s="292">
        <f t="shared" ref="CM8:CM42" si="54">SUM(CT8,DA8)</f>
        <v>22088</v>
      </c>
      <c r="CN8" s="292">
        <f t="shared" ref="CN8:CN42" si="55">SUM(CU8,DB8)</f>
        <v>0</v>
      </c>
      <c r="CO8" s="292">
        <f t="shared" ref="CO8:CO42" si="56">SUM(CV8,DC8)</f>
        <v>21936</v>
      </c>
      <c r="CP8" s="292">
        <f t="shared" ref="CP8:CP42" si="57">SUM(CW8,DD8)</f>
        <v>63</v>
      </c>
      <c r="CQ8" s="292">
        <f t="shared" ref="CQ8:CQ42" si="58">SUM(CX8,DE8)</f>
        <v>0</v>
      </c>
      <c r="CR8" s="292">
        <f t="shared" ref="CR8:CR42" si="59">SUM(CY8,DF8)</f>
        <v>0</v>
      </c>
      <c r="CS8" s="292">
        <f t="shared" ref="CS8:CS42" si="60">SUM(CZ8,DG8)</f>
        <v>89</v>
      </c>
      <c r="CT8" s="292">
        <f t="shared" si="31"/>
        <v>20700</v>
      </c>
      <c r="CU8" s="292">
        <f t="shared" si="32"/>
        <v>0</v>
      </c>
      <c r="CV8" s="292">
        <f t="shared" si="33"/>
        <v>20577</v>
      </c>
      <c r="CW8" s="292">
        <f t="shared" si="34"/>
        <v>44</v>
      </c>
      <c r="CX8" s="292">
        <f t="shared" si="35"/>
        <v>0</v>
      </c>
      <c r="CY8" s="292">
        <f t="shared" si="36"/>
        <v>0</v>
      </c>
      <c r="CZ8" s="292">
        <f t="shared" si="37"/>
        <v>79</v>
      </c>
      <c r="DA8" s="292">
        <f t="shared" si="38"/>
        <v>1388</v>
      </c>
      <c r="DB8" s="292">
        <f t="shared" ref="DB8:DB42" si="61">BL8</f>
        <v>0</v>
      </c>
      <c r="DC8" s="292">
        <f t="shared" ref="DC8:DC42" si="62">BM8</f>
        <v>1359</v>
      </c>
      <c r="DD8" s="292">
        <f t="shared" ref="DD8:DD42" si="63">BN8</f>
        <v>19</v>
      </c>
      <c r="DE8" s="292">
        <f t="shared" ref="DE8:DE42" si="64">BO8</f>
        <v>0</v>
      </c>
      <c r="DF8" s="292">
        <f t="shared" ref="DF8:DF42" si="65">BP8</f>
        <v>0</v>
      </c>
      <c r="DG8" s="292">
        <f t="shared" ref="DG8:DG42" si="66">BQ8</f>
        <v>10</v>
      </c>
      <c r="DH8" s="292">
        <v>0</v>
      </c>
      <c r="DI8" s="292">
        <f t="shared" si="40"/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124683</v>
      </c>
      <c r="E9" s="292">
        <f t="shared" si="1"/>
        <v>90912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78062</v>
      </c>
      <c r="K9" s="292">
        <v>1988</v>
      </c>
      <c r="L9" s="292">
        <v>76074</v>
      </c>
      <c r="M9" s="292">
        <v>0</v>
      </c>
      <c r="N9" s="292">
        <f t="shared" si="4"/>
        <v>4388</v>
      </c>
      <c r="O9" s="292">
        <v>55</v>
      </c>
      <c r="P9" s="292">
        <v>4333</v>
      </c>
      <c r="Q9" s="292">
        <v>0</v>
      </c>
      <c r="R9" s="292">
        <f t="shared" si="5"/>
        <v>7975</v>
      </c>
      <c r="S9" s="292">
        <v>163</v>
      </c>
      <c r="T9" s="292">
        <v>7812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487</v>
      </c>
      <c r="AA9" s="292">
        <v>6</v>
      </c>
      <c r="AB9" s="292">
        <v>481</v>
      </c>
      <c r="AC9" s="292">
        <v>0</v>
      </c>
      <c r="AD9" s="292">
        <f t="shared" si="8"/>
        <v>26821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26648</v>
      </c>
      <c r="AJ9" s="292">
        <v>0</v>
      </c>
      <c r="AK9" s="292">
        <v>0</v>
      </c>
      <c r="AL9" s="292">
        <v>26648</v>
      </c>
      <c r="AM9" s="292">
        <f t="shared" si="11"/>
        <v>115</v>
      </c>
      <c r="AN9" s="292">
        <v>0</v>
      </c>
      <c r="AO9" s="292">
        <v>0</v>
      </c>
      <c r="AP9" s="292">
        <v>115</v>
      </c>
      <c r="AQ9" s="292">
        <f t="shared" si="12"/>
        <v>45</v>
      </c>
      <c r="AR9" s="292">
        <v>0</v>
      </c>
      <c r="AS9" s="292">
        <v>0</v>
      </c>
      <c r="AT9" s="292">
        <v>45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13</v>
      </c>
      <c r="AZ9" s="292">
        <v>0</v>
      </c>
      <c r="BA9" s="292">
        <v>0</v>
      </c>
      <c r="BB9" s="292">
        <v>13</v>
      </c>
      <c r="BC9" s="292">
        <f t="shared" si="15"/>
        <v>6950</v>
      </c>
      <c r="BD9" s="292">
        <f t="shared" si="16"/>
        <v>1298</v>
      </c>
      <c r="BE9" s="292">
        <v>0</v>
      </c>
      <c r="BF9" s="292">
        <v>0</v>
      </c>
      <c r="BG9" s="292">
        <v>0</v>
      </c>
      <c r="BH9" s="292">
        <v>0</v>
      </c>
      <c r="BI9" s="292">
        <v>1298</v>
      </c>
      <c r="BJ9" s="292">
        <v>0</v>
      </c>
      <c r="BK9" s="292">
        <f t="shared" si="18"/>
        <v>5652</v>
      </c>
      <c r="BL9" s="292">
        <v>0</v>
      </c>
      <c r="BM9" s="292">
        <v>3343</v>
      </c>
      <c r="BN9" s="292">
        <v>1560</v>
      </c>
      <c r="BO9" s="292">
        <v>576</v>
      </c>
      <c r="BP9" s="292">
        <v>0</v>
      </c>
      <c r="BQ9" s="292">
        <v>173</v>
      </c>
      <c r="BR9" s="292">
        <f t="shared" si="41"/>
        <v>92210</v>
      </c>
      <c r="BS9" s="292">
        <f t="shared" si="42"/>
        <v>0</v>
      </c>
      <c r="BT9" s="292">
        <f t="shared" si="43"/>
        <v>78062</v>
      </c>
      <c r="BU9" s="292">
        <f t="shared" si="44"/>
        <v>4388</v>
      </c>
      <c r="BV9" s="292">
        <f t="shared" si="45"/>
        <v>7975</v>
      </c>
      <c r="BW9" s="292">
        <f t="shared" si="46"/>
        <v>1298</v>
      </c>
      <c r="BX9" s="292">
        <f t="shared" si="47"/>
        <v>487</v>
      </c>
      <c r="BY9" s="292">
        <f t="shared" si="21"/>
        <v>90912</v>
      </c>
      <c r="BZ9" s="292">
        <f t="shared" si="22"/>
        <v>0</v>
      </c>
      <c r="CA9" s="292">
        <f t="shared" si="23"/>
        <v>78062</v>
      </c>
      <c r="CB9" s="292">
        <f t="shared" si="24"/>
        <v>4388</v>
      </c>
      <c r="CC9" s="292">
        <f t="shared" si="25"/>
        <v>7975</v>
      </c>
      <c r="CD9" s="292">
        <f t="shared" si="26"/>
        <v>0</v>
      </c>
      <c r="CE9" s="292">
        <f t="shared" si="27"/>
        <v>487</v>
      </c>
      <c r="CF9" s="292">
        <f t="shared" si="28"/>
        <v>1298</v>
      </c>
      <c r="CG9" s="292">
        <f t="shared" si="48"/>
        <v>0</v>
      </c>
      <c r="CH9" s="292">
        <f t="shared" si="49"/>
        <v>0</v>
      </c>
      <c r="CI9" s="292">
        <f t="shared" si="50"/>
        <v>0</v>
      </c>
      <c r="CJ9" s="292">
        <f t="shared" si="51"/>
        <v>0</v>
      </c>
      <c r="CK9" s="292">
        <f t="shared" si="52"/>
        <v>1298</v>
      </c>
      <c r="CL9" s="292">
        <f t="shared" si="53"/>
        <v>0</v>
      </c>
      <c r="CM9" s="292">
        <f t="shared" si="54"/>
        <v>32473</v>
      </c>
      <c r="CN9" s="292">
        <f t="shared" si="55"/>
        <v>0</v>
      </c>
      <c r="CO9" s="292">
        <f t="shared" si="56"/>
        <v>29991</v>
      </c>
      <c r="CP9" s="292">
        <f t="shared" si="57"/>
        <v>1675</v>
      </c>
      <c r="CQ9" s="292">
        <f t="shared" si="58"/>
        <v>621</v>
      </c>
      <c r="CR9" s="292">
        <f t="shared" si="59"/>
        <v>0</v>
      </c>
      <c r="CS9" s="292">
        <f t="shared" si="60"/>
        <v>186</v>
      </c>
      <c r="CT9" s="292">
        <f t="shared" si="31"/>
        <v>26821</v>
      </c>
      <c r="CU9" s="292">
        <f t="shared" si="32"/>
        <v>0</v>
      </c>
      <c r="CV9" s="292">
        <f t="shared" si="33"/>
        <v>26648</v>
      </c>
      <c r="CW9" s="292">
        <f t="shared" si="34"/>
        <v>115</v>
      </c>
      <c r="CX9" s="292">
        <f t="shared" si="35"/>
        <v>45</v>
      </c>
      <c r="CY9" s="292">
        <f t="shared" si="36"/>
        <v>0</v>
      </c>
      <c r="CZ9" s="292">
        <f t="shared" si="37"/>
        <v>13</v>
      </c>
      <c r="DA9" s="292">
        <f t="shared" si="38"/>
        <v>5652</v>
      </c>
      <c r="DB9" s="292">
        <f t="shared" si="61"/>
        <v>0</v>
      </c>
      <c r="DC9" s="292">
        <f t="shared" si="62"/>
        <v>3343</v>
      </c>
      <c r="DD9" s="292">
        <f t="shared" si="63"/>
        <v>1560</v>
      </c>
      <c r="DE9" s="292">
        <f t="shared" si="64"/>
        <v>576</v>
      </c>
      <c r="DF9" s="292">
        <f t="shared" si="65"/>
        <v>0</v>
      </c>
      <c r="DG9" s="292">
        <f t="shared" si="66"/>
        <v>173</v>
      </c>
      <c r="DH9" s="292">
        <v>0</v>
      </c>
      <c r="DI9" s="292">
        <f t="shared" si="40"/>
        <v>18</v>
      </c>
      <c r="DJ9" s="292">
        <v>16</v>
      </c>
      <c r="DK9" s="292">
        <v>2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40766</v>
      </c>
      <c r="E10" s="292">
        <f t="shared" si="1"/>
        <v>29527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25441</v>
      </c>
      <c r="K10" s="292">
        <v>169</v>
      </c>
      <c r="L10" s="292">
        <v>25272</v>
      </c>
      <c r="M10" s="292">
        <v>0</v>
      </c>
      <c r="N10" s="292">
        <f t="shared" si="4"/>
        <v>739</v>
      </c>
      <c r="O10" s="292">
        <v>2</v>
      </c>
      <c r="P10" s="292">
        <v>737</v>
      </c>
      <c r="Q10" s="292">
        <v>0</v>
      </c>
      <c r="R10" s="292">
        <f t="shared" si="5"/>
        <v>3057</v>
      </c>
      <c r="S10" s="292">
        <v>0</v>
      </c>
      <c r="T10" s="292">
        <v>3057</v>
      </c>
      <c r="U10" s="292">
        <v>0</v>
      </c>
      <c r="V10" s="292">
        <f t="shared" si="6"/>
        <v>30</v>
      </c>
      <c r="W10" s="292">
        <v>0</v>
      </c>
      <c r="X10" s="292">
        <v>30</v>
      </c>
      <c r="Y10" s="292">
        <v>0</v>
      </c>
      <c r="Z10" s="292">
        <f t="shared" si="7"/>
        <v>260</v>
      </c>
      <c r="AA10" s="292">
        <v>127</v>
      </c>
      <c r="AB10" s="292">
        <v>133</v>
      </c>
      <c r="AC10" s="292">
        <v>0</v>
      </c>
      <c r="AD10" s="292">
        <f t="shared" si="8"/>
        <v>6710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6638</v>
      </c>
      <c r="AJ10" s="292">
        <v>0</v>
      </c>
      <c r="AK10" s="292">
        <v>0</v>
      </c>
      <c r="AL10" s="292">
        <v>6638</v>
      </c>
      <c r="AM10" s="292">
        <f t="shared" si="11"/>
        <v>72</v>
      </c>
      <c r="AN10" s="292">
        <v>0</v>
      </c>
      <c r="AO10" s="292">
        <v>0</v>
      </c>
      <c r="AP10" s="292">
        <v>72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4529</v>
      </c>
      <c r="BD10" s="292">
        <f t="shared" si="16"/>
        <v>1115</v>
      </c>
      <c r="BE10" s="292">
        <v>0</v>
      </c>
      <c r="BF10" s="292">
        <v>851</v>
      </c>
      <c r="BG10" s="292">
        <v>67</v>
      </c>
      <c r="BH10" s="292">
        <v>0</v>
      </c>
      <c r="BI10" s="292">
        <v>0</v>
      </c>
      <c r="BJ10" s="292">
        <v>197</v>
      </c>
      <c r="BK10" s="292">
        <f t="shared" si="18"/>
        <v>3414</v>
      </c>
      <c r="BL10" s="292">
        <v>0</v>
      </c>
      <c r="BM10" s="292">
        <v>3089</v>
      </c>
      <c r="BN10" s="292">
        <v>68</v>
      </c>
      <c r="BO10" s="292">
        <v>0</v>
      </c>
      <c r="BP10" s="292">
        <v>0</v>
      </c>
      <c r="BQ10" s="292">
        <v>257</v>
      </c>
      <c r="BR10" s="292">
        <f t="shared" si="41"/>
        <v>30642</v>
      </c>
      <c r="BS10" s="292">
        <f t="shared" si="42"/>
        <v>0</v>
      </c>
      <c r="BT10" s="292">
        <f t="shared" si="43"/>
        <v>26292</v>
      </c>
      <c r="BU10" s="292">
        <f t="shared" si="44"/>
        <v>806</v>
      </c>
      <c r="BV10" s="292">
        <f t="shared" si="45"/>
        <v>3057</v>
      </c>
      <c r="BW10" s="292">
        <f t="shared" si="46"/>
        <v>30</v>
      </c>
      <c r="BX10" s="292">
        <f t="shared" si="47"/>
        <v>457</v>
      </c>
      <c r="BY10" s="292">
        <f t="shared" si="21"/>
        <v>29527</v>
      </c>
      <c r="BZ10" s="292">
        <f t="shared" si="22"/>
        <v>0</v>
      </c>
      <c r="CA10" s="292">
        <f t="shared" si="23"/>
        <v>25441</v>
      </c>
      <c r="CB10" s="292">
        <f t="shared" si="24"/>
        <v>739</v>
      </c>
      <c r="CC10" s="292">
        <f t="shared" si="25"/>
        <v>3057</v>
      </c>
      <c r="CD10" s="292">
        <f t="shared" si="26"/>
        <v>30</v>
      </c>
      <c r="CE10" s="292">
        <f t="shared" si="27"/>
        <v>260</v>
      </c>
      <c r="CF10" s="292">
        <f t="shared" si="28"/>
        <v>1115</v>
      </c>
      <c r="CG10" s="292">
        <f t="shared" si="48"/>
        <v>0</v>
      </c>
      <c r="CH10" s="292">
        <f t="shared" si="49"/>
        <v>851</v>
      </c>
      <c r="CI10" s="292">
        <f t="shared" si="50"/>
        <v>67</v>
      </c>
      <c r="CJ10" s="292">
        <f t="shared" si="51"/>
        <v>0</v>
      </c>
      <c r="CK10" s="292">
        <f t="shared" si="52"/>
        <v>0</v>
      </c>
      <c r="CL10" s="292">
        <f t="shared" si="53"/>
        <v>197</v>
      </c>
      <c r="CM10" s="292">
        <f t="shared" si="54"/>
        <v>10124</v>
      </c>
      <c r="CN10" s="292">
        <f t="shared" si="55"/>
        <v>0</v>
      </c>
      <c r="CO10" s="292">
        <f t="shared" si="56"/>
        <v>9727</v>
      </c>
      <c r="CP10" s="292">
        <f t="shared" si="57"/>
        <v>140</v>
      </c>
      <c r="CQ10" s="292">
        <f t="shared" si="58"/>
        <v>0</v>
      </c>
      <c r="CR10" s="292">
        <f t="shared" si="59"/>
        <v>0</v>
      </c>
      <c r="CS10" s="292">
        <f t="shared" si="60"/>
        <v>257</v>
      </c>
      <c r="CT10" s="292">
        <f t="shared" si="31"/>
        <v>6710</v>
      </c>
      <c r="CU10" s="292">
        <f t="shared" si="32"/>
        <v>0</v>
      </c>
      <c r="CV10" s="292">
        <f t="shared" si="33"/>
        <v>6638</v>
      </c>
      <c r="CW10" s="292">
        <f t="shared" si="34"/>
        <v>72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3414</v>
      </c>
      <c r="DB10" s="292">
        <f t="shared" si="61"/>
        <v>0</v>
      </c>
      <c r="DC10" s="292">
        <f t="shared" si="62"/>
        <v>3089</v>
      </c>
      <c r="DD10" s="292">
        <f t="shared" si="63"/>
        <v>68</v>
      </c>
      <c r="DE10" s="292">
        <f t="shared" si="64"/>
        <v>0</v>
      </c>
      <c r="DF10" s="292">
        <f t="shared" si="65"/>
        <v>0</v>
      </c>
      <c r="DG10" s="292">
        <f t="shared" si="66"/>
        <v>257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74164</v>
      </c>
      <c r="E11" s="292">
        <f t="shared" si="1"/>
        <v>54924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46411</v>
      </c>
      <c r="K11" s="292">
        <v>0</v>
      </c>
      <c r="L11" s="292">
        <v>46411</v>
      </c>
      <c r="M11" s="292">
        <v>0</v>
      </c>
      <c r="N11" s="292">
        <f t="shared" si="4"/>
        <v>1226</v>
      </c>
      <c r="O11" s="292">
        <v>0</v>
      </c>
      <c r="P11" s="292">
        <v>1226</v>
      </c>
      <c r="Q11" s="292">
        <v>0</v>
      </c>
      <c r="R11" s="292">
        <f t="shared" si="5"/>
        <v>4407</v>
      </c>
      <c r="S11" s="292">
        <v>281</v>
      </c>
      <c r="T11" s="292">
        <v>4126</v>
      </c>
      <c r="U11" s="292">
        <v>0</v>
      </c>
      <c r="V11" s="292">
        <f t="shared" si="6"/>
        <v>248</v>
      </c>
      <c r="W11" s="292">
        <v>0</v>
      </c>
      <c r="X11" s="292">
        <v>248</v>
      </c>
      <c r="Y11" s="292">
        <v>0</v>
      </c>
      <c r="Z11" s="292">
        <f t="shared" si="7"/>
        <v>2632</v>
      </c>
      <c r="AA11" s="292">
        <v>0</v>
      </c>
      <c r="AB11" s="292">
        <v>2632</v>
      </c>
      <c r="AC11" s="292">
        <v>0</v>
      </c>
      <c r="AD11" s="292">
        <f t="shared" si="8"/>
        <v>14536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13674</v>
      </c>
      <c r="AJ11" s="292">
        <v>0</v>
      </c>
      <c r="AK11" s="292">
        <v>0</v>
      </c>
      <c r="AL11" s="292">
        <v>13674</v>
      </c>
      <c r="AM11" s="292">
        <f t="shared" si="11"/>
        <v>707</v>
      </c>
      <c r="AN11" s="292">
        <v>0</v>
      </c>
      <c r="AO11" s="292">
        <v>0</v>
      </c>
      <c r="AP11" s="292">
        <v>707</v>
      </c>
      <c r="AQ11" s="292">
        <f t="shared" si="12"/>
        <v>144</v>
      </c>
      <c r="AR11" s="292">
        <v>0</v>
      </c>
      <c r="AS11" s="292">
        <v>0</v>
      </c>
      <c r="AT11" s="292">
        <v>144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11</v>
      </c>
      <c r="AZ11" s="292">
        <v>0</v>
      </c>
      <c r="BA11" s="292">
        <v>0</v>
      </c>
      <c r="BB11" s="292">
        <v>11</v>
      </c>
      <c r="BC11" s="292">
        <f t="shared" si="15"/>
        <v>4704</v>
      </c>
      <c r="BD11" s="292">
        <f t="shared" si="16"/>
        <v>4125</v>
      </c>
      <c r="BE11" s="292">
        <v>0</v>
      </c>
      <c r="BF11" s="292">
        <v>2873</v>
      </c>
      <c r="BG11" s="292">
        <v>436</v>
      </c>
      <c r="BH11" s="292">
        <v>803</v>
      </c>
      <c r="BI11" s="292">
        <v>0</v>
      </c>
      <c r="BJ11" s="292">
        <v>13</v>
      </c>
      <c r="BK11" s="292">
        <f t="shared" si="18"/>
        <v>579</v>
      </c>
      <c r="BL11" s="292">
        <v>0</v>
      </c>
      <c r="BM11" s="292">
        <v>500</v>
      </c>
      <c r="BN11" s="292">
        <v>0</v>
      </c>
      <c r="BO11" s="292">
        <v>79</v>
      </c>
      <c r="BP11" s="292">
        <v>0</v>
      </c>
      <c r="BQ11" s="292">
        <v>0</v>
      </c>
      <c r="BR11" s="292">
        <f t="shared" si="41"/>
        <v>59049</v>
      </c>
      <c r="BS11" s="292">
        <f t="shared" si="42"/>
        <v>0</v>
      </c>
      <c r="BT11" s="292">
        <f t="shared" si="43"/>
        <v>49284</v>
      </c>
      <c r="BU11" s="292">
        <f t="shared" si="44"/>
        <v>1662</v>
      </c>
      <c r="BV11" s="292">
        <f t="shared" si="45"/>
        <v>5210</v>
      </c>
      <c r="BW11" s="292">
        <f t="shared" si="46"/>
        <v>248</v>
      </c>
      <c r="BX11" s="292">
        <f t="shared" si="47"/>
        <v>2645</v>
      </c>
      <c r="BY11" s="292">
        <f t="shared" si="21"/>
        <v>54924</v>
      </c>
      <c r="BZ11" s="292">
        <f t="shared" si="22"/>
        <v>0</v>
      </c>
      <c r="CA11" s="292">
        <f t="shared" si="23"/>
        <v>46411</v>
      </c>
      <c r="CB11" s="292">
        <f t="shared" si="24"/>
        <v>1226</v>
      </c>
      <c r="CC11" s="292">
        <f t="shared" si="25"/>
        <v>4407</v>
      </c>
      <c r="CD11" s="292">
        <f t="shared" si="26"/>
        <v>248</v>
      </c>
      <c r="CE11" s="292">
        <f t="shared" si="27"/>
        <v>2632</v>
      </c>
      <c r="CF11" s="292">
        <f t="shared" si="28"/>
        <v>4125</v>
      </c>
      <c r="CG11" s="292">
        <f t="shared" si="48"/>
        <v>0</v>
      </c>
      <c r="CH11" s="292">
        <f t="shared" si="49"/>
        <v>2873</v>
      </c>
      <c r="CI11" s="292">
        <f t="shared" si="50"/>
        <v>436</v>
      </c>
      <c r="CJ11" s="292">
        <f t="shared" si="51"/>
        <v>803</v>
      </c>
      <c r="CK11" s="292">
        <f t="shared" si="52"/>
        <v>0</v>
      </c>
      <c r="CL11" s="292">
        <f t="shared" si="53"/>
        <v>13</v>
      </c>
      <c r="CM11" s="292">
        <f t="shared" si="54"/>
        <v>15115</v>
      </c>
      <c r="CN11" s="292">
        <f t="shared" si="55"/>
        <v>0</v>
      </c>
      <c r="CO11" s="292">
        <f t="shared" si="56"/>
        <v>14174</v>
      </c>
      <c r="CP11" s="292">
        <f t="shared" si="57"/>
        <v>707</v>
      </c>
      <c r="CQ11" s="292">
        <f t="shared" si="58"/>
        <v>223</v>
      </c>
      <c r="CR11" s="292">
        <f t="shared" si="59"/>
        <v>0</v>
      </c>
      <c r="CS11" s="292">
        <f t="shared" si="60"/>
        <v>11</v>
      </c>
      <c r="CT11" s="292">
        <f t="shared" si="31"/>
        <v>14536</v>
      </c>
      <c r="CU11" s="292">
        <f t="shared" si="32"/>
        <v>0</v>
      </c>
      <c r="CV11" s="292">
        <f t="shared" si="33"/>
        <v>13674</v>
      </c>
      <c r="CW11" s="292">
        <f t="shared" si="34"/>
        <v>707</v>
      </c>
      <c r="CX11" s="292">
        <f t="shared" si="35"/>
        <v>144</v>
      </c>
      <c r="CY11" s="292">
        <f t="shared" si="36"/>
        <v>0</v>
      </c>
      <c r="CZ11" s="292">
        <f t="shared" si="37"/>
        <v>11</v>
      </c>
      <c r="DA11" s="292">
        <f t="shared" si="38"/>
        <v>579</v>
      </c>
      <c r="DB11" s="292">
        <f t="shared" si="61"/>
        <v>0</v>
      </c>
      <c r="DC11" s="292">
        <f t="shared" si="62"/>
        <v>500</v>
      </c>
      <c r="DD11" s="292">
        <f t="shared" si="63"/>
        <v>0</v>
      </c>
      <c r="DE11" s="292">
        <f t="shared" si="64"/>
        <v>79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10</v>
      </c>
      <c r="DJ11" s="292">
        <v>10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78088</v>
      </c>
      <c r="E12" s="292">
        <f t="shared" si="1"/>
        <v>50319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45457</v>
      </c>
      <c r="K12" s="292">
        <v>0</v>
      </c>
      <c r="L12" s="292">
        <v>45457</v>
      </c>
      <c r="M12" s="292">
        <v>0</v>
      </c>
      <c r="N12" s="292">
        <f t="shared" si="4"/>
        <v>1399</v>
      </c>
      <c r="O12" s="292">
        <v>52</v>
      </c>
      <c r="P12" s="292">
        <v>1347</v>
      </c>
      <c r="Q12" s="292">
        <v>0</v>
      </c>
      <c r="R12" s="292">
        <f t="shared" si="5"/>
        <v>2278</v>
      </c>
      <c r="S12" s="292">
        <v>0</v>
      </c>
      <c r="T12" s="292">
        <v>2278</v>
      </c>
      <c r="U12" s="292">
        <v>0</v>
      </c>
      <c r="V12" s="292">
        <f t="shared" si="6"/>
        <v>82</v>
      </c>
      <c r="W12" s="292">
        <v>0</v>
      </c>
      <c r="X12" s="292">
        <v>82</v>
      </c>
      <c r="Y12" s="292">
        <v>0</v>
      </c>
      <c r="Z12" s="292">
        <f t="shared" si="7"/>
        <v>1103</v>
      </c>
      <c r="AA12" s="292">
        <v>0</v>
      </c>
      <c r="AB12" s="292">
        <v>1103</v>
      </c>
      <c r="AC12" s="292">
        <v>0</v>
      </c>
      <c r="AD12" s="292">
        <f t="shared" si="8"/>
        <v>18121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17415</v>
      </c>
      <c r="AJ12" s="292">
        <v>0</v>
      </c>
      <c r="AK12" s="292">
        <v>0</v>
      </c>
      <c r="AL12" s="292">
        <v>17415</v>
      </c>
      <c r="AM12" s="292">
        <f t="shared" si="11"/>
        <v>195</v>
      </c>
      <c r="AN12" s="292">
        <v>0</v>
      </c>
      <c r="AO12" s="292">
        <v>0</v>
      </c>
      <c r="AP12" s="292">
        <v>195</v>
      </c>
      <c r="AQ12" s="292">
        <f t="shared" si="12"/>
        <v>503</v>
      </c>
      <c r="AR12" s="292">
        <v>0</v>
      </c>
      <c r="AS12" s="292">
        <v>0</v>
      </c>
      <c r="AT12" s="292">
        <v>503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8</v>
      </c>
      <c r="AZ12" s="292">
        <v>0</v>
      </c>
      <c r="BA12" s="292">
        <v>0</v>
      </c>
      <c r="BB12" s="292">
        <v>8</v>
      </c>
      <c r="BC12" s="292">
        <f t="shared" si="15"/>
        <v>9648</v>
      </c>
      <c r="BD12" s="292">
        <f t="shared" si="16"/>
        <v>2624</v>
      </c>
      <c r="BE12" s="292">
        <v>0</v>
      </c>
      <c r="BF12" s="292">
        <v>983</v>
      </c>
      <c r="BG12" s="292">
        <v>165</v>
      </c>
      <c r="BH12" s="292">
        <v>399</v>
      </c>
      <c r="BI12" s="292">
        <v>0</v>
      </c>
      <c r="BJ12" s="292">
        <v>1077</v>
      </c>
      <c r="BK12" s="292">
        <f t="shared" si="18"/>
        <v>7024</v>
      </c>
      <c r="BL12" s="292">
        <v>0</v>
      </c>
      <c r="BM12" s="292">
        <v>4544</v>
      </c>
      <c r="BN12" s="292">
        <v>104</v>
      </c>
      <c r="BO12" s="292">
        <v>1960</v>
      </c>
      <c r="BP12" s="292">
        <v>0</v>
      </c>
      <c r="BQ12" s="292">
        <v>416</v>
      </c>
      <c r="BR12" s="292">
        <f t="shared" si="41"/>
        <v>52943</v>
      </c>
      <c r="BS12" s="292">
        <f t="shared" si="42"/>
        <v>0</v>
      </c>
      <c r="BT12" s="292">
        <f t="shared" si="43"/>
        <v>46440</v>
      </c>
      <c r="BU12" s="292">
        <f t="shared" si="44"/>
        <v>1564</v>
      </c>
      <c r="BV12" s="292">
        <f t="shared" si="45"/>
        <v>2677</v>
      </c>
      <c r="BW12" s="292">
        <f t="shared" si="46"/>
        <v>82</v>
      </c>
      <c r="BX12" s="292">
        <f t="shared" si="47"/>
        <v>2180</v>
      </c>
      <c r="BY12" s="292">
        <f t="shared" si="21"/>
        <v>50319</v>
      </c>
      <c r="BZ12" s="292">
        <f t="shared" si="22"/>
        <v>0</v>
      </c>
      <c r="CA12" s="292">
        <f t="shared" si="23"/>
        <v>45457</v>
      </c>
      <c r="CB12" s="292">
        <f t="shared" si="24"/>
        <v>1399</v>
      </c>
      <c r="CC12" s="292">
        <f t="shared" si="25"/>
        <v>2278</v>
      </c>
      <c r="CD12" s="292">
        <f t="shared" si="26"/>
        <v>82</v>
      </c>
      <c r="CE12" s="292">
        <f t="shared" si="27"/>
        <v>1103</v>
      </c>
      <c r="CF12" s="292">
        <f t="shared" si="28"/>
        <v>2624</v>
      </c>
      <c r="CG12" s="292">
        <f t="shared" si="48"/>
        <v>0</v>
      </c>
      <c r="CH12" s="292">
        <f t="shared" si="49"/>
        <v>983</v>
      </c>
      <c r="CI12" s="292">
        <f t="shared" si="50"/>
        <v>165</v>
      </c>
      <c r="CJ12" s="292">
        <f t="shared" si="51"/>
        <v>399</v>
      </c>
      <c r="CK12" s="292">
        <f t="shared" si="52"/>
        <v>0</v>
      </c>
      <c r="CL12" s="292">
        <f t="shared" si="53"/>
        <v>1077</v>
      </c>
      <c r="CM12" s="292">
        <f t="shared" si="54"/>
        <v>25145</v>
      </c>
      <c r="CN12" s="292">
        <f t="shared" si="55"/>
        <v>0</v>
      </c>
      <c r="CO12" s="292">
        <f t="shared" si="56"/>
        <v>21959</v>
      </c>
      <c r="CP12" s="292">
        <f t="shared" si="57"/>
        <v>299</v>
      </c>
      <c r="CQ12" s="292">
        <f t="shared" si="58"/>
        <v>2463</v>
      </c>
      <c r="CR12" s="292">
        <f t="shared" si="59"/>
        <v>0</v>
      </c>
      <c r="CS12" s="292">
        <f t="shared" si="60"/>
        <v>424</v>
      </c>
      <c r="CT12" s="292">
        <f t="shared" si="31"/>
        <v>18121</v>
      </c>
      <c r="CU12" s="292">
        <f t="shared" si="32"/>
        <v>0</v>
      </c>
      <c r="CV12" s="292">
        <f t="shared" si="33"/>
        <v>17415</v>
      </c>
      <c r="CW12" s="292">
        <f t="shared" si="34"/>
        <v>195</v>
      </c>
      <c r="CX12" s="292">
        <f t="shared" si="35"/>
        <v>503</v>
      </c>
      <c r="CY12" s="292">
        <f t="shared" si="36"/>
        <v>0</v>
      </c>
      <c r="CZ12" s="292">
        <f t="shared" si="37"/>
        <v>8</v>
      </c>
      <c r="DA12" s="292">
        <f t="shared" si="38"/>
        <v>7024</v>
      </c>
      <c r="DB12" s="292">
        <f t="shared" si="61"/>
        <v>0</v>
      </c>
      <c r="DC12" s="292">
        <f t="shared" si="62"/>
        <v>4544</v>
      </c>
      <c r="DD12" s="292">
        <f t="shared" si="63"/>
        <v>104</v>
      </c>
      <c r="DE12" s="292">
        <f t="shared" si="64"/>
        <v>1960</v>
      </c>
      <c r="DF12" s="292">
        <f t="shared" si="65"/>
        <v>0</v>
      </c>
      <c r="DG12" s="292">
        <f t="shared" si="66"/>
        <v>416</v>
      </c>
      <c r="DH12" s="292">
        <v>162</v>
      </c>
      <c r="DI12" s="292">
        <f t="shared" si="40"/>
        <v>40</v>
      </c>
      <c r="DJ12" s="292">
        <v>0</v>
      </c>
      <c r="DK12" s="292">
        <v>0</v>
      </c>
      <c r="DL12" s="292">
        <v>40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18939</v>
      </c>
      <c r="E13" s="292">
        <f t="shared" si="1"/>
        <v>12613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10210</v>
      </c>
      <c r="K13" s="292">
        <v>64</v>
      </c>
      <c r="L13" s="292">
        <v>10146</v>
      </c>
      <c r="M13" s="292">
        <v>0</v>
      </c>
      <c r="N13" s="292">
        <f t="shared" si="4"/>
        <v>481</v>
      </c>
      <c r="O13" s="292">
        <v>17</v>
      </c>
      <c r="P13" s="292">
        <v>464</v>
      </c>
      <c r="Q13" s="292">
        <v>0</v>
      </c>
      <c r="R13" s="292">
        <f t="shared" si="5"/>
        <v>1922</v>
      </c>
      <c r="S13" s="292">
        <v>1</v>
      </c>
      <c r="T13" s="292">
        <v>1921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0</v>
      </c>
      <c r="AA13" s="292">
        <v>0</v>
      </c>
      <c r="AB13" s="292">
        <v>0</v>
      </c>
      <c r="AC13" s="292">
        <v>0</v>
      </c>
      <c r="AD13" s="292">
        <f t="shared" si="8"/>
        <v>2421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2337</v>
      </c>
      <c r="AJ13" s="292">
        <v>0</v>
      </c>
      <c r="AK13" s="292">
        <v>0</v>
      </c>
      <c r="AL13" s="292">
        <v>2337</v>
      </c>
      <c r="AM13" s="292">
        <f t="shared" si="11"/>
        <v>84</v>
      </c>
      <c r="AN13" s="292">
        <v>0</v>
      </c>
      <c r="AO13" s="292">
        <v>0</v>
      </c>
      <c r="AP13" s="292">
        <v>84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3905</v>
      </c>
      <c r="BD13" s="292">
        <f t="shared" si="16"/>
        <v>1340</v>
      </c>
      <c r="BE13" s="292">
        <v>0</v>
      </c>
      <c r="BF13" s="292">
        <v>1137</v>
      </c>
      <c r="BG13" s="292">
        <v>203</v>
      </c>
      <c r="BH13" s="292">
        <v>0</v>
      </c>
      <c r="BI13" s="292">
        <v>0</v>
      </c>
      <c r="BJ13" s="292">
        <v>0</v>
      </c>
      <c r="BK13" s="292">
        <f t="shared" si="18"/>
        <v>2565</v>
      </c>
      <c r="BL13" s="292">
        <v>0</v>
      </c>
      <c r="BM13" s="292">
        <v>2484</v>
      </c>
      <c r="BN13" s="292">
        <v>81</v>
      </c>
      <c r="BO13" s="292">
        <v>0</v>
      </c>
      <c r="BP13" s="292">
        <v>0</v>
      </c>
      <c r="BQ13" s="292">
        <v>0</v>
      </c>
      <c r="BR13" s="292">
        <f t="shared" si="41"/>
        <v>13953</v>
      </c>
      <c r="BS13" s="292">
        <f t="shared" si="42"/>
        <v>0</v>
      </c>
      <c r="BT13" s="292">
        <f t="shared" si="43"/>
        <v>11347</v>
      </c>
      <c r="BU13" s="292">
        <f t="shared" si="44"/>
        <v>684</v>
      </c>
      <c r="BV13" s="292">
        <f t="shared" si="45"/>
        <v>1922</v>
      </c>
      <c r="BW13" s="292">
        <f t="shared" si="46"/>
        <v>0</v>
      </c>
      <c r="BX13" s="292">
        <f t="shared" si="47"/>
        <v>0</v>
      </c>
      <c r="BY13" s="292">
        <f t="shared" si="21"/>
        <v>12613</v>
      </c>
      <c r="BZ13" s="292">
        <f t="shared" si="22"/>
        <v>0</v>
      </c>
      <c r="CA13" s="292">
        <f t="shared" si="23"/>
        <v>10210</v>
      </c>
      <c r="CB13" s="292">
        <f t="shared" si="24"/>
        <v>481</v>
      </c>
      <c r="CC13" s="292">
        <f t="shared" si="25"/>
        <v>1922</v>
      </c>
      <c r="CD13" s="292">
        <f t="shared" si="26"/>
        <v>0</v>
      </c>
      <c r="CE13" s="292">
        <f t="shared" si="27"/>
        <v>0</v>
      </c>
      <c r="CF13" s="292">
        <f t="shared" si="28"/>
        <v>1340</v>
      </c>
      <c r="CG13" s="292">
        <f t="shared" si="48"/>
        <v>0</v>
      </c>
      <c r="CH13" s="292">
        <f t="shared" si="49"/>
        <v>1137</v>
      </c>
      <c r="CI13" s="292">
        <f t="shared" si="50"/>
        <v>203</v>
      </c>
      <c r="CJ13" s="292">
        <f t="shared" si="51"/>
        <v>0</v>
      </c>
      <c r="CK13" s="292">
        <f t="shared" si="52"/>
        <v>0</v>
      </c>
      <c r="CL13" s="292">
        <f t="shared" si="53"/>
        <v>0</v>
      </c>
      <c r="CM13" s="292">
        <f t="shared" si="54"/>
        <v>4986</v>
      </c>
      <c r="CN13" s="292">
        <f t="shared" si="55"/>
        <v>0</v>
      </c>
      <c r="CO13" s="292">
        <f t="shared" si="56"/>
        <v>4821</v>
      </c>
      <c r="CP13" s="292">
        <f t="shared" si="57"/>
        <v>165</v>
      </c>
      <c r="CQ13" s="292">
        <f t="shared" si="58"/>
        <v>0</v>
      </c>
      <c r="CR13" s="292">
        <f t="shared" si="59"/>
        <v>0</v>
      </c>
      <c r="CS13" s="292">
        <f t="shared" si="60"/>
        <v>0</v>
      </c>
      <c r="CT13" s="292">
        <f t="shared" si="31"/>
        <v>2421</v>
      </c>
      <c r="CU13" s="292">
        <f t="shared" si="32"/>
        <v>0</v>
      </c>
      <c r="CV13" s="292">
        <f t="shared" si="33"/>
        <v>2337</v>
      </c>
      <c r="CW13" s="292">
        <f t="shared" si="34"/>
        <v>84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2565</v>
      </c>
      <c r="DB13" s="292">
        <f t="shared" si="61"/>
        <v>0</v>
      </c>
      <c r="DC13" s="292">
        <f t="shared" si="62"/>
        <v>2484</v>
      </c>
      <c r="DD13" s="292">
        <f t="shared" si="63"/>
        <v>81</v>
      </c>
      <c r="DE13" s="292">
        <f t="shared" si="64"/>
        <v>0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25907</v>
      </c>
      <c r="E14" s="292">
        <f t="shared" si="1"/>
        <v>18877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14978</v>
      </c>
      <c r="K14" s="292">
        <v>0</v>
      </c>
      <c r="L14" s="292">
        <v>14918</v>
      </c>
      <c r="M14" s="292">
        <v>60</v>
      </c>
      <c r="N14" s="292">
        <f t="shared" si="4"/>
        <v>461</v>
      </c>
      <c r="O14" s="292">
        <v>0</v>
      </c>
      <c r="P14" s="292">
        <v>461</v>
      </c>
      <c r="Q14" s="292">
        <v>0</v>
      </c>
      <c r="R14" s="292">
        <f t="shared" si="5"/>
        <v>3405</v>
      </c>
      <c r="S14" s="292">
        <v>0</v>
      </c>
      <c r="T14" s="292">
        <v>3375</v>
      </c>
      <c r="U14" s="292">
        <v>30</v>
      </c>
      <c r="V14" s="292">
        <f t="shared" si="6"/>
        <v>32</v>
      </c>
      <c r="W14" s="292">
        <v>0</v>
      </c>
      <c r="X14" s="292">
        <v>32</v>
      </c>
      <c r="Y14" s="292">
        <v>0</v>
      </c>
      <c r="Z14" s="292">
        <f t="shared" si="7"/>
        <v>1</v>
      </c>
      <c r="AA14" s="292">
        <v>0</v>
      </c>
      <c r="AB14" s="292">
        <v>0</v>
      </c>
      <c r="AC14" s="292">
        <v>1</v>
      </c>
      <c r="AD14" s="292">
        <f t="shared" si="8"/>
        <v>5342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5315</v>
      </c>
      <c r="AJ14" s="292">
        <v>0</v>
      </c>
      <c r="AK14" s="292">
        <v>0</v>
      </c>
      <c r="AL14" s="292">
        <v>5315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26</v>
      </c>
      <c r="AR14" s="292">
        <v>0</v>
      </c>
      <c r="AS14" s="292">
        <v>0</v>
      </c>
      <c r="AT14" s="292">
        <v>26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1</v>
      </c>
      <c r="AZ14" s="292">
        <v>0</v>
      </c>
      <c r="BA14" s="292">
        <v>0</v>
      </c>
      <c r="BB14" s="292">
        <v>1</v>
      </c>
      <c r="BC14" s="292">
        <f t="shared" si="15"/>
        <v>1688</v>
      </c>
      <c r="BD14" s="292">
        <f t="shared" si="16"/>
        <v>1056</v>
      </c>
      <c r="BE14" s="292">
        <v>0</v>
      </c>
      <c r="BF14" s="292">
        <v>596</v>
      </c>
      <c r="BG14" s="292">
        <v>15</v>
      </c>
      <c r="BH14" s="292">
        <v>367</v>
      </c>
      <c r="BI14" s="292">
        <v>0</v>
      </c>
      <c r="BJ14" s="292">
        <v>78</v>
      </c>
      <c r="BK14" s="292">
        <f t="shared" si="18"/>
        <v>632</v>
      </c>
      <c r="BL14" s="292">
        <v>0</v>
      </c>
      <c r="BM14" s="292">
        <v>598</v>
      </c>
      <c r="BN14" s="292">
        <v>0</v>
      </c>
      <c r="BO14" s="292">
        <v>33</v>
      </c>
      <c r="BP14" s="292">
        <v>0</v>
      </c>
      <c r="BQ14" s="292">
        <v>1</v>
      </c>
      <c r="BR14" s="292">
        <f t="shared" si="41"/>
        <v>19933</v>
      </c>
      <c r="BS14" s="292">
        <f t="shared" si="42"/>
        <v>0</v>
      </c>
      <c r="BT14" s="292">
        <f t="shared" si="43"/>
        <v>15574</v>
      </c>
      <c r="BU14" s="292">
        <f t="shared" si="44"/>
        <v>476</v>
      </c>
      <c r="BV14" s="292">
        <f t="shared" si="45"/>
        <v>3772</v>
      </c>
      <c r="BW14" s="292">
        <f t="shared" si="46"/>
        <v>32</v>
      </c>
      <c r="BX14" s="292">
        <f t="shared" si="47"/>
        <v>79</v>
      </c>
      <c r="BY14" s="292">
        <f t="shared" si="21"/>
        <v>18877</v>
      </c>
      <c r="BZ14" s="292">
        <f t="shared" si="22"/>
        <v>0</v>
      </c>
      <c r="CA14" s="292">
        <f t="shared" si="23"/>
        <v>14978</v>
      </c>
      <c r="CB14" s="292">
        <f t="shared" si="24"/>
        <v>461</v>
      </c>
      <c r="CC14" s="292">
        <f t="shared" si="25"/>
        <v>3405</v>
      </c>
      <c r="CD14" s="292">
        <f t="shared" si="26"/>
        <v>32</v>
      </c>
      <c r="CE14" s="292">
        <f t="shared" si="27"/>
        <v>1</v>
      </c>
      <c r="CF14" s="292">
        <f t="shared" si="28"/>
        <v>1056</v>
      </c>
      <c r="CG14" s="292">
        <f t="shared" si="48"/>
        <v>0</v>
      </c>
      <c r="CH14" s="292">
        <f t="shared" si="49"/>
        <v>596</v>
      </c>
      <c r="CI14" s="292">
        <f t="shared" si="50"/>
        <v>15</v>
      </c>
      <c r="CJ14" s="292">
        <f t="shared" si="51"/>
        <v>367</v>
      </c>
      <c r="CK14" s="292">
        <f t="shared" si="52"/>
        <v>0</v>
      </c>
      <c r="CL14" s="292">
        <f t="shared" si="53"/>
        <v>78</v>
      </c>
      <c r="CM14" s="292">
        <f t="shared" si="54"/>
        <v>5974</v>
      </c>
      <c r="CN14" s="292">
        <f t="shared" si="55"/>
        <v>0</v>
      </c>
      <c r="CO14" s="292">
        <f t="shared" si="56"/>
        <v>5913</v>
      </c>
      <c r="CP14" s="292">
        <f t="shared" si="57"/>
        <v>0</v>
      </c>
      <c r="CQ14" s="292">
        <f t="shared" si="58"/>
        <v>59</v>
      </c>
      <c r="CR14" s="292">
        <f t="shared" si="59"/>
        <v>0</v>
      </c>
      <c r="CS14" s="292">
        <f t="shared" si="60"/>
        <v>2</v>
      </c>
      <c r="CT14" s="292">
        <f t="shared" si="31"/>
        <v>5342</v>
      </c>
      <c r="CU14" s="292">
        <f t="shared" si="32"/>
        <v>0</v>
      </c>
      <c r="CV14" s="292">
        <f t="shared" si="33"/>
        <v>5315</v>
      </c>
      <c r="CW14" s="292">
        <f t="shared" si="34"/>
        <v>0</v>
      </c>
      <c r="CX14" s="292">
        <f t="shared" si="35"/>
        <v>26</v>
      </c>
      <c r="CY14" s="292">
        <f t="shared" si="36"/>
        <v>0</v>
      </c>
      <c r="CZ14" s="292">
        <f t="shared" si="37"/>
        <v>1</v>
      </c>
      <c r="DA14" s="292">
        <f t="shared" si="38"/>
        <v>632</v>
      </c>
      <c r="DB14" s="292">
        <f t="shared" si="61"/>
        <v>0</v>
      </c>
      <c r="DC14" s="292">
        <f t="shared" si="62"/>
        <v>598</v>
      </c>
      <c r="DD14" s="292">
        <f t="shared" si="63"/>
        <v>0</v>
      </c>
      <c r="DE14" s="292">
        <f t="shared" si="64"/>
        <v>33</v>
      </c>
      <c r="DF14" s="292">
        <f t="shared" si="65"/>
        <v>0</v>
      </c>
      <c r="DG14" s="292">
        <f t="shared" si="66"/>
        <v>1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30410</v>
      </c>
      <c r="E15" s="292">
        <f t="shared" si="1"/>
        <v>19568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17712</v>
      </c>
      <c r="K15" s="292">
        <v>4015</v>
      </c>
      <c r="L15" s="292">
        <v>13697</v>
      </c>
      <c r="M15" s="292">
        <v>0</v>
      </c>
      <c r="N15" s="292">
        <f t="shared" si="4"/>
        <v>1158</v>
      </c>
      <c r="O15" s="292">
        <v>0</v>
      </c>
      <c r="P15" s="292">
        <v>1158</v>
      </c>
      <c r="Q15" s="292">
        <v>0</v>
      </c>
      <c r="R15" s="292">
        <f t="shared" si="5"/>
        <v>513</v>
      </c>
      <c r="S15" s="292">
        <v>0</v>
      </c>
      <c r="T15" s="292">
        <v>513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185</v>
      </c>
      <c r="AA15" s="292">
        <v>93</v>
      </c>
      <c r="AB15" s="292">
        <v>92</v>
      </c>
      <c r="AC15" s="292">
        <v>0</v>
      </c>
      <c r="AD15" s="292">
        <f t="shared" si="8"/>
        <v>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0</v>
      </c>
      <c r="AJ15" s="292">
        <v>0</v>
      </c>
      <c r="AK15" s="292">
        <v>0</v>
      </c>
      <c r="AL15" s="292">
        <v>0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10842</v>
      </c>
      <c r="BD15" s="292">
        <f t="shared" si="16"/>
        <v>990</v>
      </c>
      <c r="BE15" s="292">
        <v>0</v>
      </c>
      <c r="BF15" s="292">
        <v>863</v>
      </c>
      <c r="BG15" s="292">
        <v>118</v>
      </c>
      <c r="BH15" s="292">
        <v>0</v>
      </c>
      <c r="BI15" s="292">
        <v>0</v>
      </c>
      <c r="BJ15" s="292">
        <v>9</v>
      </c>
      <c r="BK15" s="292">
        <f t="shared" si="18"/>
        <v>9852</v>
      </c>
      <c r="BL15" s="292">
        <v>0</v>
      </c>
      <c r="BM15" s="292">
        <v>9618</v>
      </c>
      <c r="BN15" s="292">
        <v>234</v>
      </c>
      <c r="BO15" s="292">
        <v>0</v>
      </c>
      <c r="BP15" s="292">
        <v>0</v>
      </c>
      <c r="BQ15" s="292">
        <v>0</v>
      </c>
      <c r="BR15" s="292">
        <f t="shared" si="41"/>
        <v>20558</v>
      </c>
      <c r="BS15" s="292">
        <f t="shared" si="42"/>
        <v>0</v>
      </c>
      <c r="BT15" s="292">
        <f t="shared" si="43"/>
        <v>18575</v>
      </c>
      <c r="BU15" s="292">
        <f t="shared" si="44"/>
        <v>1276</v>
      </c>
      <c r="BV15" s="292">
        <f t="shared" si="45"/>
        <v>513</v>
      </c>
      <c r="BW15" s="292">
        <f t="shared" si="46"/>
        <v>0</v>
      </c>
      <c r="BX15" s="292">
        <f t="shared" si="47"/>
        <v>194</v>
      </c>
      <c r="BY15" s="292">
        <f t="shared" si="21"/>
        <v>19568</v>
      </c>
      <c r="BZ15" s="292">
        <f t="shared" si="22"/>
        <v>0</v>
      </c>
      <c r="CA15" s="292">
        <f t="shared" si="23"/>
        <v>17712</v>
      </c>
      <c r="CB15" s="292">
        <f t="shared" si="24"/>
        <v>1158</v>
      </c>
      <c r="CC15" s="292">
        <f t="shared" si="25"/>
        <v>513</v>
      </c>
      <c r="CD15" s="292">
        <f t="shared" si="26"/>
        <v>0</v>
      </c>
      <c r="CE15" s="292">
        <f t="shared" si="27"/>
        <v>185</v>
      </c>
      <c r="CF15" s="292">
        <f t="shared" si="28"/>
        <v>990</v>
      </c>
      <c r="CG15" s="292">
        <f t="shared" si="48"/>
        <v>0</v>
      </c>
      <c r="CH15" s="292">
        <f t="shared" si="49"/>
        <v>863</v>
      </c>
      <c r="CI15" s="292">
        <f t="shared" si="50"/>
        <v>118</v>
      </c>
      <c r="CJ15" s="292">
        <f t="shared" si="51"/>
        <v>0</v>
      </c>
      <c r="CK15" s="292">
        <f t="shared" si="52"/>
        <v>0</v>
      </c>
      <c r="CL15" s="292">
        <f t="shared" si="53"/>
        <v>9</v>
      </c>
      <c r="CM15" s="292">
        <f t="shared" si="54"/>
        <v>9852</v>
      </c>
      <c r="CN15" s="292">
        <f t="shared" si="55"/>
        <v>0</v>
      </c>
      <c r="CO15" s="292">
        <f t="shared" si="56"/>
        <v>9618</v>
      </c>
      <c r="CP15" s="292">
        <f t="shared" si="57"/>
        <v>234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0</v>
      </c>
      <c r="CU15" s="292">
        <f t="shared" si="32"/>
        <v>0</v>
      </c>
      <c r="CV15" s="292">
        <f t="shared" si="33"/>
        <v>0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9852</v>
      </c>
      <c r="DB15" s="292">
        <f t="shared" si="61"/>
        <v>0</v>
      </c>
      <c r="DC15" s="292">
        <f t="shared" si="62"/>
        <v>9618</v>
      </c>
      <c r="DD15" s="292">
        <f t="shared" si="63"/>
        <v>234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26837</v>
      </c>
      <c r="E16" s="292">
        <f t="shared" si="1"/>
        <v>16259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14458</v>
      </c>
      <c r="K16" s="292">
        <v>7</v>
      </c>
      <c r="L16" s="292">
        <v>14451</v>
      </c>
      <c r="M16" s="292">
        <v>0</v>
      </c>
      <c r="N16" s="292">
        <f t="shared" si="4"/>
        <v>557</v>
      </c>
      <c r="O16" s="292">
        <v>0</v>
      </c>
      <c r="P16" s="292">
        <v>557</v>
      </c>
      <c r="Q16" s="292">
        <v>0</v>
      </c>
      <c r="R16" s="292">
        <f t="shared" si="5"/>
        <v>1231</v>
      </c>
      <c r="S16" s="292">
        <v>549</v>
      </c>
      <c r="T16" s="292">
        <v>682</v>
      </c>
      <c r="U16" s="292">
        <v>0</v>
      </c>
      <c r="V16" s="292">
        <f t="shared" si="6"/>
        <v>2</v>
      </c>
      <c r="W16" s="292">
        <v>0</v>
      </c>
      <c r="X16" s="292">
        <v>2</v>
      </c>
      <c r="Y16" s="292">
        <v>0</v>
      </c>
      <c r="Z16" s="292">
        <f t="shared" si="7"/>
        <v>11</v>
      </c>
      <c r="AA16" s="292">
        <v>11</v>
      </c>
      <c r="AB16" s="292">
        <v>0</v>
      </c>
      <c r="AC16" s="292">
        <v>0</v>
      </c>
      <c r="AD16" s="292">
        <f t="shared" si="8"/>
        <v>5167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5143</v>
      </c>
      <c r="AJ16" s="292">
        <v>0</v>
      </c>
      <c r="AK16" s="292">
        <v>0</v>
      </c>
      <c r="AL16" s="292">
        <v>5143</v>
      </c>
      <c r="AM16" s="292">
        <f t="shared" si="11"/>
        <v>24</v>
      </c>
      <c r="AN16" s="292">
        <v>0</v>
      </c>
      <c r="AO16" s="292">
        <v>0</v>
      </c>
      <c r="AP16" s="292">
        <v>24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5411</v>
      </c>
      <c r="BD16" s="292">
        <f t="shared" si="16"/>
        <v>4666</v>
      </c>
      <c r="BE16" s="292">
        <v>0</v>
      </c>
      <c r="BF16" s="292">
        <v>3251</v>
      </c>
      <c r="BG16" s="292">
        <v>461</v>
      </c>
      <c r="BH16" s="292">
        <v>0</v>
      </c>
      <c r="BI16" s="292">
        <v>0</v>
      </c>
      <c r="BJ16" s="292">
        <v>954</v>
      </c>
      <c r="BK16" s="292">
        <f t="shared" si="18"/>
        <v>745</v>
      </c>
      <c r="BL16" s="292">
        <v>0</v>
      </c>
      <c r="BM16" s="292">
        <v>715</v>
      </c>
      <c r="BN16" s="292">
        <v>10</v>
      </c>
      <c r="BO16" s="292">
        <v>0</v>
      </c>
      <c r="BP16" s="292">
        <v>0</v>
      </c>
      <c r="BQ16" s="292">
        <v>20</v>
      </c>
      <c r="BR16" s="292">
        <f t="shared" si="41"/>
        <v>20925</v>
      </c>
      <c r="BS16" s="292">
        <f t="shared" si="42"/>
        <v>0</v>
      </c>
      <c r="BT16" s="292">
        <f t="shared" si="43"/>
        <v>17709</v>
      </c>
      <c r="BU16" s="292">
        <f t="shared" si="44"/>
        <v>1018</v>
      </c>
      <c r="BV16" s="292">
        <f t="shared" si="45"/>
        <v>1231</v>
      </c>
      <c r="BW16" s="292">
        <f t="shared" si="46"/>
        <v>2</v>
      </c>
      <c r="BX16" s="292">
        <f t="shared" si="47"/>
        <v>965</v>
      </c>
      <c r="BY16" s="292">
        <f t="shared" si="21"/>
        <v>16259</v>
      </c>
      <c r="BZ16" s="292">
        <f t="shared" si="22"/>
        <v>0</v>
      </c>
      <c r="CA16" s="292">
        <f t="shared" si="23"/>
        <v>14458</v>
      </c>
      <c r="CB16" s="292">
        <f t="shared" si="24"/>
        <v>557</v>
      </c>
      <c r="CC16" s="292">
        <f t="shared" si="25"/>
        <v>1231</v>
      </c>
      <c r="CD16" s="292">
        <f t="shared" si="26"/>
        <v>2</v>
      </c>
      <c r="CE16" s="292">
        <f t="shared" si="27"/>
        <v>11</v>
      </c>
      <c r="CF16" s="292">
        <f t="shared" si="28"/>
        <v>4666</v>
      </c>
      <c r="CG16" s="292">
        <f t="shared" si="48"/>
        <v>0</v>
      </c>
      <c r="CH16" s="292">
        <f t="shared" si="49"/>
        <v>3251</v>
      </c>
      <c r="CI16" s="292">
        <f t="shared" si="50"/>
        <v>461</v>
      </c>
      <c r="CJ16" s="292">
        <f t="shared" si="51"/>
        <v>0</v>
      </c>
      <c r="CK16" s="292">
        <f t="shared" si="52"/>
        <v>0</v>
      </c>
      <c r="CL16" s="292">
        <f t="shared" si="53"/>
        <v>954</v>
      </c>
      <c r="CM16" s="292">
        <f t="shared" si="54"/>
        <v>5912</v>
      </c>
      <c r="CN16" s="292">
        <f t="shared" si="55"/>
        <v>0</v>
      </c>
      <c r="CO16" s="292">
        <f t="shared" si="56"/>
        <v>5858</v>
      </c>
      <c r="CP16" s="292">
        <f t="shared" si="57"/>
        <v>34</v>
      </c>
      <c r="CQ16" s="292">
        <f t="shared" si="58"/>
        <v>0</v>
      </c>
      <c r="CR16" s="292">
        <f t="shared" si="59"/>
        <v>0</v>
      </c>
      <c r="CS16" s="292">
        <f t="shared" si="60"/>
        <v>20</v>
      </c>
      <c r="CT16" s="292">
        <f t="shared" si="31"/>
        <v>5167</v>
      </c>
      <c r="CU16" s="292">
        <f t="shared" si="32"/>
        <v>0</v>
      </c>
      <c r="CV16" s="292">
        <f t="shared" si="33"/>
        <v>5143</v>
      </c>
      <c r="CW16" s="292">
        <f t="shared" si="34"/>
        <v>24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745</v>
      </c>
      <c r="DB16" s="292">
        <f t="shared" si="61"/>
        <v>0</v>
      </c>
      <c r="DC16" s="292">
        <f t="shared" si="62"/>
        <v>715</v>
      </c>
      <c r="DD16" s="292">
        <f t="shared" si="63"/>
        <v>10</v>
      </c>
      <c r="DE16" s="292">
        <f t="shared" si="64"/>
        <v>0</v>
      </c>
      <c r="DF16" s="292">
        <f t="shared" si="65"/>
        <v>0</v>
      </c>
      <c r="DG16" s="292">
        <f t="shared" si="66"/>
        <v>20</v>
      </c>
      <c r="DH16" s="292">
        <v>0</v>
      </c>
      <c r="DI16" s="292">
        <f t="shared" si="40"/>
        <v>1</v>
      </c>
      <c r="DJ16" s="292">
        <v>0</v>
      </c>
      <c r="DK16" s="292">
        <v>0</v>
      </c>
      <c r="DL16" s="292">
        <v>0</v>
      </c>
      <c r="DM16" s="292">
        <v>1</v>
      </c>
    </row>
    <row r="17" spans="1:117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16970</v>
      </c>
      <c r="E17" s="292">
        <f t="shared" si="1"/>
        <v>11586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9876</v>
      </c>
      <c r="K17" s="292">
        <v>0</v>
      </c>
      <c r="L17" s="292">
        <v>9876</v>
      </c>
      <c r="M17" s="292">
        <v>0</v>
      </c>
      <c r="N17" s="292">
        <f t="shared" si="4"/>
        <v>349</v>
      </c>
      <c r="O17" s="292">
        <v>0</v>
      </c>
      <c r="P17" s="292">
        <v>349</v>
      </c>
      <c r="Q17" s="292">
        <v>0</v>
      </c>
      <c r="R17" s="292">
        <f t="shared" si="5"/>
        <v>1361</v>
      </c>
      <c r="S17" s="292">
        <v>0</v>
      </c>
      <c r="T17" s="292">
        <v>1361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0</v>
      </c>
      <c r="AA17" s="292">
        <v>0</v>
      </c>
      <c r="AB17" s="292">
        <v>0</v>
      </c>
      <c r="AC17" s="292">
        <v>0</v>
      </c>
      <c r="AD17" s="292">
        <f t="shared" si="8"/>
        <v>3167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3120</v>
      </c>
      <c r="AJ17" s="292">
        <v>0</v>
      </c>
      <c r="AK17" s="292">
        <v>0</v>
      </c>
      <c r="AL17" s="292">
        <v>3120</v>
      </c>
      <c r="AM17" s="292">
        <f t="shared" si="11"/>
        <v>47</v>
      </c>
      <c r="AN17" s="292">
        <v>0</v>
      </c>
      <c r="AO17" s="292">
        <v>0</v>
      </c>
      <c r="AP17" s="292">
        <v>47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2217</v>
      </c>
      <c r="BD17" s="292">
        <f t="shared" si="16"/>
        <v>1174</v>
      </c>
      <c r="BE17" s="292">
        <v>0</v>
      </c>
      <c r="BF17" s="292">
        <v>706</v>
      </c>
      <c r="BG17" s="292">
        <v>468</v>
      </c>
      <c r="BH17" s="292">
        <v>0</v>
      </c>
      <c r="BI17" s="292">
        <v>0</v>
      </c>
      <c r="BJ17" s="292">
        <v>0</v>
      </c>
      <c r="BK17" s="292">
        <f t="shared" si="18"/>
        <v>1043</v>
      </c>
      <c r="BL17" s="292">
        <v>0</v>
      </c>
      <c r="BM17" s="292">
        <v>1043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12760</v>
      </c>
      <c r="BS17" s="292">
        <f t="shared" si="42"/>
        <v>0</v>
      </c>
      <c r="BT17" s="292">
        <f t="shared" si="43"/>
        <v>10582</v>
      </c>
      <c r="BU17" s="292">
        <f t="shared" si="44"/>
        <v>817</v>
      </c>
      <c r="BV17" s="292">
        <f t="shared" si="45"/>
        <v>1361</v>
      </c>
      <c r="BW17" s="292">
        <f t="shared" si="46"/>
        <v>0</v>
      </c>
      <c r="BX17" s="292">
        <f t="shared" si="47"/>
        <v>0</v>
      </c>
      <c r="BY17" s="292">
        <f t="shared" si="21"/>
        <v>11586</v>
      </c>
      <c r="BZ17" s="292">
        <f t="shared" si="22"/>
        <v>0</v>
      </c>
      <c r="CA17" s="292">
        <f t="shared" si="23"/>
        <v>9876</v>
      </c>
      <c r="CB17" s="292">
        <f t="shared" si="24"/>
        <v>349</v>
      </c>
      <c r="CC17" s="292">
        <f t="shared" si="25"/>
        <v>1361</v>
      </c>
      <c r="CD17" s="292">
        <f t="shared" si="26"/>
        <v>0</v>
      </c>
      <c r="CE17" s="292">
        <f t="shared" si="27"/>
        <v>0</v>
      </c>
      <c r="CF17" s="292">
        <f t="shared" si="28"/>
        <v>1174</v>
      </c>
      <c r="CG17" s="292">
        <f t="shared" si="48"/>
        <v>0</v>
      </c>
      <c r="CH17" s="292">
        <f t="shared" si="49"/>
        <v>706</v>
      </c>
      <c r="CI17" s="292">
        <f t="shared" si="50"/>
        <v>468</v>
      </c>
      <c r="CJ17" s="292">
        <f t="shared" si="51"/>
        <v>0</v>
      </c>
      <c r="CK17" s="292">
        <f t="shared" si="52"/>
        <v>0</v>
      </c>
      <c r="CL17" s="292">
        <f t="shared" si="53"/>
        <v>0</v>
      </c>
      <c r="CM17" s="292">
        <f t="shared" si="54"/>
        <v>4210</v>
      </c>
      <c r="CN17" s="292">
        <f t="shared" si="55"/>
        <v>0</v>
      </c>
      <c r="CO17" s="292">
        <f t="shared" si="56"/>
        <v>4163</v>
      </c>
      <c r="CP17" s="292">
        <f t="shared" si="57"/>
        <v>47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3167</v>
      </c>
      <c r="CU17" s="292">
        <f t="shared" si="32"/>
        <v>0</v>
      </c>
      <c r="CV17" s="292">
        <f t="shared" si="33"/>
        <v>3120</v>
      </c>
      <c r="CW17" s="292">
        <f t="shared" si="34"/>
        <v>47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1043</v>
      </c>
      <c r="DB17" s="292">
        <f t="shared" si="61"/>
        <v>0</v>
      </c>
      <c r="DC17" s="292">
        <f t="shared" si="62"/>
        <v>1043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19052</v>
      </c>
      <c r="E18" s="292">
        <f t="shared" si="1"/>
        <v>14231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12936</v>
      </c>
      <c r="K18" s="292">
        <v>0</v>
      </c>
      <c r="L18" s="292">
        <v>12936</v>
      </c>
      <c r="M18" s="292">
        <v>0</v>
      </c>
      <c r="N18" s="292">
        <f t="shared" si="4"/>
        <v>918</v>
      </c>
      <c r="O18" s="292">
        <v>0</v>
      </c>
      <c r="P18" s="292">
        <v>918</v>
      </c>
      <c r="Q18" s="292">
        <v>0</v>
      </c>
      <c r="R18" s="292">
        <f t="shared" si="5"/>
        <v>377</v>
      </c>
      <c r="S18" s="292">
        <v>39</v>
      </c>
      <c r="T18" s="292">
        <v>338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3108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3099</v>
      </c>
      <c r="AJ18" s="292">
        <v>0</v>
      </c>
      <c r="AK18" s="292">
        <v>0</v>
      </c>
      <c r="AL18" s="292">
        <v>3099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9</v>
      </c>
      <c r="AZ18" s="292">
        <v>0</v>
      </c>
      <c r="BA18" s="292">
        <v>0</v>
      </c>
      <c r="BB18" s="292">
        <v>9</v>
      </c>
      <c r="BC18" s="292">
        <f t="shared" si="15"/>
        <v>1713</v>
      </c>
      <c r="BD18" s="292">
        <f t="shared" si="16"/>
        <v>770</v>
      </c>
      <c r="BE18" s="292">
        <v>0</v>
      </c>
      <c r="BF18" s="292">
        <v>471</v>
      </c>
      <c r="BG18" s="292">
        <v>3</v>
      </c>
      <c r="BH18" s="292">
        <v>66</v>
      </c>
      <c r="BI18" s="292">
        <v>0</v>
      </c>
      <c r="BJ18" s="292">
        <v>230</v>
      </c>
      <c r="BK18" s="292">
        <f t="shared" si="18"/>
        <v>943</v>
      </c>
      <c r="BL18" s="292">
        <v>0</v>
      </c>
      <c r="BM18" s="292">
        <v>935</v>
      </c>
      <c r="BN18" s="292">
        <v>0</v>
      </c>
      <c r="BO18" s="292">
        <v>0</v>
      </c>
      <c r="BP18" s="292">
        <v>0</v>
      </c>
      <c r="BQ18" s="292">
        <v>8</v>
      </c>
      <c r="BR18" s="292">
        <f t="shared" si="41"/>
        <v>15001</v>
      </c>
      <c r="BS18" s="292">
        <f t="shared" si="42"/>
        <v>0</v>
      </c>
      <c r="BT18" s="292">
        <f t="shared" si="43"/>
        <v>13407</v>
      </c>
      <c r="BU18" s="292">
        <f t="shared" si="44"/>
        <v>921</v>
      </c>
      <c r="BV18" s="292">
        <f t="shared" si="45"/>
        <v>443</v>
      </c>
      <c r="BW18" s="292">
        <f t="shared" si="46"/>
        <v>0</v>
      </c>
      <c r="BX18" s="292">
        <f t="shared" si="47"/>
        <v>230</v>
      </c>
      <c r="BY18" s="292">
        <f t="shared" si="21"/>
        <v>14231</v>
      </c>
      <c r="BZ18" s="292">
        <f t="shared" si="22"/>
        <v>0</v>
      </c>
      <c r="CA18" s="292">
        <f t="shared" si="23"/>
        <v>12936</v>
      </c>
      <c r="CB18" s="292">
        <f t="shared" si="24"/>
        <v>918</v>
      </c>
      <c r="CC18" s="292">
        <f t="shared" si="25"/>
        <v>377</v>
      </c>
      <c r="CD18" s="292">
        <f t="shared" si="26"/>
        <v>0</v>
      </c>
      <c r="CE18" s="292">
        <f t="shared" si="27"/>
        <v>0</v>
      </c>
      <c r="CF18" s="292">
        <f t="shared" si="28"/>
        <v>770</v>
      </c>
      <c r="CG18" s="292">
        <f t="shared" si="48"/>
        <v>0</v>
      </c>
      <c r="CH18" s="292">
        <f t="shared" si="49"/>
        <v>471</v>
      </c>
      <c r="CI18" s="292">
        <f t="shared" si="50"/>
        <v>3</v>
      </c>
      <c r="CJ18" s="292">
        <f t="shared" si="51"/>
        <v>66</v>
      </c>
      <c r="CK18" s="292">
        <f t="shared" si="52"/>
        <v>0</v>
      </c>
      <c r="CL18" s="292">
        <f t="shared" si="53"/>
        <v>230</v>
      </c>
      <c r="CM18" s="292">
        <f t="shared" si="54"/>
        <v>4051</v>
      </c>
      <c r="CN18" s="292">
        <f t="shared" si="55"/>
        <v>0</v>
      </c>
      <c r="CO18" s="292">
        <f t="shared" si="56"/>
        <v>4034</v>
      </c>
      <c r="CP18" s="292">
        <f t="shared" si="57"/>
        <v>0</v>
      </c>
      <c r="CQ18" s="292">
        <f t="shared" si="58"/>
        <v>0</v>
      </c>
      <c r="CR18" s="292">
        <f t="shared" si="59"/>
        <v>0</v>
      </c>
      <c r="CS18" s="292">
        <f t="shared" si="60"/>
        <v>17</v>
      </c>
      <c r="CT18" s="292">
        <f t="shared" si="31"/>
        <v>3108</v>
      </c>
      <c r="CU18" s="292">
        <f t="shared" si="32"/>
        <v>0</v>
      </c>
      <c r="CV18" s="292">
        <f t="shared" si="33"/>
        <v>3099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9</v>
      </c>
      <c r="DA18" s="292">
        <f t="shared" si="38"/>
        <v>943</v>
      </c>
      <c r="DB18" s="292">
        <f t="shared" si="61"/>
        <v>0</v>
      </c>
      <c r="DC18" s="292">
        <f t="shared" si="62"/>
        <v>935</v>
      </c>
      <c r="DD18" s="292">
        <f t="shared" si="63"/>
        <v>0</v>
      </c>
      <c r="DE18" s="292">
        <f t="shared" si="64"/>
        <v>0</v>
      </c>
      <c r="DF18" s="292">
        <f t="shared" si="65"/>
        <v>0</v>
      </c>
      <c r="DG18" s="292">
        <f t="shared" si="66"/>
        <v>8</v>
      </c>
      <c r="DH18" s="292">
        <v>0</v>
      </c>
      <c r="DI18" s="292">
        <f t="shared" si="40"/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17111</v>
      </c>
      <c r="E19" s="292">
        <f t="shared" si="1"/>
        <v>11947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10761</v>
      </c>
      <c r="K19" s="292">
        <v>0</v>
      </c>
      <c r="L19" s="292">
        <v>10761</v>
      </c>
      <c r="M19" s="292">
        <v>0</v>
      </c>
      <c r="N19" s="292">
        <f t="shared" si="4"/>
        <v>264</v>
      </c>
      <c r="O19" s="292">
        <v>0</v>
      </c>
      <c r="P19" s="292">
        <v>264</v>
      </c>
      <c r="Q19" s="292">
        <v>0</v>
      </c>
      <c r="R19" s="292">
        <f t="shared" si="5"/>
        <v>579</v>
      </c>
      <c r="S19" s="292">
        <v>0</v>
      </c>
      <c r="T19" s="292">
        <v>579</v>
      </c>
      <c r="U19" s="292">
        <v>0</v>
      </c>
      <c r="V19" s="292">
        <f t="shared" si="6"/>
        <v>15</v>
      </c>
      <c r="W19" s="292">
        <v>0</v>
      </c>
      <c r="X19" s="292">
        <v>15</v>
      </c>
      <c r="Y19" s="292">
        <v>0</v>
      </c>
      <c r="Z19" s="292">
        <f t="shared" si="7"/>
        <v>328</v>
      </c>
      <c r="AA19" s="292">
        <v>0</v>
      </c>
      <c r="AB19" s="292">
        <v>328</v>
      </c>
      <c r="AC19" s="292">
        <v>0</v>
      </c>
      <c r="AD19" s="292">
        <f t="shared" si="8"/>
        <v>3278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3256</v>
      </c>
      <c r="AJ19" s="292">
        <v>0</v>
      </c>
      <c r="AK19" s="292">
        <v>0</v>
      </c>
      <c r="AL19" s="292">
        <v>3256</v>
      </c>
      <c r="AM19" s="292">
        <f t="shared" si="11"/>
        <v>22</v>
      </c>
      <c r="AN19" s="292">
        <v>0</v>
      </c>
      <c r="AO19" s="292">
        <v>0</v>
      </c>
      <c r="AP19" s="292">
        <v>22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1886</v>
      </c>
      <c r="BD19" s="292">
        <f t="shared" si="16"/>
        <v>515</v>
      </c>
      <c r="BE19" s="292">
        <v>0</v>
      </c>
      <c r="BF19" s="292">
        <v>439</v>
      </c>
      <c r="BG19" s="292">
        <v>19</v>
      </c>
      <c r="BH19" s="292">
        <v>0</v>
      </c>
      <c r="BI19" s="292">
        <v>0</v>
      </c>
      <c r="BJ19" s="292">
        <v>57</v>
      </c>
      <c r="BK19" s="292">
        <f t="shared" si="18"/>
        <v>1371</v>
      </c>
      <c r="BL19" s="292">
        <v>0</v>
      </c>
      <c r="BM19" s="292">
        <v>1260</v>
      </c>
      <c r="BN19" s="292">
        <v>25</v>
      </c>
      <c r="BO19" s="292">
        <v>0</v>
      </c>
      <c r="BP19" s="292">
        <v>0</v>
      </c>
      <c r="BQ19" s="292">
        <v>86</v>
      </c>
      <c r="BR19" s="292">
        <f t="shared" si="41"/>
        <v>12462</v>
      </c>
      <c r="BS19" s="292">
        <f t="shared" si="42"/>
        <v>0</v>
      </c>
      <c r="BT19" s="292">
        <f t="shared" si="43"/>
        <v>11200</v>
      </c>
      <c r="BU19" s="292">
        <f t="shared" si="44"/>
        <v>283</v>
      </c>
      <c r="BV19" s="292">
        <f t="shared" si="45"/>
        <v>579</v>
      </c>
      <c r="BW19" s="292">
        <f t="shared" si="46"/>
        <v>15</v>
      </c>
      <c r="BX19" s="292">
        <f t="shared" si="47"/>
        <v>385</v>
      </c>
      <c r="BY19" s="292">
        <f t="shared" si="21"/>
        <v>11947</v>
      </c>
      <c r="BZ19" s="292">
        <f t="shared" si="22"/>
        <v>0</v>
      </c>
      <c r="CA19" s="292">
        <f t="shared" si="23"/>
        <v>10761</v>
      </c>
      <c r="CB19" s="292">
        <f t="shared" si="24"/>
        <v>264</v>
      </c>
      <c r="CC19" s="292">
        <f t="shared" si="25"/>
        <v>579</v>
      </c>
      <c r="CD19" s="292">
        <f t="shared" si="26"/>
        <v>15</v>
      </c>
      <c r="CE19" s="292">
        <f t="shared" si="27"/>
        <v>328</v>
      </c>
      <c r="CF19" s="292">
        <f t="shared" si="28"/>
        <v>515</v>
      </c>
      <c r="CG19" s="292">
        <f t="shared" si="48"/>
        <v>0</v>
      </c>
      <c r="CH19" s="292">
        <f t="shared" si="49"/>
        <v>439</v>
      </c>
      <c r="CI19" s="292">
        <f t="shared" si="50"/>
        <v>19</v>
      </c>
      <c r="CJ19" s="292">
        <f t="shared" si="51"/>
        <v>0</v>
      </c>
      <c r="CK19" s="292">
        <f t="shared" si="52"/>
        <v>0</v>
      </c>
      <c r="CL19" s="292">
        <f t="shared" si="53"/>
        <v>57</v>
      </c>
      <c r="CM19" s="292">
        <f t="shared" si="54"/>
        <v>4649</v>
      </c>
      <c r="CN19" s="292">
        <f t="shared" si="55"/>
        <v>0</v>
      </c>
      <c r="CO19" s="292">
        <f t="shared" si="56"/>
        <v>4516</v>
      </c>
      <c r="CP19" s="292">
        <f t="shared" si="57"/>
        <v>47</v>
      </c>
      <c r="CQ19" s="292">
        <f t="shared" si="58"/>
        <v>0</v>
      </c>
      <c r="CR19" s="292">
        <f t="shared" si="59"/>
        <v>0</v>
      </c>
      <c r="CS19" s="292">
        <f t="shared" si="60"/>
        <v>86</v>
      </c>
      <c r="CT19" s="292">
        <f t="shared" si="31"/>
        <v>3278</v>
      </c>
      <c r="CU19" s="292">
        <f t="shared" si="32"/>
        <v>0</v>
      </c>
      <c r="CV19" s="292">
        <f t="shared" si="33"/>
        <v>3256</v>
      </c>
      <c r="CW19" s="292">
        <f t="shared" si="34"/>
        <v>22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1371</v>
      </c>
      <c r="DB19" s="292">
        <f t="shared" si="61"/>
        <v>0</v>
      </c>
      <c r="DC19" s="292">
        <f t="shared" si="62"/>
        <v>1260</v>
      </c>
      <c r="DD19" s="292">
        <f t="shared" si="63"/>
        <v>25</v>
      </c>
      <c r="DE19" s="292">
        <f t="shared" si="64"/>
        <v>0</v>
      </c>
      <c r="DF19" s="292">
        <f t="shared" si="65"/>
        <v>0</v>
      </c>
      <c r="DG19" s="292">
        <f t="shared" si="66"/>
        <v>86</v>
      </c>
      <c r="DH19" s="292">
        <v>0</v>
      </c>
      <c r="DI19" s="292">
        <f t="shared" si="40"/>
        <v>2</v>
      </c>
      <c r="DJ19" s="292">
        <v>0</v>
      </c>
      <c r="DK19" s="292">
        <v>2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4703</v>
      </c>
      <c r="E20" s="292">
        <f t="shared" si="1"/>
        <v>3918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3026</v>
      </c>
      <c r="K20" s="292">
        <v>0</v>
      </c>
      <c r="L20" s="292">
        <v>3026</v>
      </c>
      <c r="M20" s="292">
        <v>0</v>
      </c>
      <c r="N20" s="292">
        <f t="shared" si="4"/>
        <v>258</v>
      </c>
      <c r="O20" s="292">
        <v>0</v>
      </c>
      <c r="P20" s="292">
        <v>258</v>
      </c>
      <c r="Q20" s="292">
        <v>0</v>
      </c>
      <c r="R20" s="292">
        <f t="shared" si="5"/>
        <v>113</v>
      </c>
      <c r="S20" s="292">
        <v>90</v>
      </c>
      <c r="T20" s="292">
        <v>23</v>
      </c>
      <c r="U20" s="292">
        <v>0</v>
      </c>
      <c r="V20" s="292">
        <f t="shared" si="6"/>
        <v>486</v>
      </c>
      <c r="W20" s="292">
        <v>0</v>
      </c>
      <c r="X20" s="292">
        <v>486</v>
      </c>
      <c r="Y20" s="292">
        <v>0</v>
      </c>
      <c r="Z20" s="292">
        <f t="shared" si="7"/>
        <v>35</v>
      </c>
      <c r="AA20" s="292">
        <v>0</v>
      </c>
      <c r="AB20" s="292">
        <v>35</v>
      </c>
      <c r="AC20" s="292">
        <v>0</v>
      </c>
      <c r="AD20" s="292">
        <f t="shared" si="8"/>
        <v>0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0</v>
      </c>
      <c r="AJ20" s="292">
        <v>0</v>
      </c>
      <c r="AK20" s="292">
        <v>0</v>
      </c>
      <c r="AL20" s="292">
        <v>0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785</v>
      </c>
      <c r="BD20" s="292">
        <f t="shared" si="16"/>
        <v>120</v>
      </c>
      <c r="BE20" s="292">
        <v>0</v>
      </c>
      <c r="BF20" s="292">
        <v>107</v>
      </c>
      <c r="BG20" s="292">
        <v>11</v>
      </c>
      <c r="BH20" s="292">
        <v>0</v>
      </c>
      <c r="BI20" s="292">
        <v>0</v>
      </c>
      <c r="BJ20" s="292">
        <v>2</v>
      </c>
      <c r="BK20" s="292">
        <f t="shared" si="18"/>
        <v>665</v>
      </c>
      <c r="BL20" s="292">
        <v>0</v>
      </c>
      <c r="BM20" s="292">
        <v>604</v>
      </c>
      <c r="BN20" s="292">
        <v>61</v>
      </c>
      <c r="BO20" s="292">
        <v>0</v>
      </c>
      <c r="BP20" s="292">
        <v>0</v>
      </c>
      <c r="BQ20" s="292">
        <v>0</v>
      </c>
      <c r="BR20" s="292">
        <f t="shared" si="41"/>
        <v>4038</v>
      </c>
      <c r="BS20" s="292">
        <f t="shared" si="42"/>
        <v>0</v>
      </c>
      <c r="BT20" s="292">
        <f t="shared" si="43"/>
        <v>3133</v>
      </c>
      <c r="BU20" s="292">
        <f t="shared" si="44"/>
        <v>269</v>
      </c>
      <c r="BV20" s="292">
        <f t="shared" si="45"/>
        <v>113</v>
      </c>
      <c r="BW20" s="292">
        <f t="shared" si="46"/>
        <v>486</v>
      </c>
      <c r="BX20" s="292">
        <f t="shared" si="47"/>
        <v>37</v>
      </c>
      <c r="BY20" s="292">
        <f t="shared" si="21"/>
        <v>3918</v>
      </c>
      <c r="BZ20" s="292">
        <f t="shared" si="22"/>
        <v>0</v>
      </c>
      <c r="CA20" s="292">
        <f t="shared" si="23"/>
        <v>3026</v>
      </c>
      <c r="CB20" s="292">
        <f t="shared" si="24"/>
        <v>258</v>
      </c>
      <c r="CC20" s="292">
        <f t="shared" si="25"/>
        <v>113</v>
      </c>
      <c r="CD20" s="292">
        <f t="shared" si="26"/>
        <v>486</v>
      </c>
      <c r="CE20" s="292">
        <f t="shared" si="27"/>
        <v>35</v>
      </c>
      <c r="CF20" s="292">
        <f t="shared" si="28"/>
        <v>120</v>
      </c>
      <c r="CG20" s="292">
        <f t="shared" si="48"/>
        <v>0</v>
      </c>
      <c r="CH20" s="292">
        <f t="shared" si="49"/>
        <v>107</v>
      </c>
      <c r="CI20" s="292">
        <f t="shared" si="50"/>
        <v>11</v>
      </c>
      <c r="CJ20" s="292">
        <f t="shared" si="51"/>
        <v>0</v>
      </c>
      <c r="CK20" s="292">
        <f t="shared" si="52"/>
        <v>0</v>
      </c>
      <c r="CL20" s="292">
        <f t="shared" si="53"/>
        <v>2</v>
      </c>
      <c r="CM20" s="292">
        <f t="shared" si="54"/>
        <v>665</v>
      </c>
      <c r="CN20" s="292">
        <f t="shared" si="55"/>
        <v>0</v>
      </c>
      <c r="CO20" s="292">
        <f t="shared" si="56"/>
        <v>604</v>
      </c>
      <c r="CP20" s="292">
        <f t="shared" si="57"/>
        <v>61</v>
      </c>
      <c r="CQ20" s="292">
        <f t="shared" si="58"/>
        <v>0</v>
      </c>
      <c r="CR20" s="292">
        <f t="shared" si="59"/>
        <v>0</v>
      </c>
      <c r="CS20" s="292">
        <f t="shared" si="60"/>
        <v>0</v>
      </c>
      <c r="CT20" s="292">
        <f t="shared" si="31"/>
        <v>0</v>
      </c>
      <c r="CU20" s="292">
        <f t="shared" si="32"/>
        <v>0</v>
      </c>
      <c r="CV20" s="292">
        <f t="shared" si="33"/>
        <v>0</v>
      </c>
      <c r="CW20" s="292">
        <f t="shared" si="34"/>
        <v>0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665</v>
      </c>
      <c r="DB20" s="292">
        <f t="shared" si="61"/>
        <v>0</v>
      </c>
      <c r="DC20" s="292">
        <f t="shared" si="62"/>
        <v>604</v>
      </c>
      <c r="DD20" s="292">
        <f t="shared" si="63"/>
        <v>61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564</v>
      </c>
      <c r="DJ20" s="292">
        <v>0</v>
      </c>
      <c r="DK20" s="292">
        <v>564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7053</v>
      </c>
      <c r="E21" s="292">
        <f t="shared" si="1"/>
        <v>5083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4646</v>
      </c>
      <c r="K21" s="292">
        <v>0</v>
      </c>
      <c r="L21" s="292">
        <v>4646</v>
      </c>
      <c r="M21" s="292">
        <v>0</v>
      </c>
      <c r="N21" s="292">
        <f t="shared" si="4"/>
        <v>259</v>
      </c>
      <c r="O21" s="292">
        <v>0</v>
      </c>
      <c r="P21" s="292">
        <v>259</v>
      </c>
      <c r="Q21" s="292">
        <v>0</v>
      </c>
      <c r="R21" s="292">
        <f t="shared" si="5"/>
        <v>133</v>
      </c>
      <c r="S21" s="292">
        <v>0</v>
      </c>
      <c r="T21" s="292">
        <v>133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45</v>
      </c>
      <c r="AA21" s="292">
        <v>0</v>
      </c>
      <c r="AB21" s="292">
        <v>45</v>
      </c>
      <c r="AC21" s="292">
        <v>0</v>
      </c>
      <c r="AD21" s="292">
        <f t="shared" si="8"/>
        <v>0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0</v>
      </c>
      <c r="AJ21" s="292">
        <v>0</v>
      </c>
      <c r="AK21" s="292">
        <v>0</v>
      </c>
      <c r="AL21" s="292">
        <v>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1970</v>
      </c>
      <c r="BD21" s="292">
        <f t="shared" si="16"/>
        <v>187</v>
      </c>
      <c r="BE21" s="292">
        <v>0</v>
      </c>
      <c r="BF21" s="292">
        <v>163</v>
      </c>
      <c r="BG21" s="292">
        <v>21</v>
      </c>
      <c r="BH21" s="292">
        <v>0</v>
      </c>
      <c r="BI21" s="292">
        <v>0</v>
      </c>
      <c r="BJ21" s="292">
        <v>3</v>
      </c>
      <c r="BK21" s="292">
        <f t="shared" si="18"/>
        <v>1783</v>
      </c>
      <c r="BL21" s="292">
        <v>0</v>
      </c>
      <c r="BM21" s="292">
        <v>1767</v>
      </c>
      <c r="BN21" s="292">
        <v>16</v>
      </c>
      <c r="BO21" s="292">
        <v>0</v>
      </c>
      <c r="BP21" s="292">
        <v>0</v>
      </c>
      <c r="BQ21" s="292">
        <v>0</v>
      </c>
      <c r="BR21" s="292">
        <f t="shared" si="41"/>
        <v>5270</v>
      </c>
      <c r="BS21" s="292">
        <f t="shared" si="42"/>
        <v>0</v>
      </c>
      <c r="BT21" s="292">
        <f t="shared" si="43"/>
        <v>4809</v>
      </c>
      <c r="BU21" s="292">
        <f t="shared" si="44"/>
        <v>280</v>
      </c>
      <c r="BV21" s="292">
        <f t="shared" si="45"/>
        <v>133</v>
      </c>
      <c r="BW21" s="292">
        <f t="shared" si="46"/>
        <v>0</v>
      </c>
      <c r="BX21" s="292">
        <f t="shared" si="47"/>
        <v>48</v>
      </c>
      <c r="BY21" s="292">
        <f t="shared" si="21"/>
        <v>5083</v>
      </c>
      <c r="BZ21" s="292">
        <f t="shared" si="22"/>
        <v>0</v>
      </c>
      <c r="CA21" s="292">
        <f t="shared" si="23"/>
        <v>4646</v>
      </c>
      <c r="CB21" s="292">
        <f t="shared" si="24"/>
        <v>259</v>
      </c>
      <c r="CC21" s="292">
        <f t="shared" si="25"/>
        <v>133</v>
      </c>
      <c r="CD21" s="292">
        <f t="shared" si="26"/>
        <v>0</v>
      </c>
      <c r="CE21" s="292">
        <f t="shared" si="27"/>
        <v>45</v>
      </c>
      <c r="CF21" s="292">
        <f t="shared" si="28"/>
        <v>187</v>
      </c>
      <c r="CG21" s="292">
        <f t="shared" si="48"/>
        <v>0</v>
      </c>
      <c r="CH21" s="292">
        <f t="shared" si="49"/>
        <v>163</v>
      </c>
      <c r="CI21" s="292">
        <f t="shared" si="50"/>
        <v>21</v>
      </c>
      <c r="CJ21" s="292">
        <f t="shared" si="51"/>
        <v>0</v>
      </c>
      <c r="CK21" s="292">
        <f t="shared" si="52"/>
        <v>0</v>
      </c>
      <c r="CL21" s="292">
        <f t="shared" si="53"/>
        <v>3</v>
      </c>
      <c r="CM21" s="292">
        <f t="shared" si="54"/>
        <v>1783</v>
      </c>
      <c r="CN21" s="292">
        <f t="shared" si="55"/>
        <v>0</v>
      </c>
      <c r="CO21" s="292">
        <f t="shared" si="56"/>
        <v>1767</v>
      </c>
      <c r="CP21" s="292">
        <f t="shared" si="57"/>
        <v>16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0</v>
      </c>
      <c r="CU21" s="292">
        <f t="shared" si="32"/>
        <v>0</v>
      </c>
      <c r="CV21" s="292">
        <f t="shared" si="33"/>
        <v>0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1783</v>
      </c>
      <c r="DB21" s="292">
        <f t="shared" si="61"/>
        <v>0</v>
      </c>
      <c r="DC21" s="292">
        <f t="shared" si="62"/>
        <v>1767</v>
      </c>
      <c r="DD21" s="292">
        <f t="shared" si="63"/>
        <v>16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255</v>
      </c>
      <c r="E22" s="292">
        <f t="shared" si="1"/>
        <v>255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157</v>
      </c>
      <c r="K22" s="292">
        <v>157</v>
      </c>
      <c r="L22" s="292">
        <v>0</v>
      </c>
      <c r="M22" s="292">
        <v>0</v>
      </c>
      <c r="N22" s="292">
        <f t="shared" si="4"/>
        <v>0</v>
      </c>
      <c r="O22" s="292">
        <v>0</v>
      </c>
      <c r="P22" s="292">
        <v>0</v>
      </c>
      <c r="Q22" s="292">
        <v>0</v>
      </c>
      <c r="R22" s="292">
        <f t="shared" si="5"/>
        <v>56</v>
      </c>
      <c r="S22" s="292">
        <v>56</v>
      </c>
      <c r="T22" s="292">
        <v>0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42</v>
      </c>
      <c r="AA22" s="292">
        <v>42</v>
      </c>
      <c r="AB22" s="292">
        <v>0</v>
      </c>
      <c r="AC22" s="292">
        <v>0</v>
      </c>
      <c r="AD22" s="292">
        <f t="shared" si="8"/>
        <v>0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0</v>
      </c>
      <c r="AJ22" s="292">
        <v>0</v>
      </c>
      <c r="AK22" s="292">
        <v>0</v>
      </c>
      <c r="AL22" s="292">
        <v>0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0</v>
      </c>
      <c r="BD22" s="292">
        <f t="shared" si="16"/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255</v>
      </c>
      <c r="BS22" s="292">
        <f t="shared" si="42"/>
        <v>0</v>
      </c>
      <c r="BT22" s="292">
        <f t="shared" si="43"/>
        <v>157</v>
      </c>
      <c r="BU22" s="292">
        <f t="shared" si="44"/>
        <v>0</v>
      </c>
      <c r="BV22" s="292">
        <f t="shared" si="45"/>
        <v>56</v>
      </c>
      <c r="BW22" s="292">
        <f t="shared" si="46"/>
        <v>0</v>
      </c>
      <c r="BX22" s="292">
        <f t="shared" si="47"/>
        <v>42</v>
      </c>
      <c r="BY22" s="292">
        <f t="shared" si="21"/>
        <v>255</v>
      </c>
      <c r="BZ22" s="292">
        <f t="shared" si="22"/>
        <v>0</v>
      </c>
      <c r="CA22" s="292">
        <f t="shared" si="23"/>
        <v>157</v>
      </c>
      <c r="CB22" s="292">
        <f t="shared" si="24"/>
        <v>0</v>
      </c>
      <c r="CC22" s="292">
        <f t="shared" si="25"/>
        <v>56</v>
      </c>
      <c r="CD22" s="292">
        <f t="shared" si="26"/>
        <v>0</v>
      </c>
      <c r="CE22" s="292">
        <f t="shared" si="27"/>
        <v>42</v>
      </c>
      <c r="CF22" s="292">
        <f t="shared" si="28"/>
        <v>0</v>
      </c>
      <c r="CG22" s="292">
        <f t="shared" si="48"/>
        <v>0</v>
      </c>
      <c r="CH22" s="292">
        <f t="shared" si="49"/>
        <v>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0</v>
      </c>
      <c r="CN22" s="292">
        <f t="shared" si="55"/>
        <v>0</v>
      </c>
      <c r="CO22" s="292">
        <f t="shared" si="56"/>
        <v>0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0</v>
      </c>
      <c r="CU22" s="292">
        <f t="shared" si="32"/>
        <v>0</v>
      </c>
      <c r="CV22" s="292">
        <f t="shared" si="33"/>
        <v>0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0</v>
      </c>
      <c r="DB22" s="292">
        <f t="shared" si="61"/>
        <v>0</v>
      </c>
      <c r="DC22" s="292">
        <f t="shared" si="62"/>
        <v>0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651</v>
      </c>
      <c r="E23" s="292">
        <f t="shared" si="1"/>
        <v>537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435</v>
      </c>
      <c r="K23" s="292">
        <v>435</v>
      </c>
      <c r="L23" s="292">
        <v>0</v>
      </c>
      <c r="M23" s="292">
        <v>0</v>
      </c>
      <c r="N23" s="292">
        <f t="shared" si="4"/>
        <v>0</v>
      </c>
      <c r="O23" s="292">
        <v>0</v>
      </c>
      <c r="P23" s="292">
        <v>0</v>
      </c>
      <c r="Q23" s="292">
        <v>0</v>
      </c>
      <c r="R23" s="292">
        <f t="shared" si="5"/>
        <v>101</v>
      </c>
      <c r="S23" s="292">
        <v>101</v>
      </c>
      <c r="T23" s="292">
        <v>0</v>
      </c>
      <c r="U23" s="292">
        <v>0</v>
      </c>
      <c r="V23" s="292">
        <f t="shared" si="6"/>
        <v>1</v>
      </c>
      <c r="W23" s="292">
        <v>1</v>
      </c>
      <c r="X23" s="292">
        <v>0</v>
      </c>
      <c r="Y23" s="292">
        <v>0</v>
      </c>
      <c r="Z23" s="292">
        <f t="shared" si="7"/>
        <v>0</v>
      </c>
      <c r="AA23" s="292">
        <v>0</v>
      </c>
      <c r="AB23" s="292">
        <v>0</v>
      </c>
      <c r="AC23" s="292">
        <v>0</v>
      </c>
      <c r="AD23" s="292">
        <f t="shared" si="8"/>
        <v>0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0</v>
      </c>
      <c r="AJ23" s="292">
        <v>0</v>
      </c>
      <c r="AK23" s="292">
        <v>0</v>
      </c>
      <c r="AL23" s="292">
        <v>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114</v>
      </c>
      <c r="BD23" s="292">
        <f t="shared" si="16"/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 t="shared" si="18"/>
        <v>114</v>
      </c>
      <c r="BL23" s="292">
        <v>0</v>
      </c>
      <c r="BM23" s="292">
        <v>65</v>
      </c>
      <c r="BN23" s="292">
        <v>0</v>
      </c>
      <c r="BO23" s="292">
        <v>49</v>
      </c>
      <c r="BP23" s="292">
        <v>0</v>
      </c>
      <c r="BQ23" s="292">
        <v>0</v>
      </c>
      <c r="BR23" s="292">
        <f t="shared" si="41"/>
        <v>537</v>
      </c>
      <c r="BS23" s="292">
        <f t="shared" si="42"/>
        <v>0</v>
      </c>
      <c r="BT23" s="292">
        <f t="shared" si="43"/>
        <v>435</v>
      </c>
      <c r="BU23" s="292">
        <f t="shared" si="44"/>
        <v>0</v>
      </c>
      <c r="BV23" s="292">
        <f t="shared" si="45"/>
        <v>101</v>
      </c>
      <c r="BW23" s="292">
        <f t="shared" si="46"/>
        <v>1</v>
      </c>
      <c r="BX23" s="292">
        <f t="shared" si="47"/>
        <v>0</v>
      </c>
      <c r="BY23" s="292">
        <f t="shared" si="21"/>
        <v>537</v>
      </c>
      <c r="BZ23" s="292">
        <f t="shared" si="22"/>
        <v>0</v>
      </c>
      <c r="CA23" s="292">
        <f t="shared" si="23"/>
        <v>435</v>
      </c>
      <c r="CB23" s="292">
        <f t="shared" si="24"/>
        <v>0</v>
      </c>
      <c r="CC23" s="292">
        <f t="shared" si="25"/>
        <v>101</v>
      </c>
      <c r="CD23" s="292">
        <f t="shared" si="26"/>
        <v>1</v>
      </c>
      <c r="CE23" s="292">
        <f t="shared" si="27"/>
        <v>0</v>
      </c>
      <c r="CF23" s="292">
        <f t="shared" si="28"/>
        <v>0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114</v>
      </c>
      <c r="CN23" s="292">
        <f t="shared" si="55"/>
        <v>0</v>
      </c>
      <c r="CO23" s="292">
        <f t="shared" si="56"/>
        <v>65</v>
      </c>
      <c r="CP23" s="292">
        <f t="shared" si="57"/>
        <v>0</v>
      </c>
      <c r="CQ23" s="292">
        <f t="shared" si="58"/>
        <v>49</v>
      </c>
      <c r="CR23" s="292">
        <f t="shared" si="59"/>
        <v>0</v>
      </c>
      <c r="CS23" s="292">
        <f t="shared" si="60"/>
        <v>0</v>
      </c>
      <c r="CT23" s="292">
        <f t="shared" si="31"/>
        <v>0</v>
      </c>
      <c r="CU23" s="292">
        <f t="shared" si="32"/>
        <v>0</v>
      </c>
      <c r="CV23" s="292">
        <f t="shared" si="33"/>
        <v>0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114</v>
      </c>
      <c r="DB23" s="292">
        <f t="shared" si="61"/>
        <v>0</v>
      </c>
      <c r="DC23" s="292">
        <f t="shared" si="62"/>
        <v>65</v>
      </c>
      <c r="DD23" s="292">
        <f t="shared" si="63"/>
        <v>0</v>
      </c>
      <c r="DE23" s="292">
        <f t="shared" si="64"/>
        <v>49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1962</v>
      </c>
      <c r="E24" s="292">
        <f t="shared" si="1"/>
        <v>1434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1259</v>
      </c>
      <c r="K24" s="292">
        <v>0</v>
      </c>
      <c r="L24" s="292">
        <v>1259</v>
      </c>
      <c r="M24" s="292">
        <v>0</v>
      </c>
      <c r="N24" s="292">
        <f t="shared" si="4"/>
        <v>64</v>
      </c>
      <c r="O24" s="292">
        <v>0</v>
      </c>
      <c r="P24" s="292">
        <v>64</v>
      </c>
      <c r="Q24" s="292">
        <v>0</v>
      </c>
      <c r="R24" s="292">
        <f t="shared" si="5"/>
        <v>106</v>
      </c>
      <c r="S24" s="292">
        <v>0</v>
      </c>
      <c r="T24" s="292">
        <v>106</v>
      </c>
      <c r="U24" s="292">
        <v>0</v>
      </c>
      <c r="V24" s="292">
        <f t="shared" si="6"/>
        <v>4</v>
      </c>
      <c r="W24" s="292">
        <v>0</v>
      </c>
      <c r="X24" s="292">
        <v>4</v>
      </c>
      <c r="Y24" s="292">
        <v>0</v>
      </c>
      <c r="Z24" s="292">
        <f t="shared" si="7"/>
        <v>1</v>
      </c>
      <c r="AA24" s="292">
        <v>0</v>
      </c>
      <c r="AB24" s="292">
        <v>1</v>
      </c>
      <c r="AC24" s="292">
        <v>0</v>
      </c>
      <c r="AD24" s="292">
        <f t="shared" si="8"/>
        <v>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0</v>
      </c>
      <c r="AJ24" s="292">
        <v>0</v>
      </c>
      <c r="AK24" s="292">
        <v>0</v>
      </c>
      <c r="AL24" s="292">
        <v>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528</v>
      </c>
      <c r="BD24" s="292">
        <f t="shared" si="16"/>
        <v>528</v>
      </c>
      <c r="BE24" s="292">
        <v>0</v>
      </c>
      <c r="BF24" s="292">
        <v>455</v>
      </c>
      <c r="BG24" s="292">
        <v>32</v>
      </c>
      <c r="BH24" s="292">
        <v>21</v>
      </c>
      <c r="BI24" s="292">
        <v>0</v>
      </c>
      <c r="BJ24" s="292">
        <v>20</v>
      </c>
      <c r="BK24" s="292">
        <f t="shared" si="18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1962</v>
      </c>
      <c r="BS24" s="292">
        <f t="shared" si="42"/>
        <v>0</v>
      </c>
      <c r="BT24" s="292">
        <f t="shared" si="43"/>
        <v>1714</v>
      </c>
      <c r="BU24" s="292">
        <f t="shared" si="44"/>
        <v>96</v>
      </c>
      <c r="BV24" s="292">
        <f t="shared" si="45"/>
        <v>127</v>
      </c>
      <c r="BW24" s="292">
        <f t="shared" si="46"/>
        <v>4</v>
      </c>
      <c r="BX24" s="292">
        <f t="shared" si="47"/>
        <v>21</v>
      </c>
      <c r="BY24" s="292">
        <f t="shared" si="21"/>
        <v>1434</v>
      </c>
      <c r="BZ24" s="292">
        <f t="shared" si="22"/>
        <v>0</v>
      </c>
      <c r="CA24" s="292">
        <f t="shared" si="23"/>
        <v>1259</v>
      </c>
      <c r="CB24" s="292">
        <f t="shared" si="24"/>
        <v>64</v>
      </c>
      <c r="CC24" s="292">
        <f t="shared" si="25"/>
        <v>106</v>
      </c>
      <c r="CD24" s="292">
        <f t="shared" si="26"/>
        <v>4</v>
      </c>
      <c r="CE24" s="292">
        <f t="shared" si="27"/>
        <v>1</v>
      </c>
      <c r="CF24" s="292">
        <f t="shared" si="28"/>
        <v>528</v>
      </c>
      <c r="CG24" s="292">
        <f t="shared" si="48"/>
        <v>0</v>
      </c>
      <c r="CH24" s="292">
        <f t="shared" si="49"/>
        <v>455</v>
      </c>
      <c r="CI24" s="292">
        <f t="shared" si="50"/>
        <v>32</v>
      </c>
      <c r="CJ24" s="292">
        <f t="shared" si="51"/>
        <v>21</v>
      </c>
      <c r="CK24" s="292">
        <f t="shared" si="52"/>
        <v>0</v>
      </c>
      <c r="CL24" s="292">
        <f t="shared" si="53"/>
        <v>20</v>
      </c>
      <c r="CM24" s="292">
        <f t="shared" si="54"/>
        <v>0</v>
      </c>
      <c r="CN24" s="292">
        <f t="shared" si="55"/>
        <v>0</v>
      </c>
      <c r="CO24" s="292">
        <f t="shared" si="56"/>
        <v>0</v>
      </c>
      <c r="CP24" s="292">
        <f t="shared" si="57"/>
        <v>0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0</v>
      </c>
      <c r="CU24" s="292">
        <f t="shared" si="32"/>
        <v>0</v>
      </c>
      <c r="CV24" s="292">
        <f t="shared" si="33"/>
        <v>0</v>
      </c>
      <c r="CW24" s="292">
        <f t="shared" si="34"/>
        <v>0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0</v>
      </c>
      <c r="DB24" s="292">
        <f t="shared" si="61"/>
        <v>0</v>
      </c>
      <c r="DC24" s="292">
        <f t="shared" si="62"/>
        <v>0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503</v>
      </c>
      <c r="E25" s="292">
        <f t="shared" si="1"/>
        <v>368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322</v>
      </c>
      <c r="K25" s="292">
        <v>0</v>
      </c>
      <c r="L25" s="292">
        <v>322</v>
      </c>
      <c r="M25" s="292">
        <v>0</v>
      </c>
      <c r="N25" s="292">
        <f t="shared" si="4"/>
        <v>17</v>
      </c>
      <c r="O25" s="292">
        <v>0</v>
      </c>
      <c r="P25" s="292">
        <v>17</v>
      </c>
      <c r="Q25" s="292">
        <v>0</v>
      </c>
      <c r="R25" s="292">
        <f t="shared" si="5"/>
        <v>27</v>
      </c>
      <c r="S25" s="292">
        <v>0</v>
      </c>
      <c r="T25" s="292">
        <v>27</v>
      </c>
      <c r="U25" s="292">
        <v>0</v>
      </c>
      <c r="V25" s="292">
        <f t="shared" si="6"/>
        <v>1</v>
      </c>
      <c r="W25" s="292">
        <v>0</v>
      </c>
      <c r="X25" s="292">
        <v>1</v>
      </c>
      <c r="Y25" s="292">
        <v>0</v>
      </c>
      <c r="Z25" s="292">
        <f t="shared" si="7"/>
        <v>1</v>
      </c>
      <c r="AA25" s="292">
        <v>0</v>
      </c>
      <c r="AB25" s="292">
        <v>1</v>
      </c>
      <c r="AC25" s="292">
        <v>0</v>
      </c>
      <c r="AD25" s="292">
        <f t="shared" si="8"/>
        <v>0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0</v>
      </c>
      <c r="AJ25" s="292">
        <v>0</v>
      </c>
      <c r="AK25" s="292">
        <v>0</v>
      </c>
      <c r="AL25" s="292">
        <v>0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135</v>
      </c>
      <c r="BD25" s="292">
        <f t="shared" si="16"/>
        <v>135</v>
      </c>
      <c r="BE25" s="292">
        <v>0</v>
      </c>
      <c r="BF25" s="292">
        <v>117</v>
      </c>
      <c r="BG25" s="292">
        <v>7</v>
      </c>
      <c r="BH25" s="292">
        <v>6</v>
      </c>
      <c r="BI25" s="292">
        <v>1</v>
      </c>
      <c r="BJ25" s="292">
        <v>4</v>
      </c>
      <c r="BK25" s="292">
        <f t="shared" si="18"/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503</v>
      </c>
      <c r="BS25" s="292">
        <f t="shared" si="42"/>
        <v>0</v>
      </c>
      <c r="BT25" s="292">
        <f t="shared" si="43"/>
        <v>439</v>
      </c>
      <c r="BU25" s="292">
        <f t="shared" si="44"/>
        <v>24</v>
      </c>
      <c r="BV25" s="292">
        <f t="shared" si="45"/>
        <v>33</v>
      </c>
      <c r="BW25" s="292">
        <f t="shared" si="46"/>
        <v>2</v>
      </c>
      <c r="BX25" s="292">
        <f t="shared" si="47"/>
        <v>5</v>
      </c>
      <c r="BY25" s="292">
        <f t="shared" si="21"/>
        <v>368</v>
      </c>
      <c r="BZ25" s="292">
        <f t="shared" si="22"/>
        <v>0</v>
      </c>
      <c r="CA25" s="292">
        <f t="shared" si="23"/>
        <v>322</v>
      </c>
      <c r="CB25" s="292">
        <f t="shared" si="24"/>
        <v>17</v>
      </c>
      <c r="CC25" s="292">
        <f t="shared" si="25"/>
        <v>27</v>
      </c>
      <c r="CD25" s="292">
        <f t="shared" si="26"/>
        <v>1</v>
      </c>
      <c r="CE25" s="292">
        <f t="shared" si="27"/>
        <v>1</v>
      </c>
      <c r="CF25" s="292">
        <f t="shared" si="28"/>
        <v>135</v>
      </c>
      <c r="CG25" s="292">
        <f t="shared" si="48"/>
        <v>0</v>
      </c>
      <c r="CH25" s="292">
        <f t="shared" si="49"/>
        <v>117</v>
      </c>
      <c r="CI25" s="292">
        <f t="shared" si="50"/>
        <v>7</v>
      </c>
      <c r="CJ25" s="292">
        <f t="shared" si="51"/>
        <v>6</v>
      </c>
      <c r="CK25" s="292">
        <f t="shared" si="52"/>
        <v>1</v>
      </c>
      <c r="CL25" s="292">
        <f t="shared" si="53"/>
        <v>4</v>
      </c>
      <c r="CM25" s="292">
        <f t="shared" si="54"/>
        <v>0</v>
      </c>
      <c r="CN25" s="292">
        <f t="shared" si="55"/>
        <v>0</v>
      </c>
      <c r="CO25" s="292">
        <f t="shared" si="56"/>
        <v>0</v>
      </c>
      <c r="CP25" s="292">
        <f t="shared" si="57"/>
        <v>0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0</v>
      </c>
      <c r="CU25" s="292">
        <f t="shared" si="32"/>
        <v>0</v>
      </c>
      <c r="CV25" s="292">
        <f t="shared" si="33"/>
        <v>0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0</v>
      </c>
      <c r="DB25" s="292">
        <f t="shared" si="61"/>
        <v>0</v>
      </c>
      <c r="DC25" s="292">
        <f t="shared" si="62"/>
        <v>0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2731</v>
      </c>
      <c r="E26" s="292">
        <f t="shared" si="1"/>
        <v>2425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1829</v>
      </c>
      <c r="K26" s="292">
        <v>0</v>
      </c>
      <c r="L26" s="292">
        <v>1829</v>
      </c>
      <c r="M26" s="292">
        <v>0</v>
      </c>
      <c r="N26" s="292">
        <f t="shared" si="4"/>
        <v>102</v>
      </c>
      <c r="O26" s="292">
        <v>0</v>
      </c>
      <c r="P26" s="292">
        <v>102</v>
      </c>
      <c r="Q26" s="292">
        <v>0</v>
      </c>
      <c r="R26" s="292">
        <f t="shared" si="5"/>
        <v>494</v>
      </c>
      <c r="S26" s="292">
        <v>0</v>
      </c>
      <c r="T26" s="292">
        <v>494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0</v>
      </c>
      <c r="AA26" s="292">
        <v>0</v>
      </c>
      <c r="AB26" s="292">
        <v>0</v>
      </c>
      <c r="AC26" s="292">
        <v>0</v>
      </c>
      <c r="AD26" s="292">
        <f t="shared" si="8"/>
        <v>0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0</v>
      </c>
      <c r="AJ26" s="292">
        <v>0</v>
      </c>
      <c r="AK26" s="292">
        <v>0</v>
      </c>
      <c r="AL26" s="292">
        <v>0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306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306</v>
      </c>
      <c r="BL26" s="292">
        <v>0</v>
      </c>
      <c r="BM26" s="292">
        <v>306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2425</v>
      </c>
      <c r="BS26" s="292">
        <f t="shared" si="42"/>
        <v>0</v>
      </c>
      <c r="BT26" s="292">
        <f t="shared" si="43"/>
        <v>1829</v>
      </c>
      <c r="BU26" s="292">
        <f t="shared" si="44"/>
        <v>102</v>
      </c>
      <c r="BV26" s="292">
        <f t="shared" si="45"/>
        <v>494</v>
      </c>
      <c r="BW26" s="292">
        <f t="shared" si="46"/>
        <v>0</v>
      </c>
      <c r="BX26" s="292">
        <f t="shared" si="47"/>
        <v>0</v>
      </c>
      <c r="BY26" s="292">
        <f t="shared" si="21"/>
        <v>2425</v>
      </c>
      <c r="BZ26" s="292">
        <f t="shared" si="22"/>
        <v>0</v>
      </c>
      <c r="CA26" s="292">
        <f t="shared" si="23"/>
        <v>1829</v>
      </c>
      <c r="CB26" s="292">
        <f t="shared" si="24"/>
        <v>102</v>
      </c>
      <c r="CC26" s="292">
        <f t="shared" si="25"/>
        <v>494</v>
      </c>
      <c r="CD26" s="292">
        <f t="shared" si="26"/>
        <v>0</v>
      </c>
      <c r="CE26" s="292">
        <f t="shared" si="27"/>
        <v>0</v>
      </c>
      <c r="CF26" s="292">
        <f t="shared" si="28"/>
        <v>0</v>
      </c>
      <c r="CG26" s="292">
        <f t="shared" si="48"/>
        <v>0</v>
      </c>
      <c r="CH26" s="292">
        <f t="shared" si="49"/>
        <v>0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306</v>
      </c>
      <c r="CN26" s="292">
        <f t="shared" si="55"/>
        <v>0</v>
      </c>
      <c r="CO26" s="292">
        <f t="shared" si="56"/>
        <v>306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0</v>
      </c>
      <c r="CU26" s="292">
        <f t="shared" si="32"/>
        <v>0</v>
      </c>
      <c r="CV26" s="292">
        <f t="shared" si="33"/>
        <v>0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306</v>
      </c>
      <c r="DB26" s="292">
        <f t="shared" si="61"/>
        <v>0</v>
      </c>
      <c r="DC26" s="292">
        <f t="shared" si="62"/>
        <v>306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6179</v>
      </c>
      <c r="E27" s="292">
        <f t="shared" si="1"/>
        <v>3609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3051</v>
      </c>
      <c r="K27" s="292">
        <v>0</v>
      </c>
      <c r="L27" s="292">
        <v>3051</v>
      </c>
      <c r="M27" s="292">
        <v>0</v>
      </c>
      <c r="N27" s="292">
        <f t="shared" si="4"/>
        <v>110</v>
      </c>
      <c r="O27" s="292">
        <v>0</v>
      </c>
      <c r="P27" s="292">
        <v>110</v>
      </c>
      <c r="Q27" s="292">
        <v>0</v>
      </c>
      <c r="R27" s="292">
        <f t="shared" si="5"/>
        <v>441</v>
      </c>
      <c r="S27" s="292">
        <v>0</v>
      </c>
      <c r="T27" s="292">
        <v>441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7</v>
      </c>
      <c r="AA27" s="292">
        <v>0</v>
      </c>
      <c r="AB27" s="292">
        <v>7</v>
      </c>
      <c r="AC27" s="292">
        <v>0</v>
      </c>
      <c r="AD27" s="292">
        <f t="shared" si="8"/>
        <v>748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717</v>
      </c>
      <c r="AJ27" s="292">
        <v>0</v>
      </c>
      <c r="AK27" s="292">
        <v>0</v>
      </c>
      <c r="AL27" s="292">
        <v>717</v>
      </c>
      <c r="AM27" s="292">
        <f t="shared" si="11"/>
        <v>31</v>
      </c>
      <c r="AN27" s="292">
        <v>0</v>
      </c>
      <c r="AO27" s="292">
        <v>0</v>
      </c>
      <c r="AP27" s="292">
        <v>31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1822</v>
      </c>
      <c r="BD27" s="292">
        <f t="shared" si="16"/>
        <v>1102</v>
      </c>
      <c r="BE27" s="292">
        <v>0</v>
      </c>
      <c r="BF27" s="292">
        <v>883</v>
      </c>
      <c r="BG27" s="292">
        <v>207</v>
      </c>
      <c r="BH27" s="292">
        <v>0</v>
      </c>
      <c r="BI27" s="292">
        <v>0</v>
      </c>
      <c r="BJ27" s="292">
        <v>12</v>
      </c>
      <c r="BK27" s="292">
        <f t="shared" si="18"/>
        <v>720</v>
      </c>
      <c r="BL27" s="292">
        <v>0</v>
      </c>
      <c r="BM27" s="292">
        <v>673</v>
      </c>
      <c r="BN27" s="292">
        <v>45</v>
      </c>
      <c r="BO27" s="292">
        <v>0</v>
      </c>
      <c r="BP27" s="292">
        <v>0</v>
      </c>
      <c r="BQ27" s="292">
        <v>2</v>
      </c>
      <c r="BR27" s="292">
        <f t="shared" si="41"/>
        <v>4711</v>
      </c>
      <c r="BS27" s="292">
        <f t="shared" si="42"/>
        <v>0</v>
      </c>
      <c r="BT27" s="292">
        <f t="shared" si="43"/>
        <v>3934</v>
      </c>
      <c r="BU27" s="292">
        <f t="shared" si="44"/>
        <v>317</v>
      </c>
      <c r="BV27" s="292">
        <f t="shared" si="45"/>
        <v>441</v>
      </c>
      <c r="BW27" s="292">
        <f t="shared" si="46"/>
        <v>0</v>
      </c>
      <c r="BX27" s="292">
        <f t="shared" si="47"/>
        <v>19</v>
      </c>
      <c r="BY27" s="292">
        <f t="shared" si="21"/>
        <v>3609</v>
      </c>
      <c r="BZ27" s="292">
        <f t="shared" si="22"/>
        <v>0</v>
      </c>
      <c r="CA27" s="292">
        <f t="shared" si="23"/>
        <v>3051</v>
      </c>
      <c r="CB27" s="292">
        <f t="shared" si="24"/>
        <v>110</v>
      </c>
      <c r="CC27" s="292">
        <f t="shared" si="25"/>
        <v>441</v>
      </c>
      <c r="CD27" s="292">
        <f t="shared" si="26"/>
        <v>0</v>
      </c>
      <c r="CE27" s="292">
        <f t="shared" si="27"/>
        <v>7</v>
      </c>
      <c r="CF27" s="292">
        <f t="shared" si="28"/>
        <v>1102</v>
      </c>
      <c r="CG27" s="292">
        <f t="shared" si="48"/>
        <v>0</v>
      </c>
      <c r="CH27" s="292">
        <f t="shared" si="49"/>
        <v>883</v>
      </c>
      <c r="CI27" s="292">
        <f t="shared" si="50"/>
        <v>207</v>
      </c>
      <c r="CJ27" s="292">
        <f t="shared" si="51"/>
        <v>0</v>
      </c>
      <c r="CK27" s="292">
        <f t="shared" si="52"/>
        <v>0</v>
      </c>
      <c r="CL27" s="292">
        <f t="shared" si="53"/>
        <v>12</v>
      </c>
      <c r="CM27" s="292">
        <f t="shared" si="54"/>
        <v>1468</v>
      </c>
      <c r="CN27" s="292">
        <f t="shared" si="55"/>
        <v>0</v>
      </c>
      <c r="CO27" s="292">
        <f t="shared" si="56"/>
        <v>1390</v>
      </c>
      <c r="CP27" s="292">
        <f t="shared" si="57"/>
        <v>76</v>
      </c>
      <c r="CQ27" s="292">
        <f t="shared" si="58"/>
        <v>0</v>
      </c>
      <c r="CR27" s="292">
        <f t="shared" si="59"/>
        <v>0</v>
      </c>
      <c r="CS27" s="292">
        <f t="shared" si="60"/>
        <v>2</v>
      </c>
      <c r="CT27" s="292">
        <f t="shared" si="31"/>
        <v>748</v>
      </c>
      <c r="CU27" s="292">
        <f t="shared" si="32"/>
        <v>0</v>
      </c>
      <c r="CV27" s="292">
        <f t="shared" si="33"/>
        <v>717</v>
      </c>
      <c r="CW27" s="292">
        <f t="shared" si="34"/>
        <v>31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720</v>
      </c>
      <c r="DB27" s="292">
        <f t="shared" si="61"/>
        <v>0</v>
      </c>
      <c r="DC27" s="292">
        <f t="shared" si="62"/>
        <v>673</v>
      </c>
      <c r="DD27" s="292">
        <f t="shared" si="63"/>
        <v>45</v>
      </c>
      <c r="DE27" s="292">
        <f t="shared" si="64"/>
        <v>0</v>
      </c>
      <c r="DF27" s="292">
        <f t="shared" si="65"/>
        <v>0</v>
      </c>
      <c r="DG27" s="292">
        <f t="shared" si="66"/>
        <v>2</v>
      </c>
      <c r="DH27" s="292">
        <v>0</v>
      </c>
      <c r="DI27" s="292">
        <f t="shared" si="40"/>
        <v>2</v>
      </c>
      <c r="DJ27" s="292">
        <v>0</v>
      </c>
      <c r="DK27" s="292">
        <v>0</v>
      </c>
      <c r="DL27" s="292">
        <v>0</v>
      </c>
      <c r="DM27" s="292">
        <v>2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2549</v>
      </c>
      <c r="E28" s="292">
        <f t="shared" si="1"/>
        <v>1920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1527</v>
      </c>
      <c r="K28" s="292">
        <v>0</v>
      </c>
      <c r="L28" s="292">
        <v>1527</v>
      </c>
      <c r="M28" s="292">
        <v>0</v>
      </c>
      <c r="N28" s="292">
        <f t="shared" si="4"/>
        <v>176</v>
      </c>
      <c r="O28" s="292">
        <v>0</v>
      </c>
      <c r="P28" s="292">
        <v>176</v>
      </c>
      <c r="Q28" s="292">
        <v>0</v>
      </c>
      <c r="R28" s="292">
        <f t="shared" si="5"/>
        <v>179</v>
      </c>
      <c r="S28" s="292">
        <v>0</v>
      </c>
      <c r="T28" s="292">
        <v>179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38</v>
      </c>
      <c r="AA28" s="292">
        <v>0</v>
      </c>
      <c r="AB28" s="292">
        <v>38</v>
      </c>
      <c r="AC28" s="292">
        <v>0</v>
      </c>
      <c r="AD28" s="292">
        <f t="shared" si="8"/>
        <v>385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356</v>
      </c>
      <c r="AJ28" s="292">
        <v>0</v>
      </c>
      <c r="AK28" s="292">
        <v>0</v>
      </c>
      <c r="AL28" s="292">
        <v>356</v>
      </c>
      <c r="AM28" s="292">
        <f t="shared" si="11"/>
        <v>28</v>
      </c>
      <c r="AN28" s="292">
        <v>0</v>
      </c>
      <c r="AO28" s="292">
        <v>0</v>
      </c>
      <c r="AP28" s="292">
        <v>28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1</v>
      </c>
      <c r="AZ28" s="292">
        <v>0</v>
      </c>
      <c r="BA28" s="292">
        <v>0</v>
      </c>
      <c r="BB28" s="292">
        <v>1</v>
      </c>
      <c r="BC28" s="292">
        <f t="shared" si="15"/>
        <v>244</v>
      </c>
      <c r="BD28" s="292">
        <f t="shared" si="16"/>
        <v>56</v>
      </c>
      <c r="BE28" s="292">
        <v>0</v>
      </c>
      <c r="BF28" s="292">
        <v>16</v>
      </c>
      <c r="BG28" s="292">
        <v>5</v>
      </c>
      <c r="BH28" s="292">
        <v>0</v>
      </c>
      <c r="BI28" s="292">
        <v>0</v>
      </c>
      <c r="BJ28" s="292">
        <v>35</v>
      </c>
      <c r="BK28" s="292">
        <f t="shared" si="18"/>
        <v>188</v>
      </c>
      <c r="BL28" s="292">
        <v>0</v>
      </c>
      <c r="BM28" s="292">
        <v>161</v>
      </c>
      <c r="BN28" s="292">
        <v>11</v>
      </c>
      <c r="BO28" s="292">
        <v>0</v>
      </c>
      <c r="BP28" s="292">
        <v>0</v>
      </c>
      <c r="BQ28" s="292">
        <v>16</v>
      </c>
      <c r="BR28" s="292">
        <f t="shared" si="41"/>
        <v>1976</v>
      </c>
      <c r="BS28" s="292">
        <f t="shared" si="42"/>
        <v>0</v>
      </c>
      <c r="BT28" s="292">
        <f t="shared" si="43"/>
        <v>1543</v>
      </c>
      <c r="BU28" s="292">
        <f t="shared" si="44"/>
        <v>181</v>
      </c>
      <c r="BV28" s="292">
        <f t="shared" si="45"/>
        <v>179</v>
      </c>
      <c r="BW28" s="292">
        <f t="shared" si="46"/>
        <v>0</v>
      </c>
      <c r="BX28" s="292">
        <f t="shared" si="47"/>
        <v>73</v>
      </c>
      <c r="BY28" s="292">
        <f t="shared" si="21"/>
        <v>1920</v>
      </c>
      <c r="BZ28" s="292">
        <f t="shared" si="22"/>
        <v>0</v>
      </c>
      <c r="CA28" s="292">
        <f t="shared" si="23"/>
        <v>1527</v>
      </c>
      <c r="CB28" s="292">
        <f t="shared" si="24"/>
        <v>176</v>
      </c>
      <c r="CC28" s="292">
        <f t="shared" si="25"/>
        <v>179</v>
      </c>
      <c r="CD28" s="292">
        <f t="shared" si="26"/>
        <v>0</v>
      </c>
      <c r="CE28" s="292">
        <f t="shared" si="27"/>
        <v>38</v>
      </c>
      <c r="CF28" s="292">
        <f t="shared" si="28"/>
        <v>56</v>
      </c>
      <c r="CG28" s="292">
        <f t="shared" si="48"/>
        <v>0</v>
      </c>
      <c r="CH28" s="292">
        <f t="shared" si="49"/>
        <v>16</v>
      </c>
      <c r="CI28" s="292">
        <f t="shared" si="50"/>
        <v>5</v>
      </c>
      <c r="CJ28" s="292">
        <f t="shared" si="51"/>
        <v>0</v>
      </c>
      <c r="CK28" s="292">
        <f t="shared" si="52"/>
        <v>0</v>
      </c>
      <c r="CL28" s="292">
        <f t="shared" si="53"/>
        <v>35</v>
      </c>
      <c r="CM28" s="292">
        <f t="shared" si="54"/>
        <v>573</v>
      </c>
      <c r="CN28" s="292">
        <f t="shared" si="55"/>
        <v>0</v>
      </c>
      <c r="CO28" s="292">
        <f t="shared" si="56"/>
        <v>517</v>
      </c>
      <c r="CP28" s="292">
        <f t="shared" si="57"/>
        <v>39</v>
      </c>
      <c r="CQ28" s="292">
        <f t="shared" si="58"/>
        <v>0</v>
      </c>
      <c r="CR28" s="292">
        <f t="shared" si="59"/>
        <v>0</v>
      </c>
      <c r="CS28" s="292">
        <f t="shared" si="60"/>
        <v>17</v>
      </c>
      <c r="CT28" s="292">
        <f t="shared" si="31"/>
        <v>385</v>
      </c>
      <c r="CU28" s="292">
        <f t="shared" si="32"/>
        <v>0</v>
      </c>
      <c r="CV28" s="292">
        <f t="shared" si="33"/>
        <v>356</v>
      </c>
      <c r="CW28" s="292">
        <f t="shared" si="34"/>
        <v>28</v>
      </c>
      <c r="CX28" s="292">
        <f t="shared" si="35"/>
        <v>0</v>
      </c>
      <c r="CY28" s="292">
        <f t="shared" si="36"/>
        <v>0</v>
      </c>
      <c r="CZ28" s="292">
        <f t="shared" si="37"/>
        <v>1</v>
      </c>
      <c r="DA28" s="292">
        <f t="shared" si="38"/>
        <v>188</v>
      </c>
      <c r="DB28" s="292">
        <f t="shared" si="61"/>
        <v>0</v>
      </c>
      <c r="DC28" s="292">
        <f t="shared" si="62"/>
        <v>161</v>
      </c>
      <c r="DD28" s="292">
        <f t="shared" si="63"/>
        <v>11</v>
      </c>
      <c r="DE28" s="292">
        <f t="shared" si="64"/>
        <v>0</v>
      </c>
      <c r="DF28" s="292">
        <f t="shared" si="65"/>
        <v>0</v>
      </c>
      <c r="DG28" s="292">
        <f t="shared" si="66"/>
        <v>16</v>
      </c>
      <c r="DH28" s="292">
        <v>0</v>
      </c>
      <c r="DI28" s="292">
        <f t="shared" si="40"/>
        <v>1</v>
      </c>
      <c r="DJ28" s="292">
        <v>0</v>
      </c>
      <c r="DK28" s="292">
        <v>0</v>
      </c>
      <c r="DL28" s="292">
        <v>0</v>
      </c>
      <c r="DM28" s="292">
        <v>1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4718</v>
      </c>
      <c r="E29" s="292">
        <f t="shared" si="1"/>
        <v>2663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2137</v>
      </c>
      <c r="K29" s="292">
        <v>0</v>
      </c>
      <c r="L29" s="292">
        <v>2137</v>
      </c>
      <c r="M29" s="292">
        <v>0</v>
      </c>
      <c r="N29" s="292">
        <f t="shared" si="4"/>
        <v>210</v>
      </c>
      <c r="O29" s="292">
        <v>0</v>
      </c>
      <c r="P29" s="292">
        <v>210</v>
      </c>
      <c r="Q29" s="292">
        <v>0</v>
      </c>
      <c r="R29" s="292">
        <f t="shared" si="5"/>
        <v>260</v>
      </c>
      <c r="S29" s="292">
        <v>0</v>
      </c>
      <c r="T29" s="292">
        <v>260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56</v>
      </c>
      <c r="AA29" s="292">
        <v>0</v>
      </c>
      <c r="AB29" s="292">
        <v>56</v>
      </c>
      <c r="AC29" s="292">
        <v>0</v>
      </c>
      <c r="AD29" s="292">
        <f t="shared" si="8"/>
        <v>1959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1820</v>
      </c>
      <c r="AJ29" s="292">
        <v>0</v>
      </c>
      <c r="AK29" s="292">
        <v>0</v>
      </c>
      <c r="AL29" s="292">
        <v>1820</v>
      </c>
      <c r="AM29" s="292">
        <f t="shared" si="11"/>
        <v>122</v>
      </c>
      <c r="AN29" s="292">
        <v>0</v>
      </c>
      <c r="AO29" s="292">
        <v>0</v>
      </c>
      <c r="AP29" s="292">
        <v>122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17</v>
      </c>
      <c r="AZ29" s="292">
        <v>0</v>
      </c>
      <c r="BA29" s="292">
        <v>0</v>
      </c>
      <c r="BB29" s="292">
        <v>17</v>
      </c>
      <c r="BC29" s="292">
        <f t="shared" si="15"/>
        <v>96</v>
      </c>
      <c r="BD29" s="292">
        <f t="shared" si="16"/>
        <v>67</v>
      </c>
      <c r="BE29" s="292">
        <v>0</v>
      </c>
      <c r="BF29" s="292">
        <v>18</v>
      </c>
      <c r="BG29" s="292">
        <v>4</v>
      </c>
      <c r="BH29" s="292">
        <v>0</v>
      </c>
      <c r="BI29" s="292">
        <v>0</v>
      </c>
      <c r="BJ29" s="292">
        <v>45</v>
      </c>
      <c r="BK29" s="292">
        <f t="shared" si="18"/>
        <v>29</v>
      </c>
      <c r="BL29" s="292">
        <v>0</v>
      </c>
      <c r="BM29" s="292">
        <v>22</v>
      </c>
      <c r="BN29" s="292">
        <v>1</v>
      </c>
      <c r="BO29" s="292">
        <v>0</v>
      </c>
      <c r="BP29" s="292">
        <v>0</v>
      </c>
      <c r="BQ29" s="292">
        <v>6</v>
      </c>
      <c r="BR29" s="292">
        <f t="shared" si="41"/>
        <v>2730</v>
      </c>
      <c r="BS29" s="292">
        <f t="shared" si="42"/>
        <v>0</v>
      </c>
      <c r="BT29" s="292">
        <f t="shared" si="43"/>
        <v>2155</v>
      </c>
      <c r="BU29" s="292">
        <f t="shared" si="44"/>
        <v>214</v>
      </c>
      <c r="BV29" s="292">
        <f t="shared" si="45"/>
        <v>260</v>
      </c>
      <c r="BW29" s="292">
        <f t="shared" si="46"/>
        <v>0</v>
      </c>
      <c r="BX29" s="292">
        <f t="shared" si="47"/>
        <v>101</v>
      </c>
      <c r="BY29" s="292">
        <f t="shared" si="21"/>
        <v>2663</v>
      </c>
      <c r="BZ29" s="292">
        <f t="shared" si="22"/>
        <v>0</v>
      </c>
      <c r="CA29" s="292">
        <f t="shared" si="23"/>
        <v>2137</v>
      </c>
      <c r="CB29" s="292">
        <f t="shared" si="24"/>
        <v>210</v>
      </c>
      <c r="CC29" s="292">
        <f t="shared" si="25"/>
        <v>260</v>
      </c>
      <c r="CD29" s="292">
        <f t="shared" si="26"/>
        <v>0</v>
      </c>
      <c r="CE29" s="292">
        <f t="shared" si="27"/>
        <v>56</v>
      </c>
      <c r="CF29" s="292">
        <f t="shared" si="28"/>
        <v>67</v>
      </c>
      <c r="CG29" s="292">
        <f t="shared" si="48"/>
        <v>0</v>
      </c>
      <c r="CH29" s="292">
        <f t="shared" si="49"/>
        <v>18</v>
      </c>
      <c r="CI29" s="292">
        <f t="shared" si="50"/>
        <v>4</v>
      </c>
      <c r="CJ29" s="292">
        <f t="shared" si="51"/>
        <v>0</v>
      </c>
      <c r="CK29" s="292">
        <f t="shared" si="52"/>
        <v>0</v>
      </c>
      <c r="CL29" s="292">
        <f t="shared" si="53"/>
        <v>45</v>
      </c>
      <c r="CM29" s="292">
        <f t="shared" si="54"/>
        <v>1988</v>
      </c>
      <c r="CN29" s="292">
        <f t="shared" si="55"/>
        <v>0</v>
      </c>
      <c r="CO29" s="292">
        <f t="shared" si="56"/>
        <v>1842</v>
      </c>
      <c r="CP29" s="292">
        <f t="shared" si="57"/>
        <v>123</v>
      </c>
      <c r="CQ29" s="292">
        <f t="shared" si="58"/>
        <v>0</v>
      </c>
      <c r="CR29" s="292">
        <f t="shared" si="59"/>
        <v>0</v>
      </c>
      <c r="CS29" s="292">
        <f t="shared" si="60"/>
        <v>23</v>
      </c>
      <c r="CT29" s="292">
        <f t="shared" si="31"/>
        <v>1959</v>
      </c>
      <c r="CU29" s="292">
        <f t="shared" si="32"/>
        <v>0</v>
      </c>
      <c r="CV29" s="292">
        <f t="shared" si="33"/>
        <v>1820</v>
      </c>
      <c r="CW29" s="292">
        <f t="shared" si="34"/>
        <v>122</v>
      </c>
      <c r="CX29" s="292">
        <f t="shared" si="35"/>
        <v>0</v>
      </c>
      <c r="CY29" s="292">
        <f t="shared" si="36"/>
        <v>0</v>
      </c>
      <c r="CZ29" s="292">
        <f t="shared" si="37"/>
        <v>17</v>
      </c>
      <c r="DA29" s="292">
        <f t="shared" si="38"/>
        <v>29</v>
      </c>
      <c r="DB29" s="292">
        <f t="shared" si="61"/>
        <v>0</v>
      </c>
      <c r="DC29" s="292">
        <f t="shared" si="62"/>
        <v>22</v>
      </c>
      <c r="DD29" s="292">
        <f t="shared" si="63"/>
        <v>1</v>
      </c>
      <c r="DE29" s="292">
        <f t="shared" si="64"/>
        <v>0</v>
      </c>
      <c r="DF29" s="292">
        <f t="shared" si="65"/>
        <v>0</v>
      </c>
      <c r="DG29" s="292">
        <f t="shared" si="66"/>
        <v>6</v>
      </c>
      <c r="DH29" s="292">
        <v>0</v>
      </c>
      <c r="DI29" s="292">
        <f t="shared" si="40"/>
        <v>2</v>
      </c>
      <c r="DJ29" s="292">
        <v>0</v>
      </c>
      <c r="DK29" s="292">
        <v>0</v>
      </c>
      <c r="DL29" s="292">
        <v>0</v>
      </c>
      <c r="DM29" s="292">
        <v>2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5086</v>
      </c>
      <c r="E30" s="292">
        <f t="shared" si="1"/>
        <v>1634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1420</v>
      </c>
      <c r="K30" s="292">
        <v>0</v>
      </c>
      <c r="L30" s="292">
        <v>1420</v>
      </c>
      <c r="M30" s="292">
        <v>0</v>
      </c>
      <c r="N30" s="292">
        <f t="shared" si="4"/>
        <v>99</v>
      </c>
      <c r="O30" s="292">
        <v>0</v>
      </c>
      <c r="P30" s="292">
        <v>99</v>
      </c>
      <c r="Q30" s="292">
        <v>0</v>
      </c>
      <c r="R30" s="292">
        <f t="shared" si="5"/>
        <v>115</v>
      </c>
      <c r="S30" s="292">
        <v>0</v>
      </c>
      <c r="T30" s="292">
        <v>115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0</v>
      </c>
      <c r="AA30" s="292">
        <v>0</v>
      </c>
      <c r="AB30" s="292">
        <v>0</v>
      </c>
      <c r="AC30" s="292">
        <v>0</v>
      </c>
      <c r="AD30" s="292">
        <f t="shared" si="8"/>
        <v>2396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1962</v>
      </c>
      <c r="AJ30" s="292">
        <v>0</v>
      </c>
      <c r="AK30" s="292">
        <v>0</v>
      </c>
      <c r="AL30" s="292">
        <v>1962</v>
      </c>
      <c r="AM30" s="292">
        <f t="shared" si="11"/>
        <v>92</v>
      </c>
      <c r="AN30" s="292">
        <v>0</v>
      </c>
      <c r="AO30" s="292">
        <v>0</v>
      </c>
      <c r="AP30" s="292">
        <v>92</v>
      </c>
      <c r="AQ30" s="292">
        <f t="shared" si="12"/>
        <v>342</v>
      </c>
      <c r="AR30" s="292">
        <v>0</v>
      </c>
      <c r="AS30" s="292">
        <v>0</v>
      </c>
      <c r="AT30" s="292">
        <v>342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1056</v>
      </c>
      <c r="BD30" s="292">
        <f t="shared" si="16"/>
        <v>88</v>
      </c>
      <c r="BE30" s="292">
        <v>0</v>
      </c>
      <c r="BF30" s="292">
        <v>57</v>
      </c>
      <c r="BG30" s="292">
        <v>0</v>
      </c>
      <c r="BH30" s="292">
        <v>1</v>
      </c>
      <c r="BI30" s="292">
        <v>0</v>
      </c>
      <c r="BJ30" s="292">
        <v>30</v>
      </c>
      <c r="BK30" s="292">
        <f t="shared" si="18"/>
        <v>968</v>
      </c>
      <c r="BL30" s="292">
        <v>0</v>
      </c>
      <c r="BM30" s="292">
        <v>808</v>
      </c>
      <c r="BN30" s="292">
        <v>46</v>
      </c>
      <c r="BO30" s="292">
        <v>84</v>
      </c>
      <c r="BP30" s="292">
        <v>0</v>
      </c>
      <c r="BQ30" s="292">
        <v>30</v>
      </c>
      <c r="BR30" s="292">
        <f t="shared" si="41"/>
        <v>1722</v>
      </c>
      <c r="BS30" s="292">
        <f t="shared" si="42"/>
        <v>0</v>
      </c>
      <c r="BT30" s="292">
        <f t="shared" si="43"/>
        <v>1477</v>
      </c>
      <c r="BU30" s="292">
        <f t="shared" si="44"/>
        <v>99</v>
      </c>
      <c r="BV30" s="292">
        <f t="shared" si="45"/>
        <v>116</v>
      </c>
      <c r="BW30" s="292">
        <f t="shared" si="46"/>
        <v>0</v>
      </c>
      <c r="BX30" s="292">
        <f t="shared" si="47"/>
        <v>30</v>
      </c>
      <c r="BY30" s="292">
        <f t="shared" si="21"/>
        <v>1634</v>
      </c>
      <c r="BZ30" s="292">
        <f t="shared" si="22"/>
        <v>0</v>
      </c>
      <c r="CA30" s="292">
        <f t="shared" si="23"/>
        <v>1420</v>
      </c>
      <c r="CB30" s="292">
        <f t="shared" si="24"/>
        <v>99</v>
      </c>
      <c r="CC30" s="292">
        <f t="shared" si="25"/>
        <v>115</v>
      </c>
      <c r="CD30" s="292">
        <f t="shared" si="26"/>
        <v>0</v>
      </c>
      <c r="CE30" s="292">
        <f t="shared" si="27"/>
        <v>0</v>
      </c>
      <c r="CF30" s="292">
        <f t="shared" si="28"/>
        <v>88</v>
      </c>
      <c r="CG30" s="292">
        <f t="shared" si="48"/>
        <v>0</v>
      </c>
      <c r="CH30" s="292">
        <f t="shared" si="49"/>
        <v>57</v>
      </c>
      <c r="CI30" s="292">
        <f t="shared" si="50"/>
        <v>0</v>
      </c>
      <c r="CJ30" s="292">
        <f t="shared" si="51"/>
        <v>1</v>
      </c>
      <c r="CK30" s="292">
        <f t="shared" si="52"/>
        <v>0</v>
      </c>
      <c r="CL30" s="292">
        <f t="shared" si="53"/>
        <v>30</v>
      </c>
      <c r="CM30" s="292">
        <f t="shared" si="54"/>
        <v>3364</v>
      </c>
      <c r="CN30" s="292">
        <f t="shared" si="55"/>
        <v>0</v>
      </c>
      <c r="CO30" s="292">
        <f t="shared" si="56"/>
        <v>2770</v>
      </c>
      <c r="CP30" s="292">
        <f t="shared" si="57"/>
        <v>138</v>
      </c>
      <c r="CQ30" s="292">
        <f t="shared" si="58"/>
        <v>426</v>
      </c>
      <c r="CR30" s="292">
        <f t="shared" si="59"/>
        <v>0</v>
      </c>
      <c r="CS30" s="292">
        <f t="shared" si="60"/>
        <v>30</v>
      </c>
      <c r="CT30" s="292">
        <f t="shared" si="31"/>
        <v>2396</v>
      </c>
      <c r="CU30" s="292">
        <f t="shared" si="32"/>
        <v>0</v>
      </c>
      <c r="CV30" s="292">
        <f t="shared" si="33"/>
        <v>1962</v>
      </c>
      <c r="CW30" s="292">
        <f t="shared" si="34"/>
        <v>92</v>
      </c>
      <c r="CX30" s="292">
        <f t="shared" si="35"/>
        <v>342</v>
      </c>
      <c r="CY30" s="292">
        <f t="shared" si="36"/>
        <v>0</v>
      </c>
      <c r="CZ30" s="292">
        <f t="shared" si="37"/>
        <v>0</v>
      </c>
      <c r="DA30" s="292">
        <f t="shared" si="38"/>
        <v>968</v>
      </c>
      <c r="DB30" s="292">
        <f t="shared" si="61"/>
        <v>0</v>
      </c>
      <c r="DC30" s="292">
        <f t="shared" si="62"/>
        <v>808</v>
      </c>
      <c r="DD30" s="292">
        <f t="shared" si="63"/>
        <v>46</v>
      </c>
      <c r="DE30" s="292">
        <f t="shared" si="64"/>
        <v>84</v>
      </c>
      <c r="DF30" s="292">
        <f t="shared" si="65"/>
        <v>0</v>
      </c>
      <c r="DG30" s="292">
        <f t="shared" si="66"/>
        <v>30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1027</v>
      </c>
      <c r="E31" s="292">
        <f t="shared" si="1"/>
        <v>669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580</v>
      </c>
      <c r="K31" s="292">
        <v>0</v>
      </c>
      <c r="L31" s="292">
        <v>580</v>
      </c>
      <c r="M31" s="292">
        <v>0</v>
      </c>
      <c r="N31" s="292">
        <f t="shared" si="4"/>
        <v>20</v>
      </c>
      <c r="O31" s="292">
        <v>0</v>
      </c>
      <c r="P31" s="292">
        <v>20</v>
      </c>
      <c r="Q31" s="292">
        <v>0</v>
      </c>
      <c r="R31" s="292">
        <f t="shared" si="5"/>
        <v>69</v>
      </c>
      <c r="S31" s="292">
        <v>0</v>
      </c>
      <c r="T31" s="292">
        <v>69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0</v>
      </c>
      <c r="AA31" s="292">
        <v>0</v>
      </c>
      <c r="AB31" s="292">
        <v>0</v>
      </c>
      <c r="AC31" s="292">
        <v>0</v>
      </c>
      <c r="AD31" s="292">
        <f t="shared" si="8"/>
        <v>137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129</v>
      </c>
      <c r="AJ31" s="292">
        <v>0</v>
      </c>
      <c r="AK31" s="292">
        <v>0</v>
      </c>
      <c r="AL31" s="292">
        <v>129</v>
      </c>
      <c r="AM31" s="292">
        <f t="shared" si="11"/>
        <v>8</v>
      </c>
      <c r="AN31" s="292">
        <v>0</v>
      </c>
      <c r="AO31" s="292">
        <v>0</v>
      </c>
      <c r="AP31" s="292">
        <v>8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221</v>
      </c>
      <c r="BD31" s="292">
        <f t="shared" si="16"/>
        <v>165</v>
      </c>
      <c r="BE31" s="292">
        <v>0</v>
      </c>
      <c r="BF31" s="292">
        <v>133</v>
      </c>
      <c r="BG31" s="292">
        <v>32</v>
      </c>
      <c r="BH31" s="292">
        <v>0</v>
      </c>
      <c r="BI31" s="292">
        <v>0</v>
      </c>
      <c r="BJ31" s="292">
        <v>0</v>
      </c>
      <c r="BK31" s="292">
        <f t="shared" si="18"/>
        <v>56</v>
      </c>
      <c r="BL31" s="292">
        <v>0</v>
      </c>
      <c r="BM31" s="292">
        <v>52</v>
      </c>
      <c r="BN31" s="292">
        <v>4</v>
      </c>
      <c r="BO31" s="292">
        <v>0</v>
      </c>
      <c r="BP31" s="292">
        <v>0</v>
      </c>
      <c r="BQ31" s="292">
        <v>0</v>
      </c>
      <c r="BR31" s="292">
        <f t="shared" si="41"/>
        <v>834</v>
      </c>
      <c r="BS31" s="292">
        <f t="shared" si="42"/>
        <v>0</v>
      </c>
      <c r="BT31" s="292">
        <f t="shared" si="43"/>
        <v>713</v>
      </c>
      <c r="BU31" s="292">
        <f t="shared" si="44"/>
        <v>52</v>
      </c>
      <c r="BV31" s="292">
        <f t="shared" si="45"/>
        <v>69</v>
      </c>
      <c r="BW31" s="292">
        <f t="shared" si="46"/>
        <v>0</v>
      </c>
      <c r="BX31" s="292">
        <f t="shared" si="47"/>
        <v>0</v>
      </c>
      <c r="BY31" s="292">
        <f t="shared" si="21"/>
        <v>669</v>
      </c>
      <c r="BZ31" s="292">
        <f t="shared" si="22"/>
        <v>0</v>
      </c>
      <c r="CA31" s="292">
        <f t="shared" si="23"/>
        <v>580</v>
      </c>
      <c r="CB31" s="292">
        <f t="shared" si="24"/>
        <v>20</v>
      </c>
      <c r="CC31" s="292">
        <f t="shared" si="25"/>
        <v>69</v>
      </c>
      <c r="CD31" s="292">
        <f t="shared" si="26"/>
        <v>0</v>
      </c>
      <c r="CE31" s="292">
        <f t="shared" si="27"/>
        <v>0</v>
      </c>
      <c r="CF31" s="292">
        <f t="shared" si="28"/>
        <v>165</v>
      </c>
      <c r="CG31" s="292">
        <f t="shared" si="48"/>
        <v>0</v>
      </c>
      <c r="CH31" s="292">
        <f t="shared" si="49"/>
        <v>133</v>
      </c>
      <c r="CI31" s="292">
        <f t="shared" si="50"/>
        <v>32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193</v>
      </c>
      <c r="CN31" s="292">
        <f t="shared" si="55"/>
        <v>0</v>
      </c>
      <c r="CO31" s="292">
        <f t="shared" si="56"/>
        <v>181</v>
      </c>
      <c r="CP31" s="292">
        <f t="shared" si="57"/>
        <v>12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137</v>
      </c>
      <c r="CU31" s="292">
        <f t="shared" si="32"/>
        <v>0</v>
      </c>
      <c r="CV31" s="292">
        <f t="shared" si="33"/>
        <v>129</v>
      </c>
      <c r="CW31" s="292">
        <f t="shared" si="34"/>
        <v>8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56</v>
      </c>
      <c r="DB31" s="292">
        <f t="shared" si="61"/>
        <v>0</v>
      </c>
      <c r="DC31" s="292">
        <f t="shared" si="62"/>
        <v>52</v>
      </c>
      <c r="DD31" s="292">
        <f t="shared" si="63"/>
        <v>4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4728</v>
      </c>
      <c r="E32" s="292">
        <f t="shared" si="1"/>
        <v>2837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2434</v>
      </c>
      <c r="K32" s="292">
        <v>0</v>
      </c>
      <c r="L32" s="292">
        <v>2434</v>
      </c>
      <c r="M32" s="292">
        <v>0</v>
      </c>
      <c r="N32" s="292">
        <f t="shared" si="4"/>
        <v>78</v>
      </c>
      <c r="O32" s="292">
        <v>0</v>
      </c>
      <c r="P32" s="292">
        <v>78</v>
      </c>
      <c r="Q32" s="292">
        <v>0</v>
      </c>
      <c r="R32" s="292">
        <f t="shared" si="5"/>
        <v>325</v>
      </c>
      <c r="S32" s="292">
        <v>0</v>
      </c>
      <c r="T32" s="292">
        <v>325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0</v>
      </c>
      <c r="AA32" s="292">
        <v>0</v>
      </c>
      <c r="AB32" s="292">
        <v>0</v>
      </c>
      <c r="AC32" s="292">
        <v>0</v>
      </c>
      <c r="AD32" s="292">
        <f t="shared" si="8"/>
        <v>779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766</v>
      </c>
      <c r="AJ32" s="292">
        <v>0</v>
      </c>
      <c r="AK32" s="292">
        <v>0</v>
      </c>
      <c r="AL32" s="292">
        <v>766</v>
      </c>
      <c r="AM32" s="292">
        <f t="shared" si="11"/>
        <v>13</v>
      </c>
      <c r="AN32" s="292">
        <v>0</v>
      </c>
      <c r="AO32" s="292">
        <v>0</v>
      </c>
      <c r="AP32" s="292">
        <v>13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1112</v>
      </c>
      <c r="BD32" s="292">
        <f t="shared" si="16"/>
        <v>814</v>
      </c>
      <c r="BE32" s="292">
        <v>0</v>
      </c>
      <c r="BF32" s="292">
        <v>654</v>
      </c>
      <c r="BG32" s="292">
        <v>160</v>
      </c>
      <c r="BH32" s="292">
        <v>0</v>
      </c>
      <c r="BI32" s="292">
        <v>0</v>
      </c>
      <c r="BJ32" s="292">
        <v>0</v>
      </c>
      <c r="BK32" s="292">
        <f t="shared" si="18"/>
        <v>298</v>
      </c>
      <c r="BL32" s="292">
        <v>0</v>
      </c>
      <c r="BM32" s="292">
        <v>279</v>
      </c>
      <c r="BN32" s="292">
        <v>19</v>
      </c>
      <c r="BO32" s="292">
        <v>0</v>
      </c>
      <c r="BP32" s="292">
        <v>0</v>
      </c>
      <c r="BQ32" s="292">
        <v>0</v>
      </c>
      <c r="BR32" s="292">
        <f t="shared" si="41"/>
        <v>3651</v>
      </c>
      <c r="BS32" s="292">
        <f t="shared" si="42"/>
        <v>0</v>
      </c>
      <c r="BT32" s="292">
        <f t="shared" si="43"/>
        <v>3088</v>
      </c>
      <c r="BU32" s="292">
        <f t="shared" si="44"/>
        <v>238</v>
      </c>
      <c r="BV32" s="292">
        <f t="shared" si="45"/>
        <v>325</v>
      </c>
      <c r="BW32" s="292">
        <f t="shared" si="46"/>
        <v>0</v>
      </c>
      <c r="BX32" s="292">
        <f t="shared" si="47"/>
        <v>0</v>
      </c>
      <c r="BY32" s="292">
        <f t="shared" si="21"/>
        <v>2837</v>
      </c>
      <c r="BZ32" s="292">
        <f t="shared" si="22"/>
        <v>0</v>
      </c>
      <c r="CA32" s="292">
        <f t="shared" si="23"/>
        <v>2434</v>
      </c>
      <c r="CB32" s="292">
        <f t="shared" si="24"/>
        <v>78</v>
      </c>
      <c r="CC32" s="292">
        <f t="shared" si="25"/>
        <v>325</v>
      </c>
      <c r="CD32" s="292">
        <f t="shared" si="26"/>
        <v>0</v>
      </c>
      <c r="CE32" s="292">
        <f t="shared" si="27"/>
        <v>0</v>
      </c>
      <c r="CF32" s="292">
        <f t="shared" si="28"/>
        <v>814</v>
      </c>
      <c r="CG32" s="292">
        <f t="shared" si="48"/>
        <v>0</v>
      </c>
      <c r="CH32" s="292">
        <f t="shared" si="49"/>
        <v>654</v>
      </c>
      <c r="CI32" s="292">
        <f t="shared" si="50"/>
        <v>160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1077</v>
      </c>
      <c r="CN32" s="292">
        <f t="shared" si="55"/>
        <v>0</v>
      </c>
      <c r="CO32" s="292">
        <f t="shared" si="56"/>
        <v>1045</v>
      </c>
      <c r="CP32" s="292">
        <f t="shared" si="57"/>
        <v>32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779</v>
      </c>
      <c r="CU32" s="292">
        <f t="shared" si="32"/>
        <v>0</v>
      </c>
      <c r="CV32" s="292">
        <f t="shared" si="33"/>
        <v>766</v>
      </c>
      <c r="CW32" s="292">
        <f t="shared" si="34"/>
        <v>13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298</v>
      </c>
      <c r="DB32" s="292">
        <f t="shared" si="61"/>
        <v>0</v>
      </c>
      <c r="DC32" s="292">
        <f t="shared" si="62"/>
        <v>279</v>
      </c>
      <c r="DD32" s="292">
        <f t="shared" si="63"/>
        <v>19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1</v>
      </c>
      <c r="DJ32" s="292">
        <v>0</v>
      </c>
      <c r="DK32" s="292">
        <v>0</v>
      </c>
      <c r="DL32" s="292">
        <v>0</v>
      </c>
      <c r="DM32" s="292">
        <v>1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2384</v>
      </c>
      <c r="E33" s="292">
        <f t="shared" si="1"/>
        <v>1234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1112</v>
      </c>
      <c r="K33" s="292">
        <v>0</v>
      </c>
      <c r="L33" s="292">
        <v>1112</v>
      </c>
      <c r="M33" s="292">
        <v>0</v>
      </c>
      <c r="N33" s="292">
        <f t="shared" si="4"/>
        <v>39</v>
      </c>
      <c r="O33" s="292">
        <v>0</v>
      </c>
      <c r="P33" s="292">
        <v>39</v>
      </c>
      <c r="Q33" s="292">
        <v>0</v>
      </c>
      <c r="R33" s="292">
        <f t="shared" si="5"/>
        <v>83</v>
      </c>
      <c r="S33" s="292">
        <v>0</v>
      </c>
      <c r="T33" s="292">
        <v>83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0</v>
      </c>
      <c r="AA33" s="292">
        <v>0</v>
      </c>
      <c r="AB33" s="292">
        <v>0</v>
      </c>
      <c r="AC33" s="292">
        <v>0</v>
      </c>
      <c r="AD33" s="292">
        <f t="shared" si="8"/>
        <v>0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0</v>
      </c>
      <c r="AJ33" s="292">
        <v>0</v>
      </c>
      <c r="AK33" s="292">
        <v>0</v>
      </c>
      <c r="AL33" s="292">
        <v>0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1150</v>
      </c>
      <c r="BD33" s="292">
        <f t="shared" si="16"/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8"/>
        <v>1150</v>
      </c>
      <c r="BL33" s="292">
        <v>0</v>
      </c>
      <c r="BM33" s="292">
        <v>999</v>
      </c>
      <c r="BN33" s="292">
        <v>0</v>
      </c>
      <c r="BO33" s="292">
        <v>151</v>
      </c>
      <c r="BP33" s="292">
        <v>0</v>
      </c>
      <c r="BQ33" s="292">
        <v>0</v>
      </c>
      <c r="BR33" s="292">
        <f t="shared" si="41"/>
        <v>1234</v>
      </c>
      <c r="BS33" s="292">
        <f t="shared" si="42"/>
        <v>0</v>
      </c>
      <c r="BT33" s="292">
        <f t="shared" si="43"/>
        <v>1112</v>
      </c>
      <c r="BU33" s="292">
        <f t="shared" si="44"/>
        <v>39</v>
      </c>
      <c r="BV33" s="292">
        <f t="shared" si="45"/>
        <v>83</v>
      </c>
      <c r="BW33" s="292">
        <f t="shared" si="46"/>
        <v>0</v>
      </c>
      <c r="BX33" s="292">
        <f t="shared" si="47"/>
        <v>0</v>
      </c>
      <c r="BY33" s="292">
        <f t="shared" si="21"/>
        <v>1234</v>
      </c>
      <c r="BZ33" s="292">
        <f t="shared" si="22"/>
        <v>0</v>
      </c>
      <c r="CA33" s="292">
        <f t="shared" si="23"/>
        <v>1112</v>
      </c>
      <c r="CB33" s="292">
        <f t="shared" si="24"/>
        <v>39</v>
      </c>
      <c r="CC33" s="292">
        <f t="shared" si="25"/>
        <v>83</v>
      </c>
      <c r="CD33" s="292">
        <f t="shared" si="26"/>
        <v>0</v>
      </c>
      <c r="CE33" s="292">
        <f t="shared" si="27"/>
        <v>0</v>
      </c>
      <c r="CF33" s="292">
        <f t="shared" si="28"/>
        <v>0</v>
      </c>
      <c r="CG33" s="292">
        <f t="shared" si="48"/>
        <v>0</v>
      </c>
      <c r="CH33" s="292">
        <f t="shared" si="49"/>
        <v>0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1150</v>
      </c>
      <c r="CN33" s="292">
        <f t="shared" si="55"/>
        <v>0</v>
      </c>
      <c r="CO33" s="292">
        <f t="shared" si="56"/>
        <v>999</v>
      </c>
      <c r="CP33" s="292">
        <f t="shared" si="57"/>
        <v>0</v>
      </c>
      <c r="CQ33" s="292">
        <f t="shared" si="58"/>
        <v>151</v>
      </c>
      <c r="CR33" s="292">
        <f t="shared" si="59"/>
        <v>0</v>
      </c>
      <c r="CS33" s="292">
        <f t="shared" si="60"/>
        <v>0</v>
      </c>
      <c r="CT33" s="292">
        <f t="shared" si="31"/>
        <v>0</v>
      </c>
      <c r="CU33" s="292">
        <f t="shared" si="32"/>
        <v>0</v>
      </c>
      <c r="CV33" s="292">
        <f t="shared" si="33"/>
        <v>0</v>
      </c>
      <c r="CW33" s="292">
        <f t="shared" si="34"/>
        <v>0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1150</v>
      </c>
      <c r="DB33" s="292">
        <f t="shared" si="61"/>
        <v>0</v>
      </c>
      <c r="DC33" s="292">
        <f t="shared" si="62"/>
        <v>999</v>
      </c>
      <c r="DD33" s="292">
        <f t="shared" si="63"/>
        <v>0</v>
      </c>
      <c r="DE33" s="292">
        <f t="shared" si="64"/>
        <v>151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1051</v>
      </c>
      <c r="E34" s="292">
        <f t="shared" si="1"/>
        <v>689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506</v>
      </c>
      <c r="K34" s="292">
        <v>506</v>
      </c>
      <c r="L34" s="292">
        <v>0</v>
      </c>
      <c r="M34" s="292">
        <v>0</v>
      </c>
      <c r="N34" s="292">
        <f t="shared" si="4"/>
        <v>14</v>
      </c>
      <c r="O34" s="292">
        <v>0</v>
      </c>
      <c r="P34" s="292">
        <v>14</v>
      </c>
      <c r="Q34" s="292">
        <v>0</v>
      </c>
      <c r="R34" s="292">
        <f t="shared" si="5"/>
        <v>149</v>
      </c>
      <c r="S34" s="292">
        <v>0</v>
      </c>
      <c r="T34" s="292">
        <v>149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20</v>
      </c>
      <c r="AA34" s="292">
        <v>0</v>
      </c>
      <c r="AB34" s="292">
        <v>20</v>
      </c>
      <c r="AC34" s="292">
        <v>0</v>
      </c>
      <c r="AD34" s="292">
        <f t="shared" si="8"/>
        <v>0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0</v>
      </c>
      <c r="AJ34" s="292">
        <v>0</v>
      </c>
      <c r="AK34" s="292">
        <v>0</v>
      </c>
      <c r="AL34" s="292">
        <v>0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362</v>
      </c>
      <c r="BD34" s="292">
        <f t="shared" si="16"/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362</v>
      </c>
      <c r="BL34" s="292">
        <v>0</v>
      </c>
      <c r="BM34" s="292">
        <v>362</v>
      </c>
      <c r="BN34" s="292">
        <v>0</v>
      </c>
      <c r="BO34" s="292">
        <v>0</v>
      </c>
      <c r="BP34" s="292">
        <v>0</v>
      </c>
      <c r="BQ34" s="292">
        <v>0</v>
      </c>
      <c r="BR34" s="292">
        <f t="shared" si="41"/>
        <v>689</v>
      </c>
      <c r="BS34" s="292">
        <f t="shared" si="42"/>
        <v>0</v>
      </c>
      <c r="BT34" s="292">
        <f t="shared" si="43"/>
        <v>506</v>
      </c>
      <c r="BU34" s="292">
        <f t="shared" si="44"/>
        <v>14</v>
      </c>
      <c r="BV34" s="292">
        <f t="shared" si="45"/>
        <v>149</v>
      </c>
      <c r="BW34" s="292">
        <f t="shared" si="46"/>
        <v>0</v>
      </c>
      <c r="BX34" s="292">
        <f t="shared" si="47"/>
        <v>20</v>
      </c>
      <c r="BY34" s="292">
        <f t="shared" si="21"/>
        <v>689</v>
      </c>
      <c r="BZ34" s="292">
        <f t="shared" si="22"/>
        <v>0</v>
      </c>
      <c r="CA34" s="292">
        <f t="shared" si="23"/>
        <v>506</v>
      </c>
      <c r="CB34" s="292">
        <f t="shared" si="24"/>
        <v>14</v>
      </c>
      <c r="CC34" s="292">
        <f t="shared" si="25"/>
        <v>149</v>
      </c>
      <c r="CD34" s="292">
        <f t="shared" si="26"/>
        <v>0</v>
      </c>
      <c r="CE34" s="292">
        <f t="shared" si="27"/>
        <v>20</v>
      </c>
      <c r="CF34" s="292">
        <f t="shared" si="28"/>
        <v>0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362</v>
      </c>
      <c r="CN34" s="292">
        <f t="shared" si="55"/>
        <v>0</v>
      </c>
      <c r="CO34" s="292">
        <f t="shared" si="56"/>
        <v>362</v>
      </c>
      <c r="CP34" s="292">
        <f t="shared" si="57"/>
        <v>0</v>
      </c>
      <c r="CQ34" s="292">
        <f t="shared" si="58"/>
        <v>0</v>
      </c>
      <c r="CR34" s="292">
        <f t="shared" si="59"/>
        <v>0</v>
      </c>
      <c r="CS34" s="292">
        <f t="shared" si="60"/>
        <v>0</v>
      </c>
      <c r="CT34" s="292">
        <f t="shared" si="31"/>
        <v>0</v>
      </c>
      <c r="CU34" s="292">
        <f t="shared" si="32"/>
        <v>0</v>
      </c>
      <c r="CV34" s="292">
        <f t="shared" si="33"/>
        <v>0</v>
      </c>
      <c r="CW34" s="292">
        <f t="shared" si="34"/>
        <v>0</v>
      </c>
      <c r="CX34" s="292">
        <f t="shared" si="35"/>
        <v>0</v>
      </c>
      <c r="CY34" s="292">
        <f t="shared" si="36"/>
        <v>0</v>
      </c>
      <c r="CZ34" s="292">
        <f t="shared" si="37"/>
        <v>0</v>
      </c>
      <c r="DA34" s="292">
        <f t="shared" si="38"/>
        <v>362</v>
      </c>
      <c r="DB34" s="292">
        <f t="shared" si="61"/>
        <v>0</v>
      </c>
      <c r="DC34" s="292">
        <f t="shared" si="62"/>
        <v>362</v>
      </c>
      <c r="DD34" s="292">
        <f t="shared" si="63"/>
        <v>0</v>
      </c>
      <c r="DE34" s="292">
        <f t="shared" si="64"/>
        <v>0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1986</v>
      </c>
      <c r="E35" s="292">
        <f t="shared" si="1"/>
        <v>1232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1184</v>
      </c>
      <c r="K35" s="292">
        <v>0</v>
      </c>
      <c r="L35" s="292">
        <v>1184</v>
      </c>
      <c r="M35" s="292">
        <v>0</v>
      </c>
      <c r="N35" s="292">
        <f t="shared" si="4"/>
        <v>48</v>
      </c>
      <c r="O35" s="292">
        <v>0</v>
      </c>
      <c r="P35" s="292">
        <v>48</v>
      </c>
      <c r="Q35" s="292">
        <v>0</v>
      </c>
      <c r="R35" s="292">
        <f t="shared" si="5"/>
        <v>0</v>
      </c>
      <c r="S35" s="292">
        <v>0</v>
      </c>
      <c r="T35" s="292">
        <v>0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0</v>
      </c>
      <c r="AA35" s="292">
        <v>0</v>
      </c>
      <c r="AB35" s="292">
        <v>0</v>
      </c>
      <c r="AC35" s="292">
        <v>0</v>
      </c>
      <c r="AD35" s="292">
        <f t="shared" si="8"/>
        <v>0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0</v>
      </c>
      <c r="AJ35" s="292">
        <v>0</v>
      </c>
      <c r="AK35" s="292">
        <v>0</v>
      </c>
      <c r="AL35" s="292">
        <v>0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754</v>
      </c>
      <c r="BD35" s="292">
        <f t="shared" si="16"/>
        <v>364</v>
      </c>
      <c r="BE35" s="292">
        <v>0</v>
      </c>
      <c r="BF35" s="292">
        <v>364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390</v>
      </c>
      <c r="BL35" s="292">
        <v>0</v>
      </c>
      <c r="BM35" s="292">
        <v>390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1596</v>
      </c>
      <c r="BS35" s="292">
        <f t="shared" si="42"/>
        <v>0</v>
      </c>
      <c r="BT35" s="292">
        <f t="shared" si="43"/>
        <v>1548</v>
      </c>
      <c r="BU35" s="292">
        <f t="shared" si="44"/>
        <v>48</v>
      </c>
      <c r="BV35" s="292">
        <f t="shared" si="45"/>
        <v>0</v>
      </c>
      <c r="BW35" s="292">
        <f t="shared" si="46"/>
        <v>0</v>
      </c>
      <c r="BX35" s="292">
        <f t="shared" si="47"/>
        <v>0</v>
      </c>
      <c r="BY35" s="292">
        <f t="shared" si="21"/>
        <v>1232</v>
      </c>
      <c r="BZ35" s="292">
        <f t="shared" si="22"/>
        <v>0</v>
      </c>
      <c r="CA35" s="292">
        <f t="shared" si="23"/>
        <v>1184</v>
      </c>
      <c r="CB35" s="292">
        <f t="shared" si="24"/>
        <v>48</v>
      </c>
      <c r="CC35" s="292">
        <f t="shared" si="25"/>
        <v>0</v>
      </c>
      <c r="CD35" s="292">
        <f t="shared" si="26"/>
        <v>0</v>
      </c>
      <c r="CE35" s="292">
        <f t="shared" si="27"/>
        <v>0</v>
      </c>
      <c r="CF35" s="292">
        <f t="shared" si="28"/>
        <v>364</v>
      </c>
      <c r="CG35" s="292">
        <f t="shared" si="48"/>
        <v>0</v>
      </c>
      <c r="CH35" s="292">
        <f t="shared" si="49"/>
        <v>364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390</v>
      </c>
      <c r="CN35" s="292">
        <f t="shared" si="55"/>
        <v>0</v>
      </c>
      <c r="CO35" s="292">
        <f t="shared" si="56"/>
        <v>390</v>
      </c>
      <c r="CP35" s="292">
        <f t="shared" si="57"/>
        <v>0</v>
      </c>
      <c r="CQ35" s="292">
        <f t="shared" si="58"/>
        <v>0</v>
      </c>
      <c r="CR35" s="292">
        <f t="shared" si="59"/>
        <v>0</v>
      </c>
      <c r="CS35" s="292">
        <f t="shared" si="60"/>
        <v>0</v>
      </c>
      <c r="CT35" s="292">
        <f t="shared" si="31"/>
        <v>0</v>
      </c>
      <c r="CU35" s="292">
        <f t="shared" si="32"/>
        <v>0</v>
      </c>
      <c r="CV35" s="292">
        <f t="shared" si="33"/>
        <v>0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390</v>
      </c>
      <c r="DB35" s="292">
        <f t="shared" si="61"/>
        <v>0</v>
      </c>
      <c r="DC35" s="292">
        <f t="shared" si="62"/>
        <v>390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6045</v>
      </c>
      <c r="E36" s="292">
        <f t="shared" si="1"/>
        <v>3896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2818</v>
      </c>
      <c r="K36" s="292">
        <v>0</v>
      </c>
      <c r="L36" s="292">
        <v>2818</v>
      </c>
      <c r="M36" s="292">
        <v>0</v>
      </c>
      <c r="N36" s="292">
        <f t="shared" si="4"/>
        <v>142</v>
      </c>
      <c r="O36" s="292">
        <v>0</v>
      </c>
      <c r="P36" s="292">
        <v>142</v>
      </c>
      <c r="Q36" s="292">
        <v>0</v>
      </c>
      <c r="R36" s="292">
        <f t="shared" si="5"/>
        <v>468</v>
      </c>
      <c r="S36" s="292">
        <v>1</v>
      </c>
      <c r="T36" s="292">
        <v>467</v>
      </c>
      <c r="U36" s="292">
        <v>0</v>
      </c>
      <c r="V36" s="292">
        <f t="shared" si="6"/>
        <v>456</v>
      </c>
      <c r="W36" s="292">
        <v>0</v>
      </c>
      <c r="X36" s="292">
        <v>456</v>
      </c>
      <c r="Y36" s="292">
        <v>0</v>
      </c>
      <c r="Z36" s="292">
        <f t="shared" si="7"/>
        <v>12</v>
      </c>
      <c r="AA36" s="292">
        <v>0</v>
      </c>
      <c r="AB36" s="292">
        <v>12</v>
      </c>
      <c r="AC36" s="292">
        <v>0</v>
      </c>
      <c r="AD36" s="292">
        <f t="shared" si="8"/>
        <v>1048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993</v>
      </c>
      <c r="AJ36" s="292">
        <v>0</v>
      </c>
      <c r="AK36" s="292">
        <v>0</v>
      </c>
      <c r="AL36" s="292">
        <v>993</v>
      </c>
      <c r="AM36" s="292">
        <f t="shared" si="11"/>
        <v>55</v>
      </c>
      <c r="AN36" s="292">
        <v>0</v>
      </c>
      <c r="AO36" s="292">
        <v>0</v>
      </c>
      <c r="AP36" s="292">
        <v>55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1101</v>
      </c>
      <c r="BD36" s="292">
        <f t="shared" si="16"/>
        <v>759</v>
      </c>
      <c r="BE36" s="292">
        <v>0</v>
      </c>
      <c r="BF36" s="292">
        <v>267</v>
      </c>
      <c r="BG36" s="292">
        <v>137</v>
      </c>
      <c r="BH36" s="292">
        <v>60</v>
      </c>
      <c r="BI36" s="292">
        <v>13</v>
      </c>
      <c r="BJ36" s="292">
        <v>282</v>
      </c>
      <c r="BK36" s="292">
        <f t="shared" si="18"/>
        <v>342</v>
      </c>
      <c r="BL36" s="292">
        <v>0</v>
      </c>
      <c r="BM36" s="292">
        <v>109</v>
      </c>
      <c r="BN36" s="292">
        <v>71</v>
      </c>
      <c r="BO36" s="292">
        <v>49</v>
      </c>
      <c r="BP36" s="292">
        <v>0</v>
      </c>
      <c r="BQ36" s="292">
        <v>113</v>
      </c>
      <c r="BR36" s="292">
        <f t="shared" si="41"/>
        <v>4655</v>
      </c>
      <c r="BS36" s="292">
        <f t="shared" si="42"/>
        <v>0</v>
      </c>
      <c r="BT36" s="292">
        <f t="shared" si="43"/>
        <v>3085</v>
      </c>
      <c r="BU36" s="292">
        <f t="shared" si="44"/>
        <v>279</v>
      </c>
      <c r="BV36" s="292">
        <f t="shared" si="45"/>
        <v>528</v>
      </c>
      <c r="BW36" s="292">
        <f t="shared" si="46"/>
        <v>469</v>
      </c>
      <c r="BX36" s="292">
        <f t="shared" si="47"/>
        <v>294</v>
      </c>
      <c r="BY36" s="292">
        <f t="shared" si="21"/>
        <v>3896</v>
      </c>
      <c r="BZ36" s="292">
        <f t="shared" si="22"/>
        <v>0</v>
      </c>
      <c r="CA36" s="292">
        <f t="shared" si="23"/>
        <v>2818</v>
      </c>
      <c r="CB36" s="292">
        <f t="shared" si="24"/>
        <v>142</v>
      </c>
      <c r="CC36" s="292">
        <f t="shared" si="25"/>
        <v>468</v>
      </c>
      <c r="CD36" s="292">
        <f t="shared" si="26"/>
        <v>456</v>
      </c>
      <c r="CE36" s="292">
        <f t="shared" si="27"/>
        <v>12</v>
      </c>
      <c r="CF36" s="292">
        <f t="shared" si="28"/>
        <v>759</v>
      </c>
      <c r="CG36" s="292">
        <f t="shared" si="48"/>
        <v>0</v>
      </c>
      <c r="CH36" s="292">
        <f t="shared" si="49"/>
        <v>267</v>
      </c>
      <c r="CI36" s="292">
        <f t="shared" si="50"/>
        <v>137</v>
      </c>
      <c r="CJ36" s="292">
        <f t="shared" si="51"/>
        <v>60</v>
      </c>
      <c r="CK36" s="292">
        <f t="shared" si="52"/>
        <v>13</v>
      </c>
      <c r="CL36" s="292">
        <f t="shared" si="53"/>
        <v>282</v>
      </c>
      <c r="CM36" s="292">
        <f t="shared" si="54"/>
        <v>1390</v>
      </c>
      <c r="CN36" s="292">
        <f t="shared" si="55"/>
        <v>0</v>
      </c>
      <c r="CO36" s="292">
        <f t="shared" si="56"/>
        <v>1102</v>
      </c>
      <c r="CP36" s="292">
        <f t="shared" si="57"/>
        <v>126</v>
      </c>
      <c r="CQ36" s="292">
        <f t="shared" si="58"/>
        <v>49</v>
      </c>
      <c r="CR36" s="292">
        <f t="shared" si="59"/>
        <v>0</v>
      </c>
      <c r="CS36" s="292">
        <f t="shared" si="60"/>
        <v>113</v>
      </c>
      <c r="CT36" s="292">
        <f t="shared" si="31"/>
        <v>1048</v>
      </c>
      <c r="CU36" s="292">
        <f t="shared" si="32"/>
        <v>0</v>
      </c>
      <c r="CV36" s="292">
        <f t="shared" si="33"/>
        <v>993</v>
      </c>
      <c r="CW36" s="292">
        <f t="shared" si="34"/>
        <v>55</v>
      </c>
      <c r="CX36" s="292">
        <f t="shared" si="35"/>
        <v>0</v>
      </c>
      <c r="CY36" s="292">
        <f t="shared" si="36"/>
        <v>0</v>
      </c>
      <c r="CZ36" s="292">
        <f t="shared" si="37"/>
        <v>0</v>
      </c>
      <c r="DA36" s="292">
        <f t="shared" si="38"/>
        <v>342</v>
      </c>
      <c r="DB36" s="292">
        <f t="shared" si="61"/>
        <v>0</v>
      </c>
      <c r="DC36" s="292">
        <f t="shared" si="62"/>
        <v>109</v>
      </c>
      <c r="DD36" s="292">
        <f t="shared" si="63"/>
        <v>71</v>
      </c>
      <c r="DE36" s="292">
        <f t="shared" si="64"/>
        <v>49</v>
      </c>
      <c r="DF36" s="292">
        <f t="shared" si="65"/>
        <v>0</v>
      </c>
      <c r="DG36" s="292">
        <f t="shared" si="66"/>
        <v>113</v>
      </c>
      <c r="DH36" s="292">
        <v>0</v>
      </c>
      <c r="DI36" s="292">
        <f t="shared" si="40"/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12757</v>
      </c>
      <c r="E37" s="292">
        <f t="shared" si="1"/>
        <v>8440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7537</v>
      </c>
      <c r="K37" s="292">
        <v>0</v>
      </c>
      <c r="L37" s="292">
        <v>7537</v>
      </c>
      <c r="M37" s="292">
        <v>0</v>
      </c>
      <c r="N37" s="292">
        <f t="shared" si="4"/>
        <v>203</v>
      </c>
      <c r="O37" s="292">
        <v>0</v>
      </c>
      <c r="P37" s="292">
        <v>203</v>
      </c>
      <c r="Q37" s="292">
        <v>0</v>
      </c>
      <c r="R37" s="292">
        <f t="shared" si="5"/>
        <v>695</v>
      </c>
      <c r="S37" s="292">
        <v>0</v>
      </c>
      <c r="T37" s="292">
        <v>695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5</v>
      </c>
      <c r="AA37" s="292">
        <v>0</v>
      </c>
      <c r="AB37" s="292">
        <v>5</v>
      </c>
      <c r="AC37" s="292">
        <v>0</v>
      </c>
      <c r="AD37" s="292">
        <f t="shared" si="8"/>
        <v>2919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2901</v>
      </c>
      <c r="AJ37" s="292">
        <v>0</v>
      </c>
      <c r="AK37" s="292">
        <v>397</v>
      </c>
      <c r="AL37" s="292">
        <v>2504</v>
      </c>
      <c r="AM37" s="292">
        <f t="shared" si="11"/>
        <v>4</v>
      </c>
      <c r="AN37" s="292">
        <v>0</v>
      </c>
      <c r="AO37" s="292">
        <v>4</v>
      </c>
      <c r="AP37" s="292">
        <v>0</v>
      </c>
      <c r="AQ37" s="292">
        <f t="shared" si="12"/>
        <v>14</v>
      </c>
      <c r="AR37" s="292">
        <v>0</v>
      </c>
      <c r="AS37" s="292">
        <v>14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1398</v>
      </c>
      <c r="BD37" s="292">
        <f t="shared" si="16"/>
        <v>939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939</v>
      </c>
      <c r="BK37" s="292">
        <f t="shared" si="18"/>
        <v>459</v>
      </c>
      <c r="BL37" s="292">
        <v>0</v>
      </c>
      <c r="BM37" s="292">
        <v>438</v>
      </c>
      <c r="BN37" s="292">
        <v>21</v>
      </c>
      <c r="BO37" s="292">
        <v>0</v>
      </c>
      <c r="BP37" s="292">
        <v>0</v>
      </c>
      <c r="BQ37" s="292">
        <v>0</v>
      </c>
      <c r="BR37" s="292">
        <f t="shared" si="41"/>
        <v>9379</v>
      </c>
      <c r="BS37" s="292">
        <f t="shared" si="42"/>
        <v>0</v>
      </c>
      <c r="BT37" s="292">
        <f t="shared" si="43"/>
        <v>7537</v>
      </c>
      <c r="BU37" s="292">
        <f t="shared" si="44"/>
        <v>203</v>
      </c>
      <c r="BV37" s="292">
        <f t="shared" si="45"/>
        <v>695</v>
      </c>
      <c r="BW37" s="292">
        <f t="shared" si="46"/>
        <v>0</v>
      </c>
      <c r="BX37" s="292">
        <f t="shared" si="47"/>
        <v>944</v>
      </c>
      <c r="BY37" s="292">
        <f t="shared" si="21"/>
        <v>8440</v>
      </c>
      <c r="BZ37" s="292">
        <f t="shared" si="22"/>
        <v>0</v>
      </c>
      <c r="CA37" s="292">
        <f t="shared" si="23"/>
        <v>7537</v>
      </c>
      <c r="CB37" s="292">
        <f t="shared" si="24"/>
        <v>203</v>
      </c>
      <c r="CC37" s="292">
        <f t="shared" si="25"/>
        <v>695</v>
      </c>
      <c r="CD37" s="292">
        <f t="shared" si="26"/>
        <v>0</v>
      </c>
      <c r="CE37" s="292">
        <f t="shared" si="27"/>
        <v>5</v>
      </c>
      <c r="CF37" s="292">
        <f t="shared" si="28"/>
        <v>939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0</v>
      </c>
      <c r="CK37" s="292">
        <f t="shared" si="52"/>
        <v>0</v>
      </c>
      <c r="CL37" s="292">
        <f t="shared" si="53"/>
        <v>939</v>
      </c>
      <c r="CM37" s="292">
        <f t="shared" si="54"/>
        <v>3378</v>
      </c>
      <c r="CN37" s="292">
        <f t="shared" si="55"/>
        <v>0</v>
      </c>
      <c r="CO37" s="292">
        <f t="shared" si="56"/>
        <v>3339</v>
      </c>
      <c r="CP37" s="292">
        <f t="shared" si="57"/>
        <v>25</v>
      </c>
      <c r="CQ37" s="292">
        <f t="shared" si="58"/>
        <v>14</v>
      </c>
      <c r="CR37" s="292">
        <f t="shared" si="59"/>
        <v>0</v>
      </c>
      <c r="CS37" s="292">
        <f t="shared" si="60"/>
        <v>0</v>
      </c>
      <c r="CT37" s="292">
        <f t="shared" si="31"/>
        <v>2919</v>
      </c>
      <c r="CU37" s="292">
        <f t="shared" si="32"/>
        <v>0</v>
      </c>
      <c r="CV37" s="292">
        <f t="shared" si="33"/>
        <v>2901</v>
      </c>
      <c r="CW37" s="292">
        <f t="shared" si="34"/>
        <v>4</v>
      </c>
      <c r="CX37" s="292">
        <f t="shared" si="35"/>
        <v>14</v>
      </c>
      <c r="CY37" s="292">
        <f t="shared" si="36"/>
        <v>0</v>
      </c>
      <c r="CZ37" s="292">
        <f t="shared" si="37"/>
        <v>0</v>
      </c>
      <c r="DA37" s="292">
        <f t="shared" si="38"/>
        <v>459</v>
      </c>
      <c r="DB37" s="292">
        <f t="shared" si="61"/>
        <v>0</v>
      </c>
      <c r="DC37" s="292">
        <f t="shared" si="62"/>
        <v>438</v>
      </c>
      <c r="DD37" s="292">
        <f t="shared" si="63"/>
        <v>21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1</v>
      </c>
      <c r="DJ37" s="292">
        <v>0</v>
      </c>
      <c r="DK37" s="292">
        <v>1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3521</v>
      </c>
      <c r="E38" s="292">
        <f t="shared" si="1"/>
        <v>2502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2053</v>
      </c>
      <c r="K38" s="292">
        <v>0</v>
      </c>
      <c r="L38" s="292">
        <v>2053</v>
      </c>
      <c r="M38" s="292">
        <v>0</v>
      </c>
      <c r="N38" s="292">
        <f t="shared" si="4"/>
        <v>62</v>
      </c>
      <c r="O38" s="292">
        <v>0</v>
      </c>
      <c r="P38" s="292">
        <v>62</v>
      </c>
      <c r="Q38" s="292">
        <v>0</v>
      </c>
      <c r="R38" s="292">
        <f t="shared" si="5"/>
        <v>387</v>
      </c>
      <c r="S38" s="292">
        <v>0</v>
      </c>
      <c r="T38" s="292">
        <v>387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0</v>
      </c>
      <c r="AA38" s="292">
        <v>0</v>
      </c>
      <c r="AB38" s="292">
        <v>0</v>
      </c>
      <c r="AC38" s="292">
        <v>0</v>
      </c>
      <c r="AD38" s="292">
        <f t="shared" si="8"/>
        <v>610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610</v>
      </c>
      <c r="AJ38" s="292">
        <v>0</v>
      </c>
      <c r="AK38" s="292">
        <v>0</v>
      </c>
      <c r="AL38" s="292">
        <v>610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409</v>
      </c>
      <c r="BD38" s="292">
        <f t="shared" si="16"/>
        <v>300</v>
      </c>
      <c r="BE38" s="292">
        <v>0</v>
      </c>
      <c r="BF38" s="292">
        <v>95</v>
      </c>
      <c r="BG38" s="292">
        <v>65</v>
      </c>
      <c r="BH38" s="292">
        <v>140</v>
      </c>
      <c r="BI38" s="292">
        <v>0</v>
      </c>
      <c r="BJ38" s="292">
        <v>0</v>
      </c>
      <c r="BK38" s="292">
        <f t="shared" si="18"/>
        <v>109</v>
      </c>
      <c r="BL38" s="292">
        <v>0</v>
      </c>
      <c r="BM38" s="292">
        <v>99</v>
      </c>
      <c r="BN38" s="292">
        <v>1</v>
      </c>
      <c r="BO38" s="292">
        <v>9</v>
      </c>
      <c r="BP38" s="292">
        <v>0</v>
      </c>
      <c r="BQ38" s="292">
        <v>0</v>
      </c>
      <c r="BR38" s="292">
        <f t="shared" si="41"/>
        <v>2802</v>
      </c>
      <c r="BS38" s="292">
        <f t="shared" si="42"/>
        <v>0</v>
      </c>
      <c r="BT38" s="292">
        <f t="shared" si="43"/>
        <v>2148</v>
      </c>
      <c r="BU38" s="292">
        <f t="shared" si="44"/>
        <v>127</v>
      </c>
      <c r="BV38" s="292">
        <f t="shared" si="45"/>
        <v>527</v>
      </c>
      <c r="BW38" s="292">
        <f t="shared" si="46"/>
        <v>0</v>
      </c>
      <c r="BX38" s="292">
        <f t="shared" si="47"/>
        <v>0</v>
      </c>
      <c r="BY38" s="292">
        <f t="shared" si="21"/>
        <v>2502</v>
      </c>
      <c r="BZ38" s="292">
        <f t="shared" si="22"/>
        <v>0</v>
      </c>
      <c r="CA38" s="292">
        <f t="shared" si="23"/>
        <v>2053</v>
      </c>
      <c r="CB38" s="292">
        <f t="shared" si="24"/>
        <v>62</v>
      </c>
      <c r="CC38" s="292">
        <f t="shared" si="25"/>
        <v>387</v>
      </c>
      <c r="CD38" s="292">
        <f t="shared" si="26"/>
        <v>0</v>
      </c>
      <c r="CE38" s="292">
        <f t="shared" si="27"/>
        <v>0</v>
      </c>
      <c r="CF38" s="292">
        <f t="shared" si="28"/>
        <v>300</v>
      </c>
      <c r="CG38" s="292">
        <f t="shared" si="48"/>
        <v>0</v>
      </c>
      <c r="CH38" s="292">
        <f t="shared" si="49"/>
        <v>95</v>
      </c>
      <c r="CI38" s="292">
        <f t="shared" si="50"/>
        <v>65</v>
      </c>
      <c r="CJ38" s="292">
        <f t="shared" si="51"/>
        <v>140</v>
      </c>
      <c r="CK38" s="292">
        <f t="shared" si="52"/>
        <v>0</v>
      </c>
      <c r="CL38" s="292">
        <f t="shared" si="53"/>
        <v>0</v>
      </c>
      <c r="CM38" s="292">
        <f t="shared" si="54"/>
        <v>719</v>
      </c>
      <c r="CN38" s="292">
        <f t="shared" si="55"/>
        <v>0</v>
      </c>
      <c r="CO38" s="292">
        <f t="shared" si="56"/>
        <v>709</v>
      </c>
      <c r="CP38" s="292">
        <f t="shared" si="57"/>
        <v>1</v>
      </c>
      <c r="CQ38" s="292">
        <f t="shared" si="58"/>
        <v>9</v>
      </c>
      <c r="CR38" s="292">
        <f t="shared" si="59"/>
        <v>0</v>
      </c>
      <c r="CS38" s="292">
        <f t="shared" si="60"/>
        <v>0</v>
      </c>
      <c r="CT38" s="292">
        <f t="shared" si="31"/>
        <v>610</v>
      </c>
      <c r="CU38" s="292">
        <f t="shared" si="32"/>
        <v>0</v>
      </c>
      <c r="CV38" s="292">
        <f t="shared" si="33"/>
        <v>610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109</v>
      </c>
      <c r="DB38" s="292">
        <f t="shared" si="61"/>
        <v>0</v>
      </c>
      <c r="DC38" s="292">
        <f t="shared" si="62"/>
        <v>99</v>
      </c>
      <c r="DD38" s="292">
        <f t="shared" si="63"/>
        <v>1</v>
      </c>
      <c r="DE38" s="292">
        <f t="shared" si="64"/>
        <v>9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2837</v>
      </c>
      <c r="E39" s="292">
        <f t="shared" si="1"/>
        <v>2375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1701</v>
      </c>
      <c r="K39" s="292">
        <v>0</v>
      </c>
      <c r="L39" s="292">
        <v>1701</v>
      </c>
      <c r="M39" s="292">
        <v>0</v>
      </c>
      <c r="N39" s="292">
        <f t="shared" si="4"/>
        <v>27</v>
      </c>
      <c r="O39" s="292">
        <v>0</v>
      </c>
      <c r="P39" s="292">
        <v>27</v>
      </c>
      <c r="Q39" s="292">
        <v>0</v>
      </c>
      <c r="R39" s="292">
        <f t="shared" si="5"/>
        <v>591</v>
      </c>
      <c r="S39" s="292">
        <v>0</v>
      </c>
      <c r="T39" s="292">
        <v>591</v>
      </c>
      <c r="U39" s="292">
        <v>0</v>
      </c>
      <c r="V39" s="292">
        <f t="shared" si="6"/>
        <v>4</v>
      </c>
      <c r="W39" s="292">
        <v>0</v>
      </c>
      <c r="X39" s="292">
        <v>4</v>
      </c>
      <c r="Y39" s="292">
        <v>0</v>
      </c>
      <c r="Z39" s="292">
        <f t="shared" si="7"/>
        <v>52</v>
      </c>
      <c r="AA39" s="292">
        <v>0</v>
      </c>
      <c r="AB39" s="292">
        <v>52</v>
      </c>
      <c r="AC39" s="292">
        <v>0</v>
      </c>
      <c r="AD39" s="292">
        <f t="shared" si="8"/>
        <v>316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316</v>
      </c>
      <c r="AJ39" s="292">
        <v>0</v>
      </c>
      <c r="AK39" s="292">
        <v>0</v>
      </c>
      <c r="AL39" s="292">
        <v>316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146</v>
      </c>
      <c r="BD39" s="292">
        <f t="shared" si="16"/>
        <v>115</v>
      </c>
      <c r="BE39" s="292">
        <v>0</v>
      </c>
      <c r="BF39" s="292">
        <v>51</v>
      </c>
      <c r="BG39" s="292">
        <v>9</v>
      </c>
      <c r="BH39" s="292">
        <v>6</v>
      </c>
      <c r="BI39" s="292">
        <v>0</v>
      </c>
      <c r="BJ39" s="292">
        <v>49</v>
      </c>
      <c r="BK39" s="292">
        <f t="shared" si="18"/>
        <v>31</v>
      </c>
      <c r="BL39" s="292">
        <v>0</v>
      </c>
      <c r="BM39" s="292">
        <v>30</v>
      </c>
      <c r="BN39" s="292">
        <v>0</v>
      </c>
      <c r="BO39" s="292">
        <v>1</v>
      </c>
      <c r="BP39" s="292">
        <v>0</v>
      </c>
      <c r="BQ39" s="292">
        <v>0</v>
      </c>
      <c r="BR39" s="292">
        <f t="shared" si="41"/>
        <v>2490</v>
      </c>
      <c r="BS39" s="292">
        <f t="shared" si="42"/>
        <v>0</v>
      </c>
      <c r="BT39" s="292">
        <f t="shared" si="43"/>
        <v>1752</v>
      </c>
      <c r="BU39" s="292">
        <f t="shared" si="44"/>
        <v>36</v>
      </c>
      <c r="BV39" s="292">
        <f t="shared" si="45"/>
        <v>597</v>
      </c>
      <c r="BW39" s="292">
        <f t="shared" si="46"/>
        <v>4</v>
      </c>
      <c r="BX39" s="292">
        <f t="shared" si="47"/>
        <v>101</v>
      </c>
      <c r="BY39" s="292">
        <f t="shared" si="21"/>
        <v>2375</v>
      </c>
      <c r="BZ39" s="292">
        <f t="shared" si="22"/>
        <v>0</v>
      </c>
      <c r="CA39" s="292">
        <f t="shared" si="23"/>
        <v>1701</v>
      </c>
      <c r="CB39" s="292">
        <f t="shared" si="24"/>
        <v>27</v>
      </c>
      <c r="CC39" s="292">
        <f t="shared" si="25"/>
        <v>591</v>
      </c>
      <c r="CD39" s="292">
        <f t="shared" si="26"/>
        <v>4</v>
      </c>
      <c r="CE39" s="292">
        <f t="shared" si="27"/>
        <v>52</v>
      </c>
      <c r="CF39" s="292">
        <f t="shared" si="28"/>
        <v>115</v>
      </c>
      <c r="CG39" s="292">
        <f t="shared" si="48"/>
        <v>0</v>
      </c>
      <c r="CH39" s="292">
        <f t="shared" si="49"/>
        <v>51</v>
      </c>
      <c r="CI39" s="292">
        <f t="shared" si="50"/>
        <v>9</v>
      </c>
      <c r="CJ39" s="292">
        <f t="shared" si="51"/>
        <v>6</v>
      </c>
      <c r="CK39" s="292">
        <f t="shared" si="52"/>
        <v>0</v>
      </c>
      <c r="CL39" s="292">
        <f t="shared" si="53"/>
        <v>49</v>
      </c>
      <c r="CM39" s="292">
        <f t="shared" si="54"/>
        <v>347</v>
      </c>
      <c r="CN39" s="292">
        <f t="shared" si="55"/>
        <v>0</v>
      </c>
      <c r="CO39" s="292">
        <f t="shared" si="56"/>
        <v>346</v>
      </c>
      <c r="CP39" s="292">
        <f t="shared" si="57"/>
        <v>0</v>
      </c>
      <c r="CQ39" s="292">
        <f t="shared" si="58"/>
        <v>1</v>
      </c>
      <c r="CR39" s="292">
        <f t="shared" si="59"/>
        <v>0</v>
      </c>
      <c r="CS39" s="292">
        <f t="shared" si="60"/>
        <v>0</v>
      </c>
      <c r="CT39" s="292">
        <f t="shared" si="31"/>
        <v>316</v>
      </c>
      <c r="CU39" s="292">
        <f t="shared" si="32"/>
        <v>0</v>
      </c>
      <c r="CV39" s="292">
        <f t="shared" si="33"/>
        <v>316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31</v>
      </c>
      <c r="DB39" s="292">
        <f t="shared" si="61"/>
        <v>0</v>
      </c>
      <c r="DC39" s="292">
        <f t="shared" si="62"/>
        <v>30</v>
      </c>
      <c r="DD39" s="292">
        <f t="shared" si="63"/>
        <v>0</v>
      </c>
      <c r="DE39" s="292">
        <f t="shared" si="64"/>
        <v>1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1</v>
      </c>
      <c r="DJ39" s="292">
        <v>0</v>
      </c>
      <c r="DK39" s="292">
        <v>1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5091</v>
      </c>
      <c r="E40" s="292">
        <f t="shared" si="1"/>
        <v>3762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3002</v>
      </c>
      <c r="K40" s="292">
        <v>0</v>
      </c>
      <c r="L40" s="292">
        <v>3002</v>
      </c>
      <c r="M40" s="292">
        <v>0</v>
      </c>
      <c r="N40" s="292">
        <f t="shared" si="4"/>
        <v>193</v>
      </c>
      <c r="O40" s="292">
        <v>51</v>
      </c>
      <c r="P40" s="292">
        <v>142</v>
      </c>
      <c r="Q40" s="292">
        <v>0</v>
      </c>
      <c r="R40" s="292">
        <f t="shared" si="5"/>
        <v>519</v>
      </c>
      <c r="S40" s="292">
        <v>0</v>
      </c>
      <c r="T40" s="292">
        <v>519</v>
      </c>
      <c r="U40" s="292">
        <v>0</v>
      </c>
      <c r="V40" s="292">
        <f t="shared" si="6"/>
        <v>4</v>
      </c>
      <c r="W40" s="292">
        <v>0</v>
      </c>
      <c r="X40" s="292">
        <v>4</v>
      </c>
      <c r="Y40" s="292">
        <v>0</v>
      </c>
      <c r="Z40" s="292">
        <f t="shared" si="7"/>
        <v>44</v>
      </c>
      <c r="AA40" s="292">
        <v>44</v>
      </c>
      <c r="AB40" s="292">
        <v>0</v>
      </c>
      <c r="AC40" s="292">
        <v>0</v>
      </c>
      <c r="AD40" s="292">
        <f t="shared" si="8"/>
        <v>943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943</v>
      </c>
      <c r="AJ40" s="292">
        <v>0</v>
      </c>
      <c r="AK40" s="292">
        <v>0</v>
      </c>
      <c r="AL40" s="292">
        <v>943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386</v>
      </c>
      <c r="BD40" s="292">
        <f t="shared" si="16"/>
        <v>238</v>
      </c>
      <c r="BE40" s="292">
        <v>0</v>
      </c>
      <c r="BF40" s="292">
        <v>133</v>
      </c>
      <c r="BG40" s="292">
        <v>0</v>
      </c>
      <c r="BH40" s="292">
        <v>69</v>
      </c>
      <c r="BI40" s="292">
        <v>0</v>
      </c>
      <c r="BJ40" s="292">
        <v>36</v>
      </c>
      <c r="BK40" s="292">
        <f t="shared" si="18"/>
        <v>148</v>
      </c>
      <c r="BL40" s="292">
        <v>0</v>
      </c>
      <c r="BM40" s="292">
        <v>145</v>
      </c>
      <c r="BN40" s="292">
        <v>0</v>
      </c>
      <c r="BO40" s="292">
        <v>0</v>
      </c>
      <c r="BP40" s="292">
        <v>0</v>
      </c>
      <c r="BQ40" s="292">
        <v>3</v>
      </c>
      <c r="BR40" s="292">
        <f t="shared" si="41"/>
        <v>4000</v>
      </c>
      <c r="BS40" s="292">
        <f t="shared" si="42"/>
        <v>0</v>
      </c>
      <c r="BT40" s="292">
        <f t="shared" si="43"/>
        <v>3135</v>
      </c>
      <c r="BU40" s="292">
        <f t="shared" si="44"/>
        <v>193</v>
      </c>
      <c r="BV40" s="292">
        <f t="shared" si="45"/>
        <v>588</v>
      </c>
      <c r="BW40" s="292">
        <f t="shared" si="46"/>
        <v>4</v>
      </c>
      <c r="BX40" s="292">
        <f t="shared" si="47"/>
        <v>80</v>
      </c>
      <c r="BY40" s="292">
        <f t="shared" si="21"/>
        <v>3762</v>
      </c>
      <c r="BZ40" s="292">
        <f t="shared" si="22"/>
        <v>0</v>
      </c>
      <c r="CA40" s="292">
        <f t="shared" si="23"/>
        <v>3002</v>
      </c>
      <c r="CB40" s="292">
        <f t="shared" si="24"/>
        <v>193</v>
      </c>
      <c r="CC40" s="292">
        <f t="shared" si="25"/>
        <v>519</v>
      </c>
      <c r="CD40" s="292">
        <f t="shared" si="26"/>
        <v>4</v>
      </c>
      <c r="CE40" s="292">
        <f t="shared" si="27"/>
        <v>44</v>
      </c>
      <c r="CF40" s="292">
        <f t="shared" si="28"/>
        <v>238</v>
      </c>
      <c r="CG40" s="292">
        <f t="shared" si="48"/>
        <v>0</v>
      </c>
      <c r="CH40" s="292">
        <f t="shared" si="49"/>
        <v>133</v>
      </c>
      <c r="CI40" s="292">
        <f t="shared" si="50"/>
        <v>0</v>
      </c>
      <c r="CJ40" s="292">
        <f t="shared" si="51"/>
        <v>69</v>
      </c>
      <c r="CK40" s="292">
        <f t="shared" si="52"/>
        <v>0</v>
      </c>
      <c r="CL40" s="292">
        <f t="shared" si="53"/>
        <v>36</v>
      </c>
      <c r="CM40" s="292">
        <f t="shared" si="54"/>
        <v>1091</v>
      </c>
      <c r="CN40" s="292">
        <f t="shared" si="55"/>
        <v>0</v>
      </c>
      <c r="CO40" s="292">
        <f t="shared" si="56"/>
        <v>1088</v>
      </c>
      <c r="CP40" s="292">
        <f t="shared" si="57"/>
        <v>0</v>
      </c>
      <c r="CQ40" s="292">
        <f t="shared" si="58"/>
        <v>0</v>
      </c>
      <c r="CR40" s="292">
        <f t="shared" si="59"/>
        <v>0</v>
      </c>
      <c r="CS40" s="292">
        <f t="shared" si="60"/>
        <v>3</v>
      </c>
      <c r="CT40" s="292">
        <f t="shared" si="31"/>
        <v>943</v>
      </c>
      <c r="CU40" s="292">
        <f t="shared" si="32"/>
        <v>0</v>
      </c>
      <c r="CV40" s="292">
        <f t="shared" si="33"/>
        <v>943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148</v>
      </c>
      <c r="DB40" s="292">
        <f t="shared" si="61"/>
        <v>0</v>
      </c>
      <c r="DC40" s="292">
        <f t="shared" si="62"/>
        <v>145</v>
      </c>
      <c r="DD40" s="292">
        <f t="shared" si="63"/>
        <v>0</v>
      </c>
      <c r="DE40" s="292">
        <f t="shared" si="64"/>
        <v>0</v>
      </c>
      <c r="DF40" s="292">
        <f t="shared" si="65"/>
        <v>0</v>
      </c>
      <c r="DG40" s="292">
        <f t="shared" si="66"/>
        <v>3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0"/>
        <v>15841</v>
      </c>
      <c r="E41" s="292">
        <f t="shared" si="1"/>
        <v>11279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10015</v>
      </c>
      <c r="K41" s="292">
        <v>0</v>
      </c>
      <c r="L41" s="292">
        <v>10015</v>
      </c>
      <c r="M41" s="292">
        <v>0</v>
      </c>
      <c r="N41" s="292">
        <f t="shared" si="4"/>
        <v>448</v>
      </c>
      <c r="O41" s="292">
        <v>132</v>
      </c>
      <c r="P41" s="292">
        <v>316</v>
      </c>
      <c r="Q41" s="292">
        <v>0</v>
      </c>
      <c r="R41" s="292">
        <f t="shared" si="5"/>
        <v>699</v>
      </c>
      <c r="S41" s="292">
        <v>0</v>
      </c>
      <c r="T41" s="292">
        <v>699</v>
      </c>
      <c r="U41" s="292">
        <v>0</v>
      </c>
      <c r="V41" s="292">
        <f t="shared" si="6"/>
        <v>15</v>
      </c>
      <c r="W41" s="292">
        <v>0</v>
      </c>
      <c r="X41" s="292">
        <v>15</v>
      </c>
      <c r="Y41" s="292">
        <v>0</v>
      </c>
      <c r="Z41" s="292">
        <f t="shared" si="7"/>
        <v>102</v>
      </c>
      <c r="AA41" s="292">
        <v>102</v>
      </c>
      <c r="AB41" s="292">
        <v>0</v>
      </c>
      <c r="AC41" s="292">
        <v>0</v>
      </c>
      <c r="AD41" s="292">
        <f t="shared" si="8"/>
        <v>3138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3135</v>
      </c>
      <c r="AJ41" s="292">
        <v>0</v>
      </c>
      <c r="AK41" s="292">
        <v>0</v>
      </c>
      <c r="AL41" s="292">
        <v>3135</v>
      </c>
      <c r="AM41" s="292">
        <f t="shared" si="11"/>
        <v>3</v>
      </c>
      <c r="AN41" s="292">
        <v>0</v>
      </c>
      <c r="AO41" s="292">
        <v>0</v>
      </c>
      <c r="AP41" s="292">
        <v>3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1424</v>
      </c>
      <c r="BD41" s="292">
        <f t="shared" si="16"/>
        <v>1171</v>
      </c>
      <c r="BE41" s="292">
        <v>0</v>
      </c>
      <c r="BF41" s="292">
        <v>740</v>
      </c>
      <c r="BG41" s="292">
        <v>0</v>
      </c>
      <c r="BH41" s="292">
        <v>431</v>
      </c>
      <c r="BI41" s="292">
        <v>0</v>
      </c>
      <c r="BJ41" s="292">
        <v>0</v>
      </c>
      <c r="BK41" s="292">
        <f t="shared" si="18"/>
        <v>253</v>
      </c>
      <c r="BL41" s="292">
        <v>0</v>
      </c>
      <c r="BM41" s="292">
        <v>237</v>
      </c>
      <c r="BN41" s="292">
        <v>6</v>
      </c>
      <c r="BO41" s="292">
        <v>0</v>
      </c>
      <c r="BP41" s="292">
        <v>0</v>
      </c>
      <c r="BQ41" s="292">
        <v>10</v>
      </c>
      <c r="BR41" s="292">
        <f t="shared" si="41"/>
        <v>12450</v>
      </c>
      <c r="BS41" s="292">
        <f t="shared" si="42"/>
        <v>0</v>
      </c>
      <c r="BT41" s="292">
        <f t="shared" si="43"/>
        <v>10755</v>
      </c>
      <c r="BU41" s="292">
        <f t="shared" si="44"/>
        <v>448</v>
      </c>
      <c r="BV41" s="292">
        <f t="shared" si="45"/>
        <v>1130</v>
      </c>
      <c r="BW41" s="292">
        <f t="shared" si="46"/>
        <v>15</v>
      </c>
      <c r="BX41" s="292">
        <f t="shared" si="47"/>
        <v>102</v>
      </c>
      <c r="BY41" s="292">
        <f t="shared" si="21"/>
        <v>11279</v>
      </c>
      <c r="BZ41" s="292">
        <f t="shared" si="22"/>
        <v>0</v>
      </c>
      <c r="CA41" s="292">
        <f t="shared" si="23"/>
        <v>10015</v>
      </c>
      <c r="CB41" s="292">
        <f t="shared" si="24"/>
        <v>448</v>
      </c>
      <c r="CC41" s="292">
        <f t="shared" si="25"/>
        <v>699</v>
      </c>
      <c r="CD41" s="292">
        <f t="shared" si="26"/>
        <v>15</v>
      </c>
      <c r="CE41" s="292">
        <f t="shared" si="27"/>
        <v>102</v>
      </c>
      <c r="CF41" s="292">
        <f t="shared" si="28"/>
        <v>1171</v>
      </c>
      <c r="CG41" s="292">
        <f t="shared" si="48"/>
        <v>0</v>
      </c>
      <c r="CH41" s="292">
        <f t="shared" si="49"/>
        <v>740</v>
      </c>
      <c r="CI41" s="292">
        <f t="shared" si="50"/>
        <v>0</v>
      </c>
      <c r="CJ41" s="292">
        <f t="shared" si="51"/>
        <v>431</v>
      </c>
      <c r="CK41" s="292">
        <f t="shared" si="52"/>
        <v>0</v>
      </c>
      <c r="CL41" s="292">
        <f t="shared" si="53"/>
        <v>0</v>
      </c>
      <c r="CM41" s="292">
        <f t="shared" si="54"/>
        <v>3391</v>
      </c>
      <c r="CN41" s="292">
        <f t="shared" si="55"/>
        <v>0</v>
      </c>
      <c r="CO41" s="292">
        <f t="shared" si="56"/>
        <v>3372</v>
      </c>
      <c r="CP41" s="292">
        <f t="shared" si="57"/>
        <v>9</v>
      </c>
      <c r="CQ41" s="292">
        <f t="shared" si="58"/>
        <v>0</v>
      </c>
      <c r="CR41" s="292">
        <f t="shared" si="59"/>
        <v>0</v>
      </c>
      <c r="CS41" s="292">
        <f t="shared" si="60"/>
        <v>10</v>
      </c>
      <c r="CT41" s="292">
        <f t="shared" si="31"/>
        <v>3138</v>
      </c>
      <c r="CU41" s="292">
        <f t="shared" si="32"/>
        <v>0</v>
      </c>
      <c r="CV41" s="292">
        <f t="shared" si="33"/>
        <v>3135</v>
      </c>
      <c r="CW41" s="292">
        <f t="shared" si="34"/>
        <v>3</v>
      </c>
      <c r="CX41" s="292">
        <f t="shared" si="35"/>
        <v>0</v>
      </c>
      <c r="CY41" s="292">
        <f t="shared" si="36"/>
        <v>0</v>
      </c>
      <c r="CZ41" s="292">
        <f t="shared" si="37"/>
        <v>0</v>
      </c>
      <c r="DA41" s="292">
        <f t="shared" si="38"/>
        <v>253</v>
      </c>
      <c r="DB41" s="292">
        <f t="shared" si="61"/>
        <v>0</v>
      </c>
      <c r="DC41" s="292">
        <f t="shared" si="62"/>
        <v>237</v>
      </c>
      <c r="DD41" s="292">
        <f t="shared" si="63"/>
        <v>6</v>
      </c>
      <c r="DE41" s="292">
        <f t="shared" si="64"/>
        <v>0</v>
      </c>
      <c r="DF41" s="292">
        <f t="shared" si="65"/>
        <v>0</v>
      </c>
      <c r="DG41" s="292">
        <f t="shared" si="66"/>
        <v>10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0"/>
        <v>9456</v>
      </c>
      <c r="E42" s="292">
        <f t="shared" si="1"/>
        <v>6937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6032</v>
      </c>
      <c r="K42" s="292">
        <v>65</v>
      </c>
      <c r="L42" s="292">
        <v>5967</v>
      </c>
      <c r="M42" s="292">
        <v>0</v>
      </c>
      <c r="N42" s="292">
        <f t="shared" si="4"/>
        <v>213</v>
      </c>
      <c r="O42" s="292">
        <v>76</v>
      </c>
      <c r="P42" s="292">
        <v>137</v>
      </c>
      <c r="Q42" s="292">
        <v>0</v>
      </c>
      <c r="R42" s="292">
        <f t="shared" si="5"/>
        <v>616</v>
      </c>
      <c r="S42" s="292">
        <v>0</v>
      </c>
      <c r="T42" s="292">
        <v>616</v>
      </c>
      <c r="U42" s="292">
        <v>0</v>
      </c>
      <c r="V42" s="292">
        <f t="shared" si="6"/>
        <v>10</v>
      </c>
      <c r="W42" s="292">
        <v>0</v>
      </c>
      <c r="X42" s="292">
        <v>10</v>
      </c>
      <c r="Y42" s="292">
        <v>0</v>
      </c>
      <c r="Z42" s="292">
        <f t="shared" si="7"/>
        <v>66</v>
      </c>
      <c r="AA42" s="292">
        <v>66</v>
      </c>
      <c r="AB42" s="292">
        <v>0</v>
      </c>
      <c r="AC42" s="292">
        <v>0</v>
      </c>
      <c r="AD42" s="292">
        <f t="shared" si="8"/>
        <v>1558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1548</v>
      </c>
      <c r="AJ42" s="292">
        <v>0</v>
      </c>
      <c r="AK42" s="292">
        <v>0</v>
      </c>
      <c r="AL42" s="292">
        <v>1548</v>
      </c>
      <c r="AM42" s="292">
        <f t="shared" si="11"/>
        <v>10</v>
      </c>
      <c r="AN42" s="292">
        <v>0</v>
      </c>
      <c r="AO42" s="292">
        <v>0</v>
      </c>
      <c r="AP42" s="292">
        <v>10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961</v>
      </c>
      <c r="BD42" s="292">
        <f t="shared" si="16"/>
        <v>854</v>
      </c>
      <c r="BE42" s="292">
        <v>0</v>
      </c>
      <c r="BF42" s="292">
        <v>340</v>
      </c>
      <c r="BG42" s="292">
        <v>0</v>
      </c>
      <c r="BH42" s="292">
        <v>406</v>
      </c>
      <c r="BI42" s="292">
        <v>0</v>
      </c>
      <c r="BJ42" s="292">
        <v>108</v>
      </c>
      <c r="BK42" s="292">
        <f t="shared" si="18"/>
        <v>107</v>
      </c>
      <c r="BL42" s="292">
        <v>0</v>
      </c>
      <c r="BM42" s="292">
        <v>103</v>
      </c>
      <c r="BN42" s="292">
        <v>1</v>
      </c>
      <c r="BO42" s="292">
        <v>0</v>
      </c>
      <c r="BP42" s="292">
        <v>0</v>
      </c>
      <c r="BQ42" s="292">
        <v>3</v>
      </c>
      <c r="BR42" s="292">
        <f t="shared" si="41"/>
        <v>7791</v>
      </c>
      <c r="BS42" s="292">
        <f t="shared" si="42"/>
        <v>0</v>
      </c>
      <c r="BT42" s="292">
        <f t="shared" si="43"/>
        <v>6372</v>
      </c>
      <c r="BU42" s="292">
        <f t="shared" si="44"/>
        <v>213</v>
      </c>
      <c r="BV42" s="292">
        <f t="shared" si="45"/>
        <v>1022</v>
      </c>
      <c r="BW42" s="292">
        <f t="shared" si="46"/>
        <v>10</v>
      </c>
      <c r="BX42" s="292">
        <f t="shared" si="47"/>
        <v>174</v>
      </c>
      <c r="BY42" s="292">
        <f t="shared" si="21"/>
        <v>6937</v>
      </c>
      <c r="BZ42" s="292">
        <f t="shared" si="22"/>
        <v>0</v>
      </c>
      <c r="CA42" s="292">
        <f t="shared" si="23"/>
        <v>6032</v>
      </c>
      <c r="CB42" s="292">
        <f t="shared" si="24"/>
        <v>213</v>
      </c>
      <c r="CC42" s="292">
        <f t="shared" si="25"/>
        <v>616</v>
      </c>
      <c r="CD42" s="292">
        <f t="shared" si="26"/>
        <v>10</v>
      </c>
      <c r="CE42" s="292">
        <f t="shared" si="27"/>
        <v>66</v>
      </c>
      <c r="CF42" s="292">
        <f t="shared" si="28"/>
        <v>854</v>
      </c>
      <c r="CG42" s="292">
        <f t="shared" si="48"/>
        <v>0</v>
      </c>
      <c r="CH42" s="292">
        <f t="shared" si="49"/>
        <v>340</v>
      </c>
      <c r="CI42" s="292">
        <f t="shared" si="50"/>
        <v>0</v>
      </c>
      <c r="CJ42" s="292">
        <f t="shared" si="51"/>
        <v>406</v>
      </c>
      <c r="CK42" s="292">
        <f t="shared" si="52"/>
        <v>0</v>
      </c>
      <c r="CL42" s="292">
        <f t="shared" si="53"/>
        <v>108</v>
      </c>
      <c r="CM42" s="292">
        <f t="shared" si="54"/>
        <v>1665</v>
      </c>
      <c r="CN42" s="292">
        <f t="shared" si="55"/>
        <v>0</v>
      </c>
      <c r="CO42" s="292">
        <f t="shared" si="56"/>
        <v>1651</v>
      </c>
      <c r="CP42" s="292">
        <f t="shared" si="57"/>
        <v>11</v>
      </c>
      <c r="CQ42" s="292">
        <f t="shared" si="58"/>
        <v>0</v>
      </c>
      <c r="CR42" s="292">
        <f t="shared" si="59"/>
        <v>0</v>
      </c>
      <c r="CS42" s="292">
        <f t="shared" si="60"/>
        <v>3</v>
      </c>
      <c r="CT42" s="292">
        <f t="shared" si="31"/>
        <v>1558</v>
      </c>
      <c r="CU42" s="292">
        <f t="shared" si="32"/>
        <v>0</v>
      </c>
      <c r="CV42" s="292">
        <f t="shared" si="33"/>
        <v>1548</v>
      </c>
      <c r="CW42" s="292">
        <f t="shared" si="34"/>
        <v>10</v>
      </c>
      <c r="CX42" s="292">
        <f t="shared" si="35"/>
        <v>0</v>
      </c>
      <c r="CY42" s="292">
        <f t="shared" si="36"/>
        <v>0</v>
      </c>
      <c r="CZ42" s="292">
        <f t="shared" si="37"/>
        <v>0</v>
      </c>
      <c r="DA42" s="292">
        <f t="shared" si="38"/>
        <v>107</v>
      </c>
      <c r="DB42" s="292">
        <f t="shared" si="61"/>
        <v>0</v>
      </c>
      <c r="DC42" s="292">
        <f t="shared" si="62"/>
        <v>103</v>
      </c>
      <c r="DD42" s="292">
        <f t="shared" si="63"/>
        <v>1</v>
      </c>
      <c r="DE42" s="292">
        <f t="shared" si="64"/>
        <v>0</v>
      </c>
      <c r="DF42" s="292">
        <f t="shared" si="65"/>
        <v>0</v>
      </c>
      <c r="DG42" s="292">
        <f t="shared" si="66"/>
        <v>3</v>
      </c>
      <c r="DH42" s="292">
        <v>0</v>
      </c>
      <c r="DI42" s="292">
        <f t="shared" si="40"/>
        <v>2</v>
      </c>
      <c r="DJ42" s="292">
        <v>2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 t="shared" ref="D7:D42" si="0">SUM(E7,T7,AI7,AX7,BM7,CB7,CQ7,DF7,DU7,DZ7)</f>
        <v>680494</v>
      </c>
      <c r="E7" s="305">
        <f t="shared" ref="E7:E42" si="1">SUM(F7,M7)</f>
        <v>584852</v>
      </c>
      <c r="F7" s="305">
        <f t="shared" ref="F7:F42" si="2">SUM(G7:L7)</f>
        <v>530199</v>
      </c>
      <c r="G7" s="305">
        <f t="shared" ref="G7:L7" si="3">SUM(G$8:G$207)</f>
        <v>0</v>
      </c>
      <c r="H7" s="305">
        <f t="shared" si="3"/>
        <v>529763</v>
      </c>
      <c r="I7" s="305">
        <f t="shared" si="3"/>
        <v>0</v>
      </c>
      <c r="J7" s="305">
        <f t="shared" si="3"/>
        <v>182</v>
      </c>
      <c r="K7" s="305">
        <f t="shared" si="3"/>
        <v>0</v>
      </c>
      <c r="L7" s="305">
        <f t="shared" si="3"/>
        <v>254</v>
      </c>
      <c r="M7" s="305">
        <f t="shared" ref="M7:M42" si="4">SUM(N7:S7)</f>
        <v>54653</v>
      </c>
      <c r="N7" s="305">
        <f t="shared" ref="N7:S7" si="5">SUM(N$8:N$207)</f>
        <v>0</v>
      </c>
      <c r="O7" s="305">
        <f t="shared" si="5"/>
        <v>53800</v>
      </c>
      <c r="P7" s="305">
        <f t="shared" si="5"/>
        <v>0</v>
      </c>
      <c r="Q7" s="305">
        <f t="shared" si="5"/>
        <v>406</v>
      </c>
      <c r="R7" s="305">
        <f t="shared" si="5"/>
        <v>0</v>
      </c>
      <c r="S7" s="305">
        <f t="shared" si="5"/>
        <v>447</v>
      </c>
      <c r="T7" s="305">
        <f t="shared" ref="T7:T42" si="6">SUM(U7,AB7)</f>
        <v>42704</v>
      </c>
      <c r="U7" s="305">
        <f t="shared" ref="U7:U42" si="7">SUM(V7:AA7)</f>
        <v>32711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17519</v>
      </c>
      <c r="Y7" s="305">
        <f t="shared" si="8"/>
        <v>9711</v>
      </c>
      <c r="Z7" s="305">
        <f t="shared" si="8"/>
        <v>111</v>
      </c>
      <c r="AA7" s="305">
        <f t="shared" si="8"/>
        <v>5370</v>
      </c>
      <c r="AB7" s="305">
        <f t="shared" ref="AB7:AB42" si="9">SUM(AC7:AH7)</f>
        <v>9993</v>
      </c>
      <c r="AC7" s="305">
        <f t="shared" ref="AC7:AH7" si="10">SUM(AC$8:AC$207)</f>
        <v>0</v>
      </c>
      <c r="AD7" s="305">
        <f t="shared" si="10"/>
        <v>140</v>
      </c>
      <c r="AE7" s="305">
        <f t="shared" si="10"/>
        <v>4358</v>
      </c>
      <c r="AF7" s="305">
        <f t="shared" si="10"/>
        <v>341</v>
      </c>
      <c r="AG7" s="305">
        <f t="shared" si="10"/>
        <v>0</v>
      </c>
      <c r="AH7" s="305">
        <f t="shared" si="10"/>
        <v>5154</v>
      </c>
      <c r="AI7" s="305">
        <f t="shared" ref="AI7:AI42" si="11">SUM(AJ7,AQ7)</f>
        <v>513</v>
      </c>
      <c r="AJ7" s="305">
        <f t="shared" ref="AJ7:AJ42" si="12">SUM(AK7:AP7)</f>
        <v>513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56</v>
      </c>
      <c r="AO7" s="305">
        <f t="shared" si="13"/>
        <v>457</v>
      </c>
      <c r="AP7" s="305">
        <f t="shared" si="13"/>
        <v>0</v>
      </c>
      <c r="AQ7" s="305">
        <f t="shared" ref="AQ7:AQ42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42" si="16">SUM(AY7,BF7)</f>
        <v>28</v>
      </c>
      <c r="AY7" s="305">
        <f t="shared" ref="AY7:AY42" si="17">SUM(AZ7:BE7)</f>
        <v>28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28</v>
      </c>
      <c r="BD7" s="305">
        <f t="shared" si="18"/>
        <v>0</v>
      </c>
      <c r="BE7" s="305">
        <f t="shared" si="18"/>
        <v>0</v>
      </c>
      <c r="BF7" s="305">
        <f t="shared" ref="BF7:BF42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2" si="21">SUM(BN7,BU7)</f>
        <v>0</v>
      </c>
      <c r="BN7" s="305">
        <f t="shared" ref="BN7:BN42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2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2" si="26">SUM(CC7,CJ7)</f>
        <v>4707</v>
      </c>
      <c r="CC7" s="305">
        <f t="shared" ref="CC7:CC42" si="27">SUM(CD7:CI7)</f>
        <v>4253</v>
      </c>
      <c r="CD7" s="305">
        <f t="shared" ref="CD7:CI7" si="28">SUM(CD$8:CD$207)</f>
        <v>0</v>
      </c>
      <c r="CE7" s="305">
        <f t="shared" si="28"/>
        <v>4246</v>
      </c>
      <c r="CF7" s="305">
        <f t="shared" si="28"/>
        <v>0</v>
      </c>
      <c r="CG7" s="305">
        <f t="shared" si="28"/>
        <v>7</v>
      </c>
      <c r="CH7" s="305">
        <f t="shared" si="28"/>
        <v>0</v>
      </c>
      <c r="CI7" s="305">
        <f t="shared" si="28"/>
        <v>0</v>
      </c>
      <c r="CJ7" s="305">
        <f t="shared" ref="CJ7:CJ42" si="29">SUM(CK7:CP7)</f>
        <v>454</v>
      </c>
      <c r="CK7" s="305">
        <f t="shared" ref="CK7:CP7" si="30">SUM(CK$8:CK$207)</f>
        <v>0</v>
      </c>
      <c r="CL7" s="305">
        <f t="shared" si="30"/>
        <v>441</v>
      </c>
      <c r="CM7" s="305">
        <f t="shared" si="30"/>
        <v>0</v>
      </c>
      <c r="CN7" s="305">
        <f t="shared" si="30"/>
        <v>0</v>
      </c>
      <c r="CO7" s="305">
        <f t="shared" si="30"/>
        <v>13</v>
      </c>
      <c r="CP7" s="305">
        <f t="shared" si="30"/>
        <v>0</v>
      </c>
      <c r="CQ7" s="305">
        <f t="shared" ref="CQ7:CQ42" si="31">SUM(CR7,CY7)</f>
        <v>21909</v>
      </c>
      <c r="CR7" s="305">
        <f t="shared" ref="CR7:CR42" si="32">SUM(CS7:CX7)</f>
        <v>16206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1228</v>
      </c>
      <c r="CV7" s="305">
        <f t="shared" si="33"/>
        <v>13407</v>
      </c>
      <c r="CW7" s="305">
        <f t="shared" si="33"/>
        <v>229</v>
      </c>
      <c r="CX7" s="305">
        <f t="shared" si="33"/>
        <v>1342</v>
      </c>
      <c r="CY7" s="305">
        <f t="shared" ref="CY7:CY42" si="34">SUM(CZ7:DE7)</f>
        <v>5703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786</v>
      </c>
      <c r="DC7" s="305">
        <f t="shared" si="35"/>
        <v>3953</v>
      </c>
      <c r="DD7" s="305">
        <f t="shared" si="35"/>
        <v>1</v>
      </c>
      <c r="DE7" s="305">
        <f t="shared" si="35"/>
        <v>963</v>
      </c>
      <c r="DF7" s="305">
        <f t="shared" ref="DF7:DF42" si="36">SUM(DG7,DN7)</f>
        <v>489</v>
      </c>
      <c r="DG7" s="305">
        <f t="shared" ref="DG7:DG42" si="37">SUM(DH7:DM7)</f>
        <v>478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196</v>
      </c>
      <c r="DK7" s="305">
        <f t="shared" si="38"/>
        <v>0</v>
      </c>
      <c r="DL7" s="305">
        <f t="shared" si="38"/>
        <v>240</v>
      </c>
      <c r="DM7" s="305">
        <f t="shared" si="38"/>
        <v>42</v>
      </c>
      <c r="DN7" s="305">
        <f t="shared" ref="DN7:DN42" si="39">SUM(DO7:DT7)</f>
        <v>11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11</v>
      </c>
      <c r="DR7" s="305">
        <f t="shared" si="40"/>
        <v>0</v>
      </c>
      <c r="DS7" s="305">
        <f t="shared" si="40"/>
        <v>0</v>
      </c>
      <c r="DT7" s="305">
        <f t="shared" si="40"/>
        <v>0</v>
      </c>
      <c r="DU7" s="305">
        <f t="shared" ref="DU7:DU42" si="41">SUM(DV7:DY7)</f>
        <v>23385</v>
      </c>
      <c r="DV7" s="305">
        <f>SUM(DV$8:DV$207)</f>
        <v>17736</v>
      </c>
      <c r="DW7" s="305">
        <f>SUM(DW$8:DW$207)</f>
        <v>77</v>
      </c>
      <c r="DX7" s="305">
        <f>SUM(DX$8:DX$207)</f>
        <v>5572</v>
      </c>
      <c r="DY7" s="305">
        <f>SUM(DY$8:DY$207)</f>
        <v>0</v>
      </c>
      <c r="DZ7" s="305">
        <f t="shared" ref="DZ7:DZ42" si="42">SUM(EA7,EH7)</f>
        <v>1907</v>
      </c>
      <c r="EA7" s="305">
        <f t="shared" ref="EA7:EA42" si="43">SUM(EB7:EG7)</f>
        <v>585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90</v>
      </c>
      <c r="EE7" s="305">
        <f t="shared" si="44"/>
        <v>0</v>
      </c>
      <c r="EF7" s="305">
        <f t="shared" si="44"/>
        <v>495</v>
      </c>
      <c r="EG7" s="305">
        <f t="shared" si="44"/>
        <v>0</v>
      </c>
      <c r="EH7" s="305">
        <f t="shared" ref="EH7:EH42" si="45">SUM(EI7:EN7)</f>
        <v>1322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24</v>
      </c>
      <c r="EL7" s="305">
        <f t="shared" si="46"/>
        <v>0</v>
      </c>
      <c r="EM7" s="305">
        <f t="shared" si="46"/>
        <v>1298</v>
      </c>
      <c r="EN7" s="305">
        <f t="shared" si="46"/>
        <v>0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104453</v>
      </c>
      <c r="E8" s="292">
        <f t="shared" si="1"/>
        <v>87923</v>
      </c>
      <c r="F8" s="292">
        <f t="shared" si="2"/>
        <v>86083</v>
      </c>
      <c r="G8" s="292">
        <v>0</v>
      </c>
      <c r="H8" s="292">
        <v>86083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1840</v>
      </c>
      <c r="N8" s="292">
        <v>0</v>
      </c>
      <c r="O8" s="292">
        <v>1840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7433</v>
      </c>
      <c r="U8" s="292">
        <f t="shared" si="7"/>
        <v>6050</v>
      </c>
      <c r="V8" s="292">
        <v>0</v>
      </c>
      <c r="W8" s="292">
        <v>0</v>
      </c>
      <c r="X8" s="292">
        <v>2679</v>
      </c>
      <c r="Y8" s="292">
        <v>3291</v>
      </c>
      <c r="Z8" s="292">
        <v>0</v>
      </c>
      <c r="AA8" s="292">
        <v>80</v>
      </c>
      <c r="AB8" s="292">
        <f t="shared" si="9"/>
        <v>1383</v>
      </c>
      <c r="AC8" s="292">
        <v>0</v>
      </c>
      <c r="AD8" s="292">
        <v>0</v>
      </c>
      <c r="AE8" s="292">
        <v>143</v>
      </c>
      <c r="AF8" s="292">
        <v>0</v>
      </c>
      <c r="AG8" s="292">
        <v>0</v>
      </c>
      <c r="AH8" s="292">
        <v>1240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4476</v>
      </c>
      <c r="CR8" s="292">
        <f t="shared" si="32"/>
        <v>4476</v>
      </c>
      <c r="CS8" s="292">
        <v>0</v>
      </c>
      <c r="CT8" s="292">
        <v>0</v>
      </c>
      <c r="CU8" s="292">
        <v>0</v>
      </c>
      <c r="CV8" s="292">
        <v>2931</v>
      </c>
      <c r="CW8" s="292">
        <v>210</v>
      </c>
      <c r="CX8" s="292">
        <v>1335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4606</v>
      </c>
      <c r="DV8" s="292">
        <v>100</v>
      </c>
      <c r="DW8" s="292">
        <v>0</v>
      </c>
      <c r="DX8" s="292">
        <v>4506</v>
      </c>
      <c r="DY8" s="292">
        <v>0</v>
      </c>
      <c r="DZ8" s="292">
        <f t="shared" si="42"/>
        <v>15</v>
      </c>
      <c r="EA8" s="292">
        <f t="shared" si="43"/>
        <v>9</v>
      </c>
      <c r="EB8" s="292">
        <v>0</v>
      </c>
      <c r="EC8" s="292">
        <v>0</v>
      </c>
      <c r="ED8" s="292">
        <v>0</v>
      </c>
      <c r="EE8" s="292">
        <v>0</v>
      </c>
      <c r="EF8" s="292">
        <v>9</v>
      </c>
      <c r="EG8" s="292">
        <v>0</v>
      </c>
      <c r="EH8" s="292">
        <f t="shared" si="45"/>
        <v>6</v>
      </c>
      <c r="EI8" s="292">
        <v>0</v>
      </c>
      <c r="EJ8" s="292">
        <v>0</v>
      </c>
      <c r="EK8" s="292">
        <v>6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124683</v>
      </c>
      <c r="E9" s="292">
        <f t="shared" si="1"/>
        <v>108053</v>
      </c>
      <c r="F9" s="292">
        <f t="shared" si="2"/>
        <v>104710</v>
      </c>
      <c r="G9" s="292">
        <v>0</v>
      </c>
      <c r="H9" s="292">
        <v>104710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3343</v>
      </c>
      <c r="N9" s="292">
        <v>0</v>
      </c>
      <c r="O9" s="292">
        <v>3343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6736</v>
      </c>
      <c r="U9" s="292">
        <f t="shared" si="7"/>
        <v>5003</v>
      </c>
      <c r="V9" s="292">
        <v>0</v>
      </c>
      <c r="W9" s="292">
        <v>0</v>
      </c>
      <c r="X9" s="292">
        <v>4503</v>
      </c>
      <c r="Y9" s="292">
        <v>0</v>
      </c>
      <c r="Z9" s="292">
        <v>0</v>
      </c>
      <c r="AA9" s="292">
        <v>500</v>
      </c>
      <c r="AB9" s="292">
        <f t="shared" si="9"/>
        <v>1733</v>
      </c>
      <c r="AC9" s="292">
        <v>0</v>
      </c>
      <c r="AD9" s="292">
        <v>0</v>
      </c>
      <c r="AE9" s="292">
        <v>1560</v>
      </c>
      <c r="AF9" s="292">
        <v>0</v>
      </c>
      <c r="AG9" s="292">
        <v>0</v>
      </c>
      <c r="AH9" s="292">
        <v>173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3485</v>
      </c>
      <c r="CR9" s="292">
        <f t="shared" si="32"/>
        <v>2909</v>
      </c>
      <c r="CS9" s="292">
        <v>0</v>
      </c>
      <c r="CT9" s="292">
        <v>0</v>
      </c>
      <c r="CU9" s="292">
        <v>0</v>
      </c>
      <c r="CV9" s="292">
        <v>2909</v>
      </c>
      <c r="CW9" s="292">
        <v>0</v>
      </c>
      <c r="CX9" s="292">
        <v>0</v>
      </c>
      <c r="CY9" s="292">
        <f t="shared" si="34"/>
        <v>576</v>
      </c>
      <c r="CZ9" s="292">
        <v>0</v>
      </c>
      <c r="DA9" s="292">
        <v>0</v>
      </c>
      <c r="DB9" s="292">
        <v>0</v>
      </c>
      <c r="DC9" s="292">
        <v>576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5111</v>
      </c>
      <c r="DV9" s="292">
        <v>5111</v>
      </c>
      <c r="DW9" s="292">
        <v>0</v>
      </c>
      <c r="DX9" s="292">
        <v>0</v>
      </c>
      <c r="DY9" s="292">
        <v>0</v>
      </c>
      <c r="DZ9" s="292">
        <f t="shared" si="42"/>
        <v>1298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1298</v>
      </c>
      <c r="EI9" s="292">
        <v>0</v>
      </c>
      <c r="EJ9" s="292">
        <v>0</v>
      </c>
      <c r="EK9" s="292">
        <v>0</v>
      </c>
      <c r="EL9" s="292">
        <v>0</v>
      </c>
      <c r="EM9" s="292">
        <v>1298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40766</v>
      </c>
      <c r="E10" s="292">
        <f t="shared" si="1"/>
        <v>36019</v>
      </c>
      <c r="F10" s="292">
        <f t="shared" si="2"/>
        <v>32079</v>
      </c>
      <c r="G10" s="292">
        <v>0</v>
      </c>
      <c r="H10" s="292">
        <v>32079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3940</v>
      </c>
      <c r="N10" s="292">
        <v>0</v>
      </c>
      <c r="O10" s="292">
        <v>3940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2897</v>
      </c>
      <c r="U10" s="292">
        <f t="shared" si="7"/>
        <v>2308</v>
      </c>
      <c r="V10" s="292">
        <v>0</v>
      </c>
      <c r="W10" s="292">
        <v>0</v>
      </c>
      <c r="X10" s="292">
        <v>811</v>
      </c>
      <c r="Y10" s="292">
        <v>1237</v>
      </c>
      <c r="Z10" s="292">
        <v>0</v>
      </c>
      <c r="AA10" s="292">
        <v>260</v>
      </c>
      <c r="AB10" s="292">
        <f t="shared" si="9"/>
        <v>589</v>
      </c>
      <c r="AC10" s="292">
        <v>0</v>
      </c>
      <c r="AD10" s="292">
        <v>0</v>
      </c>
      <c r="AE10" s="292">
        <v>135</v>
      </c>
      <c r="AF10" s="292">
        <v>0</v>
      </c>
      <c r="AG10" s="292">
        <v>0</v>
      </c>
      <c r="AH10" s="292">
        <v>454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285</v>
      </c>
      <c r="CR10" s="292">
        <f t="shared" si="32"/>
        <v>285</v>
      </c>
      <c r="CS10" s="292">
        <v>0</v>
      </c>
      <c r="CT10" s="292">
        <v>0</v>
      </c>
      <c r="CU10" s="292">
        <v>0</v>
      </c>
      <c r="CV10" s="292">
        <v>285</v>
      </c>
      <c r="CW10" s="292">
        <v>0</v>
      </c>
      <c r="CX10" s="292">
        <v>0</v>
      </c>
      <c r="CY10" s="292">
        <f t="shared" si="34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1565</v>
      </c>
      <c r="DV10" s="292">
        <v>1535</v>
      </c>
      <c r="DW10" s="292">
        <v>30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74164</v>
      </c>
      <c r="E11" s="292">
        <f t="shared" si="1"/>
        <v>63458</v>
      </c>
      <c r="F11" s="292">
        <f t="shared" si="2"/>
        <v>60085</v>
      </c>
      <c r="G11" s="292">
        <v>0</v>
      </c>
      <c r="H11" s="292">
        <v>60085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3373</v>
      </c>
      <c r="N11" s="292">
        <v>0</v>
      </c>
      <c r="O11" s="292">
        <v>3373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6192</v>
      </c>
      <c r="U11" s="292">
        <f t="shared" si="7"/>
        <v>5699</v>
      </c>
      <c r="V11" s="292">
        <v>0</v>
      </c>
      <c r="W11" s="292">
        <v>0</v>
      </c>
      <c r="X11" s="292">
        <v>1933</v>
      </c>
      <c r="Y11" s="292">
        <v>1123</v>
      </c>
      <c r="Z11" s="292">
        <v>0</v>
      </c>
      <c r="AA11" s="292">
        <v>2643</v>
      </c>
      <c r="AB11" s="292">
        <f t="shared" si="9"/>
        <v>493</v>
      </c>
      <c r="AC11" s="292">
        <v>0</v>
      </c>
      <c r="AD11" s="292">
        <v>0</v>
      </c>
      <c r="AE11" s="292">
        <v>436</v>
      </c>
      <c r="AF11" s="292">
        <v>44</v>
      </c>
      <c r="AG11" s="292">
        <v>0</v>
      </c>
      <c r="AH11" s="292">
        <v>13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1798</v>
      </c>
      <c r="CR11" s="292">
        <f t="shared" si="32"/>
        <v>960</v>
      </c>
      <c r="CS11" s="292">
        <v>0</v>
      </c>
      <c r="CT11" s="292">
        <v>0</v>
      </c>
      <c r="CU11" s="292">
        <v>0</v>
      </c>
      <c r="CV11" s="292">
        <v>948</v>
      </c>
      <c r="CW11" s="292">
        <v>12</v>
      </c>
      <c r="CX11" s="292">
        <v>0</v>
      </c>
      <c r="CY11" s="292">
        <f t="shared" si="34"/>
        <v>838</v>
      </c>
      <c r="CZ11" s="292">
        <v>0</v>
      </c>
      <c r="DA11" s="292">
        <v>0</v>
      </c>
      <c r="DB11" s="292">
        <v>0</v>
      </c>
      <c r="DC11" s="292">
        <v>838</v>
      </c>
      <c r="DD11" s="292">
        <v>0</v>
      </c>
      <c r="DE11" s="292">
        <v>0</v>
      </c>
      <c r="DF11" s="292">
        <f t="shared" si="36"/>
        <v>236</v>
      </c>
      <c r="DG11" s="292">
        <f t="shared" si="37"/>
        <v>236</v>
      </c>
      <c r="DH11" s="292">
        <v>0</v>
      </c>
      <c r="DI11" s="292">
        <v>0</v>
      </c>
      <c r="DJ11" s="292">
        <v>0</v>
      </c>
      <c r="DK11" s="292">
        <v>0</v>
      </c>
      <c r="DL11" s="292">
        <v>236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2480</v>
      </c>
      <c r="DV11" s="292">
        <v>2480</v>
      </c>
      <c r="DW11" s="292">
        <v>0</v>
      </c>
      <c r="DX11" s="292">
        <v>0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78088</v>
      </c>
      <c r="E12" s="292">
        <f t="shared" si="1"/>
        <v>68399</v>
      </c>
      <c r="F12" s="292">
        <f t="shared" si="2"/>
        <v>62872</v>
      </c>
      <c r="G12" s="292">
        <v>0</v>
      </c>
      <c r="H12" s="292">
        <v>62872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5527</v>
      </c>
      <c r="N12" s="292">
        <v>0</v>
      </c>
      <c r="O12" s="292">
        <v>5527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6827</v>
      </c>
      <c r="U12" s="292">
        <f t="shared" si="7"/>
        <v>5065</v>
      </c>
      <c r="V12" s="292">
        <v>0</v>
      </c>
      <c r="W12" s="292">
        <v>0</v>
      </c>
      <c r="X12" s="292">
        <v>1594</v>
      </c>
      <c r="Y12" s="292">
        <v>2278</v>
      </c>
      <c r="Z12" s="292">
        <v>82</v>
      </c>
      <c r="AA12" s="292">
        <v>1111</v>
      </c>
      <c r="AB12" s="292">
        <f t="shared" si="9"/>
        <v>1762</v>
      </c>
      <c r="AC12" s="292">
        <v>0</v>
      </c>
      <c r="AD12" s="292">
        <v>0</v>
      </c>
      <c r="AE12" s="292">
        <v>269</v>
      </c>
      <c r="AF12" s="292">
        <v>0</v>
      </c>
      <c r="AG12" s="292">
        <v>0</v>
      </c>
      <c r="AH12" s="292">
        <v>1493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2536</v>
      </c>
      <c r="CR12" s="292">
        <f t="shared" si="32"/>
        <v>177</v>
      </c>
      <c r="CS12" s="292">
        <v>0</v>
      </c>
      <c r="CT12" s="292">
        <v>0</v>
      </c>
      <c r="CU12" s="292">
        <v>0</v>
      </c>
      <c r="CV12" s="292">
        <v>177</v>
      </c>
      <c r="CW12" s="292">
        <v>0</v>
      </c>
      <c r="CX12" s="292">
        <v>0</v>
      </c>
      <c r="CY12" s="292">
        <f t="shared" si="34"/>
        <v>2359</v>
      </c>
      <c r="CZ12" s="292">
        <v>0</v>
      </c>
      <c r="DA12" s="292">
        <v>0</v>
      </c>
      <c r="DB12" s="292">
        <v>0</v>
      </c>
      <c r="DC12" s="292">
        <v>2359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326</v>
      </c>
      <c r="DV12" s="292">
        <v>326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18939</v>
      </c>
      <c r="E13" s="292">
        <f t="shared" si="1"/>
        <v>16168</v>
      </c>
      <c r="F13" s="292">
        <f t="shared" si="2"/>
        <v>12547</v>
      </c>
      <c r="G13" s="292">
        <v>0</v>
      </c>
      <c r="H13" s="292">
        <v>12547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3621</v>
      </c>
      <c r="N13" s="292">
        <v>0</v>
      </c>
      <c r="O13" s="292">
        <v>3621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0</v>
      </c>
      <c r="U13" s="292">
        <f t="shared" si="7"/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763</v>
      </c>
      <c r="CR13" s="292">
        <f t="shared" si="32"/>
        <v>505</v>
      </c>
      <c r="CS13" s="292">
        <v>0</v>
      </c>
      <c r="CT13" s="292">
        <v>0</v>
      </c>
      <c r="CU13" s="292">
        <v>505</v>
      </c>
      <c r="CV13" s="292">
        <v>0</v>
      </c>
      <c r="CW13" s="292">
        <v>0</v>
      </c>
      <c r="CX13" s="292">
        <v>0</v>
      </c>
      <c r="CY13" s="292">
        <f t="shared" si="34"/>
        <v>258</v>
      </c>
      <c r="CZ13" s="292">
        <v>0</v>
      </c>
      <c r="DA13" s="292">
        <v>0</v>
      </c>
      <c r="DB13" s="292">
        <v>258</v>
      </c>
      <c r="DC13" s="292">
        <v>0</v>
      </c>
      <c r="DD13" s="292">
        <v>0</v>
      </c>
      <c r="DE13" s="292">
        <v>0</v>
      </c>
      <c r="DF13" s="292">
        <f t="shared" si="36"/>
        <v>57</v>
      </c>
      <c r="DG13" s="292">
        <f t="shared" si="37"/>
        <v>46</v>
      </c>
      <c r="DH13" s="292">
        <v>0</v>
      </c>
      <c r="DI13" s="292">
        <v>0</v>
      </c>
      <c r="DJ13" s="292">
        <v>46</v>
      </c>
      <c r="DK13" s="292">
        <v>0</v>
      </c>
      <c r="DL13" s="292">
        <v>0</v>
      </c>
      <c r="DM13" s="292">
        <v>0</v>
      </c>
      <c r="DN13" s="292">
        <f t="shared" si="39"/>
        <v>11</v>
      </c>
      <c r="DO13" s="292">
        <v>0</v>
      </c>
      <c r="DP13" s="292">
        <v>0</v>
      </c>
      <c r="DQ13" s="292">
        <v>11</v>
      </c>
      <c r="DR13" s="292">
        <v>0</v>
      </c>
      <c r="DS13" s="292">
        <v>0</v>
      </c>
      <c r="DT13" s="292">
        <v>0</v>
      </c>
      <c r="DU13" s="292">
        <f t="shared" si="41"/>
        <v>1922</v>
      </c>
      <c r="DV13" s="292">
        <v>1922</v>
      </c>
      <c r="DW13" s="292">
        <v>0</v>
      </c>
      <c r="DX13" s="292">
        <v>0</v>
      </c>
      <c r="DY13" s="292">
        <v>0</v>
      </c>
      <c r="DZ13" s="292">
        <f t="shared" si="42"/>
        <v>29</v>
      </c>
      <c r="EA13" s="292">
        <f t="shared" si="43"/>
        <v>14</v>
      </c>
      <c r="EB13" s="292">
        <v>0</v>
      </c>
      <c r="EC13" s="292">
        <v>0</v>
      </c>
      <c r="ED13" s="292">
        <v>14</v>
      </c>
      <c r="EE13" s="292">
        <v>0</v>
      </c>
      <c r="EF13" s="292">
        <v>0</v>
      </c>
      <c r="EG13" s="292">
        <v>0</v>
      </c>
      <c r="EH13" s="292">
        <f t="shared" si="45"/>
        <v>15</v>
      </c>
      <c r="EI13" s="292">
        <v>0</v>
      </c>
      <c r="EJ13" s="292">
        <v>0</v>
      </c>
      <c r="EK13" s="292">
        <v>15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25907</v>
      </c>
      <c r="E14" s="292">
        <f t="shared" si="1"/>
        <v>21487</v>
      </c>
      <c r="F14" s="292">
        <f t="shared" si="2"/>
        <v>20293</v>
      </c>
      <c r="G14" s="292">
        <v>0</v>
      </c>
      <c r="H14" s="292">
        <v>20293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1194</v>
      </c>
      <c r="N14" s="292">
        <v>0</v>
      </c>
      <c r="O14" s="292">
        <v>1194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870</v>
      </c>
      <c r="U14" s="292">
        <f t="shared" si="7"/>
        <v>627</v>
      </c>
      <c r="V14" s="292">
        <v>0</v>
      </c>
      <c r="W14" s="292">
        <v>0</v>
      </c>
      <c r="X14" s="292">
        <v>461</v>
      </c>
      <c r="Y14" s="292">
        <v>164</v>
      </c>
      <c r="Z14" s="292">
        <v>0</v>
      </c>
      <c r="AA14" s="292">
        <v>2</v>
      </c>
      <c r="AB14" s="292">
        <f t="shared" si="9"/>
        <v>243</v>
      </c>
      <c r="AC14" s="292">
        <v>0</v>
      </c>
      <c r="AD14" s="292">
        <v>0</v>
      </c>
      <c r="AE14" s="292">
        <v>15</v>
      </c>
      <c r="AF14" s="292">
        <v>149</v>
      </c>
      <c r="AG14" s="292">
        <v>0</v>
      </c>
      <c r="AH14" s="292">
        <v>79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1786</v>
      </c>
      <c r="CR14" s="292">
        <f t="shared" si="32"/>
        <v>1753</v>
      </c>
      <c r="CS14" s="292">
        <v>0</v>
      </c>
      <c r="CT14" s="292">
        <v>0</v>
      </c>
      <c r="CU14" s="292">
        <v>0</v>
      </c>
      <c r="CV14" s="292">
        <v>1753</v>
      </c>
      <c r="CW14" s="292">
        <v>0</v>
      </c>
      <c r="CX14" s="292">
        <v>0</v>
      </c>
      <c r="CY14" s="292">
        <f t="shared" si="34"/>
        <v>33</v>
      </c>
      <c r="CZ14" s="292">
        <v>0</v>
      </c>
      <c r="DA14" s="292">
        <v>0</v>
      </c>
      <c r="DB14" s="292">
        <v>0</v>
      </c>
      <c r="DC14" s="292">
        <v>33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1764</v>
      </c>
      <c r="DV14" s="292">
        <v>1514</v>
      </c>
      <c r="DW14" s="292">
        <v>32</v>
      </c>
      <c r="DX14" s="292">
        <v>218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30410</v>
      </c>
      <c r="E15" s="292">
        <f t="shared" si="1"/>
        <v>28323</v>
      </c>
      <c r="F15" s="292">
        <f t="shared" si="2"/>
        <v>17836</v>
      </c>
      <c r="G15" s="292">
        <v>0</v>
      </c>
      <c r="H15" s="292">
        <v>17712</v>
      </c>
      <c r="I15" s="292">
        <v>0</v>
      </c>
      <c r="J15" s="292">
        <v>0</v>
      </c>
      <c r="K15" s="292">
        <v>0</v>
      </c>
      <c r="L15" s="292">
        <v>124</v>
      </c>
      <c r="M15" s="292">
        <f t="shared" si="4"/>
        <v>10487</v>
      </c>
      <c r="N15" s="292">
        <v>0</v>
      </c>
      <c r="O15" s="292">
        <v>10481</v>
      </c>
      <c r="P15" s="292">
        <v>0</v>
      </c>
      <c r="Q15" s="292">
        <v>0</v>
      </c>
      <c r="R15" s="292">
        <v>0</v>
      </c>
      <c r="S15" s="292">
        <v>6</v>
      </c>
      <c r="T15" s="292">
        <f t="shared" si="6"/>
        <v>1574</v>
      </c>
      <c r="U15" s="292">
        <f t="shared" si="7"/>
        <v>1219</v>
      </c>
      <c r="V15" s="292">
        <v>0</v>
      </c>
      <c r="W15" s="292">
        <v>0</v>
      </c>
      <c r="X15" s="292">
        <v>1158</v>
      </c>
      <c r="Y15" s="292">
        <v>0</v>
      </c>
      <c r="Z15" s="292">
        <v>0</v>
      </c>
      <c r="AA15" s="292">
        <v>61</v>
      </c>
      <c r="AB15" s="292">
        <f t="shared" si="9"/>
        <v>355</v>
      </c>
      <c r="AC15" s="292">
        <v>0</v>
      </c>
      <c r="AD15" s="292">
        <v>0</v>
      </c>
      <c r="AE15" s="292">
        <v>352</v>
      </c>
      <c r="AF15" s="292">
        <v>0</v>
      </c>
      <c r="AG15" s="292">
        <v>0</v>
      </c>
      <c r="AH15" s="292">
        <v>3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7</v>
      </c>
      <c r="CC15" s="292">
        <f t="shared" si="27"/>
        <v>7</v>
      </c>
      <c r="CD15" s="292">
        <v>0</v>
      </c>
      <c r="CE15" s="292">
        <v>0</v>
      </c>
      <c r="CF15" s="292">
        <v>0</v>
      </c>
      <c r="CG15" s="292">
        <v>7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506</v>
      </c>
      <c r="CR15" s="292">
        <f t="shared" si="32"/>
        <v>506</v>
      </c>
      <c r="CS15" s="292">
        <v>0</v>
      </c>
      <c r="CT15" s="292">
        <v>0</v>
      </c>
      <c r="CU15" s="292">
        <v>0</v>
      </c>
      <c r="CV15" s="292">
        <v>506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26837</v>
      </c>
      <c r="E16" s="292">
        <f t="shared" si="1"/>
        <v>23567</v>
      </c>
      <c r="F16" s="292">
        <f t="shared" si="2"/>
        <v>19601</v>
      </c>
      <c r="G16" s="292">
        <v>0</v>
      </c>
      <c r="H16" s="292">
        <v>19601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3966</v>
      </c>
      <c r="N16" s="292">
        <v>0</v>
      </c>
      <c r="O16" s="292">
        <v>3966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2037</v>
      </c>
      <c r="U16" s="292">
        <f t="shared" si="7"/>
        <v>592</v>
      </c>
      <c r="V16" s="292">
        <v>0</v>
      </c>
      <c r="W16" s="292">
        <v>0</v>
      </c>
      <c r="X16" s="292">
        <v>581</v>
      </c>
      <c r="Y16" s="292">
        <v>0</v>
      </c>
      <c r="Z16" s="292">
        <v>0</v>
      </c>
      <c r="AA16" s="292">
        <v>11</v>
      </c>
      <c r="AB16" s="292">
        <f t="shared" si="9"/>
        <v>1445</v>
      </c>
      <c r="AC16" s="292">
        <v>0</v>
      </c>
      <c r="AD16" s="292">
        <v>0</v>
      </c>
      <c r="AE16" s="292">
        <v>471</v>
      </c>
      <c r="AF16" s="292">
        <v>0</v>
      </c>
      <c r="AG16" s="292">
        <v>0</v>
      </c>
      <c r="AH16" s="292">
        <v>974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1233</v>
      </c>
      <c r="CR16" s="292">
        <f t="shared" si="32"/>
        <v>1233</v>
      </c>
      <c r="CS16" s="292">
        <v>0</v>
      </c>
      <c r="CT16" s="292">
        <v>0</v>
      </c>
      <c r="CU16" s="292">
        <v>0</v>
      </c>
      <c r="CV16" s="292">
        <v>1231</v>
      </c>
      <c r="CW16" s="292">
        <v>2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16970</v>
      </c>
      <c r="E17" s="292">
        <f t="shared" si="1"/>
        <v>14745</v>
      </c>
      <c r="F17" s="292">
        <f t="shared" si="2"/>
        <v>12996</v>
      </c>
      <c r="G17" s="292">
        <v>0</v>
      </c>
      <c r="H17" s="292">
        <v>12996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1749</v>
      </c>
      <c r="N17" s="292">
        <v>0</v>
      </c>
      <c r="O17" s="292">
        <v>1749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0</v>
      </c>
      <c r="U17" s="292">
        <f t="shared" si="7"/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1689</v>
      </c>
      <c r="CR17" s="292">
        <f t="shared" si="32"/>
        <v>1221</v>
      </c>
      <c r="CS17" s="292">
        <v>0</v>
      </c>
      <c r="CT17" s="292">
        <v>0</v>
      </c>
      <c r="CU17" s="292">
        <v>396</v>
      </c>
      <c r="CV17" s="292">
        <v>825</v>
      </c>
      <c r="CW17" s="292">
        <v>0</v>
      </c>
      <c r="CX17" s="292">
        <v>0</v>
      </c>
      <c r="CY17" s="292">
        <f t="shared" si="34"/>
        <v>468</v>
      </c>
      <c r="CZ17" s="292">
        <v>0</v>
      </c>
      <c r="DA17" s="292">
        <v>0</v>
      </c>
      <c r="DB17" s="292">
        <v>468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536</v>
      </c>
      <c r="DV17" s="292">
        <v>536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19052</v>
      </c>
      <c r="E18" s="292">
        <f t="shared" si="1"/>
        <v>17619</v>
      </c>
      <c r="F18" s="292">
        <f t="shared" si="2"/>
        <v>16044</v>
      </c>
      <c r="G18" s="292">
        <v>0</v>
      </c>
      <c r="H18" s="292">
        <v>16035</v>
      </c>
      <c r="I18" s="292">
        <v>0</v>
      </c>
      <c r="J18" s="292">
        <v>0</v>
      </c>
      <c r="K18" s="292">
        <v>0</v>
      </c>
      <c r="L18" s="292">
        <v>9</v>
      </c>
      <c r="M18" s="292">
        <f t="shared" si="4"/>
        <v>1575</v>
      </c>
      <c r="N18" s="292">
        <v>0</v>
      </c>
      <c r="O18" s="292">
        <v>1406</v>
      </c>
      <c r="P18" s="292">
        <v>0</v>
      </c>
      <c r="Q18" s="292">
        <v>0</v>
      </c>
      <c r="R18" s="292">
        <v>0</v>
      </c>
      <c r="S18" s="292">
        <v>169</v>
      </c>
      <c r="T18" s="292">
        <f t="shared" si="6"/>
        <v>990</v>
      </c>
      <c r="U18" s="292">
        <f t="shared" si="7"/>
        <v>918</v>
      </c>
      <c r="V18" s="292">
        <v>0</v>
      </c>
      <c r="W18" s="292">
        <v>0</v>
      </c>
      <c r="X18" s="292">
        <v>918</v>
      </c>
      <c r="Y18" s="292">
        <v>0</v>
      </c>
      <c r="Z18" s="292">
        <v>0</v>
      </c>
      <c r="AA18" s="292">
        <v>0</v>
      </c>
      <c r="AB18" s="292">
        <f t="shared" si="9"/>
        <v>72</v>
      </c>
      <c r="AC18" s="292">
        <v>0</v>
      </c>
      <c r="AD18" s="292">
        <v>0</v>
      </c>
      <c r="AE18" s="292">
        <v>3</v>
      </c>
      <c r="AF18" s="292">
        <v>0</v>
      </c>
      <c r="AG18" s="292">
        <v>0</v>
      </c>
      <c r="AH18" s="292">
        <v>69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443</v>
      </c>
      <c r="DV18" s="292">
        <v>377</v>
      </c>
      <c r="DW18" s="292">
        <v>0</v>
      </c>
      <c r="DX18" s="292">
        <v>66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17111</v>
      </c>
      <c r="E19" s="292">
        <f t="shared" si="1"/>
        <v>15716</v>
      </c>
      <c r="F19" s="292">
        <f t="shared" si="2"/>
        <v>14017</v>
      </c>
      <c r="G19" s="292">
        <v>0</v>
      </c>
      <c r="H19" s="292">
        <v>14017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1699</v>
      </c>
      <c r="N19" s="292">
        <v>0</v>
      </c>
      <c r="O19" s="292">
        <v>1699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1307</v>
      </c>
      <c r="U19" s="292">
        <f t="shared" si="7"/>
        <v>1120</v>
      </c>
      <c r="V19" s="292">
        <v>0</v>
      </c>
      <c r="W19" s="292">
        <v>0</v>
      </c>
      <c r="X19" s="292">
        <v>286</v>
      </c>
      <c r="Y19" s="292">
        <v>506</v>
      </c>
      <c r="Z19" s="292">
        <v>0</v>
      </c>
      <c r="AA19" s="292">
        <v>328</v>
      </c>
      <c r="AB19" s="292">
        <f t="shared" si="9"/>
        <v>187</v>
      </c>
      <c r="AC19" s="292">
        <v>0</v>
      </c>
      <c r="AD19" s="292">
        <v>0</v>
      </c>
      <c r="AE19" s="292">
        <v>44</v>
      </c>
      <c r="AF19" s="292">
        <v>0</v>
      </c>
      <c r="AG19" s="292">
        <v>0</v>
      </c>
      <c r="AH19" s="292">
        <v>143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73</v>
      </c>
      <c r="CR19" s="292">
        <f t="shared" si="32"/>
        <v>73</v>
      </c>
      <c r="CS19" s="292">
        <v>0</v>
      </c>
      <c r="CT19" s="292">
        <v>0</v>
      </c>
      <c r="CU19" s="292">
        <v>0</v>
      </c>
      <c r="CV19" s="292">
        <v>73</v>
      </c>
      <c r="CW19" s="292">
        <v>0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15</v>
      </c>
      <c r="DV19" s="292">
        <v>0</v>
      </c>
      <c r="DW19" s="292">
        <v>15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4703</v>
      </c>
      <c r="E20" s="292">
        <f t="shared" si="1"/>
        <v>3760</v>
      </c>
      <c r="F20" s="292">
        <f t="shared" si="2"/>
        <v>3048</v>
      </c>
      <c r="G20" s="292">
        <v>0</v>
      </c>
      <c r="H20" s="292">
        <v>3026</v>
      </c>
      <c r="I20" s="292">
        <v>0</v>
      </c>
      <c r="J20" s="292">
        <v>0</v>
      </c>
      <c r="K20" s="292">
        <v>0</v>
      </c>
      <c r="L20" s="292">
        <v>22</v>
      </c>
      <c r="M20" s="292">
        <f t="shared" si="4"/>
        <v>712</v>
      </c>
      <c r="N20" s="292">
        <v>0</v>
      </c>
      <c r="O20" s="292">
        <v>711</v>
      </c>
      <c r="P20" s="292">
        <v>0</v>
      </c>
      <c r="Q20" s="292">
        <v>0</v>
      </c>
      <c r="R20" s="292">
        <v>0</v>
      </c>
      <c r="S20" s="292">
        <v>1</v>
      </c>
      <c r="T20" s="292">
        <f t="shared" si="6"/>
        <v>344</v>
      </c>
      <c r="U20" s="292">
        <f t="shared" si="7"/>
        <v>271</v>
      </c>
      <c r="V20" s="292">
        <v>0</v>
      </c>
      <c r="W20" s="292">
        <v>0</v>
      </c>
      <c r="X20" s="292">
        <v>258</v>
      </c>
      <c r="Y20" s="292">
        <v>0</v>
      </c>
      <c r="Z20" s="292">
        <v>0</v>
      </c>
      <c r="AA20" s="292">
        <v>13</v>
      </c>
      <c r="AB20" s="292">
        <f t="shared" si="9"/>
        <v>73</v>
      </c>
      <c r="AC20" s="292">
        <v>0</v>
      </c>
      <c r="AD20" s="292">
        <v>0</v>
      </c>
      <c r="AE20" s="292">
        <v>72</v>
      </c>
      <c r="AF20" s="292">
        <v>0</v>
      </c>
      <c r="AG20" s="292">
        <v>0</v>
      </c>
      <c r="AH20" s="292">
        <v>1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23</v>
      </c>
      <c r="CR20" s="292">
        <f t="shared" si="32"/>
        <v>23</v>
      </c>
      <c r="CS20" s="292">
        <v>0</v>
      </c>
      <c r="CT20" s="292">
        <v>0</v>
      </c>
      <c r="CU20" s="292">
        <v>0</v>
      </c>
      <c r="CV20" s="292">
        <v>23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90</v>
      </c>
      <c r="DV20" s="292">
        <v>90</v>
      </c>
      <c r="DW20" s="292">
        <v>0</v>
      </c>
      <c r="DX20" s="292">
        <v>0</v>
      </c>
      <c r="DY20" s="292">
        <v>0</v>
      </c>
      <c r="DZ20" s="292">
        <f t="shared" si="42"/>
        <v>486</v>
      </c>
      <c r="EA20" s="292">
        <f t="shared" si="43"/>
        <v>486</v>
      </c>
      <c r="EB20" s="292">
        <v>0</v>
      </c>
      <c r="EC20" s="292">
        <v>0</v>
      </c>
      <c r="ED20" s="292">
        <v>0</v>
      </c>
      <c r="EE20" s="292">
        <v>0</v>
      </c>
      <c r="EF20" s="292">
        <v>486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7053</v>
      </c>
      <c r="E21" s="292">
        <f t="shared" si="1"/>
        <v>6610</v>
      </c>
      <c r="F21" s="292">
        <f t="shared" si="2"/>
        <v>4678</v>
      </c>
      <c r="G21" s="292">
        <v>0</v>
      </c>
      <c r="H21" s="292">
        <v>4646</v>
      </c>
      <c r="I21" s="292">
        <v>0</v>
      </c>
      <c r="J21" s="292">
        <v>0</v>
      </c>
      <c r="K21" s="292">
        <v>0</v>
      </c>
      <c r="L21" s="292">
        <v>32</v>
      </c>
      <c r="M21" s="292">
        <f t="shared" si="4"/>
        <v>1932</v>
      </c>
      <c r="N21" s="292">
        <v>0</v>
      </c>
      <c r="O21" s="292">
        <v>1930</v>
      </c>
      <c r="P21" s="292">
        <v>0</v>
      </c>
      <c r="Q21" s="292">
        <v>0</v>
      </c>
      <c r="R21" s="292">
        <v>0</v>
      </c>
      <c r="S21" s="292">
        <v>2</v>
      </c>
      <c r="T21" s="292">
        <f t="shared" si="6"/>
        <v>310</v>
      </c>
      <c r="U21" s="292">
        <f t="shared" si="7"/>
        <v>272</v>
      </c>
      <c r="V21" s="292">
        <v>0</v>
      </c>
      <c r="W21" s="292">
        <v>0</v>
      </c>
      <c r="X21" s="292">
        <v>259</v>
      </c>
      <c r="Y21" s="292">
        <v>0</v>
      </c>
      <c r="Z21" s="292">
        <v>0</v>
      </c>
      <c r="AA21" s="292">
        <v>13</v>
      </c>
      <c r="AB21" s="292">
        <f t="shared" si="9"/>
        <v>38</v>
      </c>
      <c r="AC21" s="292">
        <v>0</v>
      </c>
      <c r="AD21" s="292">
        <v>0</v>
      </c>
      <c r="AE21" s="292">
        <v>37</v>
      </c>
      <c r="AF21" s="292">
        <v>0</v>
      </c>
      <c r="AG21" s="292">
        <v>0</v>
      </c>
      <c r="AH21" s="292">
        <v>1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133</v>
      </c>
      <c r="CR21" s="292">
        <f t="shared" si="32"/>
        <v>133</v>
      </c>
      <c r="CS21" s="292">
        <v>0</v>
      </c>
      <c r="CT21" s="292">
        <v>0</v>
      </c>
      <c r="CU21" s="292">
        <v>0</v>
      </c>
      <c r="CV21" s="292">
        <v>133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255</v>
      </c>
      <c r="E22" s="292">
        <f t="shared" si="1"/>
        <v>157</v>
      </c>
      <c r="F22" s="292">
        <f t="shared" si="2"/>
        <v>157</v>
      </c>
      <c r="G22" s="292">
        <v>0</v>
      </c>
      <c r="H22" s="292">
        <v>157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0</v>
      </c>
      <c r="U22" s="292">
        <f t="shared" si="7"/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56</v>
      </c>
      <c r="AJ22" s="292">
        <f t="shared" si="12"/>
        <v>56</v>
      </c>
      <c r="AK22" s="292">
        <v>0</v>
      </c>
      <c r="AL22" s="292">
        <v>0</v>
      </c>
      <c r="AM22" s="292">
        <v>0</v>
      </c>
      <c r="AN22" s="292">
        <v>56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42</v>
      </c>
      <c r="DG22" s="292">
        <f t="shared" si="37"/>
        <v>42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42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651</v>
      </c>
      <c r="E23" s="292">
        <f t="shared" si="1"/>
        <v>0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0</v>
      </c>
      <c r="U23" s="292">
        <f t="shared" si="7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500</v>
      </c>
      <c r="CC23" s="292">
        <f t="shared" si="27"/>
        <v>435</v>
      </c>
      <c r="CD23" s="292">
        <v>0</v>
      </c>
      <c r="CE23" s="292">
        <v>435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65</v>
      </c>
      <c r="CK23" s="292">
        <v>0</v>
      </c>
      <c r="CL23" s="292">
        <v>65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151</v>
      </c>
      <c r="CR23" s="292">
        <f t="shared" si="32"/>
        <v>102</v>
      </c>
      <c r="CS23" s="292">
        <v>0</v>
      </c>
      <c r="CT23" s="292">
        <v>0</v>
      </c>
      <c r="CU23" s="292">
        <v>0</v>
      </c>
      <c r="CV23" s="292">
        <v>101</v>
      </c>
      <c r="CW23" s="292">
        <v>1</v>
      </c>
      <c r="CX23" s="292">
        <v>0</v>
      </c>
      <c r="CY23" s="292">
        <f t="shared" si="34"/>
        <v>49</v>
      </c>
      <c r="CZ23" s="292">
        <v>0</v>
      </c>
      <c r="DA23" s="292">
        <v>0</v>
      </c>
      <c r="DB23" s="292">
        <v>0</v>
      </c>
      <c r="DC23" s="292">
        <v>49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1962</v>
      </c>
      <c r="E24" s="292">
        <f t="shared" si="1"/>
        <v>1714</v>
      </c>
      <c r="F24" s="292">
        <f t="shared" si="2"/>
        <v>1259</v>
      </c>
      <c r="G24" s="292">
        <v>0</v>
      </c>
      <c r="H24" s="292">
        <v>1259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455</v>
      </c>
      <c r="N24" s="292">
        <v>0</v>
      </c>
      <c r="O24" s="292">
        <v>455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171</v>
      </c>
      <c r="CR24" s="292">
        <f t="shared" si="32"/>
        <v>112</v>
      </c>
      <c r="CS24" s="292">
        <v>0</v>
      </c>
      <c r="CT24" s="292">
        <v>0</v>
      </c>
      <c r="CU24" s="292">
        <v>64</v>
      </c>
      <c r="CV24" s="292">
        <v>47</v>
      </c>
      <c r="CW24" s="292">
        <v>0</v>
      </c>
      <c r="CX24" s="292">
        <v>1</v>
      </c>
      <c r="CY24" s="292">
        <f t="shared" si="34"/>
        <v>59</v>
      </c>
      <c r="CZ24" s="292">
        <v>0</v>
      </c>
      <c r="DA24" s="292">
        <v>0</v>
      </c>
      <c r="DB24" s="292">
        <v>32</v>
      </c>
      <c r="DC24" s="292">
        <v>7</v>
      </c>
      <c r="DD24" s="292">
        <v>0</v>
      </c>
      <c r="DE24" s="292">
        <v>20</v>
      </c>
      <c r="DF24" s="292">
        <f t="shared" si="36"/>
        <v>4</v>
      </c>
      <c r="DG24" s="292">
        <f t="shared" si="37"/>
        <v>4</v>
      </c>
      <c r="DH24" s="292">
        <v>0</v>
      </c>
      <c r="DI24" s="292">
        <v>0</v>
      </c>
      <c r="DJ24" s="292">
        <v>0</v>
      </c>
      <c r="DK24" s="292">
        <v>0</v>
      </c>
      <c r="DL24" s="292">
        <v>4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73</v>
      </c>
      <c r="DV24" s="292">
        <v>59</v>
      </c>
      <c r="DW24" s="292">
        <v>0</v>
      </c>
      <c r="DX24" s="292">
        <v>14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503</v>
      </c>
      <c r="E25" s="292">
        <f t="shared" si="1"/>
        <v>439</v>
      </c>
      <c r="F25" s="292">
        <f t="shared" si="2"/>
        <v>322</v>
      </c>
      <c r="G25" s="292">
        <v>0</v>
      </c>
      <c r="H25" s="292">
        <v>322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117</v>
      </c>
      <c r="N25" s="292">
        <v>0</v>
      </c>
      <c r="O25" s="292">
        <v>117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0</v>
      </c>
      <c r="U25" s="292">
        <f t="shared" si="7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48</v>
      </c>
      <c r="CR25" s="292">
        <f t="shared" si="32"/>
        <v>30</v>
      </c>
      <c r="CS25" s="292">
        <v>0</v>
      </c>
      <c r="CT25" s="292">
        <v>0</v>
      </c>
      <c r="CU25" s="292">
        <v>17</v>
      </c>
      <c r="CV25" s="292">
        <v>11</v>
      </c>
      <c r="CW25" s="292">
        <v>1</v>
      </c>
      <c r="CX25" s="292">
        <v>1</v>
      </c>
      <c r="CY25" s="292">
        <f t="shared" si="34"/>
        <v>18</v>
      </c>
      <c r="CZ25" s="292">
        <v>0</v>
      </c>
      <c r="DA25" s="292">
        <v>0</v>
      </c>
      <c r="DB25" s="292">
        <v>7</v>
      </c>
      <c r="DC25" s="292">
        <v>6</v>
      </c>
      <c r="DD25" s="292">
        <v>1</v>
      </c>
      <c r="DE25" s="292">
        <v>4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16</v>
      </c>
      <c r="DV25" s="292">
        <v>16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2731</v>
      </c>
      <c r="E26" s="292">
        <f t="shared" si="1"/>
        <v>2135</v>
      </c>
      <c r="F26" s="292">
        <f t="shared" si="2"/>
        <v>1829</v>
      </c>
      <c r="G26" s="292">
        <v>0</v>
      </c>
      <c r="H26" s="292">
        <v>1829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306</v>
      </c>
      <c r="N26" s="292">
        <v>0</v>
      </c>
      <c r="O26" s="292">
        <v>306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0</v>
      </c>
      <c r="U26" s="292">
        <f t="shared" si="7"/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4</v>
      </c>
      <c r="CR26" s="292">
        <f t="shared" si="32"/>
        <v>4</v>
      </c>
      <c r="CS26" s="292">
        <v>0</v>
      </c>
      <c r="CT26" s="292">
        <v>0</v>
      </c>
      <c r="CU26" s="292">
        <v>0</v>
      </c>
      <c r="CV26" s="292">
        <v>4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102</v>
      </c>
      <c r="DG26" s="292">
        <f t="shared" si="37"/>
        <v>102</v>
      </c>
      <c r="DH26" s="292">
        <v>0</v>
      </c>
      <c r="DI26" s="292">
        <v>0</v>
      </c>
      <c r="DJ26" s="292">
        <v>102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490</v>
      </c>
      <c r="DV26" s="292">
        <v>490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6179</v>
      </c>
      <c r="E27" s="292">
        <f t="shared" si="1"/>
        <v>5265</v>
      </c>
      <c r="F27" s="292">
        <f t="shared" si="2"/>
        <v>3771</v>
      </c>
      <c r="G27" s="292">
        <v>0</v>
      </c>
      <c r="H27" s="292">
        <v>3768</v>
      </c>
      <c r="I27" s="292">
        <v>0</v>
      </c>
      <c r="J27" s="292">
        <v>0</v>
      </c>
      <c r="K27" s="292">
        <v>0</v>
      </c>
      <c r="L27" s="292">
        <v>3</v>
      </c>
      <c r="M27" s="292">
        <f t="shared" si="4"/>
        <v>1494</v>
      </c>
      <c r="N27" s="292">
        <v>0</v>
      </c>
      <c r="O27" s="292">
        <v>1485</v>
      </c>
      <c r="P27" s="292">
        <v>0</v>
      </c>
      <c r="Q27" s="292">
        <v>0</v>
      </c>
      <c r="R27" s="292">
        <v>0</v>
      </c>
      <c r="S27" s="292">
        <v>9</v>
      </c>
      <c r="T27" s="292">
        <f t="shared" si="6"/>
        <v>521</v>
      </c>
      <c r="U27" s="292">
        <f t="shared" si="7"/>
        <v>193</v>
      </c>
      <c r="V27" s="292">
        <v>0</v>
      </c>
      <c r="W27" s="292">
        <v>0</v>
      </c>
      <c r="X27" s="292">
        <v>141</v>
      </c>
      <c r="Y27" s="292">
        <v>48</v>
      </c>
      <c r="Z27" s="292">
        <v>0</v>
      </c>
      <c r="AA27" s="292">
        <v>4</v>
      </c>
      <c r="AB27" s="292">
        <f t="shared" si="9"/>
        <v>328</v>
      </c>
      <c r="AC27" s="292">
        <v>0</v>
      </c>
      <c r="AD27" s="292">
        <v>71</v>
      </c>
      <c r="AE27" s="292">
        <v>252</v>
      </c>
      <c r="AF27" s="292">
        <v>0</v>
      </c>
      <c r="AG27" s="292">
        <v>0</v>
      </c>
      <c r="AH27" s="292">
        <v>5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109</v>
      </c>
      <c r="CR27" s="292">
        <f t="shared" si="32"/>
        <v>109</v>
      </c>
      <c r="CS27" s="292">
        <v>0</v>
      </c>
      <c r="CT27" s="292">
        <v>0</v>
      </c>
      <c r="CU27" s="292">
        <v>0</v>
      </c>
      <c r="CV27" s="292">
        <v>109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284</v>
      </c>
      <c r="DV27" s="292">
        <v>284</v>
      </c>
      <c r="DW27" s="292">
        <v>0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2549</v>
      </c>
      <c r="E28" s="292">
        <f t="shared" si="1"/>
        <v>2104</v>
      </c>
      <c r="F28" s="292">
        <f t="shared" si="2"/>
        <v>1893</v>
      </c>
      <c r="G28" s="292">
        <v>0</v>
      </c>
      <c r="H28" s="292">
        <v>1883</v>
      </c>
      <c r="I28" s="292">
        <v>0</v>
      </c>
      <c r="J28" s="292">
        <v>0</v>
      </c>
      <c r="K28" s="292">
        <v>0</v>
      </c>
      <c r="L28" s="292">
        <v>10</v>
      </c>
      <c r="M28" s="292">
        <f t="shared" si="4"/>
        <v>211</v>
      </c>
      <c r="N28" s="292">
        <v>0</v>
      </c>
      <c r="O28" s="292">
        <v>177</v>
      </c>
      <c r="P28" s="292">
        <v>0</v>
      </c>
      <c r="Q28" s="292">
        <v>0</v>
      </c>
      <c r="R28" s="292">
        <v>0</v>
      </c>
      <c r="S28" s="292">
        <v>34</v>
      </c>
      <c r="T28" s="292">
        <f t="shared" si="6"/>
        <v>266</v>
      </c>
      <c r="U28" s="292">
        <f t="shared" si="7"/>
        <v>233</v>
      </c>
      <c r="V28" s="292">
        <v>0</v>
      </c>
      <c r="W28" s="292">
        <v>0</v>
      </c>
      <c r="X28" s="292">
        <v>204</v>
      </c>
      <c r="Y28" s="292">
        <v>0</v>
      </c>
      <c r="Z28" s="292">
        <v>0</v>
      </c>
      <c r="AA28" s="292">
        <v>29</v>
      </c>
      <c r="AB28" s="292">
        <f t="shared" si="9"/>
        <v>33</v>
      </c>
      <c r="AC28" s="292">
        <v>0</v>
      </c>
      <c r="AD28" s="292">
        <v>0</v>
      </c>
      <c r="AE28" s="292">
        <v>16</v>
      </c>
      <c r="AF28" s="292">
        <v>0</v>
      </c>
      <c r="AG28" s="292">
        <v>0</v>
      </c>
      <c r="AH28" s="292">
        <v>17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0</v>
      </c>
      <c r="CR28" s="292">
        <f t="shared" si="32"/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179</v>
      </c>
      <c r="DV28" s="292">
        <v>179</v>
      </c>
      <c r="DW28" s="292">
        <v>0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4718</v>
      </c>
      <c r="E29" s="292">
        <f t="shared" si="1"/>
        <v>4052</v>
      </c>
      <c r="F29" s="292">
        <f t="shared" si="2"/>
        <v>3977</v>
      </c>
      <c r="G29" s="292">
        <v>0</v>
      </c>
      <c r="H29" s="292">
        <v>3957</v>
      </c>
      <c r="I29" s="292">
        <v>0</v>
      </c>
      <c r="J29" s="292">
        <v>0</v>
      </c>
      <c r="K29" s="292">
        <v>0</v>
      </c>
      <c r="L29" s="292">
        <v>20</v>
      </c>
      <c r="M29" s="292">
        <f t="shared" si="4"/>
        <v>75</v>
      </c>
      <c r="N29" s="292">
        <v>0</v>
      </c>
      <c r="O29" s="292">
        <v>40</v>
      </c>
      <c r="P29" s="292">
        <v>0</v>
      </c>
      <c r="Q29" s="292">
        <v>0</v>
      </c>
      <c r="R29" s="292">
        <v>0</v>
      </c>
      <c r="S29" s="292">
        <v>35</v>
      </c>
      <c r="T29" s="292">
        <f t="shared" si="6"/>
        <v>406</v>
      </c>
      <c r="U29" s="292">
        <f t="shared" si="7"/>
        <v>385</v>
      </c>
      <c r="V29" s="292">
        <v>0</v>
      </c>
      <c r="W29" s="292">
        <v>0</v>
      </c>
      <c r="X29" s="292">
        <v>332</v>
      </c>
      <c r="Y29" s="292">
        <v>0</v>
      </c>
      <c r="Z29" s="292">
        <v>0</v>
      </c>
      <c r="AA29" s="292">
        <v>53</v>
      </c>
      <c r="AB29" s="292">
        <f t="shared" si="9"/>
        <v>21</v>
      </c>
      <c r="AC29" s="292">
        <v>0</v>
      </c>
      <c r="AD29" s="292">
        <v>0</v>
      </c>
      <c r="AE29" s="292">
        <v>5</v>
      </c>
      <c r="AF29" s="292">
        <v>0</v>
      </c>
      <c r="AG29" s="292">
        <v>0</v>
      </c>
      <c r="AH29" s="292">
        <v>16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0</v>
      </c>
      <c r="CR29" s="292">
        <f t="shared" si="32"/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260</v>
      </c>
      <c r="DV29" s="292">
        <v>260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5086</v>
      </c>
      <c r="E30" s="292">
        <f t="shared" si="1"/>
        <v>4247</v>
      </c>
      <c r="F30" s="292">
        <f t="shared" si="2"/>
        <v>3382</v>
      </c>
      <c r="G30" s="292">
        <v>0</v>
      </c>
      <c r="H30" s="292">
        <v>3382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865</v>
      </c>
      <c r="N30" s="292">
        <v>0</v>
      </c>
      <c r="O30" s="292">
        <v>865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297</v>
      </c>
      <c r="U30" s="292">
        <f t="shared" si="7"/>
        <v>191</v>
      </c>
      <c r="V30" s="292">
        <v>0</v>
      </c>
      <c r="W30" s="292">
        <v>0</v>
      </c>
      <c r="X30" s="292">
        <v>191</v>
      </c>
      <c r="Y30" s="292">
        <v>0</v>
      </c>
      <c r="Z30" s="292">
        <v>0</v>
      </c>
      <c r="AA30" s="292">
        <v>0</v>
      </c>
      <c r="AB30" s="292">
        <f t="shared" si="9"/>
        <v>106</v>
      </c>
      <c r="AC30" s="292">
        <v>0</v>
      </c>
      <c r="AD30" s="292">
        <v>0</v>
      </c>
      <c r="AE30" s="292">
        <v>46</v>
      </c>
      <c r="AF30" s="292">
        <v>0</v>
      </c>
      <c r="AG30" s="292">
        <v>0</v>
      </c>
      <c r="AH30" s="292">
        <v>60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542</v>
      </c>
      <c r="CR30" s="292">
        <f t="shared" si="32"/>
        <v>457</v>
      </c>
      <c r="CS30" s="292">
        <v>0</v>
      </c>
      <c r="CT30" s="292">
        <v>0</v>
      </c>
      <c r="CU30" s="292">
        <v>0</v>
      </c>
      <c r="CV30" s="292">
        <v>457</v>
      </c>
      <c r="CW30" s="292">
        <v>0</v>
      </c>
      <c r="CX30" s="292">
        <v>0</v>
      </c>
      <c r="CY30" s="292">
        <f t="shared" si="34"/>
        <v>85</v>
      </c>
      <c r="CZ30" s="292">
        <v>0</v>
      </c>
      <c r="DA30" s="292">
        <v>0</v>
      </c>
      <c r="DB30" s="292">
        <v>0</v>
      </c>
      <c r="DC30" s="292">
        <v>85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1027</v>
      </c>
      <c r="E31" s="292">
        <f t="shared" si="1"/>
        <v>882</v>
      </c>
      <c r="F31" s="292">
        <f t="shared" si="2"/>
        <v>709</v>
      </c>
      <c r="G31" s="292">
        <v>0</v>
      </c>
      <c r="H31" s="292">
        <v>709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173</v>
      </c>
      <c r="N31" s="292">
        <v>0</v>
      </c>
      <c r="O31" s="292">
        <v>173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81</v>
      </c>
      <c r="U31" s="292">
        <f t="shared" si="7"/>
        <v>33</v>
      </c>
      <c r="V31" s="292">
        <v>0</v>
      </c>
      <c r="W31" s="292">
        <v>0</v>
      </c>
      <c r="X31" s="292">
        <v>28</v>
      </c>
      <c r="Y31" s="292">
        <v>5</v>
      </c>
      <c r="Z31" s="292">
        <v>0</v>
      </c>
      <c r="AA31" s="292">
        <v>0</v>
      </c>
      <c r="AB31" s="292">
        <f t="shared" si="9"/>
        <v>48</v>
      </c>
      <c r="AC31" s="292">
        <v>0</v>
      </c>
      <c r="AD31" s="292">
        <v>12</v>
      </c>
      <c r="AE31" s="292">
        <v>36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19</v>
      </c>
      <c r="CR31" s="292">
        <f t="shared" si="32"/>
        <v>19</v>
      </c>
      <c r="CS31" s="292">
        <v>0</v>
      </c>
      <c r="CT31" s="292">
        <v>0</v>
      </c>
      <c r="CU31" s="292">
        <v>0</v>
      </c>
      <c r="CV31" s="292">
        <v>19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45</v>
      </c>
      <c r="DV31" s="292">
        <v>45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4728</v>
      </c>
      <c r="E32" s="292">
        <f t="shared" si="1"/>
        <v>4076</v>
      </c>
      <c r="F32" s="292">
        <f t="shared" si="2"/>
        <v>3200</v>
      </c>
      <c r="G32" s="292">
        <v>0</v>
      </c>
      <c r="H32" s="292">
        <v>3200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876</v>
      </c>
      <c r="N32" s="292">
        <v>0</v>
      </c>
      <c r="O32" s="292">
        <v>876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370</v>
      </c>
      <c r="U32" s="292">
        <f t="shared" si="7"/>
        <v>134</v>
      </c>
      <c r="V32" s="292">
        <v>0</v>
      </c>
      <c r="W32" s="292">
        <v>0</v>
      </c>
      <c r="X32" s="292">
        <v>91</v>
      </c>
      <c r="Y32" s="292">
        <v>43</v>
      </c>
      <c r="Z32" s="292">
        <v>0</v>
      </c>
      <c r="AA32" s="292">
        <v>0</v>
      </c>
      <c r="AB32" s="292">
        <f t="shared" si="9"/>
        <v>236</v>
      </c>
      <c r="AC32" s="292">
        <v>0</v>
      </c>
      <c r="AD32" s="292">
        <v>57</v>
      </c>
      <c r="AE32" s="292">
        <v>179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83</v>
      </c>
      <c r="CR32" s="292">
        <f t="shared" si="32"/>
        <v>83</v>
      </c>
      <c r="CS32" s="292">
        <v>0</v>
      </c>
      <c r="CT32" s="292">
        <v>0</v>
      </c>
      <c r="CU32" s="292">
        <v>0</v>
      </c>
      <c r="CV32" s="292">
        <v>83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199</v>
      </c>
      <c r="DV32" s="292">
        <v>199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2384</v>
      </c>
      <c r="E33" s="292">
        <f t="shared" si="1"/>
        <v>2111</v>
      </c>
      <c r="F33" s="292">
        <f t="shared" si="2"/>
        <v>1112</v>
      </c>
      <c r="G33" s="292">
        <v>0</v>
      </c>
      <c r="H33" s="292">
        <v>1112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999</v>
      </c>
      <c r="N33" s="292">
        <v>0</v>
      </c>
      <c r="O33" s="292">
        <v>999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0</v>
      </c>
      <c r="U33" s="292">
        <f t="shared" si="7"/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 t="shared" si="9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122</v>
      </c>
      <c r="CR33" s="292">
        <f t="shared" si="32"/>
        <v>122</v>
      </c>
      <c r="CS33" s="292">
        <v>0</v>
      </c>
      <c r="CT33" s="292">
        <v>0</v>
      </c>
      <c r="CU33" s="292">
        <v>39</v>
      </c>
      <c r="CV33" s="292">
        <v>83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151</v>
      </c>
      <c r="DV33" s="292">
        <v>0</v>
      </c>
      <c r="DW33" s="292">
        <v>0</v>
      </c>
      <c r="DX33" s="292">
        <v>151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1051</v>
      </c>
      <c r="E34" s="292">
        <f t="shared" si="1"/>
        <v>868</v>
      </c>
      <c r="F34" s="292">
        <f t="shared" si="2"/>
        <v>506</v>
      </c>
      <c r="G34" s="292">
        <v>0</v>
      </c>
      <c r="H34" s="292">
        <v>506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362</v>
      </c>
      <c r="N34" s="292">
        <v>0</v>
      </c>
      <c r="O34" s="292">
        <v>362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20</v>
      </c>
      <c r="U34" s="292">
        <f t="shared" si="7"/>
        <v>20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20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0</v>
      </c>
      <c r="CR34" s="292">
        <f t="shared" si="32"/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149</v>
      </c>
      <c r="DV34" s="292">
        <v>149</v>
      </c>
      <c r="DW34" s="292">
        <v>0</v>
      </c>
      <c r="DX34" s="292">
        <v>0</v>
      </c>
      <c r="DY34" s="292">
        <v>0</v>
      </c>
      <c r="DZ34" s="292">
        <f t="shared" si="42"/>
        <v>14</v>
      </c>
      <c r="EA34" s="292">
        <f t="shared" si="43"/>
        <v>14</v>
      </c>
      <c r="EB34" s="292">
        <v>0</v>
      </c>
      <c r="EC34" s="292">
        <v>0</v>
      </c>
      <c r="ED34" s="292">
        <v>14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1986</v>
      </c>
      <c r="E35" s="292">
        <f t="shared" si="1"/>
        <v>1938</v>
      </c>
      <c r="F35" s="292">
        <f t="shared" si="2"/>
        <v>1184</v>
      </c>
      <c r="G35" s="292">
        <v>0</v>
      </c>
      <c r="H35" s="292">
        <v>1184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754</v>
      </c>
      <c r="N35" s="292">
        <v>0</v>
      </c>
      <c r="O35" s="292">
        <v>754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0</v>
      </c>
      <c r="U35" s="292">
        <f t="shared" si="7"/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 t="shared" si="9"/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0</v>
      </c>
      <c r="CR35" s="292">
        <f t="shared" si="32"/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48</v>
      </c>
      <c r="DG35" s="292">
        <f t="shared" si="37"/>
        <v>48</v>
      </c>
      <c r="DH35" s="292">
        <v>0</v>
      </c>
      <c r="DI35" s="292">
        <v>0</v>
      </c>
      <c r="DJ35" s="292">
        <v>48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6045</v>
      </c>
      <c r="E36" s="292">
        <f t="shared" si="1"/>
        <v>0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1040</v>
      </c>
      <c r="U36" s="292">
        <f t="shared" si="7"/>
        <v>410</v>
      </c>
      <c r="V36" s="292">
        <v>0</v>
      </c>
      <c r="W36" s="292">
        <v>0</v>
      </c>
      <c r="X36" s="292">
        <v>197</v>
      </c>
      <c r="Y36" s="292">
        <v>201</v>
      </c>
      <c r="Z36" s="292">
        <v>0</v>
      </c>
      <c r="AA36" s="292">
        <v>12</v>
      </c>
      <c r="AB36" s="292">
        <f t="shared" si="9"/>
        <v>630</v>
      </c>
      <c r="AC36" s="292">
        <v>0</v>
      </c>
      <c r="AD36" s="292">
        <v>0</v>
      </c>
      <c r="AE36" s="292">
        <v>208</v>
      </c>
      <c r="AF36" s="292">
        <v>27</v>
      </c>
      <c r="AG36" s="292">
        <v>0</v>
      </c>
      <c r="AH36" s="292">
        <v>395</v>
      </c>
      <c r="AI36" s="292">
        <f t="shared" si="11"/>
        <v>456</v>
      </c>
      <c r="AJ36" s="292">
        <f t="shared" si="12"/>
        <v>456</v>
      </c>
      <c r="AK36" s="292">
        <v>0</v>
      </c>
      <c r="AL36" s="292">
        <v>0</v>
      </c>
      <c r="AM36" s="292">
        <v>0</v>
      </c>
      <c r="AN36" s="292">
        <v>0</v>
      </c>
      <c r="AO36" s="292">
        <v>456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4200</v>
      </c>
      <c r="CC36" s="292">
        <f t="shared" si="27"/>
        <v>3811</v>
      </c>
      <c r="CD36" s="292">
        <v>0</v>
      </c>
      <c r="CE36" s="292">
        <v>3811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389</v>
      </c>
      <c r="CK36" s="292">
        <v>0</v>
      </c>
      <c r="CL36" s="292">
        <v>376</v>
      </c>
      <c r="CM36" s="292">
        <v>0</v>
      </c>
      <c r="CN36" s="292">
        <v>0</v>
      </c>
      <c r="CO36" s="292">
        <v>13</v>
      </c>
      <c r="CP36" s="292">
        <v>0</v>
      </c>
      <c r="CQ36" s="292">
        <f t="shared" si="31"/>
        <v>0</v>
      </c>
      <c r="CR36" s="292">
        <f t="shared" si="32"/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349</v>
      </c>
      <c r="DV36" s="292">
        <v>267</v>
      </c>
      <c r="DW36" s="292">
        <v>0</v>
      </c>
      <c r="DX36" s="292">
        <v>82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12757</v>
      </c>
      <c r="E37" s="292">
        <f t="shared" si="1"/>
        <v>10876</v>
      </c>
      <c r="F37" s="292">
        <f t="shared" si="2"/>
        <v>10438</v>
      </c>
      <c r="G37" s="292">
        <v>0</v>
      </c>
      <c r="H37" s="292">
        <v>10438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438</v>
      </c>
      <c r="N37" s="292">
        <v>0</v>
      </c>
      <c r="O37" s="292">
        <v>438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1547</v>
      </c>
      <c r="CR37" s="292">
        <f t="shared" si="32"/>
        <v>587</v>
      </c>
      <c r="CS37" s="292">
        <v>0</v>
      </c>
      <c r="CT37" s="292">
        <v>0</v>
      </c>
      <c r="CU37" s="292">
        <v>207</v>
      </c>
      <c r="CV37" s="292">
        <v>375</v>
      </c>
      <c r="CW37" s="292">
        <v>0</v>
      </c>
      <c r="CX37" s="292">
        <v>5</v>
      </c>
      <c r="CY37" s="292">
        <f t="shared" si="34"/>
        <v>960</v>
      </c>
      <c r="CZ37" s="292">
        <v>0</v>
      </c>
      <c r="DA37" s="292">
        <v>0</v>
      </c>
      <c r="DB37" s="292">
        <v>21</v>
      </c>
      <c r="DC37" s="292">
        <v>0</v>
      </c>
      <c r="DD37" s="292">
        <v>0</v>
      </c>
      <c r="DE37" s="292">
        <v>939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334</v>
      </c>
      <c r="DV37" s="292">
        <v>334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3521</v>
      </c>
      <c r="E38" s="292">
        <f t="shared" si="1"/>
        <v>2857</v>
      </c>
      <c r="F38" s="292">
        <f t="shared" si="2"/>
        <v>2663</v>
      </c>
      <c r="G38" s="292">
        <v>0</v>
      </c>
      <c r="H38" s="292">
        <v>2663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194</v>
      </c>
      <c r="N38" s="292">
        <v>0</v>
      </c>
      <c r="O38" s="292">
        <v>194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184</v>
      </c>
      <c r="U38" s="292">
        <f t="shared" si="7"/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 t="shared" si="9"/>
        <v>184</v>
      </c>
      <c r="AC38" s="292">
        <v>0</v>
      </c>
      <c r="AD38" s="292">
        <v>0</v>
      </c>
      <c r="AE38" s="292">
        <v>63</v>
      </c>
      <c r="AF38" s="292">
        <v>121</v>
      </c>
      <c r="AG38" s="292">
        <v>0</v>
      </c>
      <c r="AH38" s="292">
        <v>0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162</v>
      </c>
      <c r="CR38" s="292">
        <f t="shared" si="32"/>
        <v>162</v>
      </c>
      <c r="CS38" s="292">
        <v>0</v>
      </c>
      <c r="CT38" s="292">
        <v>0</v>
      </c>
      <c r="CU38" s="292">
        <v>0</v>
      </c>
      <c r="CV38" s="292">
        <v>162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253</v>
      </c>
      <c r="DV38" s="292">
        <v>225</v>
      </c>
      <c r="DW38" s="292">
        <v>0</v>
      </c>
      <c r="DX38" s="292">
        <v>28</v>
      </c>
      <c r="DY38" s="292">
        <v>0</v>
      </c>
      <c r="DZ38" s="292">
        <f t="shared" si="42"/>
        <v>65</v>
      </c>
      <c r="EA38" s="292">
        <f t="shared" si="43"/>
        <v>62</v>
      </c>
      <c r="EB38" s="292">
        <v>0</v>
      </c>
      <c r="EC38" s="292">
        <v>0</v>
      </c>
      <c r="ED38" s="292">
        <v>62</v>
      </c>
      <c r="EE38" s="292">
        <v>0</v>
      </c>
      <c r="EF38" s="292">
        <v>0</v>
      </c>
      <c r="EG38" s="292">
        <v>0</v>
      </c>
      <c r="EH38" s="292">
        <f t="shared" si="45"/>
        <v>3</v>
      </c>
      <c r="EI38" s="292">
        <v>0</v>
      </c>
      <c r="EJ38" s="292">
        <v>0</v>
      </c>
      <c r="EK38" s="292">
        <v>3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2837</v>
      </c>
      <c r="E39" s="292">
        <f t="shared" si="1"/>
        <v>2174</v>
      </c>
      <c r="F39" s="292">
        <f t="shared" si="2"/>
        <v>2051</v>
      </c>
      <c r="G39" s="292">
        <v>0</v>
      </c>
      <c r="H39" s="292">
        <v>2017</v>
      </c>
      <c r="I39" s="292">
        <v>0</v>
      </c>
      <c r="J39" s="292">
        <v>0</v>
      </c>
      <c r="K39" s="292">
        <v>0</v>
      </c>
      <c r="L39" s="292">
        <v>34</v>
      </c>
      <c r="M39" s="292">
        <f t="shared" si="4"/>
        <v>123</v>
      </c>
      <c r="N39" s="292">
        <v>0</v>
      </c>
      <c r="O39" s="292">
        <v>81</v>
      </c>
      <c r="P39" s="292">
        <v>0</v>
      </c>
      <c r="Q39" s="292">
        <v>0</v>
      </c>
      <c r="R39" s="292">
        <v>0</v>
      </c>
      <c r="S39" s="292">
        <v>42</v>
      </c>
      <c r="T39" s="292">
        <f t="shared" si="6"/>
        <v>61</v>
      </c>
      <c r="U39" s="292">
        <f t="shared" si="7"/>
        <v>45</v>
      </c>
      <c r="V39" s="292">
        <v>0</v>
      </c>
      <c r="W39" s="292">
        <v>0</v>
      </c>
      <c r="X39" s="292">
        <v>27</v>
      </c>
      <c r="Y39" s="292">
        <v>0</v>
      </c>
      <c r="Z39" s="292">
        <v>0</v>
      </c>
      <c r="AA39" s="292">
        <v>18</v>
      </c>
      <c r="AB39" s="292">
        <f t="shared" si="9"/>
        <v>16</v>
      </c>
      <c r="AC39" s="292">
        <v>0</v>
      </c>
      <c r="AD39" s="292">
        <v>0</v>
      </c>
      <c r="AE39" s="292">
        <v>9</v>
      </c>
      <c r="AF39" s="292">
        <v>0</v>
      </c>
      <c r="AG39" s="292">
        <v>0</v>
      </c>
      <c r="AH39" s="292">
        <v>7</v>
      </c>
      <c r="AI39" s="292">
        <f t="shared" si="11"/>
        <v>1</v>
      </c>
      <c r="AJ39" s="292">
        <f t="shared" si="12"/>
        <v>1</v>
      </c>
      <c r="AK39" s="292">
        <v>0</v>
      </c>
      <c r="AL39" s="292">
        <v>0</v>
      </c>
      <c r="AM39" s="292">
        <v>0</v>
      </c>
      <c r="AN39" s="292">
        <v>0</v>
      </c>
      <c r="AO39" s="292">
        <v>1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3</v>
      </c>
      <c r="CR39" s="292">
        <f t="shared" si="32"/>
        <v>3</v>
      </c>
      <c r="CS39" s="292">
        <v>0</v>
      </c>
      <c r="CT39" s="292">
        <v>0</v>
      </c>
      <c r="CU39" s="292">
        <v>0</v>
      </c>
      <c r="CV39" s="292">
        <v>0</v>
      </c>
      <c r="CW39" s="292">
        <v>3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598</v>
      </c>
      <c r="DV39" s="292">
        <v>591</v>
      </c>
      <c r="DW39" s="292">
        <v>0</v>
      </c>
      <c r="DX39" s="292">
        <v>7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5091</v>
      </c>
      <c r="E40" s="292">
        <f t="shared" si="1"/>
        <v>4261</v>
      </c>
      <c r="F40" s="292">
        <f t="shared" si="2"/>
        <v>3945</v>
      </c>
      <c r="G40" s="292">
        <v>0</v>
      </c>
      <c r="H40" s="292">
        <v>3945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316</v>
      </c>
      <c r="N40" s="292">
        <v>0</v>
      </c>
      <c r="O40" s="292">
        <v>278</v>
      </c>
      <c r="P40" s="292">
        <v>0</v>
      </c>
      <c r="Q40" s="292">
        <v>0</v>
      </c>
      <c r="R40" s="292">
        <v>0</v>
      </c>
      <c r="S40" s="292">
        <v>38</v>
      </c>
      <c r="T40" s="292">
        <f t="shared" si="6"/>
        <v>360</v>
      </c>
      <c r="U40" s="292">
        <f t="shared" si="7"/>
        <v>359</v>
      </c>
      <c r="V40" s="292">
        <v>0</v>
      </c>
      <c r="W40" s="292">
        <v>0</v>
      </c>
      <c r="X40" s="292">
        <v>193</v>
      </c>
      <c r="Y40" s="292">
        <v>118</v>
      </c>
      <c r="Z40" s="292">
        <v>4</v>
      </c>
      <c r="AA40" s="292">
        <v>44</v>
      </c>
      <c r="AB40" s="292">
        <f t="shared" si="9"/>
        <v>1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28</v>
      </c>
      <c r="AY40" s="292">
        <f t="shared" si="17"/>
        <v>28</v>
      </c>
      <c r="AZ40" s="292">
        <v>0</v>
      </c>
      <c r="BA40" s="292">
        <v>0</v>
      </c>
      <c r="BB40" s="292">
        <v>0</v>
      </c>
      <c r="BC40" s="292">
        <v>28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0</v>
      </c>
      <c r="CR40" s="292">
        <f t="shared" si="32"/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442</v>
      </c>
      <c r="DV40" s="292">
        <v>373</v>
      </c>
      <c r="DW40" s="292">
        <v>0</v>
      </c>
      <c r="DX40" s="292">
        <v>69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0"/>
        <v>15841</v>
      </c>
      <c r="E41" s="292">
        <f t="shared" si="1"/>
        <v>14127</v>
      </c>
      <c r="F41" s="292">
        <f t="shared" si="2"/>
        <v>13150</v>
      </c>
      <c r="G41" s="292">
        <v>0</v>
      </c>
      <c r="H41" s="292">
        <v>13150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977</v>
      </c>
      <c r="N41" s="292">
        <v>0</v>
      </c>
      <c r="O41" s="292">
        <v>977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1009</v>
      </c>
      <c r="U41" s="292">
        <f t="shared" si="7"/>
        <v>993</v>
      </c>
      <c r="V41" s="292">
        <v>0</v>
      </c>
      <c r="W41" s="292">
        <v>0</v>
      </c>
      <c r="X41" s="292">
        <v>451</v>
      </c>
      <c r="Y41" s="292">
        <v>425</v>
      </c>
      <c r="Z41" s="292">
        <v>15</v>
      </c>
      <c r="AA41" s="292">
        <v>102</v>
      </c>
      <c r="AB41" s="292">
        <f t="shared" si="9"/>
        <v>16</v>
      </c>
      <c r="AC41" s="292">
        <v>0</v>
      </c>
      <c r="AD41" s="292">
        <v>0</v>
      </c>
      <c r="AE41" s="292">
        <v>6</v>
      </c>
      <c r="AF41" s="292">
        <v>0</v>
      </c>
      <c r="AG41" s="292">
        <v>0</v>
      </c>
      <c r="AH41" s="292">
        <v>10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0</v>
      </c>
      <c r="CR41" s="292">
        <f t="shared" si="32"/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 t="shared" si="34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705</v>
      </c>
      <c r="DV41" s="292">
        <v>274</v>
      </c>
      <c r="DW41" s="292">
        <v>0</v>
      </c>
      <c r="DX41" s="292">
        <v>431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0"/>
        <v>9456</v>
      </c>
      <c r="E42" s="292">
        <f t="shared" si="1"/>
        <v>8722</v>
      </c>
      <c r="F42" s="292">
        <f t="shared" si="2"/>
        <v>7762</v>
      </c>
      <c r="G42" s="292">
        <v>0</v>
      </c>
      <c r="H42" s="292">
        <v>7580</v>
      </c>
      <c r="I42" s="292">
        <v>0</v>
      </c>
      <c r="J42" s="292">
        <v>182</v>
      </c>
      <c r="K42" s="292">
        <v>0</v>
      </c>
      <c r="L42" s="292">
        <v>0</v>
      </c>
      <c r="M42" s="292">
        <f t="shared" si="4"/>
        <v>960</v>
      </c>
      <c r="N42" s="292">
        <v>0</v>
      </c>
      <c r="O42" s="292">
        <v>443</v>
      </c>
      <c r="P42" s="292">
        <v>0</v>
      </c>
      <c r="Q42" s="292">
        <v>406</v>
      </c>
      <c r="R42" s="292">
        <v>0</v>
      </c>
      <c r="S42" s="292">
        <v>111</v>
      </c>
      <c r="T42" s="292">
        <f t="shared" si="6"/>
        <v>572</v>
      </c>
      <c r="U42" s="292">
        <f t="shared" si="7"/>
        <v>571</v>
      </c>
      <c r="V42" s="292">
        <v>0</v>
      </c>
      <c r="W42" s="292">
        <v>0</v>
      </c>
      <c r="X42" s="292">
        <v>223</v>
      </c>
      <c r="Y42" s="292">
        <v>272</v>
      </c>
      <c r="Z42" s="292">
        <v>10</v>
      </c>
      <c r="AA42" s="292">
        <v>66</v>
      </c>
      <c r="AB42" s="292">
        <f t="shared" si="9"/>
        <v>1</v>
      </c>
      <c r="AC42" s="292">
        <v>0</v>
      </c>
      <c r="AD42" s="292">
        <v>0</v>
      </c>
      <c r="AE42" s="292">
        <v>1</v>
      </c>
      <c r="AF42" s="292">
        <v>0</v>
      </c>
      <c r="AG42" s="292">
        <v>0</v>
      </c>
      <c r="AH42" s="292">
        <v>0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162</v>
      </c>
      <c r="CR42" s="292">
        <f t="shared" si="32"/>
        <v>162</v>
      </c>
      <c r="CS42" s="292">
        <v>0</v>
      </c>
      <c r="CT42" s="292">
        <v>0</v>
      </c>
      <c r="CU42" s="292">
        <v>0</v>
      </c>
      <c r="CV42" s="292">
        <v>162</v>
      </c>
      <c r="CW42" s="292">
        <v>0</v>
      </c>
      <c r="CX42" s="292">
        <v>0</v>
      </c>
      <c r="CY42" s="292">
        <f t="shared" si="34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 t="shared" ref="D7:D42" si="0">SUM(E7,F7,N7,O7)</f>
        <v>680000</v>
      </c>
      <c r="E7" s="305">
        <f t="shared" ref="E7:E42" si="1">+Q7</f>
        <v>584852</v>
      </c>
      <c r="F7" s="305">
        <f t="shared" ref="F7:F42" si="2">SUM(G7:M7)</f>
        <v>70342</v>
      </c>
      <c r="G7" s="305">
        <f t="shared" ref="G7:M7" si="3">SUM(G$8:G$207)</f>
        <v>42696</v>
      </c>
      <c r="H7" s="305">
        <f t="shared" si="3"/>
        <v>513</v>
      </c>
      <c r="I7" s="305">
        <f t="shared" si="3"/>
        <v>28</v>
      </c>
      <c r="J7" s="305">
        <f t="shared" si="3"/>
        <v>0</v>
      </c>
      <c r="K7" s="305">
        <f t="shared" si="3"/>
        <v>4707</v>
      </c>
      <c r="L7" s="305">
        <f t="shared" si="3"/>
        <v>21909</v>
      </c>
      <c r="M7" s="305">
        <f t="shared" si="3"/>
        <v>489</v>
      </c>
      <c r="N7" s="305">
        <f t="shared" ref="N7:N42" si="4">+AA7</f>
        <v>1421</v>
      </c>
      <c r="O7" s="305">
        <f>+資源化量内訳!Y7</f>
        <v>23385</v>
      </c>
      <c r="P7" s="305">
        <f t="shared" ref="P7:P42" si="5">+SUM(Q7,R7)</f>
        <v>600701</v>
      </c>
      <c r="Q7" s="305">
        <f>SUM(Q$8:Q$207)</f>
        <v>584852</v>
      </c>
      <c r="R7" s="305">
        <f t="shared" ref="R7:R42" si="6">+SUM(S7,T7,U7,V7,W7,X7,Y7)</f>
        <v>15849</v>
      </c>
      <c r="S7" s="305">
        <f t="shared" ref="S7:Y7" si="7">SUM(S$8:S$207)</f>
        <v>14399</v>
      </c>
      <c r="T7" s="305">
        <f t="shared" si="7"/>
        <v>275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1175</v>
      </c>
      <c r="Y7" s="305">
        <f t="shared" si="7"/>
        <v>0</v>
      </c>
      <c r="Z7" s="305">
        <f t="shared" ref="Z7:Z42" si="8">SUM(AA7:AC7)</f>
        <v>69461</v>
      </c>
      <c r="AA7" s="305">
        <f>SUM(AA$8:AA$207)</f>
        <v>1421</v>
      </c>
      <c r="AB7" s="305">
        <f>SUM(AB$8:AB$207)</f>
        <v>56135</v>
      </c>
      <c r="AC7" s="305">
        <f t="shared" ref="AC7:AC42" si="9">SUM(AD7:AJ7)</f>
        <v>11905</v>
      </c>
      <c r="AD7" s="305">
        <f t="shared" ref="AD7:AJ7" si="10">SUM(AD$8:AD$207)</f>
        <v>10767</v>
      </c>
      <c r="AE7" s="305">
        <f t="shared" si="10"/>
        <v>2</v>
      </c>
      <c r="AF7" s="305">
        <f t="shared" si="10"/>
        <v>0</v>
      </c>
      <c r="AG7" s="305">
        <f t="shared" si="10"/>
        <v>0</v>
      </c>
      <c r="AH7" s="305">
        <f t="shared" si="10"/>
        <v>40</v>
      </c>
      <c r="AI7" s="305">
        <f t="shared" si="10"/>
        <v>607</v>
      </c>
      <c r="AJ7" s="305">
        <f t="shared" si="10"/>
        <v>489</v>
      </c>
      <c r="AK7" s="305">
        <f t="shared" ref="AK7:AK42" si="11">SUM(AL7:AS7)</f>
        <v>2438</v>
      </c>
      <c r="AL7" s="305">
        <f t="shared" ref="AL7:AS7" si="12">SUM(AL$8:AL$207)</f>
        <v>2438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104453</v>
      </c>
      <c r="E8" s="292">
        <f t="shared" si="1"/>
        <v>87923</v>
      </c>
      <c r="F8" s="292">
        <f t="shared" si="2"/>
        <v>11909</v>
      </c>
      <c r="G8" s="292">
        <v>7433</v>
      </c>
      <c r="H8" s="292">
        <v>0</v>
      </c>
      <c r="I8" s="292">
        <v>0</v>
      </c>
      <c r="J8" s="292">
        <v>0</v>
      </c>
      <c r="K8" s="292">
        <v>0</v>
      </c>
      <c r="L8" s="292">
        <v>4476</v>
      </c>
      <c r="M8" s="292">
        <v>0</v>
      </c>
      <c r="N8" s="292">
        <f t="shared" si="4"/>
        <v>15</v>
      </c>
      <c r="O8" s="292">
        <f>+資源化量内訳!Y8</f>
        <v>4606</v>
      </c>
      <c r="P8" s="292">
        <f t="shared" si="5"/>
        <v>89995</v>
      </c>
      <c r="Q8" s="292">
        <v>87923</v>
      </c>
      <c r="R8" s="292">
        <f t="shared" si="6"/>
        <v>2072</v>
      </c>
      <c r="S8" s="292">
        <v>2072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8"/>
        <v>10325</v>
      </c>
      <c r="AA8" s="292">
        <v>15</v>
      </c>
      <c r="AB8" s="292">
        <v>8310</v>
      </c>
      <c r="AC8" s="292">
        <f t="shared" si="9"/>
        <v>2000</v>
      </c>
      <c r="AD8" s="292">
        <v>1893</v>
      </c>
      <c r="AE8" s="292">
        <v>0</v>
      </c>
      <c r="AF8" s="292">
        <v>0</v>
      </c>
      <c r="AG8" s="292">
        <v>0</v>
      </c>
      <c r="AH8" s="292">
        <v>0</v>
      </c>
      <c r="AI8" s="292">
        <v>107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124683</v>
      </c>
      <c r="E9" s="292">
        <f t="shared" si="1"/>
        <v>108053</v>
      </c>
      <c r="F9" s="292">
        <f t="shared" si="2"/>
        <v>10221</v>
      </c>
      <c r="G9" s="292">
        <v>6736</v>
      </c>
      <c r="H9" s="292">
        <v>0</v>
      </c>
      <c r="I9" s="292">
        <v>0</v>
      </c>
      <c r="J9" s="292">
        <v>0</v>
      </c>
      <c r="K9" s="292">
        <v>0</v>
      </c>
      <c r="L9" s="292">
        <v>3485</v>
      </c>
      <c r="M9" s="292">
        <v>0</v>
      </c>
      <c r="N9" s="292">
        <f t="shared" si="4"/>
        <v>1298</v>
      </c>
      <c r="O9" s="292">
        <f>+資源化量内訳!Y9</f>
        <v>5111</v>
      </c>
      <c r="P9" s="292">
        <f t="shared" si="5"/>
        <v>111504</v>
      </c>
      <c r="Q9" s="292">
        <v>108053</v>
      </c>
      <c r="R9" s="292">
        <f t="shared" si="6"/>
        <v>3451</v>
      </c>
      <c r="S9" s="292">
        <v>2831</v>
      </c>
      <c r="T9" s="292">
        <v>0</v>
      </c>
      <c r="U9" s="292">
        <v>0</v>
      </c>
      <c r="V9" s="292">
        <v>0</v>
      </c>
      <c r="W9" s="292">
        <v>0</v>
      </c>
      <c r="X9" s="292">
        <v>620</v>
      </c>
      <c r="Y9" s="292">
        <v>0</v>
      </c>
      <c r="Z9" s="292">
        <f t="shared" si="8"/>
        <v>17045</v>
      </c>
      <c r="AA9" s="292">
        <v>1298</v>
      </c>
      <c r="AB9" s="292">
        <v>13777</v>
      </c>
      <c r="AC9" s="292">
        <f t="shared" si="9"/>
        <v>1970</v>
      </c>
      <c r="AD9" s="292">
        <v>1868</v>
      </c>
      <c r="AE9" s="292">
        <v>0</v>
      </c>
      <c r="AF9" s="292">
        <v>0</v>
      </c>
      <c r="AG9" s="292">
        <v>0</v>
      </c>
      <c r="AH9" s="292">
        <v>0</v>
      </c>
      <c r="AI9" s="292">
        <v>102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40766</v>
      </c>
      <c r="E10" s="292">
        <f t="shared" si="1"/>
        <v>36019</v>
      </c>
      <c r="F10" s="292">
        <f t="shared" si="2"/>
        <v>3182</v>
      </c>
      <c r="G10" s="292">
        <v>2897</v>
      </c>
      <c r="H10" s="292">
        <v>0</v>
      </c>
      <c r="I10" s="292">
        <v>0</v>
      </c>
      <c r="J10" s="292">
        <v>0</v>
      </c>
      <c r="K10" s="292">
        <v>0</v>
      </c>
      <c r="L10" s="292">
        <v>285</v>
      </c>
      <c r="M10" s="292">
        <v>0</v>
      </c>
      <c r="N10" s="292">
        <f t="shared" si="4"/>
        <v>0</v>
      </c>
      <c r="O10" s="292">
        <f>+資源化量内訳!Y10</f>
        <v>1565</v>
      </c>
      <c r="P10" s="292">
        <f t="shared" si="5"/>
        <v>37297</v>
      </c>
      <c r="Q10" s="292">
        <v>36019</v>
      </c>
      <c r="R10" s="292">
        <f t="shared" si="6"/>
        <v>1278</v>
      </c>
      <c r="S10" s="292">
        <v>1250</v>
      </c>
      <c r="T10" s="292">
        <v>0</v>
      </c>
      <c r="U10" s="292">
        <v>0</v>
      </c>
      <c r="V10" s="292">
        <v>0</v>
      </c>
      <c r="W10" s="292">
        <v>0</v>
      </c>
      <c r="X10" s="292">
        <v>28</v>
      </c>
      <c r="Y10" s="292">
        <v>0</v>
      </c>
      <c r="Z10" s="292">
        <f t="shared" si="8"/>
        <v>4760</v>
      </c>
      <c r="AA10" s="292">
        <v>0</v>
      </c>
      <c r="AB10" s="292">
        <v>4159</v>
      </c>
      <c r="AC10" s="292">
        <f t="shared" si="9"/>
        <v>601</v>
      </c>
      <c r="AD10" s="292">
        <v>601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74164</v>
      </c>
      <c r="E11" s="292">
        <f t="shared" si="1"/>
        <v>63458</v>
      </c>
      <c r="F11" s="292">
        <f t="shared" si="2"/>
        <v>8226</v>
      </c>
      <c r="G11" s="292">
        <v>6192</v>
      </c>
      <c r="H11" s="292">
        <v>0</v>
      </c>
      <c r="I11" s="292">
        <v>0</v>
      </c>
      <c r="J11" s="292">
        <v>0</v>
      </c>
      <c r="K11" s="292">
        <v>0</v>
      </c>
      <c r="L11" s="292">
        <v>1798</v>
      </c>
      <c r="M11" s="292">
        <v>236</v>
      </c>
      <c r="N11" s="292">
        <f t="shared" si="4"/>
        <v>0</v>
      </c>
      <c r="O11" s="292">
        <f>+資源化量内訳!Y11</f>
        <v>2480</v>
      </c>
      <c r="P11" s="292">
        <f t="shared" si="5"/>
        <v>66134</v>
      </c>
      <c r="Q11" s="292">
        <v>63458</v>
      </c>
      <c r="R11" s="292">
        <f t="shared" si="6"/>
        <v>2676</v>
      </c>
      <c r="S11" s="292">
        <v>2676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7514</v>
      </c>
      <c r="AA11" s="292">
        <v>0</v>
      </c>
      <c r="AB11" s="292">
        <v>5919</v>
      </c>
      <c r="AC11" s="292">
        <f t="shared" si="9"/>
        <v>1595</v>
      </c>
      <c r="AD11" s="292">
        <v>1353</v>
      </c>
      <c r="AE11" s="292">
        <v>0</v>
      </c>
      <c r="AF11" s="292">
        <v>0</v>
      </c>
      <c r="AG11" s="292">
        <v>0</v>
      </c>
      <c r="AH11" s="292">
        <v>0</v>
      </c>
      <c r="AI11" s="292">
        <v>6</v>
      </c>
      <c r="AJ11" s="292">
        <v>236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78088</v>
      </c>
      <c r="E12" s="292">
        <f t="shared" si="1"/>
        <v>68399</v>
      </c>
      <c r="F12" s="292">
        <f t="shared" si="2"/>
        <v>9363</v>
      </c>
      <c r="G12" s="292">
        <v>6827</v>
      </c>
      <c r="H12" s="292">
        <v>0</v>
      </c>
      <c r="I12" s="292">
        <v>0</v>
      </c>
      <c r="J12" s="292">
        <v>0</v>
      </c>
      <c r="K12" s="292">
        <v>0</v>
      </c>
      <c r="L12" s="292">
        <v>2536</v>
      </c>
      <c r="M12" s="292">
        <v>0</v>
      </c>
      <c r="N12" s="292">
        <f t="shared" si="4"/>
        <v>0</v>
      </c>
      <c r="O12" s="292">
        <f>+資源化量内訳!Y12</f>
        <v>326</v>
      </c>
      <c r="P12" s="292">
        <f t="shared" si="5"/>
        <v>70323</v>
      </c>
      <c r="Q12" s="292">
        <v>68399</v>
      </c>
      <c r="R12" s="292">
        <f t="shared" si="6"/>
        <v>1924</v>
      </c>
      <c r="S12" s="292">
        <v>1924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4075</v>
      </c>
      <c r="AA12" s="292">
        <v>0</v>
      </c>
      <c r="AB12" s="292">
        <v>2660</v>
      </c>
      <c r="AC12" s="292">
        <f t="shared" si="9"/>
        <v>1415</v>
      </c>
      <c r="AD12" s="292">
        <v>1415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18939</v>
      </c>
      <c r="E13" s="292">
        <f t="shared" si="1"/>
        <v>16168</v>
      </c>
      <c r="F13" s="292">
        <f t="shared" si="2"/>
        <v>820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763</v>
      </c>
      <c r="M13" s="292">
        <v>57</v>
      </c>
      <c r="N13" s="292">
        <f t="shared" si="4"/>
        <v>29</v>
      </c>
      <c r="O13" s="292">
        <f>+資源化量内訳!Y13</f>
        <v>1922</v>
      </c>
      <c r="P13" s="292">
        <f t="shared" si="5"/>
        <v>16168</v>
      </c>
      <c r="Q13" s="292">
        <v>16168</v>
      </c>
      <c r="R13" s="292">
        <f t="shared" si="6"/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2023</v>
      </c>
      <c r="AA13" s="292">
        <v>29</v>
      </c>
      <c r="AB13" s="292">
        <v>1937</v>
      </c>
      <c r="AC13" s="292">
        <f t="shared" si="9"/>
        <v>57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57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25907</v>
      </c>
      <c r="E14" s="292">
        <f t="shared" si="1"/>
        <v>21487</v>
      </c>
      <c r="F14" s="292">
        <f t="shared" si="2"/>
        <v>2656</v>
      </c>
      <c r="G14" s="292">
        <v>870</v>
      </c>
      <c r="H14" s="292">
        <v>0</v>
      </c>
      <c r="I14" s="292">
        <v>0</v>
      </c>
      <c r="J14" s="292">
        <v>0</v>
      </c>
      <c r="K14" s="292">
        <v>0</v>
      </c>
      <c r="L14" s="292">
        <v>1786</v>
      </c>
      <c r="M14" s="292">
        <v>0</v>
      </c>
      <c r="N14" s="292">
        <f t="shared" si="4"/>
        <v>0</v>
      </c>
      <c r="O14" s="292">
        <f>+資源化量内訳!Y14</f>
        <v>1764</v>
      </c>
      <c r="P14" s="292">
        <f t="shared" si="5"/>
        <v>21755</v>
      </c>
      <c r="Q14" s="292">
        <v>21487</v>
      </c>
      <c r="R14" s="292">
        <f t="shared" si="6"/>
        <v>268</v>
      </c>
      <c r="S14" s="292">
        <v>268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994</v>
      </c>
      <c r="AA14" s="292">
        <v>0</v>
      </c>
      <c r="AB14" s="292">
        <v>706</v>
      </c>
      <c r="AC14" s="292">
        <f t="shared" si="9"/>
        <v>288</v>
      </c>
      <c r="AD14" s="292">
        <v>288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30410</v>
      </c>
      <c r="E15" s="292">
        <f t="shared" si="1"/>
        <v>28323</v>
      </c>
      <c r="F15" s="292">
        <f t="shared" si="2"/>
        <v>2087</v>
      </c>
      <c r="G15" s="292">
        <v>1574</v>
      </c>
      <c r="H15" s="292">
        <v>0</v>
      </c>
      <c r="I15" s="292">
        <v>0</v>
      </c>
      <c r="J15" s="292">
        <v>0</v>
      </c>
      <c r="K15" s="292">
        <v>7</v>
      </c>
      <c r="L15" s="292">
        <v>506</v>
      </c>
      <c r="M15" s="292">
        <v>0</v>
      </c>
      <c r="N15" s="292">
        <f t="shared" si="4"/>
        <v>0</v>
      </c>
      <c r="O15" s="292">
        <f>+資源化量内訳!Y15</f>
        <v>0</v>
      </c>
      <c r="P15" s="292">
        <f t="shared" si="5"/>
        <v>29065</v>
      </c>
      <c r="Q15" s="292">
        <v>28323</v>
      </c>
      <c r="R15" s="292">
        <f t="shared" si="6"/>
        <v>742</v>
      </c>
      <c r="S15" s="292">
        <v>742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3460</v>
      </c>
      <c r="AA15" s="292">
        <v>0</v>
      </c>
      <c r="AB15" s="292">
        <v>3153</v>
      </c>
      <c r="AC15" s="292">
        <f t="shared" si="9"/>
        <v>307</v>
      </c>
      <c r="AD15" s="292">
        <v>307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26837</v>
      </c>
      <c r="E16" s="292">
        <f t="shared" si="1"/>
        <v>23567</v>
      </c>
      <c r="F16" s="292">
        <f t="shared" si="2"/>
        <v>3270</v>
      </c>
      <c r="G16" s="292">
        <v>2037</v>
      </c>
      <c r="H16" s="292">
        <v>0</v>
      </c>
      <c r="I16" s="292">
        <v>0</v>
      </c>
      <c r="J16" s="292">
        <v>0</v>
      </c>
      <c r="K16" s="292">
        <v>0</v>
      </c>
      <c r="L16" s="292">
        <v>1233</v>
      </c>
      <c r="M16" s="292">
        <v>0</v>
      </c>
      <c r="N16" s="292">
        <f t="shared" si="4"/>
        <v>0</v>
      </c>
      <c r="O16" s="292">
        <f>+資源化量内訳!Y16</f>
        <v>0</v>
      </c>
      <c r="P16" s="292">
        <f t="shared" si="5"/>
        <v>24436</v>
      </c>
      <c r="Q16" s="292">
        <v>23567</v>
      </c>
      <c r="R16" s="292">
        <f t="shared" si="6"/>
        <v>869</v>
      </c>
      <c r="S16" s="292">
        <v>869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1342</v>
      </c>
      <c r="AA16" s="292">
        <v>0</v>
      </c>
      <c r="AB16" s="292">
        <v>709</v>
      </c>
      <c r="AC16" s="292">
        <f t="shared" si="9"/>
        <v>633</v>
      </c>
      <c r="AD16" s="292">
        <v>632</v>
      </c>
      <c r="AE16" s="292">
        <v>0</v>
      </c>
      <c r="AF16" s="292">
        <v>0</v>
      </c>
      <c r="AG16" s="292">
        <v>0</v>
      </c>
      <c r="AH16" s="292">
        <v>0</v>
      </c>
      <c r="AI16" s="292">
        <v>1</v>
      </c>
      <c r="AJ16" s="292">
        <v>0</v>
      </c>
      <c r="AK16" s="290">
        <f t="shared" si="11"/>
        <v>2438</v>
      </c>
      <c r="AL16" s="290">
        <v>2438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16970</v>
      </c>
      <c r="E17" s="292">
        <f t="shared" si="1"/>
        <v>14745</v>
      </c>
      <c r="F17" s="292">
        <f t="shared" si="2"/>
        <v>1689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1689</v>
      </c>
      <c r="M17" s="292">
        <v>0</v>
      </c>
      <c r="N17" s="292">
        <f t="shared" si="4"/>
        <v>0</v>
      </c>
      <c r="O17" s="292">
        <f>+資源化量内訳!Y17</f>
        <v>536</v>
      </c>
      <c r="P17" s="292">
        <f t="shared" si="5"/>
        <v>15037</v>
      </c>
      <c r="Q17" s="292">
        <v>14745</v>
      </c>
      <c r="R17" s="292">
        <f t="shared" si="6"/>
        <v>292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292</v>
      </c>
      <c r="Y17" s="292">
        <v>0</v>
      </c>
      <c r="Z17" s="292">
        <f t="shared" si="8"/>
        <v>1900</v>
      </c>
      <c r="AA17" s="292">
        <v>0</v>
      </c>
      <c r="AB17" s="292">
        <v>1663</v>
      </c>
      <c r="AC17" s="292">
        <f t="shared" si="9"/>
        <v>237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237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19052</v>
      </c>
      <c r="E18" s="292">
        <f t="shared" si="1"/>
        <v>17619</v>
      </c>
      <c r="F18" s="292">
        <f t="shared" si="2"/>
        <v>990</v>
      </c>
      <c r="G18" s="292">
        <v>990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443</v>
      </c>
      <c r="P18" s="292">
        <f t="shared" si="5"/>
        <v>17619</v>
      </c>
      <c r="Q18" s="292">
        <v>17619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2567</v>
      </c>
      <c r="AA18" s="292">
        <v>0</v>
      </c>
      <c r="AB18" s="292">
        <v>2025</v>
      </c>
      <c r="AC18" s="292">
        <f t="shared" si="9"/>
        <v>542</v>
      </c>
      <c r="AD18" s="292">
        <v>542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17111</v>
      </c>
      <c r="E19" s="292">
        <f t="shared" si="1"/>
        <v>15716</v>
      </c>
      <c r="F19" s="292">
        <f t="shared" si="2"/>
        <v>1380</v>
      </c>
      <c r="G19" s="292">
        <v>1307</v>
      </c>
      <c r="H19" s="292">
        <v>0</v>
      </c>
      <c r="I19" s="292">
        <v>0</v>
      </c>
      <c r="J19" s="292">
        <v>0</v>
      </c>
      <c r="K19" s="292">
        <v>0</v>
      </c>
      <c r="L19" s="292">
        <v>73</v>
      </c>
      <c r="M19" s="292">
        <v>0</v>
      </c>
      <c r="N19" s="292">
        <f t="shared" si="4"/>
        <v>0</v>
      </c>
      <c r="O19" s="292">
        <f>+資源化量内訳!Y19</f>
        <v>15</v>
      </c>
      <c r="P19" s="292">
        <f t="shared" si="5"/>
        <v>16298</v>
      </c>
      <c r="Q19" s="292">
        <v>15716</v>
      </c>
      <c r="R19" s="292">
        <f t="shared" si="6"/>
        <v>582</v>
      </c>
      <c r="S19" s="292">
        <v>575</v>
      </c>
      <c r="T19" s="292">
        <v>0</v>
      </c>
      <c r="U19" s="292">
        <v>0</v>
      </c>
      <c r="V19" s="292">
        <v>0</v>
      </c>
      <c r="W19" s="292">
        <v>0</v>
      </c>
      <c r="X19" s="292">
        <v>7</v>
      </c>
      <c r="Y19" s="292">
        <v>0</v>
      </c>
      <c r="Z19" s="292">
        <f t="shared" si="8"/>
        <v>2085</v>
      </c>
      <c r="AA19" s="292">
        <v>0</v>
      </c>
      <c r="AB19" s="292">
        <v>1814</v>
      </c>
      <c r="AC19" s="292">
        <f t="shared" si="9"/>
        <v>271</v>
      </c>
      <c r="AD19" s="292">
        <v>271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4217</v>
      </c>
      <c r="E20" s="292">
        <f t="shared" si="1"/>
        <v>3760</v>
      </c>
      <c r="F20" s="292">
        <f t="shared" si="2"/>
        <v>367</v>
      </c>
      <c r="G20" s="292">
        <v>344</v>
      </c>
      <c r="H20" s="292">
        <v>0</v>
      </c>
      <c r="I20" s="292">
        <v>0</v>
      </c>
      <c r="J20" s="292">
        <v>0</v>
      </c>
      <c r="K20" s="292">
        <v>0</v>
      </c>
      <c r="L20" s="292">
        <v>23</v>
      </c>
      <c r="M20" s="292">
        <v>0</v>
      </c>
      <c r="N20" s="292">
        <f t="shared" si="4"/>
        <v>0</v>
      </c>
      <c r="O20" s="292">
        <f>+[1]資源化量内訳!Y20</f>
        <v>90</v>
      </c>
      <c r="P20" s="292">
        <f t="shared" si="5"/>
        <v>3922</v>
      </c>
      <c r="Q20" s="292">
        <v>3760</v>
      </c>
      <c r="R20" s="292">
        <f t="shared" si="6"/>
        <v>162</v>
      </c>
      <c r="S20" s="292">
        <v>162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486</v>
      </c>
      <c r="AA20" s="292">
        <v>0</v>
      </c>
      <c r="AB20" s="292">
        <v>419</v>
      </c>
      <c r="AC20" s="292">
        <f t="shared" si="9"/>
        <v>67</v>
      </c>
      <c r="AD20" s="292">
        <v>67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7053</v>
      </c>
      <c r="E21" s="292">
        <f t="shared" si="1"/>
        <v>6610</v>
      </c>
      <c r="F21" s="292">
        <f t="shared" si="2"/>
        <v>443</v>
      </c>
      <c r="G21" s="292">
        <v>310</v>
      </c>
      <c r="H21" s="292">
        <v>0</v>
      </c>
      <c r="I21" s="292">
        <v>0</v>
      </c>
      <c r="J21" s="292">
        <v>0</v>
      </c>
      <c r="K21" s="292">
        <v>0</v>
      </c>
      <c r="L21" s="292">
        <v>133</v>
      </c>
      <c r="M21" s="292">
        <v>0</v>
      </c>
      <c r="N21" s="292">
        <f t="shared" si="4"/>
        <v>0</v>
      </c>
      <c r="O21" s="292">
        <f>+資源化量内訳!Y21</f>
        <v>0</v>
      </c>
      <c r="P21" s="292">
        <f t="shared" si="5"/>
        <v>6757</v>
      </c>
      <c r="Q21" s="292">
        <v>6610</v>
      </c>
      <c r="R21" s="292">
        <f t="shared" si="6"/>
        <v>147</v>
      </c>
      <c r="S21" s="292">
        <v>147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796</v>
      </c>
      <c r="AA21" s="292">
        <v>0</v>
      </c>
      <c r="AB21" s="292">
        <v>736</v>
      </c>
      <c r="AC21" s="292">
        <f t="shared" si="9"/>
        <v>60</v>
      </c>
      <c r="AD21" s="292">
        <v>60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255</v>
      </c>
      <c r="E22" s="292">
        <f t="shared" si="1"/>
        <v>157</v>
      </c>
      <c r="F22" s="292">
        <f t="shared" si="2"/>
        <v>98</v>
      </c>
      <c r="G22" s="292">
        <v>0</v>
      </c>
      <c r="H22" s="292">
        <v>56</v>
      </c>
      <c r="I22" s="292">
        <v>0</v>
      </c>
      <c r="J22" s="292">
        <v>0</v>
      </c>
      <c r="K22" s="292">
        <v>0</v>
      </c>
      <c r="L22" s="292">
        <v>0</v>
      </c>
      <c r="M22" s="292">
        <v>42</v>
      </c>
      <c r="N22" s="292">
        <f t="shared" si="4"/>
        <v>0</v>
      </c>
      <c r="O22" s="292">
        <f>+資源化量内訳!Y22</f>
        <v>0</v>
      </c>
      <c r="P22" s="292">
        <f t="shared" si="5"/>
        <v>157</v>
      </c>
      <c r="Q22" s="292">
        <v>157</v>
      </c>
      <c r="R22" s="292">
        <f t="shared" si="6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59</v>
      </c>
      <c r="AA22" s="292">
        <v>0</v>
      </c>
      <c r="AB22" s="292">
        <v>15</v>
      </c>
      <c r="AC22" s="292">
        <f t="shared" si="9"/>
        <v>44</v>
      </c>
      <c r="AD22" s="292">
        <v>0</v>
      </c>
      <c r="AE22" s="292">
        <v>2</v>
      </c>
      <c r="AF22" s="292">
        <v>0</v>
      </c>
      <c r="AG22" s="292">
        <v>0</v>
      </c>
      <c r="AH22" s="292">
        <v>0</v>
      </c>
      <c r="AI22" s="292">
        <v>0</v>
      </c>
      <c r="AJ22" s="292">
        <v>42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651</v>
      </c>
      <c r="E23" s="292">
        <f t="shared" si="1"/>
        <v>0</v>
      </c>
      <c r="F23" s="292">
        <f t="shared" si="2"/>
        <v>651</v>
      </c>
      <c r="G23" s="292">
        <v>0</v>
      </c>
      <c r="H23" s="292">
        <v>0</v>
      </c>
      <c r="I23" s="292">
        <v>0</v>
      </c>
      <c r="J23" s="292">
        <v>0</v>
      </c>
      <c r="K23" s="292">
        <v>500</v>
      </c>
      <c r="L23" s="292">
        <v>151</v>
      </c>
      <c r="M23" s="292">
        <v>0</v>
      </c>
      <c r="N23" s="292">
        <f t="shared" si="4"/>
        <v>0</v>
      </c>
      <c r="O23" s="292">
        <f>+資源化量内訳!Y23</f>
        <v>0</v>
      </c>
      <c r="P23" s="292">
        <f t="shared" si="5"/>
        <v>0</v>
      </c>
      <c r="Q23" s="292">
        <v>0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21</v>
      </c>
      <c r="AA23" s="292">
        <v>0</v>
      </c>
      <c r="AB23" s="292">
        <v>0</v>
      </c>
      <c r="AC23" s="292">
        <f t="shared" si="9"/>
        <v>21</v>
      </c>
      <c r="AD23" s="292">
        <v>0</v>
      </c>
      <c r="AE23" s="292">
        <v>0</v>
      </c>
      <c r="AF23" s="292">
        <v>0</v>
      </c>
      <c r="AG23" s="292">
        <v>0</v>
      </c>
      <c r="AH23" s="292">
        <v>14</v>
      </c>
      <c r="AI23" s="292">
        <v>7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1962</v>
      </c>
      <c r="E24" s="292">
        <f t="shared" si="1"/>
        <v>1714</v>
      </c>
      <c r="F24" s="292">
        <f t="shared" si="2"/>
        <v>175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171</v>
      </c>
      <c r="M24" s="292">
        <v>4</v>
      </c>
      <c r="N24" s="292">
        <f t="shared" si="4"/>
        <v>0</v>
      </c>
      <c r="O24" s="292">
        <f>+資源化量内訳!Y24</f>
        <v>73</v>
      </c>
      <c r="P24" s="292">
        <f t="shared" si="5"/>
        <v>1714</v>
      </c>
      <c r="Q24" s="292">
        <v>1714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286</v>
      </c>
      <c r="AA24" s="292">
        <v>0</v>
      </c>
      <c r="AB24" s="292">
        <v>218</v>
      </c>
      <c r="AC24" s="292">
        <f t="shared" si="9"/>
        <v>68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64</v>
      </c>
      <c r="AJ24" s="292">
        <v>4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503</v>
      </c>
      <c r="E25" s="292">
        <f t="shared" si="1"/>
        <v>439</v>
      </c>
      <c r="F25" s="292">
        <f t="shared" si="2"/>
        <v>48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48</v>
      </c>
      <c r="M25" s="292">
        <v>0</v>
      </c>
      <c r="N25" s="292">
        <f t="shared" si="4"/>
        <v>0</v>
      </c>
      <c r="O25" s="292">
        <f>+資源化量内訳!Y25</f>
        <v>16</v>
      </c>
      <c r="P25" s="292">
        <f t="shared" si="5"/>
        <v>439</v>
      </c>
      <c r="Q25" s="292">
        <v>439</v>
      </c>
      <c r="R25" s="292">
        <f t="shared" si="6"/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73</v>
      </c>
      <c r="AA25" s="292">
        <v>0</v>
      </c>
      <c r="AB25" s="292">
        <v>56</v>
      </c>
      <c r="AC25" s="292">
        <f t="shared" si="9"/>
        <v>17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17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2731</v>
      </c>
      <c r="E26" s="292">
        <f t="shared" si="1"/>
        <v>2135</v>
      </c>
      <c r="F26" s="292">
        <f t="shared" si="2"/>
        <v>106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4</v>
      </c>
      <c r="M26" s="292">
        <v>102</v>
      </c>
      <c r="N26" s="292">
        <f t="shared" si="4"/>
        <v>0</v>
      </c>
      <c r="O26" s="292">
        <f>+資源化量内訳!Y26</f>
        <v>490</v>
      </c>
      <c r="P26" s="292">
        <f t="shared" si="5"/>
        <v>2135</v>
      </c>
      <c r="Q26" s="292">
        <v>2135</v>
      </c>
      <c r="R26" s="292">
        <f t="shared" si="6"/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337</v>
      </c>
      <c r="AA26" s="292">
        <v>0</v>
      </c>
      <c r="AB26" s="292">
        <v>235</v>
      </c>
      <c r="AC26" s="292">
        <f t="shared" si="9"/>
        <v>102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102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6179</v>
      </c>
      <c r="E27" s="292">
        <f t="shared" si="1"/>
        <v>5265</v>
      </c>
      <c r="F27" s="292">
        <f t="shared" si="2"/>
        <v>630</v>
      </c>
      <c r="G27" s="292">
        <v>521</v>
      </c>
      <c r="H27" s="292">
        <v>0</v>
      </c>
      <c r="I27" s="292">
        <v>0</v>
      </c>
      <c r="J27" s="292">
        <v>0</v>
      </c>
      <c r="K27" s="292">
        <v>0</v>
      </c>
      <c r="L27" s="292">
        <v>109</v>
      </c>
      <c r="M27" s="292">
        <v>0</v>
      </c>
      <c r="N27" s="292">
        <f t="shared" si="4"/>
        <v>0</v>
      </c>
      <c r="O27" s="292">
        <f>+資源化量内訳!Y27</f>
        <v>284</v>
      </c>
      <c r="P27" s="292">
        <f t="shared" si="5"/>
        <v>5300</v>
      </c>
      <c r="Q27" s="292">
        <v>5265</v>
      </c>
      <c r="R27" s="292">
        <f t="shared" si="6"/>
        <v>35</v>
      </c>
      <c r="S27" s="292">
        <v>35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711</v>
      </c>
      <c r="AA27" s="292">
        <v>0</v>
      </c>
      <c r="AB27" s="292">
        <v>585</v>
      </c>
      <c r="AC27" s="292">
        <f t="shared" si="9"/>
        <v>126</v>
      </c>
      <c r="AD27" s="292">
        <v>126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2549</v>
      </c>
      <c r="E28" s="292">
        <f t="shared" si="1"/>
        <v>2104</v>
      </c>
      <c r="F28" s="292">
        <f t="shared" si="2"/>
        <v>266</v>
      </c>
      <c r="G28" s="292">
        <v>266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 t="shared" si="4"/>
        <v>0</v>
      </c>
      <c r="O28" s="292">
        <f>+資源化量内訳!Y28</f>
        <v>179</v>
      </c>
      <c r="P28" s="292">
        <f t="shared" si="5"/>
        <v>2144</v>
      </c>
      <c r="Q28" s="292">
        <v>2104</v>
      </c>
      <c r="R28" s="292">
        <f t="shared" si="6"/>
        <v>40</v>
      </c>
      <c r="S28" s="292">
        <v>40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390</v>
      </c>
      <c r="AA28" s="292">
        <v>0</v>
      </c>
      <c r="AB28" s="292">
        <v>249</v>
      </c>
      <c r="AC28" s="292">
        <f t="shared" si="9"/>
        <v>141</v>
      </c>
      <c r="AD28" s="292">
        <v>141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4718</v>
      </c>
      <c r="E29" s="292">
        <f t="shared" si="1"/>
        <v>4052</v>
      </c>
      <c r="F29" s="292">
        <f t="shared" si="2"/>
        <v>406</v>
      </c>
      <c r="G29" s="292">
        <v>406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 t="shared" si="4"/>
        <v>0</v>
      </c>
      <c r="O29" s="292">
        <f>+資源化量内訳!Y29</f>
        <v>260</v>
      </c>
      <c r="P29" s="292">
        <f t="shared" si="5"/>
        <v>4114</v>
      </c>
      <c r="Q29" s="292">
        <v>4052</v>
      </c>
      <c r="R29" s="292">
        <f t="shared" si="6"/>
        <v>62</v>
      </c>
      <c r="S29" s="292">
        <v>62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694</v>
      </c>
      <c r="AA29" s="292">
        <v>0</v>
      </c>
      <c r="AB29" s="292">
        <v>479</v>
      </c>
      <c r="AC29" s="292">
        <f t="shared" si="9"/>
        <v>215</v>
      </c>
      <c r="AD29" s="292">
        <v>215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5086</v>
      </c>
      <c r="E30" s="292">
        <f t="shared" si="1"/>
        <v>4247</v>
      </c>
      <c r="F30" s="292">
        <f t="shared" si="2"/>
        <v>839</v>
      </c>
      <c r="G30" s="292">
        <v>297</v>
      </c>
      <c r="H30" s="292">
        <v>0</v>
      </c>
      <c r="I30" s="292">
        <v>0</v>
      </c>
      <c r="J30" s="292">
        <v>0</v>
      </c>
      <c r="K30" s="292">
        <v>0</v>
      </c>
      <c r="L30" s="292">
        <v>542</v>
      </c>
      <c r="M30" s="292">
        <v>0</v>
      </c>
      <c r="N30" s="292">
        <f t="shared" si="4"/>
        <v>0</v>
      </c>
      <c r="O30" s="292">
        <f>+資源化量内訳!Y30</f>
        <v>0</v>
      </c>
      <c r="P30" s="292">
        <f t="shared" si="5"/>
        <v>4506</v>
      </c>
      <c r="Q30" s="292">
        <v>4247</v>
      </c>
      <c r="R30" s="292">
        <f t="shared" si="6"/>
        <v>259</v>
      </c>
      <c r="S30" s="292">
        <v>259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483</v>
      </c>
      <c r="AA30" s="292">
        <v>0</v>
      </c>
      <c r="AB30" s="292">
        <v>464</v>
      </c>
      <c r="AC30" s="292">
        <f t="shared" si="9"/>
        <v>19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18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1027</v>
      </c>
      <c r="E31" s="292">
        <f t="shared" si="1"/>
        <v>882</v>
      </c>
      <c r="F31" s="292">
        <f t="shared" si="2"/>
        <v>100</v>
      </c>
      <c r="G31" s="292">
        <v>81</v>
      </c>
      <c r="H31" s="292">
        <v>0</v>
      </c>
      <c r="I31" s="292">
        <v>0</v>
      </c>
      <c r="J31" s="292">
        <v>0</v>
      </c>
      <c r="K31" s="292">
        <v>0</v>
      </c>
      <c r="L31" s="292">
        <v>19</v>
      </c>
      <c r="M31" s="292">
        <v>0</v>
      </c>
      <c r="N31" s="292">
        <f t="shared" si="4"/>
        <v>0</v>
      </c>
      <c r="O31" s="292">
        <f>+資源化量内訳!Y31</f>
        <v>45</v>
      </c>
      <c r="P31" s="292">
        <f t="shared" si="5"/>
        <v>887</v>
      </c>
      <c r="Q31" s="292">
        <v>882</v>
      </c>
      <c r="R31" s="292">
        <f t="shared" si="6"/>
        <v>5</v>
      </c>
      <c r="S31" s="292">
        <v>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120</v>
      </c>
      <c r="AA31" s="292">
        <v>0</v>
      </c>
      <c r="AB31" s="292">
        <v>102</v>
      </c>
      <c r="AC31" s="292">
        <f t="shared" si="9"/>
        <v>18</v>
      </c>
      <c r="AD31" s="292">
        <v>18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4728</v>
      </c>
      <c r="E32" s="292">
        <f t="shared" si="1"/>
        <v>4076</v>
      </c>
      <c r="F32" s="292">
        <f t="shared" si="2"/>
        <v>453</v>
      </c>
      <c r="G32" s="292">
        <v>370</v>
      </c>
      <c r="H32" s="292">
        <v>0</v>
      </c>
      <c r="I32" s="292">
        <v>0</v>
      </c>
      <c r="J32" s="292">
        <v>0</v>
      </c>
      <c r="K32" s="292">
        <v>0</v>
      </c>
      <c r="L32" s="292">
        <v>83</v>
      </c>
      <c r="M32" s="292">
        <v>0</v>
      </c>
      <c r="N32" s="292">
        <f t="shared" si="4"/>
        <v>0</v>
      </c>
      <c r="O32" s="292">
        <f>+資源化量内訳!Y32</f>
        <v>199</v>
      </c>
      <c r="P32" s="292">
        <f t="shared" si="5"/>
        <v>4097</v>
      </c>
      <c r="Q32" s="292">
        <v>4076</v>
      </c>
      <c r="R32" s="292">
        <f t="shared" si="6"/>
        <v>21</v>
      </c>
      <c r="S32" s="292">
        <v>21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553</v>
      </c>
      <c r="AA32" s="292">
        <v>0</v>
      </c>
      <c r="AB32" s="292">
        <v>470</v>
      </c>
      <c r="AC32" s="292">
        <f t="shared" si="9"/>
        <v>83</v>
      </c>
      <c r="AD32" s="292">
        <v>83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2384</v>
      </c>
      <c r="E33" s="292">
        <f t="shared" si="1"/>
        <v>2111</v>
      </c>
      <c r="F33" s="292">
        <f t="shared" si="2"/>
        <v>122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122</v>
      </c>
      <c r="M33" s="292">
        <v>0</v>
      </c>
      <c r="N33" s="292">
        <f t="shared" si="4"/>
        <v>0</v>
      </c>
      <c r="O33" s="292">
        <f>+資源化量内訳!Y33</f>
        <v>151</v>
      </c>
      <c r="P33" s="292">
        <f t="shared" si="5"/>
        <v>2111</v>
      </c>
      <c r="Q33" s="292">
        <v>2111</v>
      </c>
      <c r="R33" s="292">
        <f t="shared" si="6"/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263</v>
      </c>
      <c r="AA33" s="292">
        <v>0</v>
      </c>
      <c r="AB33" s="292">
        <v>224</v>
      </c>
      <c r="AC33" s="292">
        <f t="shared" si="9"/>
        <v>39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39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1051</v>
      </c>
      <c r="E34" s="292">
        <f t="shared" si="1"/>
        <v>868</v>
      </c>
      <c r="F34" s="292">
        <f t="shared" si="2"/>
        <v>20</v>
      </c>
      <c r="G34" s="292">
        <v>20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 t="shared" si="4"/>
        <v>14</v>
      </c>
      <c r="O34" s="292">
        <f>+資源化量内訳!Y34</f>
        <v>149</v>
      </c>
      <c r="P34" s="292">
        <f t="shared" si="5"/>
        <v>868</v>
      </c>
      <c r="Q34" s="292">
        <v>868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138</v>
      </c>
      <c r="AA34" s="292">
        <v>14</v>
      </c>
      <c r="AB34" s="292">
        <v>104</v>
      </c>
      <c r="AC34" s="292">
        <f t="shared" si="9"/>
        <v>20</v>
      </c>
      <c r="AD34" s="292">
        <v>20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1986</v>
      </c>
      <c r="E35" s="292">
        <f t="shared" si="1"/>
        <v>1938</v>
      </c>
      <c r="F35" s="292">
        <f t="shared" si="2"/>
        <v>48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48</v>
      </c>
      <c r="N35" s="292">
        <f t="shared" si="4"/>
        <v>0</v>
      </c>
      <c r="O35" s="292">
        <f>+資源化量内訳!Y35</f>
        <v>0</v>
      </c>
      <c r="P35" s="292">
        <f t="shared" si="5"/>
        <v>1938</v>
      </c>
      <c r="Q35" s="292">
        <v>1938</v>
      </c>
      <c r="R35" s="292">
        <f t="shared" si="6"/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51</v>
      </c>
      <c r="AA35" s="292">
        <v>0</v>
      </c>
      <c r="AB35" s="292">
        <v>3</v>
      </c>
      <c r="AC35" s="292">
        <f t="shared" si="9"/>
        <v>48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48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6045</v>
      </c>
      <c r="E36" s="292">
        <f t="shared" si="1"/>
        <v>0</v>
      </c>
      <c r="F36" s="292">
        <f t="shared" si="2"/>
        <v>5696</v>
      </c>
      <c r="G36" s="292">
        <v>1040</v>
      </c>
      <c r="H36" s="292">
        <v>456</v>
      </c>
      <c r="I36" s="292">
        <v>0</v>
      </c>
      <c r="J36" s="292">
        <v>0</v>
      </c>
      <c r="K36" s="292">
        <v>4200</v>
      </c>
      <c r="L36" s="292">
        <v>0</v>
      </c>
      <c r="M36" s="292">
        <v>0</v>
      </c>
      <c r="N36" s="292">
        <f t="shared" si="4"/>
        <v>0</v>
      </c>
      <c r="O36" s="292">
        <f>+資源化量内訳!Y36</f>
        <v>349</v>
      </c>
      <c r="P36" s="292">
        <f t="shared" si="5"/>
        <v>480</v>
      </c>
      <c r="Q36" s="292">
        <v>0</v>
      </c>
      <c r="R36" s="292">
        <f t="shared" si="6"/>
        <v>480</v>
      </c>
      <c r="S36" s="292">
        <v>205</v>
      </c>
      <c r="T36" s="292">
        <v>275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367</v>
      </c>
      <c r="AA36" s="292">
        <v>0</v>
      </c>
      <c r="AB36" s="292">
        <v>3</v>
      </c>
      <c r="AC36" s="292">
        <f t="shared" si="9"/>
        <v>364</v>
      </c>
      <c r="AD36" s="292">
        <v>338</v>
      </c>
      <c r="AE36" s="292">
        <v>0</v>
      </c>
      <c r="AF36" s="292">
        <v>0</v>
      </c>
      <c r="AG36" s="292">
        <v>0</v>
      </c>
      <c r="AH36" s="292">
        <v>26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12757</v>
      </c>
      <c r="E37" s="292">
        <f t="shared" si="1"/>
        <v>10876</v>
      </c>
      <c r="F37" s="292">
        <f t="shared" si="2"/>
        <v>1547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1547</v>
      </c>
      <c r="M37" s="292">
        <v>0</v>
      </c>
      <c r="N37" s="292">
        <f t="shared" si="4"/>
        <v>0</v>
      </c>
      <c r="O37" s="292">
        <f>+資源化量内訳!Y37</f>
        <v>334</v>
      </c>
      <c r="P37" s="292">
        <f t="shared" si="5"/>
        <v>11104</v>
      </c>
      <c r="Q37" s="292">
        <v>10876</v>
      </c>
      <c r="R37" s="292">
        <f t="shared" si="6"/>
        <v>228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228</v>
      </c>
      <c r="Y37" s="292">
        <v>0</v>
      </c>
      <c r="Z37" s="292">
        <f t="shared" si="8"/>
        <v>1296</v>
      </c>
      <c r="AA37" s="292">
        <v>0</v>
      </c>
      <c r="AB37" s="292">
        <v>1287</v>
      </c>
      <c r="AC37" s="292">
        <f t="shared" si="9"/>
        <v>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9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3521</v>
      </c>
      <c r="E38" s="292">
        <f t="shared" si="1"/>
        <v>2857</v>
      </c>
      <c r="F38" s="292">
        <f t="shared" si="2"/>
        <v>346</v>
      </c>
      <c r="G38" s="292">
        <v>184</v>
      </c>
      <c r="H38" s="292">
        <v>0</v>
      </c>
      <c r="I38" s="292">
        <v>0</v>
      </c>
      <c r="J38" s="292">
        <v>0</v>
      </c>
      <c r="K38" s="292">
        <v>0</v>
      </c>
      <c r="L38" s="292">
        <v>162</v>
      </c>
      <c r="M38" s="292">
        <v>0</v>
      </c>
      <c r="N38" s="292">
        <f t="shared" si="4"/>
        <v>65</v>
      </c>
      <c r="O38" s="292">
        <f>+資源化量内訳!Y38</f>
        <v>253</v>
      </c>
      <c r="P38" s="292">
        <f t="shared" si="5"/>
        <v>2875</v>
      </c>
      <c r="Q38" s="292">
        <v>2857</v>
      </c>
      <c r="R38" s="292">
        <f t="shared" si="6"/>
        <v>18</v>
      </c>
      <c r="S38" s="292">
        <v>18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192</v>
      </c>
      <c r="AA38" s="292">
        <v>65</v>
      </c>
      <c r="AB38" s="292">
        <v>87</v>
      </c>
      <c r="AC38" s="292">
        <f t="shared" si="9"/>
        <v>40</v>
      </c>
      <c r="AD38" s="292">
        <v>40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2829</v>
      </c>
      <c r="E39" s="292">
        <f t="shared" si="1"/>
        <v>2174</v>
      </c>
      <c r="F39" s="292">
        <f t="shared" si="2"/>
        <v>57</v>
      </c>
      <c r="G39" s="292">
        <v>53</v>
      </c>
      <c r="H39" s="292">
        <v>1</v>
      </c>
      <c r="I39" s="292">
        <v>0</v>
      </c>
      <c r="J39" s="292">
        <v>0</v>
      </c>
      <c r="K39" s="292">
        <v>0</v>
      </c>
      <c r="L39" s="292">
        <v>3</v>
      </c>
      <c r="M39" s="292">
        <v>0</v>
      </c>
      <c r="N39" s="292">
        <f t="shared" si="4"/>
        <v>0</v>
      </c>
      <c r="O39" s="292">
        <f>+資源化量内訳!Y39</f>
        <v>598</v>
      </c>
      <c r="P39" s="292">
        <f t="shared" si="5"/>
        <v>2182</v>
      </c>
      <c r="Q39" s="292">
        <v>2174</v>
      </c>
      <c r="R39" s="292">
        <f t="shared" si="6"/>
        <v>8</v>
      </c>
      <c r="S39" s="292">
        <v>8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207</v>
      </c>
      <c r="AA39" s="292">
        <v>0</v>
      </c>
      <c r="AB39" s="292">
        <v>182</v>
      </c>
      <c r="AC39" s="292">
        <f t="shared" si="9"/>
        <v>25</v>
      </c>
      <c r="AD39" s="292">
        <v>25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5091</v>
      </c>
      <c r="E40" s="292">
        <f t="shared" si="1"/>
        <v>4261</v>
      </c>
      <c r="F40" s="292">
        <f t="shared" si="2"/>
        <v>388</v>
      </c>
      <c r="G40" s="292">
        <v>360</v>
      </c>
      <c r="H40" s="292">
        <v>0</v>
      </c>
      <c r="I40" s="292">
        <v>28</v>
      </c>
      <c r="J40" s="292">
        <v>0</v>
      </c>
      <c r="K40" s="292">
        <v>0</v>
      </c>
      <c r="L40" s="292">
        <v>0</v>
      </c>
      <c r="M40" s="292">
        <v>0</v>
      </c>
      <c r="N40" s="292">
        <f t="shared" si="4"/>
        <v>0</v>
      </c>
      <c r="O40" s="292">
        <f>+資源化量内訳!Y40</f>
        <v>442</v>
      </c>
      <c r="P40" s="292">
        <f t="shared" si="5"/>
        <v>4294</v>
      </c>
      <c r="Q40" s="292">
        <v>4261</v>
      </c>
      <c r="R40" s="292">
        <f t="shared" si="6"/>
        <v>33</v>
      </c>
      <c r="S40" s="292">
        <v>33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690</v>
      </c>
      <c r="AA40" s="292">
        <v>0</v>
      </c>
      <c r="AB40" s="292">
        <v>544</v>
      </c>
      <c r="AC40" s="292">
        <f t="shared" si="9"/>
        <v>146</v>
      </c>
      <c r="AD40" s="292">
        <v>146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0"/>
        <v>15841</v>
      </c>
      <c r="E41" s="292">
        <f t="shared" si="1"/>
        <v>14127</v>
      </c>
      <c r="F41" s="292">
        <f t="shared" si="2"/>
        <v>1009</v>
      </c>
      <c r="G41" s="292">
        <v>1009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 t="shared" si="4"/>
        <v>0</v>
      </c>
      <c r="O41" s="292">
        <f>+資源化量内訳!Y41</f>
        <v>705</v>
      </c>
      <c r="P41" s="292">
        <f t="shared" si="5"/>
        <v>14247</v>
      </c>
      <c r="Q41" s="292">
        <v>14127</v>
      </c>
      <c r="R41" s="292">
        <f t="shared" si="6"/>
        <v>120</v>
      </c>
      <c r="S41" s="292">
        <v>120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8"/>
        <v>2042</v>
      </c>
      <c r="AA41" s="292">
        <v>0</v>
      </c>
      <c r="AB41" s="292">
        <v>1803</v>
      </c>
      <c r="AC41" s="292">
        <f t="shared" si="9"/>
        <v>239</v>
      </c>
      <c r="AD41" s="292">
        <v>239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0"/>
        <v>9456</v>
      </c>
      <c r="E42" s="292">
        <f t="shared" si="1"/>
        <v>8722</v>
      </c>
      <c r="F42" s="292">
        <f t="shared" si="2"/>
        <v>734</v>
      </c>
      <c r="G42" s="292">
        <v>572</v>
      </c>
      <c r="H42" s="292">
        <v>0</v>
      </c>
      <c r="I42" s="292">
        <v>0</v>
      </c>
      <c r="J42" s="292">
        <v>0</v>
      </c>
      <c r="K42" s="292">
        <v>0</v>
      </c>
      <c r="L42" s="292">
        <v>162</v>
      </c>
      <c r="M42" s="292">
        <v>0</v>
      </c>
      <c r="N42" s="292">
        <f t="shared" si="4"/>
        <v>0</v>
      </c>
      <c r="O42" s="292">
        <f>+資源化量内訳!Y42</f>
        <v>0</v>
      </c>
      <c r="P42" s="292">
        <f t="shared" si="5"/>
        <v>8799</v>
      </c>
      <c r="Q42" s="292">
        <v>8722</v>
      </c>
      <c r="R42" s="292">
        <f t="shared" si="6"/>
        <v>77</v>
      </c>
      <c r="S42" s="292">
        <v>77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1116</v>
      </c>
      <c r="AA42" s="292">
        <v>0</v>
      </c>
      <c r="AB42" s="292">
        <v>1038</v>
      </c>
      <c r="AC42" s="292">
        <f t="shared" si="9"/>
        <v>78</v>
      </c>
      <c r="AD42" s="292">
        <v>78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 x14ac:dyDescent="0.15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 x14ac:dyDescent="0.15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 x14ac:dyDescent="0.15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SUM(Y7,AT7,BO7)</f>
        <v>108201</v>
      </c>
      <c r="E7" s="306">
        <f t="shared" si="0"/>
        <v>51246</v>
      </c>
      <c r="F7" s="306">
        <f t="shared" si="0"/>
        <v>258</v>
      </c>
      <c r="G7" s="306">
        <f t="shared" si="0"/>
        <v>1057</v>
      </c>
      <c r="H7" s="306">
        <f t="shared" si="0"/>
        <v>14321</v>
      </c>
      <c r="I7" s="306">
        <f t="shared" si="0"/>
        <v>9860</v>
      </c>
      <c r="J7" s="306">
        <f t="shared" si="0"/>
        <v>4064</v>
      </c>
      <c r="K7" s="306">
        <f t="shared" si="0"/>
        <v>36</v>
      </c>
      <c r="L7" s="306">
        <f t="shared" si="0"/>
        <v>4004</v>
      </c>
      <c r="M7" s="306">
        <f t="shared" si="0"/>
        <v>716</v>
      </c>
      <c r="N7" s="306">
        <f t="shared" si="0"/>
        <v>1558</v>
      </c>
      <c r="O7" s="306">
        <f t="shared" si="0"/>
        <v>236</v>
      </c>
      <c r="P7" s="306">
        <f t="shared" si="0"/>
        <v>28</v>
      </c>
      <c r="Q7" s="306">
        <f t="shared" si="0"/>
        <v>2932</v>
      </c>
      <c r="R7" s="306">
        <f t="shared" si="0"/>
        <v>2724</v>
      </c>
      <c r="S7" s="306">
        <f t="shared" si="0"/>
        <v>0</v>
      </c>
      <c r="T7" s="306">
        <f t="shared" si="0"/>
        <v>6069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9048</v>
      </c>
      <c r="Y7" s="306">
        <f t="shared" ref="Y7:Y42" si="1">SUM(Z7:AS7)</f>
        <v>23385</v>
      </c>
      <c r="Z7" s="306">
        <f t="shared" ref="Z7:AI7" si="2">SUM(Z$8:Z$207)</f>
        <v>18348</v>
      </c>
      <c r="AA7" s="306">
        <f t="shared" si="2"/>
        <v>75</v>
      </c>
      <c r="AB7" s="306">
        <f t="shared" si="2"/>
        <v>244</v>
      </c>
      <c r="AC7" s="306">
        <f t="shared" si="2"/>
        <v>332</v>
      </c>
      <c r="AD7" s="306">
        <f t="shared" si="2"/>
        <v>620</v>
      </c>
      <c r="AE7" s="306">
        <f t="shared" si="2"/>
        <v>636</v>
      </c>
      <c r="AF7" s="306">
        <f t="shared" si="2"/>
        <v>9</v>
      </c>
      <c r="AG7" s="306">
        <f t="shared" si="2"/>
        <v>410</v>
      </c>
      <c r="AH7" s="306">
        <f t="shared" si="2"/>
        <v>52</v>
      </c>
      <c r="AI7" s="306">
        <f t="shared" si="2"/>
        <v>1051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10</v>
      </c>
      <c r="AS7" s="306">
        <f>SUM(AS$8:AS$207)</f>
        <v>1598</v>
      </c>
      <c r="AT7" s="306">
        <f>施設資源化量内訳!D7</f>
        <v>51391</v>
      </c>
      <c r="AU7" s="306">
        <f>施設資源化量内訳!E7</f>
        <v>1868</v>
      </c>
      <c r="AV7" s="306">
        <f>施設資源化量内訳!F7</f>
        <v>95</v>
      </c>
      <c r="AW7" s="306">
        <f>施設資源化量内訳!G7</f>
        <v>5</v>
      </c>
      <c r="AX7" s="306">
        <f>施設資源化量内訳!H7</f>
        <v>13239</v>
      </c>
      <c r="AY7" s="306">
        <f>施設資源化量内訳!I7</f>
        <v>9007</v>
      </c>
      <c r="AZ7" s="306">
        <f>施設資源化量内訳!J7</f>
        <v>3281</v>
      </c>
      <c r="BA7" s="306">
        <f>施設資源化量内訳!K7</f>
        <v>26</v>
      </c>
      <c r="BB7" s="306">
        <f>施設資源化量内訳!L7</f>
        <v>3584</v>
      </c>
      <c r="BC7" s="306">
        <f>施設資源化量内訳!M7</f>
        <v>664</v>
      </c>
      <c r="BD7" s="306">
        <f>施設資源化量内訳!N7</f>
        <v>174</v>
      </c>
      <c r="BE7" s="306">
        <f>施設資源化量内訳!O7</f>
        <v>236</v>
      </c>
      <c r="BF7" s="306">
        <f>施設資源化量内訳!P7</f>
        <v>28</v>
      </c>
      <c r="BG7" s="306">
        <f>施設資源化量内訳!Q7</f>
        <v>2932</v>
      </c>
      <c r="BH7" s="306">
        <f>施設資源化量内訳!R7</f>
        <v>2724</v>
      </c>
      <c r="BI7" s="306">
        <f>施設資源化量内訳!S7</f>
        <v>0</v>
      </c>
      <c r="BJ7" s="306">
        <f>施設資源化量内訳!T7</f>
        <v>6069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30</v>
      </c>
      <c r="BN7" s="306">
        <f>施設資源化量内訳!X7</f>
        <v>7429</v>
      </c>
      <c r="BO7" s="306">
        <f t="shared" ref="BO7:BO42" si="3">SUM(BP7:CI7)</f>
        <v>33425</v>
      </c>
      <c r="BP7" s="306">
        <f t="shared" ref="BP7:BY7" si="4">SUM(BP$8:BP$207)</f>
        <v>31030</v>
      </c>
      <c r="BQ7" s="306">
        <f t="shared" si="4"/>
        <v>88</v>
      </c>
      <c r="BR7" s="306">
        <f t="shared" si="4"/>
        <v>808</v>
      </c>
      <c r="BS7" s="306">
        <f t="shared" si="4"/>
        <v>750</v>
      </c>
      <c r="BT7" s="306">
        <f t="shared" si="4"/>
        <v>233</v>
      </c>
      <c r="BU7" s="306">
        <f t="shared" si="4"/>
        <v>147</v>
      </c>
      <c r="BV7" s="306">
        <f t="shared" si="4"/>
        <v>1</v>
      </c>
      <c r="BW7" s="306">
        <f t="shared" si="4"/>
        <v>10</v>
      </c>
      <c r="BX7" s="306">
        <f t="shared" si="4"/>
        <v>0</v>
      </c>
      <c r="BY7" s="306">
        <f t="shared" si="4"/>
        <v>333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4</v>
      </c>
      <c r="CI7" s="306">
        <f>SUM(CI$8:CI$207)</f>
        <v>21</v>
      </c>
      <c r="CJ7" s="307">
        <f>+COUNTIF(CJ$8:CJ$207,"有る")</f>
        <v>24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2" si="5">SUM(Y8,AT8,BO8)</f>
        <v>23286</v>
      </c>
      <c r="E8" s="292">
        <f t="shared" ref="E8:E42" si="6">SUM(Z8,AU8,BP8)</f>
        <v>11429</v>
      </c>
      <c r="F8" s="292">
        <f t="shared" ref="F8:F42" si="7">SUM(AA8,AV8,BQ8)</f>
        <v>0</v>
      </c>
      <c r="G8" s="292">
        <f t="shared" ref="G8:G42" si="8">SUM(AB8,AW8,BR8)</f>
        <v>0</v>
      </c>
      <c r="H8" s="292">
        <f t="shared" ref="H8:H42" si="9">SUM(AC8,AX8,BS8)</f>
        <v>1819</v>
      </c>
      <c r="I8" s="292">
        <f t="shared" ref="I8:I42" si="10">SUM(AD8,AY8,BT8)</f>
        <v>2098</v>
      </c>
      <c r="J8" s="292">
        <f t="shared" ref="J8:J42" si="11">SUM(AE8,AZ8,BU8)</f>
        <v>891</v>
      </c>
      <c r="K8" s="292">
        <f t="shared" ref="K8:K42" si="12">SUM(AF8,BA8,BV8)</f>
        <v>0</v>
      </c>
      <c r="L8" s="292">
        <f t="shared" ref="L8:L42" si="13">SUM(AG8,BB8,BW8)</f>
        <v>1649</v>
      </c>
      <c r="M8" s="292">
        <f t="shared" ref="M8:M42" si="14">SUM(AH8,BC8,BX8)</f>
        <v>0</v>
      </c>
      <c r="N8" s="292">
        <f t="shared" ref="N8:N42" si="15">SUM(AI8,BD8,BY8)</f>
        <v>802</v>
      </c>
      <c r="O8" s="292">
        <f t="shared" ref="O8:O42" si="16">SUM(AJ8,BE8,BZ8)</f>
        <v>0</v>
      </c>
      <c r="P8" s="292">
        <f t="shared" ref="P8:P42" si="17">SUM(AK8,BF8,CA8)</f>
        <v>0</v>
      </c>
      <c r="Q8" s="292">
        <f t="shared" ref="Q8:Q42" si="18">SUM(AL8,BG8,CB8)</f>
        <v>0</v>
      </c>
      <c r="R8" s="292">
        <f t="shared" ref="R8:R42" si="19">SUM(AM8,BH8,CC8)</f>
        <v>0</v>
      </c>
      <c r="S8" s="292">
        <f t="shared" ref="S8:S42" si="20">SUM(AN8,BI8,CD8)</f>
        <v>0</v>
      </c>
      <c r="T8" s="292">
        <f t="shared" ref="T8:T42" si="21">SUM(AO8,BJ8,CE8)</f>
        <v>2543</v>
      </c>
      <c r="U8" s="292">
        <f t="shared" ref="U8:U42" si="22">SUM(AP8,BK8,CF8)</f>
        <v>0</v>
      </c>
      <c r="V8" s="292">
        <f t="shared" ref="V8:V42" si="23">SUM(AQ8,BL8,CG8)</f>
        <v>0</v>
      </c>
      <c r="W8" s="292">
        <f t="shared" ref="W8:W42" si="24">SUM(AR8,BM8,CH8)</f>
        <v>0</v>
      </c>
      <c r="X8" s="292">
        <f t="shared" ref="X8:X42" si="25">SUM(AS8,BN8,CI8)</f>
        <v>2055</v>
      </c>
      <c r="Y8" s="292">
        <f t="shared" si="1"/>
        <v>4606</v>
      </c>
      <c r="Z8" s="292">
        <v>3440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591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575</v>
      </c>
      <c r="AT8" s="292">
        <f>施設資源化量内訳!D8</f>
        <v>10480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1819</v>
      </c>
      <c r="AY8" s="292">
        <f>施設資源化量内訳!I8</f>
        <v>2098</v>
      </c>
      <c r="AZ8" s="292">
        <f>施設資源化量内訳!J8</f>
        <v>891</v>
      </c>
      <c r="BA8" s="292">
        <f>施設資源化量内訳!K8</f>
        <v>0</v>
      </c>
      <c r="BB8" s="292">
        <f>施設資源化量内訳!L8</f>
        <v>1649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2543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1480</v>
      </c>
      <c r="BO8" s="292">
        <f t="shared" si="3"/>
        <v>8200</v>
      </c>
      <c r="BP8" s="292">
        <v>7989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211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16664</v>
      </c>
      <c r="E9" s="292">
        <f t="shared" si="6"/>
        <v>11662</v>
      </c>
      <c r="F9" s="292">
        <f t="shared" si="7"/>
        <v>101</v>
      </c>
      <c r="G9" s="292">
        <f t="shared" si="8"/>
        <v>0</v>
      </c>
      <c r="H9" s="292">
        <f t="shared" si="9"/>
        <v>2498</v>
      </c>
      <c r="I9" s="292">
        <f t="shared" si="10"/>
        <v>1806</v>
      </c>
      <c r="J9" s="292">
        <f t="shared" si="11"/>
        <v>555</v>
      </c>
      <c r="K9" s="292">
        <f t="shared" si="12"/>
        <v>1</v>
      </c>
      <c r="L9" s="292">
        <f t="shared" si="13"/>
        <v>0</v>
      </c>
      <c r="M9" s="292">
        <f t="shared" si="14"/>
        <v>0</v>
      </c>
      <c r="N9" s="292">
        <f t="shared" si="15"/>
        <v>41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0</v>
      </c>
      <c r="Y9" s="292">
        <f t="shared" si="1"/>
        <v>5111</v>
      </c>
      <c r="Z9" s="292">
        <v>4788</v>
      </c>
      <c r="AA9" s="292">
        <v>31</v>
      </c>
      <c r="AB9" s="292">
        <v>0</v>
      </c>
      <c r="AC9" s="292">
        <v>39</v>
      </c>
      <c r="AD9" s="292">
        <v>0</v>
      </c>
      <c r="AE9" s="292">
        <v>250</v>
      </c>
      <c r="AF9" s="292">
        <v>1</v>
      </c>
      <c r="AG9" s="292">
        <v>0</v>
      </c>
      <c r="AH9" s="292">
        <v>0</v>
      </c>
      <c r="AI9" s="295">
        <v>2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0</v>
      </c>
      <c r="AT9" s="292">
        <f>施設資源化量内訳!D9</f>
        <v>4800</v>
      </c>
      <c r="AU9" s="292">
        <f>施設資源化量内訳!E9</f>
        <v>416</v>
      </c>
      <c r="AV9" s="292">
        <f>施設資源化量内訳!F9</f>
        <v>40</v>
      </c>
      <c r="AW9" s="292">
        <f>施設資源化量内訳!G9</f>
        <v>0</v>
      </c>
      <c r="AX9" s="292">
        <f>施設資源化量内訳!H9</f>
        <v>2294</v>
      </c>
      <c r="AY9" s="292">
        <f>施設資源化量内訳!I9</f>
        <v>1746</v>
      </c>
      <c r="AZ9" s="292">
        <f>施設資源化量内訳!J9</f>
        <v>304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6753</v>
      </c>
      <c r="BP9" s="292">
        <v>6458</v>
      </c>
      <c r="BQ9" s="292">
        <v>30</v>
      </c>
      <c r="BR9" s="292">
        <v>0</v>
      </c>
      <c r="BS9" s="292">
        <v>165</v>
      </c>
      <c r="BT9" s="292">
        <v>60</v>
      </c>
      <c r="BU9" s="292">
        <v>1</v>
      </c>
      <c r="BV9" s="292">
        <v>0</v>
      </c>
      <c r="BW9" s="292">
        <v>0</v>
      </c>
      <c r="BX9" s="292">
        <v>0</v>
      </c>
      <c r="BY9" s="292">
        <v>39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4001</v>
      </c>
      <c r="E10" s="292">
        <f t="shared" si="6"/>
        <v>2558</v>
      </c>
      <c r="F10" s="292">
        <f t="shared" si="7"/>
        <v>11</v>
      </c>
      <c r="G10" s="292">
        <f t="shared" si="8"/>
        <v>0</v>
      </c>
      <c r="H10" s="292">
        <f t="shared" si="9"/>
        <v>756</v>
      </c>
      <c r="I10" s="292">
        <f t="shared" si="10"/>
        <v>327</v>
      </c>
      <c r="J10" s="292">
        <f t="shared" si="11"/>
        <v>257</v>
      </c>
      <c r="K10" s="292">
        <f t="shared" si="12"/>
        <v>12</v>
      </c>
      <c r="L10" s="292">
        <f t="shared" si="13"/>
        <v>0</v>
      </c>
      <c r="M10" s="292">
        <f t="shared" si="14"/>
        <v>0</v>
      </c>
      <c r="N10" s="292">
        <f t="shared" si="15"/>
        <v>1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79</v>
      </c>
      <c r="Y10" s="292">
        <f t="shared" si="1"/>
        <v>1565</v>
      </c>
      <c r="Z10" s="292">
        <v>1498</v>
      </c>
      <c r="AA10" s="292">
        <v>11</v>
      </c>
      <c r="AB10" s="292">
        <v>0</v>
      </c>
      <c r="AC10" s="292">
        <v>0</v>
      </c>
      <c r="AD10" s="292">
        <v>26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30</v>
      </c>
      <c r="AT10" s="292">
        <f>施設資源化量内訳!D10</f>
        <v>1385</v>
      </c>
      <c r="AU10" s="292">
        <f>施設資源化量内訳!E10</f>
        <v>82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692</v>
      </c>
      <c r="AY10" s="292">
        <f>施設資源化量内訳!I10</f>
        <v>293</v>
      </c>
      <c r="AZ10" s="292">
        <f>施設資源化量内訳!J10</f>
        <v>257</v>
      </c>
      <c r="BA10" s="292">
        <f>施設資源化量内訳!K10</f>
        <v>12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49</v>
      </c>
      <c r="BO10" s="292">
        <f t="shared" si="3"/>
        <v>1051</v>
      </c>
      <c r="BP10" s="292">
        <v>978</v>
      </c>
      <c r="BQ10" s="292">
        <v>0</v>
      </c>
      <c r="BR10" s="292">
        <v>0</v>
      </c>
      <c r="BS10" s="292">
        <v>64</v>
      </c>
      <c r="BT10" s="292">
        <v>8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7890</v>
      </c>
      <c r="E11" s="292">
        <f t="shared" si="6"/>
        <v>3615</v>
      </c>
      <c r="F11" s="292">
        <f t="shared" si="7"/>
        <v>15</v>
      </c>
      <c r="G11" s="292">
        <f t="shared" si="8"/>
        <v>0</v>
      </c>
      <c r="H11" s="292">
        <f t="shared" si="9"/>
        <v>1902</v>
      </c>
      <c r="I11" s="292">
        <f t="shared" si="10"/>
        <v>369</v>
      </c>
      <c r="J11" s="292">
        <f t="shared" si="11"/>
        <v>238</v>
      </c>
      <c r="K11" s="292">
        <f t="shared" si="12"/>
        <v>0</v>
      </c>
      <c r="L11" s="292">
        <f t="shared" si="13"/>
        <v>547</v>
      </c>
      <c r="M11" s="292">
        <f t="shared" si="14"/>
        <v>0</v>
      </c>
      <c r="N11" s="292">
        <f t="shared" si="15"/>
        <v>140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19</v>
      </c>
      <c r="X11" s="292">
        <f t="shared" si="25"/>
        <v>1045</v>
      </c>
      <c r="Y11" s="292">
        <f t="shared" si="1"/>
        <v>2480</v>
      </c>
      <c r="Z11" s="292">
        <v>2334</v>
      </c>
      <c r="AA11" s="292">
        <v>9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137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4216</v>
      </c>
      <c r="AU11" s="292">
        <f>施設資源化量内訳!E11</f>
        <v>96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1902</v>
      </c>
      <c r="AY11" s="292">
        <f>施設資源化量内訳!I11</f>
        <v>369</v>
      </c>
      <c r="AZ11" s="292">
        <f>施設資源化量内訳!J11</f>
        <v>238</v>
      </c>
      <c r="BA11" s="292">
        <f>施設資源化量内訳!K11</f>
        <v>0</v>
      </c>
      <c r="BB11" s="292">
        <f>施設資源化量内訳!L11</f>
        <v>547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19</v>
      </c>
      <c r="BN11" s="292">
        <f>施設資源化量内訳!X11</f>
        <v>1045</v>
      </c>
      <c r="BO11" s="292">
        <f t="shared" si="3"/>
        <v>1194</v>
      </c>
      <c r="BP11" s="292">
        <v>1185</v>
      </c>
      <c r="BQ11" s="292">
        <v>6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13498</v>
      </c>
      <c r="E12" s="292">
        <f t="shared" si="6"/>
        <v>4214</v>
      </c>
      <c r="F12" s="292">
        <f t="shared" si="7"/>
        <v>36</v>
      </c>
      <c r="G12" s="292">
        <f t="shared" si="8"/>
        <v>0</v>
      </c>
      <c r="H12" s="292">
        <f t="shared" si="9"/>
        <v>1789</v>
      </c>
      <c r="I12" s="292">
        <f t="shared" si="10"/>
        <v>1110</v>
      </c>
      <c r="J12" s="292">
        <f t="shared" si="11"/>
        <v>404</v>
      </c>
      <c r="K12" s="292">
        <f t="shared" si="12"/>
        <v>7</v>
      </c>
      <c r="L12" s="292">
        <f t="shared" si="13"/>
        <v>384</v>
      </c>
      <c r="M12" s="292">
        <f t="shared" si="14"/>
        <v>0</v>
      </c>
      <c r="N12" s="292">
        <f t="shared" si="15"/>
        <v>2</v>
      </c>
      <c r="O12" s="292">
        <f t="shared" si="16"/>
        <v>0</v>
      </c>
      <c r="P12" s="292">
        <f t="shared" si="17"/>
        <v>0</v>
      </c>
      <c r="Q12" s="292">
        <f t="shared" si="18"/>
        <v>2932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2620</v>
      </c>
      <c r="Y12" s="292">
        <f t="shared" si="1"/>
        <v>326</v>
      </c>
      <c r="Z12" s="292">
        <v>326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0</v>
      </c>
      <c r="AT12" s="292">
        <f>施設資源化量内訳!D12</f>
        <v>9194</v>
      </c>
      <c r="AU12" s="292">
        <f>施設資源化量内訳!E12</f>
        <v>0</v>
      </c>
      <c r="AV12" s="292">
        <f>施設資源化量内訳!F12</f>
        <v>36</v>
      </c>
      <c r="AW12" s="292">
        <f>施設資源化量内訳!G12</f>
        <v>0</v>
      </c>
      <c r="AX12" s="292">
        <f>施設資源化量内訳!H12</f>
        <v>1712</v>
      </c>
      <c r="AY12" s="292">
        <f>施設資源化量内訳!I12</f>
        <v>1101</v>
      </c>
      <c r="AZ12" s="292">
        <f>施設資源化量内訳!J12</f>
        <v>404</v>
      </c>
      <c r="BA12" s="292">
        <f>施設資源化量内訳!K12</f>
        <v>7</v>
      </c>
      <c r="BB12" s="292">
        <f>施設資源化量内訳!L12</f>
        <v>384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2932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2618</v>
      </c>
      <c r="BO12" s="292">
        <f t="shared" si="3"/>
        <v>3978</v>
      </c>
      <c r="BP12" s="292">
        <v>3888</v>
      </c>
      <c r="BQ12" s="292">
        <v>0</v>
      </c>
      <c r="BR12" s="292">
        <v>0</v>
      </c>
      <c r="BS12" s="292">
        <v>77</v>
      </c>
      <c r="BT12" s="292">
        <v>9</v>
      </c>
      <c r="BU12" s="292">
        <v>0</v>
      </c>
      <c r="BV12" s="292">
        <v>0</v>
      </c>
      <c r="BW12" s="292">
        <v>0</v>
      </c>
      <c r="BX12" s="292">
        <v>0</v>
      </c>
      <c r="BY12" s="292">
        <v>2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0</v>
      </c>
      <c r="CI12" s="292">
        <v>2</v>
      </c>
      <c r="CJ12" s="293" t="s">
        <v>771</v>
      </c>
    </row>
    <row r="13" spans="1:88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5"/>
        <v>3228</v>
      </c>
      <c r="E13" s="292">
        <f t="shared" si="6"/>
        <v>1479</v>
      </c>
      <c r="F13" s="292">
        <f t="shared" si="7"/>
        <v>7</v>
      </c>
      <c r="G13" s="292">
        <f t="shared" si="8"/>
        <v>0</v>
      </c>
      <c r="H13" s="292">
        <f t="shared" si="9"/>
        <v>449</v>
      </c>
      <c r="I13" s="292">
        <f t="shared" si="10"/>
        <v>464</v>
      </c>
      <c r="J13" s="292">
        <f t="shared" si="11"/>
        <v>148</v>
      </c>
      <c r="K13" s="292">
        <f t="shared" si="12"/>
        <v>0</v>
      </c>
      <c r="L13" s="292">
        <f t="shared" si="13"/>
        <v>242</v>
      </c>
      <c r="M13" s="292">
        <f t="shared" si="14"/>
        <v>383</v>
      </c>
      <c r="N13" s="292">
        <f t="shared" si="15"/>
        <v>14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42</v>
      </c>
      <c r="Y13" s="292">
        <f t="shared" si="1"/>
        <v>1922</v>
      </c>
      <c r="Z13" s="292">
        <v>965</v>
      </c>
      <c r="AA13" s="292">
        <v>6</v>
      </c>
      <c r="AB13" s="292">
        <v>0</v>
      </c>
      <c r="AC13" s="292">
        <v>140</v>
      </c>
      <c r="AD13" s="292">
        <v>394</v>
      </c>
      <c r="AE13" s="292">
        <v>148</v>
      </c>
      <c r="AF13" s="292">
        <v>0</v>
      </c>
      <c r="AG13" s="292">
        <v>242</v>
      </c>
      <c r="AH13" s="292">
        <v>0</v>
      </c>
      <c r="AI13" s="295">
        <v>9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18</v>
      </c>
      <c r="AT13" s="292">
        <f>施設資源化量内訳!D13</f>
        <v>763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294</v>
      </c>
      <c r="AY13" s="292">
        <f>施設資源化量内訳!I13</f>
        <v>62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383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24</v>
      </c>
      <c r="BO13" s="292">
        <f t="shared" si="3"/>
        <v>543</v>
      </c>
      <c r="BP13" s="292">
        <v>514</v>
      </c>
      <c r="BQ13" s="292">
        <v>1</v>
      </c>
      <c r="BR13" s="292">
        <v>0</v>
      </c>
      <c r="BS13" s="292">
        <v>15</v>
      </c>
      <c r="BT13" s="292">
        <v>8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5"/>
        <v>6311</v>
      </c>
      <c r="E14" s="292">
        <f t="shared" si="6"/>
        <v>2670</v>
      </c>
      <c r="F14" s="292">
        <f t="shared" si="7"/>
        <v>7</v>
      </c>
      <c r="G14" s="292">
        <f t="shared" si="8"/>
        <v>0</v>
      </c>
      <c r="H14" s="292">
        <f t="shared" si="9"/>
        <v>520</v>
      </c>
      <c r="I14" s="292">
        <f t="shared" si="10"/>
        <v>576</v>
      </c>
      <c r="J14" s="292">
        <f t="shared" si="11"/>
        <v>246</v>
      </c>
      <c r="K14" s="292">
        <f t="shared" si="12"/>
        <v>0</v>
      </c>
      <c r="L14" s="292">
        <f t="shared" si="13"/>
        <v>528</v>
      </c>
      <c r="M14" s="292">
        <f t="shared" si="14"/>
        <v>252</v>
      </c>
      <c r="N14" s="292">
        <f t="shared" si="15"/>
        <v>199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1191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122</v>
      </c>
      <c r="Y14" s="292">
        <f t="shared" si="1"/>
        <v>1764</v>
      </c>
      <c r="Z14" s="292">
        <v>1444</v>
      </c>
      <c r="AA14" s="292">
        <v>1</v>
      </c>
      <c r="AB14" s="292">
        <v>0</v>
      </c>
      <c r="AC14" s="292">
        <v>0</v>
      </c>
      <c r="AD14" s="292">
        <v>0</v>
      </c>
      <c r="AE14" s="292">
        <v>2</v>
      </c>
      <c r="AF14" s="292">
        <v>0</v>
      </c>
      <c r="AG14" s="292">
        <v>0</v>
      </c>
      <c r="AH14" s="292">
        <v>0</v>
      </c>
      <c r="AI14" s="295">
        <v>195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122</v>
      </c>
      <c r="AT14" s="292">
        <f>施設資源化量内訳!D14</f>
        <v>3291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503</v>
      </c>
      <c r="AY14" s="292">
        <f>施設資源化量内訳!I14</f>
        <v>573</v>
      </c>
      <c r="AZ14" s="292">
        <f>施設資源化量内訳!J14</f>
        <v>244</v>
      </c>
      <c r="BA14" s="292">
        <f>施設資源化量内訳!K14</f>
        <v>0</v>
      </c>
      <c r="BB14" s="292">
        <f>施設資源化量内訳!L14</f>
        <v>528</v>
      </c>
      <c r="BC14" s="292">
        <f>施設資源化量内訳!M14</f>
        <v>252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1191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 t="shared" si="3"/>
        <v>1256</v>
      </c>
      <c r="BP14" s="292">
        <v>1226</v>
      </c>
      <c r="BQ14" s="292">
        <v>6</v>
      </c>
      <c r="BR14" s="292">
        <v>0</v>
      </c>
      <c r="BS14" s="292">
        <v>17</v>
      </c>
      <c r="BT14" s="292">
        <v>3</v>
      </c>
      <c r="BU14" s="292">
        <v>0</v>
      </c>
      <c r="BV14" s="292">
        <v>0</v>
      </c>
      <c r="BW14" s="292">
        <v>0</v>
      </c>
      <c r="BX14" s="292">
        <v>0</v>
      </c>
      <c r="BY14" s="292">
        <v>4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5"/>
        <v>3502</v>
      </c>
      <c r="E15" s="292">
        <f t="shared" si="6"/>
        <v>1595</v>
      </c>
      <c r="F15" s="292">
        <f t="shared" si="7"/>
        <v>4</v>
      </c>
      <c r="G15" s="292">
        <f t="shared" si="8"/>
        <v>634</v>
      </c>
      <c r="H15" s="292">
        <f t="shared" si="9"/>
        <v>700</v>
      </c>
      <c r="I15" s="292">
        <f t="shared" si="10"/>
        <v>377</v>
      </c>
      <c r="J15" s="292">
        <f t="shared" si="11"/>
        <v>164</v>
      </c>
      <c r="K15" s="292">
        <f t="shared" si="12"/>
        <v>0</v>
      </c>
      <c r="L15" s="292">
        <f t="shared" si="13"/>
        <v>0</v>
      </c>
      <c r="M15" s="292">
        <f t="shared" si="14"/>
        <v>0</v>
      </c>
      <c r="N15" s="292">
        <f t="shared" si="15"/>
        <v>21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7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1038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525</v>
      </c>
      <c r="AY15" s="292">
        <f>施設資源化量内訳!I15</f>
        <v>342</v>
      </c>
      <c r="AZ15" s="292">
        <f>施設資源化量内訳!J15</f>
        <v>164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7</v>
      </c>
      <c r="BN15" s="292">
        <f>施設資源化量内訳!X15</f>
        <v>0</v>
      </c>
      <c r="BO15" s="292">
        <f t="shared" si="3"/>
        <v>2464</v>
      </c>
      <c r="BP15" s="292">
        <v>1595</v>
      </c>
      <c r="BQ15" s="292">
        <v>4</v>
      </c>
      <c r="BR15" s="292">
        <v>634</v>
      </c>
      <c r="BS15" s="292">
        <v>175</v>
      </c>
      <c r="BT15" s="292">
        <v>35</v>
      </c>
      <c r="BU15" s="292">
        <v>0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5"/>
        <v>5584</v>
      </c>
      <c r="E16" s="292">
        <f t="shared" si="6"/>
        <v>2015</v>
      </c>
      <c r="F16" s="292">
        <f t="shared" si="7"/>
        <v>17</v>
      </c>
      <c r="G16" s="292">
        <f t="shared" si="8"/>
        <v>0</v>
      </c>
      <c r="H16" s="292">
        <f t="shared" si="9"/>
        <v>545</v>
      </c>
      <c r="I16" s="292">
        <f t="shared" si="10"/>
        <v>346</v>
      </c>
      <c r="J16" s="292">
        <f t="shared" si="11"/>
        <v>155</v>
      </c>
      <c r="K16" s="292">
        <f t="shared" si="12"/>
        <v>6</v>
      </c>
      <c r="L16" s="292">
        <f t="shared" si="13"/>
        <v>2</v>
      </c>
      <c r="M16" s="292">
        <f t="shared" si="14"/>
        <v>0</v>
      </c>
      <c r="N16" s="292">
        <f t="shared" si="15"/>
        <v>17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2284</v>
      </c>
      <c r="U16" s="292">
        <f t="shared" si="22"/>
        <v>0</v>
      </c>
      <c r="V16" s="292">
        <f t="shared" si="23"/>
        <v>0</v>
      </c>
      <c r="W16" s="292">
        <f t="shared" si="24"/>
        <v>3</v>
      </c>
      <c r="X16" s="292">
        <f t="shared" si="25"/>
        <v>194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4206</v>
      </c>
      <c r="AU16" s="292">
        <f>施設資源化量内訳!E16</f>
        <v>712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519</v>
      </c>
      <c r="AY16" s="292">
        <f>施設資源化量内訳!I16</f>
        <v>337</v>
      </c>
      <c r="AZ16" s="292">
        <f>施設資源化量内訳!J16</f>
        <v>142</v>
      </c>
      <c r="BA16" s="292">
        <f>施設資源化量内訳!K16</f>
        <v>6</v>
      </c>
      <c r="BB16" s="292">
        <f>施設資源化量内訳!L16</f>
        <v>2</v>
      </c>
      <c r="BC16" s="292">
        <f>施設資源化量内訳!M16</f>
        <v>0</v>
      </c>
      <c r="BD16" s="292">
        <f>施設資源化量内訳!N16</f>
        <v>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2284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3</v>
      </c>
      <c r="BN16" s="292">
        <f>施設資源化量内訳!X16</f>
        <v>194</v>
      </c>
      <c r="BO16" s="292">
        <f t="shared" si="3"/>
        <v>1378</v>
      </c>
      <c r="BP16" s="292">
        <v>1303</v>
      </c>
      <c r="BQ16" s="292">
        <v>17</v>
      </c>
      <c r="BR16" s="292">
        <v>0</v>
      </c>
      <c r="BS16" s="292">
        <v>26</v>
      </c>
      <c r="BT16" s="292">
        <v>9</v>
      </c>
      <c r="BU16" s="292">
        <v>13</v>
      </c>
      <c r="BV16" s="292">
        <v>0</v>
      </c>
      <c r="BW16" s="292">
        <v>0</v>
      </c>
      <c r="BX16" s="292">
        <v>0</v>
      </c>
      <c r="BY16" s="292">
        <v>10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5"/>
        <v>2938</v>
      </c>
      <c r="E17" s="292">
        <f t="shared" si="6"/>
        <v>1800</v>
      </c>
      <c r="F17" s="292">
        <f t="shared" si="7"/>
        <v>10</v>
      </c>
      <c r="G17" s="292">
        <f t="shared" si="8"/>
        <v>0</v>
      </c>
      <c r="H17" s="292">
        <f t="shared" si="9"/>
        <v>316</v>
      </c>
      <c r="I17" s="292">
        <f t="shared" si="10"/>
        <v>239</v>
      </c>
      <c r="J17" s="292">
        <f t="shared" si="11"/>
        <v>163</v>
      </c>
      <c r="K17" s="292">
        <f t="shared" si="12"/>
        <v>0</v>
      </c>
      <c r="L17" s="292">
        <f t="shared" si="13"/>
        <v>199</v>
      </c>
      <c r="M17" s="292">
        <f t="shared" si="14"/>
        <v>0</v>
      </c>
      <c r="N17" s="292">
        <f t="shared" si="15"/>
        <v>4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207</v>
      </c>
      <c r="Y17" s="292">
        <f t="shared" si="1"/>
        <v>536</v>
      </c>
      <c r="Z17" s="292">
        <v>536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0</v>
      </c>
      <c r="AS17" s="292">
        <v>0</v>
      </c>
      <c r="AT17" s="292">
        <f>施設資源化量内訳!D17</f>
        <v>1160</v>
      </c>
      <c r="AU17" s="292">
        <f>施設資源化量内訳!E17</f>
        <v>49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303</v>
      </c>
      <c r="AY17" s="292">
        <f>施設資源化量内訳!I17</f>
        <v>235</v>
      </c>
      <c r="AZ17" s="292">
        <f>施設資源化量内訳!J17</f>
        <v>163</v>
      </c>
      <c r="BA17" s="292">
        <f>施設資源化量内訳!K17</f>
        <v>0</v>
      </c>
      <c r="BB17" s="292">
        <f>施設資源化量内訳!L17</f>
        <v>199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207</v>
      </c>
      <c r="BO17" s="292">
        <f t="shared" si="3"/>
        <v>1242</v>
      </c>
      <c r="BP17" s="292">
        <v>1215</v>
      </c>
      <c r="BQ17" s="292">
        <v>6</v>
      </c>
      <c r="BR17" s="292">
        <v>0</v>
      </c>
      <c r="BS17" s="292">
        <v>13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4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5"/>
        <v>2294</v>
      </c>
      <c r="E18" s="292">
        <f t="shared" si="6"/>
        <v>1547</v>
      </c>
      <c r="F18" s="292">
        <f t="shared" si="7"/>
        <v>4</v>
      </c>
      <c r="G18" s="292">
        <f t="shared" si="8"/>
        <v>0</v>
      </c>
      <c r="H18" s="292">
        <f t="shared" si="9"/>
        <v>392</v>
      </c>
      <c r="I18" s="292">
        <f t="shared" si="10"/>
        <v>142</v>
      </c>
      <c r="J18" s="292">
        <f t="shared" si="11"/>
        <v>99</v>
      </c>
      <c r="K18" s="292">
        <f t="shared" si="12"/>
        <v>0</v>
      </c>
      <c r="L18" s="292">
        <f t="shared" si="13"/>
        <v>0</v>
      </c>
      <c r="M18" s="292">
        <f t="shared" si="14"/>
        <v>0</v>
      </c>
      <c r="N18" s="292">
        <f t="shared" si="15"/>
        <v>48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2</v>
      </c>
      <c r="X18" s="292">
        <f t="shared" si="25"/>
        <v>60</v>
      </c>
      <c r="Y18" s="292">
        <f t="shared" si="1"/>
        <v>443</v>
      </c>
      <c r="Z18" s="292">
        <v>343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38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2</v>
      </c>
      <c r="AS18" s="292">
        <v>60</v>
      </c>
      <c r="AT18" s="292">
        <f>施設資源化量内訳!D18</f>
        <v>468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326</v>
      </c>
      <c r="AY18" s="292">
        <f>施設資源化量内訳!I18</f>
        <v>142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3"/>
        <v>1383</v>
      </c>
      <c r="BP18" s="292">
        <v>1204</v>
      </c>
      <c r="BQ18" s="292">
        <v>4</v>
      </c>
      <c r="BR18" s="292">
        <v>0</v>
      </c>
      <c r="BS18" s="292">
        <v>66</v>
      </c>
      <c r="BT18" s="292">
        <v>0</v>
      </c>
      <c r="BU18" s="292">
        <v>99</v>
      </c>
      <c r="BV18" s="292">
        <v>0</v>
      </c>
      <c r="BW18" s="292">
        <v>0</v>
      </c>
      <c r="BX18" s="292">
        <v>0</v>
      </c>
      <c r="BY18" s="292">
        <v>10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5"/>
        <v>1479</v>
      </c>
      <c r="E19" s="292">
        <f t="shared" si="6"/>
        <v>882</v>
      </c>
      <c r="F19" s="292">
        <f t="shared" si="7"/>
        <v>1</v>
      </c>
      <c r="G19" s="292">
        <f t="shared" si="8"/>
        <v>0</v>
      </c>
      <c r="H19" s="292">
        <f t="shared" si="9"/>
        <v>367</v>
      </c>
      <c r="I19" s="292">
        <f t="shared" si="10"/>
        <v>127</v>
      </c>
      <c r="J19" s="292">
        <f t="shared" si="11"/>
        <v>66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17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4</v>
      </c>
      <c r="X19" s="292">
        <f t="shared" si="25"/>
        <v>15</v>
      </c>
      <c r="Y19" s="292">
        <f t="shared" si="1"/>
        <v>15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0</v>
      </c>
      <c r="AS19" s="292">
        <v>15</v>
      </c>
      <c r="AT19" s="292">
        <f>施設資源化量内訳!D19</f>
        <v>527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342</v>
      </c>
      <c r="AY19" s="292">
        <f>施設資源化量内訳!I19</f>
        <v>119</v>
      </c>
      <c r="AZ19" s="292">
        <f>施設資源化量内訳!J19</f>
        <v>66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937</v>
      </c>
      <c r="BP19" s="292">
        <v>882</v>
      </c>
      <c r="BQ19" s="292">
        <v>1</v>
      </c>
      <c r="BR19" s="292">
        <v>0</v>
      </c>
      <c r="BS19" s="292">
        <v>25</v>
      </c>
      <c r="BT19" s="292">
        <v>8</v>
      </c>
      <c r="BU19" s="292">
        <v>0</v>
      </c>
      <c r="BV19" s="292">
        <v>0</v>
      </c>
      <c r="BW19" s="292">
        <v>0</v>
      </c>
      <c r="BX19" s="292">
        <v>0</v>
      </c>
      <c r="BY19" s="292">
        <v>17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4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381</v>
      </c>
      <c r="E20" s="292">
        <f t="shared" si="6"/>
        <v>189</v>
      </c>
      <c r="F20" s="292">
        <f t="shared" si="7"/>
        <v>1</v>
      </c>
      <c r="G20" s="292">
        <f t="shared" si="8"/>
        <v>14</v>
      </c>
      <c r="H20" s="292">
        <f t="shared" si="9"/>
        <v>130</v>
      </c>
      <c r="I20" s="292">
        <f t="shared" si="10"/>
        <v>31</v>
      </c>
      <c r="J20" s="292">
        <f t="shared" si="11"/>
        <v>12</v>
      </c>
      <c r="K20" s="292">
        <f t="shared" si="12"/>
        <v>0</v>
      </c>
      <c r="L20" s="292">
        <f t="shared" si="13"/>
        <v>1</v>
      </c>
      <c r="M20" s="292">
        <f t="shared" si="14"/>
        <v>0</v>
      </c>
      <c r="N20" s="292">
        <f t="shared" si="15"/>
        <v>3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0</v>
      </c>
      <c r="Y20" s="292">
        <f t="shared" si="1"/>
        <v>90</v>
      </c>
      <c r="Z20" s="292">
        <v>43</v>
      </c>
      <c r="AA20" s="292">
        <v>1</v>
      </c>
      <c r="AB20" s="292">
        <v>14</v>
      </c>
      <c r="AC20" s="292">
        <v>10</v>
      </c>
      <c r="AD20" s="292">
        <v>11</v>
      </c>
      <c r="AE20" s="292">
        <v>7</v>
      </c>
      <c r="AF20" s="292">
        <v>0</v>
      </c>
      <c r="AG20" s="292">
        <v>1</v>
      </c>
      <c r="AH20" s="292">
        <v>0</v>
      </c>
      <c r="AI20" s="295">
        <v>3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138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115</v>
      </c>
      <c r="AY20" s="292">
        <f>施設資源化量内訳!I20</f>
        <v>18</v>
      </c>
      <c r="AZ20" s="292">
        <f>施設資源化量内訳!J20</f>
        <v>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153</v>
      </c>
      <c r="BP20" s="292">
        <v>146</v>
      </c>
      <c r="BQ20" s="292">
        <v>0</v>
      </c>
      <c r="BR20" s="292">
        <v>0</v>
      </c>
      <c r="BS20" s="292">
        <v>5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619</v>
      </c>
      <c r="E21" s="292">
        <f t="shared" si="6"/>
        <v>278</v>
      </c>
      <c r="F21" s="292">
        <f t="shared" si="7"/>
        <v>1</v>
      </c>
      <c r="G21" s="292">
        <f t="shared" si="8"/>
        <v>77</v>
      </c>
      <c r="H21" s="292">
        <f t="shared" si="9"/>
        <v>120</v>
      </c>
      <c r="I21" s="292">
        <f t="shared" si="10"/>
        <v>89</v>
      </c>
      <c r="J21" s="292">
        <f t="shared" si="11"/>
        <v>49</v>
      </c>
      <c r="K21" s="292">
        <f t="shared" si="12"/>
        <v>0</v>
      </c>
      <c r="L21" s="292">
        <f t="shared" si="13"/>
        <v>0</v>
      </c>
      <c r="M21" s="292">
        <f t="shared" si="14"/>
        <v>0</v>
      </c>
      <c r="N21" s="292">
        <f t="shared" si="15"/>
        <v>4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1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0</v>
      </c>
      <c r="AT21" s="292">
        <f>施設資源化量内訳!D21</f>
        <v>236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103</v>
      </c>
      <c r="AY21" s="292">
        <f>施設資源化量内訳!I21</f>
        <v>84</v>
      </c>
      <c r="AZ21" s="292">
        <f>施設資源化量内訳!J21</f>
        <v>49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 t="shared" si="3"/>
        <v>383</v>
      </c>
      <c r="BP21" s="292">
        <v>278</v>
      </c>
      <c r="BQ21" s="292">
        <v>1</v>
      </c>
      <c r="BR21" s="292">
        <v>77</v>
      </c>
      <c r="BS21" s="292">
        <v>17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1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117</v>
      </c>
      <c r="E22" s="292">
        <f t="shared" si="6"/>
        <v>25</v>
      </c>
      <c r="F22" s="292">
        <f t="shared" si="7"/>
        <v>0</v>
      </c>
      <c r="G22" s="292">
        <f t="shared" si="8"/>
        <v>0</v>
      </c>
      <c r="H22" s="292">
        <f t="shared" si="9"/>
        <v>18</v>
      </c>
      <c r="I22" s="292">
        <f t="shared" si="10"/>
        <v>12</v>
      </c>
      <c r="J22" s="292">
        <f t="shared" si="11"/>
        <v>0</v>
      </c>
      <c r="K22" s="292">
        <f t="shared" si="12"/>
        <v>0</v>
      </c>
      <c r="L22" s="292">
        <f t="shared" si="13"/>
        <v>0</v>
      </c>
      <c r="M22" s="292">
        <f t="shared" si="14"/>
        <v>0</v>
      </c>
      <c r="N22" s="292">
        <f t="shared" si="15"/>
        <v>0</v>
      </c>
      <c r="O22" s="292">
        <f t="shared" si="16"/>
        <v>54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8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54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54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3"/>
        <v>63</v>
      </c>
      <c r="BP22" s="292">
        <v>25</v>
      </c>
      <c r="BQ22" s="292">
        <v>0</v>
      </c>
      <c r="BR22" s="292">
        <v>0</v>
      </c>
      <c r="BS22" s="292">
        <v>18</v>
      </c>
      <c r="BT22" s="292">
        <v>12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8</v>
      </c>
      <c r="CJ22" s="293" t="s">
        <v>771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300</v>
      </c>
      <c r="E23" s="292">
        <f t="shared" si="6"/>
        <v>57</v>
      </c>
      <c r="F23" s="292">
        <f t="shared" si="7"/>
        <v>0</v>
      </c>
      <c r="G23" s="292">
        <f t="shared" si="8"/>
        <v>0</v>
      </c>
      <c r="H23" s="292">
        <f t="shared" si="9"/>
        <v>24</v>
      </c>
      <c r="I23" s="292">
        <f t="shared" si="10"/>
        <v>24</v>
      </c>
      <c r="J23" s="292">
        <f t="shared" si="11"/>
        <v>7</v>
      </c>
      <c r="K23" s="292">
        <f t="shared" si="12"/>
        <v>0</v>
      </c>
      <c r="L23" s="292">
        <f t="shared" si="13"/>
        <v>0</v>
      </c>
      <c r="M23" s="292">
        <f t="shared" si="14"/>
        <v>0</v>
      </c>
      <c r="N23" s="292">
        <f t="shared" si="15"/>
        <v>18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156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14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0</v>
      </c>
      <c r="AS23" s="292">
        <v>0</v>
      </c>
      <c r="AT23" s="292">
        <f>施設資源化量内訳!D23</f>
        <v>300</v>
      </c>
      <c r="AU23" s="292">
        <f>施設資源化量内訳!E23</f>
        <v>57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24</v>
      </c>
      <c r="AY23" s="292">
        <f>施設資源化量内訳!I23</f>
        <v>24</v>
      </c>
      <c r="AZ23" s="292">
        <f>施設資源化量内訳!J23</f>
        <v>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18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156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14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272</v>
      </c>
      <c r="E24" s="292">
        <f t="shared" si="6"/>
        <v>146</v>
      </c>
      <c r="F24" s="292">
        <f t="shared" si="7"/>
        <v>1</v>
      </c>
      <c r="G24" s="292">
        <f t="shared" si="8"/>
        <v>0</v>
      </c>
      <c r="H24" s="292">
        <f t="shared" si="9"/>
        <v>52</v>
      </c>
      <c r="I24" s="292">
        <f t="shared" si="10"/>
        <v>57</v>
      </c>
      <c r="J24" s="292">
        <f t="shared" si="11"/>
        <v>14</v>
      </c>
      <c r="K24" s="292">
        <f t="shared" si="12"/>
        <v>0</v>
      </c>
      <c r="L24" s="292">
        <f t="shared" si="13"/>
        <v>2</v>
      </c>
      <c r="M24" s="292">
        <f t="shared" si="14"/>
        <v>0</v>
      </c>
      <c r="N24" s="292">
        <f t="shared" si="15"/>
        <v>0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0</v>
      </c>
      <c r="Y24" s="292">
        <f t="shared" si="1"/>
        <v>73</v>
      </c>
      <c r="Z24" s="292">
        <v>58</v>
      </c>
      <c r="AA24" s="292">
        <v>1</v>
      </c>
      <c r="AB24" s="292">
        <v>0</v>
      </c>
      <c r="AC24" s="292">
        <v>0</v>
      </c>
      <c r="AD24" s="292">
        <v>0</v>
      </c>
      <c r="AE24" s="292">
        <v>14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0</v>
      </c>
      <c r="AT24" s="292">
        <f>施設資源化量内訳!D24</f>
        <v>107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51</v>
      </c>
      <c r="AY24" s="292">
        <f>施設資源化量内訳!I24</f>
        <v>56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 t="shared" si="3"/>
        <v>92</v>
      </c>
      <c r="BP24" s="292">
        <v>88</v>
      </c>
      <c r="BQ24" s="292">
        <v>0</v>
      </c>
      <c r="BR24" s="292">
        <v>0</v>
      </c>
      <c r="BS24" s="292">
        <v>1</v>
      </c>
      <c r="BT24" s="292">
        <v>1</v>
      </c>
      <c r="BU24" s="292">
        <v>0</v>
      </c>
      <c r="BV24" s="292">
        <v>0</v>
      </c>
      <c r="BW24" s="292">
        <v>2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77</v>
      </c>
      <c r="E25" s="292">
        <f t="shared" si="6"/>
        <v>46</v>
      </c>
      <c r="F25" s="292">
        <f t="shared" si="7"/>
        <v>0</v>
      </c>
      <c r="G25" s="292">
        <f t="shared" si="8"/>
        <v>0</v>
      </c>
      <c r="H25" s="292">
        <f t="shared" si="9"/>
        <v>12</v>
      </c>
      <c r="I25" s="292">
        <f t="shared" si="10"/>
        <v>18</v>
      </c>
      <c r="J25" s="292">
        <f t="shared" si="11"/>
        <v>1</v>
      </c>
      <c r="K25" s="292">
        <f t="shared" si="12"/>
        <v>0</v>
      </c>
      <c r="L25" s="292">
        <f t="shared" si="13"/>
        <v>0</v>
      </c>
      <c r="M25" s="292">
        <f t="shared" si="14"/>
        <v>0</v>
      </c>
      <c r="N25" s="292">
        <f t="shared" si="15"/>
        <v>0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0</v>
      </c>
      <c r="Y25" s="292">
        <f t="shared" si="1"/>
        <v>16</v>
      </c>
      <c r="Z25" s="292">
        <v>16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0</v>
      </c>
      <c r="AS25" s="292">
        <v>0</v>
      </c>
      <c r="AT25" s="292">
        <f>施設資源化量内訳!D25</f>
        <v>27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</v>
      </c>
      <c r="AY25" s="292">
        <f>施設資源化量内訳!I25</f>
        <v>15</v>
      </c>
      <c r="AZ25" s="292">
        <f>施設資源化量内訳!J25</f>
        <v>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34</v>
      </c>
      <c r="BP25" s="292">
        <v>30</v>
      </c>
      <c r="BQ25" s="292">
        <v>0</v>
      </c>
      <c r="BR25" s="292">
        <v>0</v>
      </c>
      <c r="BS25" s="292">
        <v>1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642</v>
      </c>
      <c r="E26" s="292">
        <f t="shared" si="6"/>
        <v>403</v>
      </c>
      <c r="F26" s="292">
        <f t="shared" si="7"/>
        <v>2</v>
      </c>
      <c r="G26" s="292">
        <f t="shared" si="8"/>
        <v>0</v>
      </c>
      <c r="H26" s="292">
        <f t="shared" si="9"/>
        <v>61</v>
      </c>
      <c r="I26" s="292">
        <f t="shared" si="10"/>
        <v>75</v>
      </c>
      <c r="J26" s="292">
        <f t="shared" si="11"/>
        <v>29</v>
      </c>
      <c r="K26" s="292">
        <f t="shared" si="12"/>
        <v>0</v>
      </c>
      <c r="L26" s="292">
        <f t="shared" si="13"/>
        <v>45</v>
      </c>
      <c r="M26" s="292">
        <f t="shared" si="14"/>
        <v>0</v>
      </c>
      <c r="N26" s="292">
        <f t="shared" si="15"/>
        <v>9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3</v>
      </c>
      <c r="X26" s="292">
        <f t="shared" si="25"/>
        <v>15</v>
      </c>
      <c r="Y26" s="292">
        <f t="shared" si="1"/>
        <v>490</v>
      </c>
      <c r="Z26" s="292">
        <v>258</v>
      </c>
      <c r="AA26" s="292">
        <v>2</v>
      </c>
      <c r="AB26" s="292">
        <v>0</v>
      </c>
      <c r="AC26" s="292">
        <v>58</v>
      </c>
      <c r="AD26" s="292">
        <v>75</v>
      </c>
      <c r="AE26" s="292">
        <v>29</v>
      </c>
      <c r="AF26" s="292">
        <v>0</v>
      </c>
      <c r="AG26" s="292">
        <v>45</v>
      </c>
      <c r="AH26" s="292">
        <v>0</v>
      </c>
      <c r="AI26" s="295">
        <v>9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3</v>
      </c>
      <c r="AS26" s="292">
        <v>11</v>
      </c>
      <c r="AT26" s="292">
        <f>施設資源化量内訳!D26</f>
        <v>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4</v>
      </c>
      <c r="BO26" s="292">
        <f t="shared" si="3"/>
        <v>148</v>
      </c>
      <c r="BP26" s="292">
        <v>145</v>
      </c>
      <c r="BQ26" s="292">
        <v>0</v>
      </c>
      <c r="BR26" s="292">
        <v>0</v>
      </c>
      <c r="BS26" s="292">
        <v>3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890</v>
      </c>
      <c r="E27" s="292">
        <f t="shared" si="6"/>
        <v>297</v>
      </c>
      <c r="F27" s="292">
        <f t="shared" si="7"/>
        <v>1</v>
      </c>
      <c r="G27" s="292">
        <f t="shared" si="8"/>
        <v>107</v>
      </c>
      <c r="H27" s="292">
        <f t="shared" si="9"/>
        <v>165</v>
      </c>
      <c r="I27" s="292">
        <f t="shared" si="10"/>
        <v>149</v>
      </c>
      <c r="J27" s="292">
        <f t="shared" si="11"/>
        <v>40</v>
      </c>
      <c r="K27" s="292">
        <f t="shared" si="12"/>
        <v>0</v>
      </c>
      <c r="L27" s="292">
        <f t="shared" si="13"/>
        <v>71</v>
      </c>
      <c r="M27" s="292">
        <f t="shared" si="14"/>
        <v>0</v>
      </c>
      <c r="N27" s="292">
        <f t="shared" si="15"/>
        <v>4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56</v>
      </c>
      <c r="Y27" s="292">
        <f t="shared" si="1"/>
        <v>284</v>
      </c>
      <c r="Z27" s="292">
        <v>201</v>
      </c>
      <c r="AA27" s="292">
        <v>1</v>
      </c>
      <c r="AB27" s="292">
        <v>80</v>
      </c>
      <c r="AC27" s="292">
        <v>0</v>
      </c>
      <c r="AD27" s="292">
        <v>0</v>
      </c>
      <c r="AE27" s="292">
        <v>2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469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161</v>
      </c>
      <c r="AY27" s="292">
        <f>施設資源化量内訳!I27</f>
        <v>149</v>
      </c>
      <c r="AZ27" s="292">
        <f>施設資源化量内訳!J27</f>
        <v>38</v>
      </c>
      <c r="BA27" s="292">
        <f>施設資源化量内訳!K27</f>
        <v>0</v>
      </c>
      <c r="BB27" s="292">
        <f>施設資源化量内訳!L27</f>
        <v>71</v>
      </c>
      <c r="BC27" s="292">
        <f>施設資源化量内訳!M27</f>
        <v>0</v>
      </c>
      <c r="BD27" s="292">
        <f>施設資源化量内訳!N27</f>
        <v>4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46</v>
      </c>
      <c r="BO27" s="292">
        <f t="shared" si="3"/>
        <v>137</v>
      </c>
      <c r="BP27" s="292">
        <v>96</v>
      </c>
      <c r="BQ27" s="292">
        <v>0</v>
      </c>
      <c r="BR27" s="292">
        <v>27</v>
      </c>
      <c r="BS27" s="292">
        <v>4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10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320</v>
      </c>
      <c r="E28" s="292">
        <f t="shared" si="6"/>
        <v>217</v>
      </c>
      <c r="F28" s="292">
        <f t="shared" si="7"/>
        <v>0</v>
      </c>
      <c r="G28" s="292">
        <f t="shared" si="8"/>
        <v>0</v>
      </c>
      <c r="H28" s="292">
        <f t="shared" si="9"/>
        <v>80</v>
      </c>
      <c r="I28" s="292">
        <f t="shared" si="10"/>
        <v>4</v>
      </c>
      <c r="J28" s="292">
        <f t="shared" si="11"/>
        <v>9</v>
      </c>
      <c r="K28" s="292">
        <f t="shared" si="12"/>
        <v>0</v>
      </c>
      <c r="L28" s="292">
        <f t="shared" si="13"/>
        <v>0</v>
      </c>
      <c r="M28" s="292">
        <f t="shared" si="14"/>
        <v>0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10</v>
      </c>
      <c r="Y28" s="292">
        <f t="shared" si="1"/>
        <v>179</v>
      </c>
      <c r="Z28" s="292">
        <v>168</v>
      </c>
      <c r="AA28" s="292">
        <v>0</v>
      </c>
      <c r="AB28" s="292">
        <v>0</v>
      </c>
      <c r="AC28" s="292">
        <v>0</v>
      </c>
      <c r="AD28" s="292">
        <v>2</v>
      </c>
      <c r="AE28" s="292">
        <v>9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0</v>
      </c>
      <c r="AT28" s="292">
        <f>施設資源化量内訳!D28</f>
        <v>85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75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</v>
      </c>
      <c r="BO28" s="292">
        <f t="shared" si="3"/>
        <v>56</v>
      </c>
      <c r="BP28" s="292">
        <v>49</v>
      </c>
      <c r="BQ28" s="292">
        <v>0</v>
      </c>
      <c r="BR28" s="292">
        <v>0</v>
      </c>
      <c r="BS28" s="292">
        <v>5</v>
      </c>
      <c r="BT28" s="292">
        <v>2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5"/>
        <v>389</v>
      </c>
      <c r="E29" s="292">
        <f t="shared" si="6"/>
        <v>245</v>
      </c>
      <c r="F29" s="292">
        <f t="shared" si="7"/>
        <v>1</v>
      </c>
      <c r="G29" s="292">
        <f t="shared" si="8"/>
        <v>0</v>
      </c>
      <c r="H29" s="292">
        <f t="shared" si="9"/>
        <v>114</v>
      </c>
      <c r="I29" s="292">
        <f t="shared" si="10"/>
        <v>3</v>
      </c>
      <c r="J29" s="292">
        <f t="shared" si="11"/>
        <v>11</v>
      </c>
      <c r="K29" s="292">
        <f t="shared" si="12"/>
        <v>0</v>
      </c>
      <c r="L29" s="292">
        <f t="shared" si="13"/>
        <v>0</v>
      </c>
      <c r="M29" s="292">
        <f t="shared" si="14"/>
        <v>0</v>
      </c>
      <c r="N29" s="292">
        <f t="shared" si="15"/>
        <v>0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15</v>
      </c>
      <c r="Y29" s="292">
        <f t="shared" si="1"/>
        <v>260</v>
      </c>
      <c r="Z29" s="292">
        <v>245</v>
      </c>
      <c r="AA29" s="292">
        <v>1</v>
      </c>
      <c r="AB29" s="292">
        <v>0</v>
      </c>
      <c r="AC29" s="292">
        <v>0</v>
      </c>
      <c r="AD29" s="292">
        <v>3</v>
      </c>
      <c r="AE29" s="292">
        <v>11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0</v>
      </c>
      <c r="AT29" s="292">
        <f>施設資源化量内訳!D29</f>
        <v>129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114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15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5"/>
        <v>641</v>
      </c>
      <c r="E30" s="292">
        <f t="shared" si="6"/>
        <v>278</v>
      </c>
      <c r="F30" s="292">
        <f t="shared" si="7"/>
        <v>0</v>
      </c>
      <c r="G30" s="292">
        <f t="shared" si="8"/>
        <v>0</v>
      </c>
      <c r="H30" s="292">
        <f t="shared" si="9"/>
        <v>115</v>
      </c>
      <c r="I30" s="292">
        <f t="shared" si="10"/>
        <v>149</v>
      </c>
      <c r="J30" s="292">
        <f t="shared" si="11"/>
        <v>84</v>
      </c>
      <c r="K30" s="292">
        <f t="shared" si="12"/>
        <v>0</v>
      </c>
      <c r="L30" s="292">
        <f t="shared" si="13"/>
        <v>0</v>
      </c>
      <c r="M30" s="292">
        <f t="shared" si="14"/>
        <v>0</v>
      </c>
      <c r="N30" s="292">
        <f t="shared" si="15"/>
        <v>0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15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561</v>
      </c>
      <c r="AU30" s="292">
        <f>施設資源化量内訳!E30</f>
        <v>198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115</v>
      </c>
      <c r="AY30" s="292">
        <f>施設資源化量内訳!I30</f>
        <v>149</v>
      </c>
      <c r="AZ30" s="292">
        <f>施設資源化量内訳!J30</f>
        <v>84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15</v>
      </c>
      <c r="BO30" s="292">
        <f t="shared" si="3"/>
        <v>80</v>
      </c>
      <c r="BP30" s="292">
        <v>80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5"/>
        <v>139</v>
      </c>
      <c r="E31" s="292">
        <f t="shared" si="6"/>
        <v>42</v>
      </c>
      <c r="F31" s="292">
        <f t="shared" si="7"/>
        <v>0</v>
      </c>
      <c r="G31" s="292">
        <f t="shared" si="8"/>
        <v>19</v>
      </c>
      <c r="H31" s="292">
        <f t="shared" si="9"/>
        <v>24</v>
      </c>
      <c r="I31" s="292">
        <f t="shared" si="10"/>
        <v>27</v>
      </c>
      <c r="J31" s="292">
        <f t="shared" si="11"/>
        <v>7</v>
      </c>
      <c r="K31" s="292">
        <f t="shared" si="12"/>
        <v>0</v>
      </c>
      <c r="L31" s="292">
        <f t="shared" si="13"/>
        <v>12</v>
      </c>
      <c r="M31" s="292">
        <f t="shared" si="14"/>
        <v>0</v>
      </c>
      <c r="N31" s="292">
        <f t="shared" si="15"/>
        <v>1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7</v>
      </c>
      <c r="Y31" s="292">
        <f t="shared" si="1"/>
        <v>45</v>
      </c>
      <c r="Z31" s="292">
        <v>32</v>
      </c>
      <c r="AA31" s="292">
        <v>0</v>
      </c>
      <c r="AB31" s="292">
        <v>13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77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24</v>
      </c>
      <c r="AY31" s="292">
        <f>施設資源化量内訳!I31</f>
        <v>26</v>
      </c>
      <c r="AZ31" s="292">
        <f>施設資源化量内訳!J31</f>
        <v>7</v>
      </c>
      <c r="BA31" s="292">
        <f>施設資源化量内訳!K31</f>
        <v>0</v>
      </c>
      <c r="BB31" s="292">
        <f>施設資源化量内訳!L31</f>
        <v>12</v>
      </c>
      <c r="BC31" s="292">
        <f>施設資源化量内訳!M31</f>
        <v>0</v>
      </c>
      <c r="BD31" s="292">
        <f>施設資源化量内訳!N31</f>
        <v>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7</v>
      </c>
      <c r="BO31" s="292">
        <f t="shared" si="3"/>
        <v>17</v>
      </c>
      <c r="BP31" s="292">
        <v>10</v>
      </c>
      <c r="BQ31" s="292">
        <v>0</v>
      </c>
      <c r="BR31" s="292">
        <v>6</v>
      </c>
      <c r="BS31" s="292">
        <v>0</v>
      </c>
      <c r="BT31" s="292">
        <v>1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5"/>
        <v>613</v>
      </c>
      <c r="E32" s="292">
        <f t="shared" si="6"/>
        <v>186</v>
      </c>
      <c r="F32" s="292">
        <f t="shared" si="7"/>
        <v>2</v>
      </c>
      <c r="G32" s="292">
        <f t="shared" si="8"/>
        <v>73</v>
      </c>
      <c r="H32" s="292">
        <f t="shared" si="9"/>
        <v>117</v>
      </c>
      <c r="I32" s="292">
        <f t="shared" si="10"/>
        <v>115</v>
      </c>
      <c r="J32" s="292">
        <f t="shared" si="11"/>
        <v>29</v>
      </c>
      <c r="K32" s="292">
        <f t="shared" si="12"/>
        <v>0</v>
      </c>
      <c r="L32" s="292">
        <f t="shared" si="13"/>
        <v>54</v>
      </c>
      <c r="M32" s="292">
        <f t="shared" si="14"/>
        <v>0</v>
      </c>
      <c r="N32" s="292">
        <f t="shared" si="15"/>
        <v>3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34</v>
      </c>
      <c r="Y32" s="292">
        <f t="shared" si="1"/>
        <v>199</v>
      </c>
      <c r="Z32" s="292">
        <v>138</v>
      </c>
      <c r="AA32" s="292">
        <v>1</v>
      </c>
      <c r="AB32" s="292">
        <v>60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349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116</v>
      </c>
      <c r="AY32" s="292">
        <f>施設資源化量内訳!I32</f>
        <v>113</v>
      </c>
      <c r="AZ32" s="292">
        <f>施設資源化量内訳!J32</f>
        <v>29</v>
      </c>
      <c r="BA32" s="292">
        <f>施設資源化量内訳!K32</f>
        <v>0</v>
      </c>
      <c r="BB32" s="292">
        <f>施設資源化量内訳!L32</f>
        <v>54</v>
      </c>
      <c r="BC32" s="292">
        <f>施設資源化量内訳!M32</f>
        <v>0</v>
      </c>
      <c r="BD32" s="292">
        <f>施設資源化量内訳!N32</f>
        <v>3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34</v>
      </c>
      <c r="BO32" s="292">
        <f t="shared" si="3"/>
        <v>65</v>
      </c>
      <c r="BP32" s="292">
        <v>48</v>
      </c>
      <c r="BQ32" s="292">
        <v>1</v>
      </c>
      <c r="BR32" s="292">
        <v>13</v>
      </c>
      <c r="BS32" s="292">
        <v>1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5"/>
        <v>234</v>
      </c>
      <c r="E33" s="292">
        <f t="shared" si="6"/>
        <v>96</v>
      </c>
      <c r="F33" s="292">
        <f t="shared" si="7"/>
        <v>1</v>
      </c>
      <c r="G33" s="292">
        <f t="shared" si="8"/>
        <v>0</v>
      </c>
      <c r="H33" s="292">
        <f t="shared" si="9"/>
        <v>31</v>
      </c>
      <c r="I33" s="292">
        <f t="shared" si="10"/>
        <v>46</v>
      </c>
      <c r="J33" s="292">
        <f t="shared" si="11"/>
        <v>5</v>
      </c>
      <c r="K33" s="292">
        <f t="shared" si="12"/>
        <v>0</v>
      </c>
      <c r="L33" s="292">
        <f t="shared" si="13"/>
        <v>0</v>
      </c>
      <c r="M33" s="292">
        <f t="shared" si="14"/>
        <v>0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55</v>
      </c>
      <c r="Y33" s="292">
        <f t="shared" si="1"/>
        <v>151</v>
      </c>
      <c r="Z33" s="292">
        <v>96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55</v>
      </c>
      <c r="AT33" s="292">
        <f>施設資源化量内訳!D33</f>
        <v>83</v>
      </c>
      <c r="AU33" s="292">
        <f>施設資源化量内訳!E33</f>
        <v>0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31</v>
      </c>
      <c r="AY33" s="292">
        <f>施設資源化量内訳!I33</f>
        <v>46</v>
      </c>
      <c r="AZ33" s="292">
        <f>施設資源化量内訳!J33</f>
        <v>5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5"/>
        <v>149</v>
      </c>
      <c r="E34" s="292">
        <f t="shared" si="6"/>
        <v>83</v>
      </c>
      <c r="F34" s="292">
        <f t="shared" si="7"/>
        <v>1</v>
      </c>
      <c r="G34" s="292">
        <f t="shared" si="8"/>
        <v>0</v>
      </c>
      <c r="H34" s="292">
        <f t="shared" si="9"/>
        <v>9</v>
      </c>
      <c r="I34" s="292">
        <f t="shared" si="10"/>
        <v>39</v>
      </c>
      <c r="J34" s="292">
        <f t="shared" si="11"/>
        <v>11</v>
      </c>
      <c r="K34" s="292">
        <f t="shared" si="12"/>
        <v>5</v>
      </c>
      <c r="L34" s="292">
        <f t="shared" si="13"/>
        <v>0</v>
      </c>
      <c r="M34" s="292">
        <f t="shared" si="14"/>
        <v>0</v>
      </c>
      <c r="N34" s="292">
        <f t="shared" si="15"/>
        <v>1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149</v>
      </c>
      <c r="Z34" s="292">
        <v>83</v>
      </c>
      <c r="AA34" s="292">
        <v>1</v>
      </c>
      <c r="AB34" s="292">
        <v>0</v>
      </c>
      <c r="AC34" s="292">
        <v>9</v>
      </c>
      <c r="AD34" s="292">
        <v>39</v>
      </c>
      <c r="AE34" s="292">
        <v>11</v>
      </c>
      <c r="AF34" s="292">
        <v>5</v>
      </c>
      <c r="AG34" s="292">
        <v>0</v>
      </c>
      <c r="AH34" s="292">
        <v>0</v>
      </c>
      <c r="AI34" s="295">
        <v>1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0</v>
      </c>
      <c r="AT34" s="292">
        <f>施設資源化量内訳!D34</f>
        <v>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771</v>
      </c>
    </row>
    <row r="35" spans="1:88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5"/>
        <v>326</v>
      </c>
      <c r="E35" s="292">
        <f t="shared" si="6"/>
        <v>203</v>
      </c>
      <c r="F35" s="292">
        <f t="shared" si="7"/>
        <v>7</v>
      </c>
      <c r="G35" s="292">
        <f t="shared" si="8"/>
        <v>0</v>
      </c>
      <c r="H35" s="292">
        <f t="shared" si="9"/>
        <v>24</v>
      </c>
      <c r="I35" s="292">
        <f t="shared" si="10"/>
        <v>57</v>
      </c>
      <c r="J35" s="292">
        <f t="shared" si="11"/>
        <v>26</v>
      </c>
      <c r="K35" s="292">
        <f t="shared" si="12"/>
        <v>1</v>
      </c>
      <c r="L35" s="292">
        <f t="shared" si="13"/>
        <v>8</v>
      </c>
      <c r="M35" s="292">
        <f t="shared" si="14"/>
        <v>0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0</v>
      </c>
      <c r="AT35" s="292">
        <f>施設資源化量内訳!D35</f>
        <v>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326</v>
      </c>
      <c r="BP35" s="292">
        <v>203</v>
      </c>
      <c r="BQ35" s="292">
        <v>7</v>
      </c>
      <c r="BR35" s="292">
        <v>0</v>
      </c>
      <c r="BS35" s="292">
        <v>24</v>
      </c>
      <c r="BT35" s="292">
        <v>57</v>
      </c>
      <c r="BU35" s="292">
        <v>26</v>
      </c>
      <c r="BV35" s="292">
        <v>1</v>
      </c>
      <c r="BW35" s="292">
        <v>8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771</v>
      </c>
    </row>
    <row r="36" spans="1:88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5"/>
        <v>3677</v>
      </c>
      <c r="E36" s="292">
        <f t="shared" si="6"/>
        <v>413</v>
      </c>
      <c r="F36" s="292">
        <f t="shared" si="7"/>
        <v>2</v>
      </c>
      <c r="G36" s="292">
        <f t="shared" si="8"/>
        <v>0</v>
      </c>
      <c r="H36" s="292">
        <f t="shared" si="9"/>
        <v>154</v>
      </c>
      <c r="I36" s="292">
        <f t="shared" si="10"/>
        <v>165</v>
      </c>
      <c r="J36" s="292">
        <f t="shared" si="11"/>
        <v>47</v>
      </c>
      <c r="K36" s="292">
        <f t="shared" si="12"/>
        <v>0</v>
      </c>
      <c r="L36" s="292">
        <f t="shared" si="13"/>
        <v>0</v>
      </c>
      <c r="M36" s="292">
        <f t="shared" si="14"/>
        <v>0</v>
      </c>
      <c r="N36" s="292">
        <f t="shared" si="15"/>
        <v>72</v>
      </c>
      <c r="O36" s="292">
        <f t="shared" si="16"/>
        <v>181</v>
      </c>
      <c r="P36" s="292">
        <f t="shared" si="17"/>
        <v>0</v>
      </c>
      <c r="Q36" s="292">
        <f t="shared" si="18"/>
        <v>0</v>
      </c>
      <c r="R36" s="292">
        <f t="shared" si="19"/>
        <v>2568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75</v>
      </c>
      <c r="Y36" s="292">
        <f t="shared" si="1"/>
        <v>349</v>
      </c>
      <c r="Z36" s="292">
        <v>347</v>
      </c>
      <c r="AA36" s="292">
        <v>2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0</v>
      </c>
      <c r="AS36" s="292">
        <v>0</v>
      </c>
      <c r="AT36" s="292">
        <f>施設資源化量内訳!D36</f>
        <v>3246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146</v>
      </c>
      <c r="AY36" s="292">
        <f>施設資源化量内訳!I36</f>
        <v>165</v>
      </c>
      <c r="AZ36" s="292">
        <f>施設資源化量内訳!J36</f>
        <v>39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72</v>
      </c>
      <c r="BE36" s="292">
        <f>施設資源化量内訳!O36</f>
        <v>181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2568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75</v>
      </c>
      <c r="BO36" s="292">
        <f t="shared" si="3"/>
        <v>82</v>
      </c>
      <c r="BP36" s="292">
        <v>66</v>
      </c>
      <c r="BQ36" s="292">
        <v>0</v>
      </c>
      <c r="BR36" s="292">
        <v>0</v>
      </c>
      <c r="BS36" s="292">
        <v>8</v>
      </c>
      <c r="BT36" s="292">
        <v>0</v>
      </c>
      <c r="BU36" s="292">
        <v>8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771</v>
      </c>
    </row>
    <row r="37" spans="1:88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5"/>
        <v>2420</v>
      </c>
      <c r="E37" s="292">
        <f t="shared" si="6"/>
        <v>950</v>
      </c>
      <c r="F37" s="292">
        <f t="shared" si="7"/>
        <v>4</v>
      </c>
      <c r="G37" s="292">
        <f t="shared" si="8"/>
        <v>48</v>
      </c>
      <c r="H37" s="292">
        <f t="shared" si="9"/>
        <v>259</v>
      </c>
      <c r="I37" s="292">
        <f t="shared" si="10"/>
        <v>236</v>
      </c>
      <c r="J37" s="292">
        <f t="shared" si="11"/>
        <v>94</v>
      </c>
      <c r="K37" s="292">
        <f t="shared" si="12"/>
        <v>2</v>
      </c>
      <c r="L37" s="292">
        <f t="shared" si="13"/>
        <v>0</v>
      </c>
      <c r="M37" s="292">
        <f t="shared" si="14"/>
        <v>0</v>
      </c>
      <c r="N37" s="292">
        <f t="shared" si="15"/>
        <v>42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51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734</v>
      </c>
      <c r="Y37" s="292">
        <f t="shared" si="1"/>
        <v>334</v>
      </c>
      <c r="Z37" s="292">
        <v>218</v>
      </c>
      <c r="AA37" s="292">
        <v>0</v>
      </c>
      <c r="AB37" s="292">
        <v>20</v>
      </c>
      <c r="AC37" s="292">
        <v>0</v>
      </c>
      <c r="AD37" s="292">
        <v>0</v>
      </c>
      <c r="AE37" s="292">
        <v>94</v>
      </c>
      <c r="AF37" s="292">
        <v>2</v>
      </c>
      <c r="AG37" s="292">
        <v>0</v>
      </c>
      <c r="AH37" s="292">
        <v>0</v>
      </c>
      <c r="AI37" s="295">
        <v>0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0</v>
      </c>
      <c r="AS37" s="292">
        <v>0</v>
      </c>
      <c r="AT37" s="292">
        <f>施設資源化量内訳!D37</f>
        <v>1361</v>
      </c>
      <c r="AU37" s="292">
        <f>施設資源化量内訳!E37</f>
        <v>42</v>
      </c>
      <c r="AV37" s="292">
        <f>施設資源化量内訳!F37</f>
        <v>1</v>
      </c>
      <c r="AW37" s="292">
        <f>施設資源化量内訳!G37</f>
        <v>5</v>
      </c>
      <c r="AX37" s="292">
        <f>施設資源化量内訳!H37</f>
        <v>254</v>
      </c>
      <c r="AY37" s="292">
        <f>施設資源化量内訳!I37</f>
        <v>234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40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51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734</v>
      </c>
      <c r="BO37" s="292">
        <f t="shared" si="3"/>
        <v>725</v>
      </c>
      <c r="BP37" s="292">
        <v>690</v>
      </c>
      <c r="BQ37" s="292">
        <v>3</v>
      </c>
      <c r="BR37" s="292">
        <v>23</v>
      </c>
      <c r="BS37" s="292">
        <v>5</v>
      </c>
      <c r="BT37" s="292">
        <v>2</v>
      </c>
      <c r="BU37" s="292">
        <v>0</v>
      </c>
      <c r="BV37" s="292">
        <v>0</v>
      </c>
      <c r="BW37" s="292">
        <v>0</v>
      </c>
      <c r="BX37" s="292">
        <v>0</v>
      </c>
      <c r="BY37" s="292">
        <v>2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771</v>
      </c>
    </row>
    <row r="38" spans="1:88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5"/>
        <v>852</v>
      </c>
      <c r="E38" s="292">
        <f t="shared" si="6"/>
        <v>291</v>
      </c>
      <c r="F38" s="292">
        <f t="shared" si="7"/>
        <v>0</v>
      </c>
      <c r="G38" s="292">
        <f t="shared" si="8"/>
        <v>0</v>
      </c>
      <c r="H38" s="292">
        <f t="shared" si="9"/>
        <v>100</v>
      </c>
      <c r="I38" s="292">
        <f t="shared" si="10"/>
        <v>117</v>
      </c>
      <c r="J38" s="292">
        <f t="shared" si="11"/>
        <v>29</v>
      </c>
      <c r="K38" s="292">
        <f t="shared" si="12"/>
        <v>0</v>
      </c>
      <c r="L38" s="292">
        <f t="shared" si="13"/>
        <v>77</v>
      </c>
      <c r="M38" s="292">
        <f t="shared" si="14"/>
        <v>30</v>
      </c>
      <c r="N38" s="292">
        <f t="shared" si="15"/>
        <v>26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1</v>
      </c>
      <c r="X38" s="292">
        <f t="shared" si="25"/>
        <v>181</v>
      </c>
      <c r="Y38" s="292">
        <f t="shared" si="1"/>
        <v>253</v>
      </c>
      <c r="Z38" s="292">
        <v>136</v>
      </c>
      <c r="AA38" s="292">
        <v>0</v>
      </c>
      <c r="AB38" s="292">
        <v>0</v>
      </c>
      <c r="AC38" s="292">
        <v>0</v>
      </c>
      <c r="AD38" s="292">
        <v>0</v>
      </c>
      <c r="AE38" s="292">
        <v>29</v>
      </c>
      <c r="AF38" s="292">
        <v>0</v>
      </c>
      <c r="AG38" s="292">
        <v>77</v>
      </c>
      <c r="AH38" s="292">
        <v>3</v>
      </c>
      <c r="AI38" s="295">
        <v>0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1</v>
      </c>
      <c r="AS38" s="292">
        <v>7</v>
      </c>
      <c r="AT38" s="292">
        <f>施設資源化量内訳!D38</f>
        <v>447</v>
      </c>
      <c r="AU38" s="292">
        <f>施設資源化量内訳!E38</f>
        <v>11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92</v>
      </c>
      <c r="AY38" s="292">
        <f>施設資源化量内訳!I38</f>
        <v>117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27</v>
      </c>
      <c r="BD38" s="292">
        <f>施設資源化量内訳!N38</f>
        <v>26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174</v>
      </c>
      <c r="BO38" s="292">
        <f t="shared" si="3"/>
        <v>152</v>
      </c>
      <c r="BP38" s="292">
        <v>144</v>
      </c>
      <c r="BQ38" s="292">
        <v>0</v>
      </c>
      <c r="BR38" s="292">
        <v>0</v>
      </c>
      <c r="BS38" s="292">
        <v>8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771</v>
      </c>
    </row>
    <row r="39" spans="1:88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5"/>
        <v>931</v>
      </c>
      <c r="E39" s="292">
        <f t="shared" si="6"/>
        <v>360</v>
      </c>
      <c r="F39" s="292">
        <f t="shared" si="7"/>
        <v>3</v>
      </c>
      <c r="G39" s="292">
        <f t="shared" si="8"/>
        <v>85</v>
      </c>
      <c r="H39" s="292">
        <f t="shared" si="9"/>
        <v>92</v>
      </c>
      <c r="I39" s="292">
        <f t="shared" si="10"/>
        <v>58</v>
      </c>
      <c r="J39" s="292">
        <f t="shared" si="11"/>
        <v>30</v>
      </c>
      <c r="K39" s="292">
        <f t="shared" si="12"/>
        <v>1</v>
      </c>
      <c r="L39" s="292">
        <f t="shared" si="13"/>
        <v>45</v>
      </c>
      <c r="M39" s="292">
        <f t="shared" si="14"/>
        <v>43</v>
      </c>
      <c r="N39" s="292">
        <f t="shared" si="15"/>
        <v>55</v>
      </c>
      <c r="O39" s="292">
        <f t="shared" si="16"/>
        <v>1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2</v>
      </c>
      <c r="X39" s="292">
        <f t="shared" si="25"/>
        <v>156</v>
      </c>
      <c r="Y39" s="292">
        <f t="shared" si="1"/>
        <v>598</v>
      </c>
      <c r="Z39" s="292">
        <v>200</v>
      </c>
      <c r="AA39" s="292">
        <v>2</v>
      </c>
      <c r="AB39" s="292">
        <v>57</v>
      </c>
      <c r="AC39" s="292">
        <v>72</v>
      </c>
      <c r="AD39" s="292">
        <v>58</v>
      </c>
      <c r="AE39" s="292">
        <v>30</v>
      </c>
      <c r="AF39" s="292">
        <v>1</v>
      </c>
      <c r="AG39" s="292">
        <v>45</v>
      </c>
      <c r="AH39" s="292">
        <v>43</v>
      </c>
      <c r="AI39" s="295">
        <v>55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2</v>
      </c>
      <c r="AS39" s="292">
        <v>33</v>
      </c>
      <c r="AT39" s="292">
        <f>施設資源化量内訳!D39</f>
        <v>144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1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123</v>
      </c>
      <c r="BO39" s="292">
        <f t="shared" si="3"/>
        <v>189</v>
      </c>
      <c r="BP39" s="292">
        <v>160</v>
      </c>
      <c r="BQ39" s="292">
        <v>1</v>
      </c>
      <c r="BR39" s="292">
        <v>28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771</v>
      </c>
    </row>
    <row r="40" spans="1:88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5"/>
        <v>654</v>
      </c>
      <c r="E40" s="292">
        <f t="shared" si="6"/>
        <v>198</v>
      </c>
      <c r="F40" s="292">
        <f t="shared" si="7"/>
        <v>7</v>
      </c>
      <c r="G40" s="292">
        <f t="shared" si="8"/>
        <v>0</v>
      </c>
      <c r="H40" s="292">
        <f t="shared" si="9"/>
        <v>84</v>
      </c>
      <c r="I40" s="292">
        <f t="shared" si="10"/>
        <v>69</v>
      </c>
      <c r="J40" s="292">
        <f t="shared" si="11"/>
        <v>21</v>
      </c>
      <c r="K40" s="292">
        <f t="shared" si="12"/>
        <v>0</v>
      </c>
      <c r="L40" s="292">
        <f t="shared" si="13"/>
        <v>20</v>
      </c>
      <c r="M40" s="292">
        <f t="shared" si="14"/>
        <v>4</v>
      </c>
      <c r="N40" s="292">
        <f t="shared" si="15"/>
        <v>11</v>
      </c>
      <c r="O40" s="292">
        <f t="shared" si="16"/>
        <v>0</v>
      </c>
      <c r="P40" s="292">
        <f t="shared" si="17"/>
        <v>28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2</v>
      </c>
      <c r="X40" s="292">
        <f t="shared" si="25"/>
        <v>210</v>
      </c>
      <c r="Y40" s="292">
        <f t="shared" si="1"/>
        <v>442</v>
      </c>
      <c r="Z40" s="292">
        <v>198</v>
      </c>
      <c r="AA40" s="292">
        <v>5</v>
      </c>
      <c r="AB40" s="292">
        <v>0</v>
      </c>
      <c r="AC40" s="292">
        <v>4</v>
      </c>
      <c r="AD40" s="292">
        <v>12</v>
      </c>
      <c r="AE40" s="292">
        <v>0</v>
      </c>
      <c r="AF40" s="292">
        <v>0</v>
      </c>
      <c r="AG40" s="292">
        <v>0</v>
      </c>
      <c r="AH40" s="292">
        <v>4</v>
      </c>
      <c r="AI40" s="295">
        <v>11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2</v>
      </c>
      <c r="AS40" s="292">
        <v>206</v>
      </c>
      <c r="AT40" s="292">
        <f>施設資源化量内訳!D40</f>
        <v>212</v>
      </c>
      <c r="AU40" s="292">
        <f>施設資源化量内訳!E40</f>
        <v>0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80</v>
      </c>
      <c r="AY40" s="292">
        <f>施設資源化量内訳!I40</f>
        <v>57</v>
      </c>
      <c r="AZ40" s="292">
        <f>施設資源化量内訳!J40</f>
        <v>21</v>
      </c>
      <c r="BA40" s="292">
        <f>施設資源化量内訳!K40</f>
        <v>0</v>
      </c>
      <c r="BB40" s="292">
        <f>施設資源化量内訳!L40</f>
        <v>20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28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5"/>
        <v>1678</v>
      </c>
      <c r="E41" s="292">
        <f t="shared" si="6"/>
        <v>541</v>
      </c>
      <c r="F41" s="292">
        <f t="shared" si="7"/>
        <v>7</v>
      </c>
      <c r="G41" s="292">
        <f t="shared" si="8"/>
        <v>0</v>
      </c>
      <c r="H41" s="292">
        <f t="shared" si="9"/>
        <v>292</v>
      </c>
      <c r="I41" s="292">
        <f t="shared" si="10"/>
        <v>207</v>
      </c>
      <c r="J41" s="292">
        <f t="shared" si="11"/>
        <v>75</v>
      </c>
      <c r="K41" s="292">
        <f t="shared" si="12"/>
        <v>1</v>
      </c>
      <c r="L41" s="292">
        <f t="shared" si="13"/>
        <v>72</v>
      </c>
      <c r="M41" s="292">
        <f t="shared" si="14"/>
        <v>2</v>
      </c>
      <c r="N41" s="292">
        <f t="shared" si="15"/>
        <v>0</v>
      </c>
      <c r="O41" s="292">
        <f t="shared" si="16"/>
        <v>0</v>
      </c>
      <c r="P41" s="292">
        <f t="shared" si="17"/>
        <v>0</v>
      </c>
      <c r="Q41" s="292">
        <f t="shared" si="18"/>
        <v>0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481</v>
      </c>
      <c r="Y41" s="292">
        <f t="shared" si="1"/>
        <v>705</v>
      </c>
      <c r="Z41" s="292">
        <v>237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2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466</v>
      </c>
      <c r="AT41" s="292">
        <f>施設資源化量内訳!D41</f>
        <v>661</v>
      </c>
      <c r="AU41" s="292">
        <f>施設資源化量内訳!E41</f>
        <v>0</v>
      </c>
      <c r="AV41" s="292">
        <f>施設資源化量内訳!F41</f>
        <v>7</v>
      </c>
      <c r="AW41" s="292">
        <f>施設資源化量内訳!G41</f>
        <v>0</v>
      </c>
      <c r="AX41" s="292">
        <f>施設資源化量内訳!H41</f>
        <v>286</v>
      </c>
      <c r="AY41" s="292">
        <f>施設資源化量内訳!I41</f>
        <v>205</v>
      </c>
      <c r="AZ41" s="292">
        <f>施設資源化量内訳!J41</f>
        <v>75</v>
      </c>
      <c r="BA41" s="292">
        <f>施設資源化量内訳!K41</f>
        <v>1</v>
      </c>
      <c r="BB41" s="292">
        <f>施設資源化量内訳!L41</f>
        <v>72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15</v>
      </c>
      <c r="BO41" s="292">
        <f t="shared" si="3"/>
        <v>312</v>
      </c>
      <c r="BP41" s="292">
        <v>304</v>
      </c>
      <c r="BQ41" s="292">
        <v>0</v>
      </c>
      <c r="BR41" s="292">
        <v>0</v>
      </c>
      <c r="BS41" s="292">
        <v>6</v>
      </c>
      <c r="BT41" s="292">
        <v>2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5"/>
        <v>1205</v>
      </c>
      <c r="E42" s="292">
        <f t="shared" si="6"/>
        <v>236</v>
      </c>
      <c r="F42" s="292">
        <f t="shared" si="7"/>
        <v>4</v>
      </c>
      <c r="G42" s="292">
        <f t="shared" si="8"/>
        <v>0</v>
      </c>
      <c r="H42" s="292">
        <f t="shared" si="9"/>
        <v>191</v>
      </c>
      <c r="I42" s="292">
        <f t="shared" si="10"/>
        <v>132</v>
      </c>
      <c r="J42" s="292">
        <f t="shared" si="11"/>
        <v>48</v>
      </c>
      <c r="K42" s="292">
        <f t="shared" si="12"/>
        <v>0</v>
      </c>
      <c r="L42" s="292">
        <f t="shared" si="13"/>
        <v>46</v>
      </c>
      <c r="M42" s="292">
        <f t="shared" si="14"/>
        <v>2</v>
      </c>
      <c r="N42" s="292">
        <f t="shared" si="15"/>
        <v>3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1</v>
      </c>
      <c r="X42" s="292">
        <f t="shared" si="25"/>
        <v>542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1173</v>
      </c>
      <c r="AU42" s="292">
        <f>施設資源化量内訳!E42</f>
        <v>205</v>
      </c>
      <c r="AV42" s="292">
        <f>施設資源化量内訳!F42</f>
        <v>4</v>
      </c>
      <c r="AW42" s="292">
        <f>施設資源化量内訳!G42</f>
        <v>0</v>
      </c>
      <c r="AX42" s="292">
        <f>施設資源化量内訳!H42</f>
        <v>190</v>
      </c>
      <c r="AY42" s="292">
        <f>施設資源化量内訳!I42</f>
        <v>132</v>
      </c>
      <c r="AZ42" s="292">
        <f>施設資源化量内訳!J42</f>
        <v>48</v>
      </c>
      <c r="BA42" s="292">
        <f>施設資源化量内訳!K42</f>
        <v>0</v>
      </c>
      <c r="BB42" s="292">
        <f>施設資源化量内訳!L42</f>
        <v>46</v>
      </c>
      <c r="BC42" s="292">
        <f>施設資源化量内訳!M42</f>
        <v>2</v>
      </c>
      <c r="BD42" s="292">
        <f>施設資源化量内訳!N42</f>
        <v>3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1</v>
      </c>
      <c r="BN42" s="292">
        <f>施設資源化量内訳!X42</f>
        <v>542</v>
      </c>
      <c r="BO42" s="292">
        <f t="shared" si="3"/>
        <v>32</v>
      </c>
      <c r="BP42" s="292">
        <v>31</v>
      </c>
      <c r="BQ42" s="292">
        <v>0</v>
      </c>
      <c r="BR42" s="292">
        <v>0</v>
      </c>
      <c r="BS42" s="292">
        <v>1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 x14ac:dyDescent="0.15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SUM(Y7,AT7,BO7,CJ7,DE7,DZ7,EU7)</f>
        <v>51391</v>
      </c>
      <c r="E7" s="306">
        <f t="shared" si="0"/>
        <v>1868</v>
      </c>
      <c r="F7" s="306">
        <f t="shared" si="0"/>
        <v>95</v>
      </c>
      <c r="G7" s="306">
        <f t="shared" si="0"/>
        <v>5</v>
      </c>
      <c r="H7" s="306">
        <f t="shared" si="0"/>
        <v>13239</v>
      </c>
      <c r="I7" s="306">
        <f t="shared" si="0"/>
        <v>9007</v>
      </c>
      <c r="J7" s="306">
        <f t="shared" si="0"/>
        <v>3281</v>
      </c>
      <c r="K7" s="306">
        <f t="shared" si="0"/>
        <v>26</v>
      </c>
      <c r="L7" s="306">
        <f t="shared" si="0"/>
        <v>3584</v>
      </c>
      <c r="M7" s="306">
        <f t="shared" si="0"/>
        <v>664</v>
      </c>
      <c r="N7" s="306">
        <f t="shared" si="0"/>
        <v>174</v>
      </c>
      <c r="O7" s="306">
        <f t="shared" si="0"/>
        <v>236</v>
      </c>
      <c r="P7" s="306">
        <f t="shared" si="0"/>
        <v>28</v>
      </c>
      <c r="Q7" s="306">
        <f t="shared" si="0"/>
        <v>2932</v>
      </c>
      <c r="R7" s="306">
        <f t="shared" si="0"/>
        <v>2724</v>
      </c>
      <c r="S7" s="306">
        <f t="shared" si="0"/>
        <v>0</v>
      </c>
      <c r="T7" s="306">
        <f t="shared" si="0"/>
        <v>6069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7429</v>
      </c>
      <c r="Y7" s="306">
        <f t="shared" ref="Y7:Y42" si="1">SUM(Z7:AS7)</f>
        <v>14211</v>
      </c>
      <c r="Z7" s="306">
        <f t="shared" ref="Z7:AI7" si="2">SUM(Z$8:Z$207)</f>
        <v>387</v>
      </c>
      <c r="AA7" s="306">
        <f t="shared" si="2"/>
        <v>0</v>
      </c>
      <c r="AB7" s="306">
        <f t="shared" si="2"/>
        <v>0</v>
      </c>
      <c r="AC7" s="306">
        <f t="shared" si="2"/>
        <v>2262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1649</v>
      </c>
      <c r="AH7" s="306">
        <f t="shared" si="2"/>
        <v>2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2932</v>
      </c>
      <c r="AM7" s="310" t="s">
        <v>739</v>
      </c>
      <c r="AN7" s="310" t="s">
        <v>739</v>
      </c>
      <c r="AO7" s="306">
        <f>SUM(AO$8:AO$207)</f>
        <v>6069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910</v>
      </c>
      <c r="AT7" s="306">
        <f t="shared" ref="AT7:AT42" si="3">SUM(AU7:BN7)</f>
        <v>14062</v>
      </c>
      <c r="AU7" s="306">
        <f t="shared" ref="AU7:BD7" si="4">SUM(AU$8:AU$207)</f>
        <v>11</v>
      </c>
      <c r="AV7" s="306">
        <f t="shared" si="4"/>
        <v>49</v>
      </c>
      <c r="AW7" s="306">
        <f t="shared" si="4"/>
        <v>0</v>
      </c>
      <c r="AX7" s="306">
        <f t="shared" si="4"/>
        <v>9274</v>
      </c>
      <c r="AY7" s="306">
        <f t="shared" si="4"/>
        <v>2875</v>
      </c>
      <c r="AZ7" s="306">
        <f t="shared" si="4"/>
        <v>587</v>
      </c>
      <c r="BA7" s="306">
        <f t="shared" si="4"/>
        <v>20</v>
      </c>
      <c r="BB7" s="306">
        <f t="shared" si="4"/>
        <v>522</v>
      </c>
      <c r="BC7" s="306">
        <f t="shared" si="4"/>
        <v>27</v>
      </c>
      <c r="BD7" s="306">
        <f t="shared" si="4"/>
        <v>113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584</v>
      </c>
      <c r="BO7" s="306">
        <f t="shared" ref="BO7:BO42" si="5">SUM(BP7:CI7)</f>
        <v>236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236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42" si="7">SUM(CK7:DD7)</f>
        <v>28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28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2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2" si="11">SUM(EA7:ET7)</f>
        <v>2731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2724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7</v>
      </c>
      <c r="ET7" s="306">
        <f>SUM(ET$8:ET$207)</f>
        <v>0</v>
      </c>
      <c r="EU7" s="306">
        <f t="shared" ref="EU7:EU42" si="13">SUM(EV7:FO7)</f>
        <v>20123</v>
      </c>
      <c r="EV7" s="306">
        <f t="shared" ref="EV7:FG7" si="14">SUM(EV$8:EV$207)</f>
        <v>1470</v>
      </c>
      <c r="EW7" s="306">
        <f t="shared" si="14"/>
        <v>46</v>
      </c>
      <c r="EX7" s="306">
        <f t="shared" si="14"/>
        <v>5</v>
      </c>
      <c r="EY7" s="306">
        <f t="shared" si="14"/>
        <v>1703</v>
      </c>
      <c r="EZ7" s="306">
        <f t="shared" si="14"/>
        <v>6132</v>
      </c>
      <c r="FA7" s="306">
        <f t="shared" si="14"/>
        <v>2694</v>
      </c>
      <c r="FB7" s="306">
        <f t="shared" si="14"/>
        <v>6</v>
      </c>
      <c r="FC7" s="306">
        <f t="shared" si="14"/>
        <v>1413</v>
      </c>
      <c r="FD7" s="306">
        <f t="shared" si="14"/>
        <v>635</v>
      </c>
      <c r="FE7" s="306">
        <f t="shared" si="14"/>
        <v>61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23</v>
      </c>
      <c r="FO7" s="306">
        <f>SUM(FO$8:FO$207)</f>
        <v>5935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2" si="15">SUM(Y8,AT8,BO8,CJ8,DE8,DZ8,EU8)</f>
        <v>10480</v>
      </c>
      <c r="E8" s="292">
        <f t="shared" ref="E8:E42" si="16">SUM(Z8,AU8,BP8,CK8,DF8,EA8,EV8)</f>
        <v>0</v>
      </c>
      <c r="F8" s="292">
        <f t="shared" ref="F8:F42" si="17">SUM(AA8,AV8,BQ8,CL8,DG8,EB8,EW8)</f>
        <v>0</v>
      </c>
      <c r="G8" s="292">
        <f t="shared" ref="G8:G42" si="18">SUM(AB8,AW8,BR8,CM8,DH8,EC8,EX8)</f>
        <v>0</v>
      </c>
      <c r="H8" s="292">
        <f t="shared" ref="H8:H42" si="19">SUM(AC8,AX8,BS8,CN8,DI8,ED8,EY8)</f>
        <v>1819</v>
      </c>
      <c r="I8" s="292">
        <f t="shared" ref="I8:I42" si="20">SUM(AD8,AY8,BT8,CO8,DJ8,EE8,EZ8)</f>
        <v>2098</v>
      </c>
      <c r="J8" s="292">
        <f t="shared" ref="J8:J42" si="21">SUM(AE8,AZ8,BU8,CP8,DK8,EF8,FA8)</f>
        <v>891</v>
      </c>
      <c r="K8" s="292">
        <f t="shared" ref="K8:K42" si="22">SUM(AF8,BA8,BV8,CQ8,DL8,EG8,FB8)</f>
        <v>0</v>
      </c>
      <c r="L8" s="292">
        <f t="shared" ref="L8:L42" si="23">SUM(AG8,BB8,BW8,CR8,DM8,EH8,FC8)</f>
        <v>1649</v>
      </c>
      <c r="M8" s="292">
        <f t="shared" ref="M8:M42" si="24">SUM(AH8,BC8,BX8,CS8,DN8,EI8,FD8)</f>
        <v>0</v>
      </c>
      <c r="N8" s="292">
        <f t="shared" ref="N8:N42" si="25">SUM(AI8,BD8,BY8,CT8,DO8,EJ8,FE8)</f>
        <v>0</v>
      </c>
      <c r="O8" s="292">
        <f t="shared" ref="O8:O42" si="26">SUM(AJ8,BE8,BZ8,CU8,DP8,EK8,FF8)</f>
        <v>0</v>
      </c>
      <c r="P8" s="292">
        <f t="shared" ref="P8:P42" si="27">SUM(AK8,BF8,CA8,CV8,DQ8,EL8,FG8)</f>
        <v>0</v>
      </c>
      <c r="Q8" s="292">
        <f t="shared" ref="Q8:Q42" si="28">SUM(AL8,BG8,CB8,CW8,DR8,EM8,FH8)</f>
        <v>0</v>
      </c>
      <c r="R8" s="292">
        <f t="shared" ref="R8:R42" si="29">SUM(AM8,BH8,CC8,CX8,DS8,EN8,FI8)</f>
        <v>0</v>
      </c>
      <c r="S8" s="292">
        <f t="shared" ref="S8:S42" si="30">SUM(AN8,BI8,CD8,CY8,DT8,EO8,FJ8)</f>
        <v>0</v>
      </c>
      <c r="T8" s="292">
        <f t="shared" ref="T8:T42" si="31">SUM(AO8,BJ8,CE8,CZ8,DU8,EP8,FK8)</f>
        <v>2543</v>
      </c>
      <c r="U8" s="292">
        <f t="shared" ref="U8:U42" si="32">SUM(AP8,BK8,CF8,DA8,DV8,EQ8,FL8)</f>
        <v>0</v>
      </c>
      <c r="V8" s="292">
        <f t="shared" ref="V8:V42" si="33">SUM(AQ8,BL8,CG8,DB8,DW8,ER8,FM8)</f>
        <v>0</v>
      </c>
      <c r="W8" s="292">
        <f t="shared" ref="W8:W42" si="34">SUM(AR8,BM8,CH8,DC8,DX8,ES8,FN8)</f>
        <v>0</v>
      </c>
      <c r="X8" s="292">
        <f t="shared" ref="X8:X42" si="35">SUM(AS8,BN8,CI8,DD8,DY8,ET8,FO8)</f>
        <v>1480</v>
      </c>
      <c r="Y8" s="292">
        <f t="shared" si="1"/>
        <v>6111</v>
      </c>
      <c r="Z8" s="292">
        <v>0</v>
      </c>
      <c r="AA8" s="292">
        <v>0</v>
      </c>
      <c r="AB8" s="292">
        <v>0</v>
      </c>
      <c r="AC8" s="292">
        <v>1819</v>
      </c>
      <c r="AD8" s="292">
        <v>0</v>
      </c>
      <c r="AE8" s="292">
        <v>0</v>
      </c>
      <c r="AF8" s="292">
        <v>0</v>
      </c>
      <c r="AG8" s="292">
        <v>1649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0</v>
      </c>
      <c r="AM8" s="295" t="s">
        <v>832</v>
      </c>
      <c r="AN8" s="295" t="s">
        <v>832</v>
      </c>
      <c r="AO8" s="292">
        <v>2543</v>
      </c>
      <c r="AP8" s="295" t="s">
        <v>832</v>
      </c>
      <c r="AQ8" s="292">
        <v>0</v>
      </c>
      <c r="AR8" s="295" t="s">
        <v>832</v>
      </c>
      <c r="AS8" s="292">
        <v>100</v>
      </c>
      <c r="AT8" s="292">
        <f t="shared" si="3"/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 t="shared" si="13"/>
        <v>4369</v>
      </c>
      <c r="EV8" s="292">
        <v>0</v>
      </c>
      <c r="EW8" s="292">
        <v>0</v>
      </c>
      <c r="EX8" s="292">
        <v>0</v>
      </c>
      <c r="EY8" s="292">
        <v>0</v>
      </c>
      <c r="EZ8" s="292">
        <v>2098</v>
      </c>
      <c r="FA8" s="292">
        <v>891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1380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4800</v>
      </c>
      <c r="E9" s="292">
        <f t="shared" si="16"/>
        <v>416</v>
      </c>
      <c r="F9" s="292">
        <f t="shared" si="17"/>
        <v>40</v>
      </c>
      <c r="G9" s="292">
        <f t="shared" si="18"/>
        <v>0</v>
      </c>
      <c r="H9" s="292">
        <f t="shared" si="19"/>
        <v>2294</v>
      </c>
      <c r="I9" s="292">
        <f t="shared" si="20"/>
        <v>1746</v>
      </c>
      <c r="J9" s="292">
        <f t="shared" si="21"/>
        <v>304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0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0</v>
      </c>
      <c r="AT9" s="292">
        <f t="shared" si="3"/>
        <v>2037</v>
      </c>
      <c r="AU9" s="292">
        <v>0</v>
      </c>
      <c r="AV9" s="292">
        <v>0</v>
      </c>
      <c r="AW9" s="292">
        <v>0</v>
      </c>
      <c r="AX9" s="292">
        <v>2037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 t="shared" si="13"/>
        <v>2763</v>
      </c>
      <c r="EV9" s="292">
        <v>416</v>
      </c>
      <c r="EW9" s="292">
        <v>40</v>
      </c>
      <c r="EX9" s="292">
        <v>0</v>
      </c>
      <c r="EY9" s="292">
        <v>257</v>
      </c>
      <c r="EZ9" s="292">
        <v>1746</v>
      </c>
      <c r="FA9" s="292">
        <v>304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1385</v>
      </c>
      <c r="E10" s="292">
        <f t="shared" si="16"/>
        <v>82</v>
      </c>
      <c r="F10" s="292">
        <f t="shared" si="17"/>
        <v>0</v>
      </c>
      <c r="G10" s="292">
        <f t="shared" si="18"/>
        <v>0</v>
      </c>
      <c r="H10" s="292">
        <f t="shared" si="19"/>
        <v>692</v>
      </c>
      <c r="I10" s="292">
        <f t="shared" si="20"/>
        <v>293</v>
      </c>
      <c r="J10" s="292">
        <f t="shared" si="21"/>
        <v>257</v>
      </c>
      <c r="K10" s="292">
        <f t="shared" si="22"/>
        <v>12</v>
      </c>
      <c r="L10" s="292">
        <f t="shared" si="23"/>
        <v>0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49</v>
      </c>
      <c r="Y10" s="292">
        <f t="shared" si="1"/>
        <v>82</v>
      </c>
      <c r="Z10" s="292">
        <v>82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0</v>
      </c>
      <c r="AT10" s="292">
        <f t="shared" si="3"/>
        <v>1046</v>
      </c>
      <c r="AU10" s="292">
        <v>0</v>
      </c>
      <c r="AV10" s="292">
        <v>0</v>
      </c>
      <c r="AW10" s="292">
        <v>0</v>
      </c>
      <c r="AX10" s="292">
        <v>692</v>
      </c>
      <c r="AY10" s="292">
        <v>293</v>
      </c>
      <c r="AZ10" s="292">
        <v>0</v>
      </c>
      <c r="BA10" s="292">
        <v>12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49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 t="shared" si="13"/>
        <v>257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257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4216</v>
      </c>
      <c r="E11" s="292">
        <f t="shared" si="16"/>
        <v>96</v>
      </c>
      <c r="F11" s="292">
        <f t="shared" si="17"/>
        <v>0</v>
      </c>
      <c r="G11" s="292">
        <f t="shared" si="18"/>
        <v>0</v>
      </c>
      <c r="H11" s="292">
        <f t="shared" si="19"/>
        <v>1902</v>
      </c>
      <c r="I11" s="292">
        <f t="shared" si="20"/>
        <v>369</v>
      </c>
      <c r="J11" s="292">
        <f t="shared" si="21"/>
        <v>238</v>
      </c>
      <c r="K11" s="292">
        <f t="shared" si="22"/>
        <v>0</v>
      </c>
      <c r="L11" s="292">
        <f t="shared" si="23"/>
        <v>547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19</v>
      </c>
      <c r="X11" s="292">
        <f t="shared" si="35"/>
        <v>1045</v>
      </c>
      <c r="Y11" s="292">
        <f t="shared" si="1"/>
        <v>261</v>
      </c>
      <c r="Z11" s="292">
        <v>96</v>
      </c>
      <c r="AA11" s="292">
        <v>0</v>
      </c>
      <c r="AB11" s="292">
        <v>0</v>
      </c>
      <c r="AC11" s="292">
        <v>165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 t="shared" si="3"/>
        <v>2163</v>
      </c>
      <c r="AU11" s="292">
        <v>0</v>
      </c>
      <c r="AV11" s="292">
        <v>0</v>
      </c>
      <c r="AW11" s="292">
        <v>0</v>
      </c>
      <c r="AX11" s="292">
        <v>1737</v>
      </c>
      <c r="AY11" s="292">
        <v>369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57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 t="shared" si="13"/>
        <v>1792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238</v>
      </c>
      <c r="FB11" s="292">
        <v>0</v>
      </c>
      <c r="FC11" s="292">
        <v>547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19</v>
      </c>
      <c r="FO11" s="292">
        <v>988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9194</v>
      </c>
      <c r="E12" s="292">
        <f t="shared" si="16"/>
        <v>0</v>
      </c>
      <c r="F12" s="292">
        <f t="shared" si="17"/>
        <v>36</v>
      </c>
      <c r="G12" s="292">
        <f t="shared" si="18"/>
        <v>0</v>
      </c>
      <c r="H12" s="292">
        <f t="shared" si="19"/>
        <v>1712</v>
      </c>
      <c r="I12" s="292">
        <f t="shared" si="20"/>
        <v>1101</v>
      </c>
      <c r="J12" s="292">
        <f t="shared" si="21"/>
        <v>404</v>
      </c>
      <c r="K12" s="292">
        <f t="shared" si="22"/>
        <v>7</v>
      </c>
      <c r="L12" s="292">
        <f t="shared" si="23"/>
        <v>384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2932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2618</v>
      </c>
      <c r="Y12" s="292">
        <f t="shared" si="1"/>
        <v>3170</v>
      </c>
      <c r="Z12" s="292">
        <v>0</v>
      </c>
      <c r="AA12" s="292">
        <v>0</v>
      </c>
      <c r="AB12" s="292">
        <v>0</v>
      </c>
      <c r="AC12" s="292">
        <v>238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2932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 t="shared" si="3"/>
        <v>3488</v>
      </c>
      <c r="AU12" s="292">
        <v>0</v>
      </c>
      <c r="AV12" s="292">
        <v>36</v>
      </c>
      <c r="AW12" s="292">
        <v>0</v>
      </c>
      <c r="AX12" s="292">
        <v>1474</v>
      </c>
      <c r="AY12" s="292">
        <v>1101</v>
      </c>
      <c r="AZ12" s="292">
        <v>404</v>
      </c>
      <c r="BA12" s="292">
        <v>7</v>
      </c>
      <c r="BB12" s="292">
        <v>384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82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 t="shared" si="13"/>
        <v>2536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2536</v>
      </c>
    </row>
    <row r="13" spans="1:171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15"/>
        <v>763</v>
      </c>
      <c r="E13" s="292">
        <f t="shared" si="16"/>
        <v>0</v>
      </c>
      <c r="F13" s="292">
        <f t="shared" si="17"/>
        <v>0</v>
      </c>
      <c r="G13" s="292">
        <f t="shared" si="18"/>
        <v>0</v>
      </c>
      <c r="H13" s="292">
        <f t="shared" si="19"/>
        <v>294</v>
      </c>
      <c r="I13" s="292">
        <f t="shared" si="20"/>
        <v>62</v>
      </c>
      <c r="J13" s="292">
        <f t="shared" si="21"/>
        <v>0</v>
      </c>
      <c r="K13" s="292">
        <f t="shared" si="22"/>
        <v>0</v>
      </c>
      <c r="L13" s="292">
        <f t="shared" si="23"/>
        <v>0</v>
      </c>
      <c r="M13" s="292">
        <f t="shared" si="24"/>
        <v>383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24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0</v>
      </c>
      <c r="AM13" s="295" t="s">
        <v>832</v>
      </c>
      <c r="AN13" s="295" t="s">
        <v>832</v>
      </c>
      <c r="AO13" s="292">
        <v>0</v>
      </c>
      <c r="AP13" s="295" t="s">
        <v>832</v>
      </c>
      <c r="AQ13" s="292">
        <v>0</v>
      </c>
      <c r="AR13" s="295" t="s">
        <v>832</v>
      </c>
      <c r="AS13" s="292">
        <v>0</v>
      </c>
      <c r="AT13" s="292">
        <f t="shared" si="3"/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 t="shared" si="13"/>
        <v>763</v>
      </c>
      <c r="EV13" s="292">
        <v>0</v>
      </c>
      <c r="EW13" s="292">
        <v>0</v>
      </c>
      <c r="EX13" s="292">
        <v>0</v>
      </c>
      <c r="EY13" s="292">
        <v>294</v>
      </c>
      <c r="EZ13" s="292">
        <v>62</v>
      </c>
      <c r="FA13" s="292">
        <v>0</v>
      </c>
      <c r="FB13" s="292">
        <v>0</v>
      </c>
      <c r="FC13" s="292">
        <v>0</v>
      </c>
      <c r="FD13" s="292">
        <v>383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24</v>
      </c>
    </row>
    <row r="14" spans="1:171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15"/>
        <v>3291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503</v>
      </c>
      <c r="I14" s="292">
        <f t="shared" si="20"/>
        <v>573</v>
      </c>
      <c r="J14" s="292">
        <f t="shared" si="21"/>
        <v>244</v>
      </c>
      <c r="K14" s="292">
        <f t="shared" si="22"/>
        <v>0</v>
      </c>
      <c r="L14" s="292">
        <f t="shared" si="23"/>
        <v>528</v>
      </c>
      <c r="M14" s="292">
        <f t="shared" si="24"/>
        <v>252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1191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0</v>
      </c>
      <c r="Y14" s="292">
        <f t="shared" si="1"/>
        <v>1191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0</v>
      </c>
      <c r="AM14" s="295" t="s">
        <v>832</v>
      </c>
      <c r="AN14" s="295" t="s">
        <v>832</v>
      </c>
      <c r="AO14" s="292">
        <v>1191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 t="shared" si="3"/>
        <v>314</v>
      </c>
      <c r="AU14" s="292">
        <v>0</v>
      </c>
      <c r="AV14" s="292">
        <v>0</v>
      </c>
      <c r="AW14" s="292">
        <v>0</v>
      </c>
      <c r="AX14" s="292">
        <v>314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 t="shared" si="13"/>
        <v>1786</v>
      </c>
      <c r="EV14" s="292">
        <v>0</v>
      </c>
      <c r="EW14" s="292">
        <v>0</v>
      </c>
      <c r="EX14" s="292">
        <v>0</v>
      </c>
      <c r="EY14" s="292">
        <v>189</v>
      </c>
      <c r="EZ14" s="292">
        <v>573</v>
      </c>
      <c r="FA14" s="292">
        <v>244</v>
      </c>
      <c r="FB14" s="292">
        <v>0</v>
      </c>
      <c r="FC14" s="292">
        <v>528</v>
      </c>
      <c r="FD14" s="292">
        <v>252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15"/>
        <v>1038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525</v>
      </c>
      <c r="I15" s="292">
        <f t="shared" si="20"/>
        <v>342</v>
      </c>
      <c r="J15" s="292">
        <f t="shared" si="21"/>
        <v>164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7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0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 t="shared" si="3"/>
        <v>525</v>
      </c>
      <c r="AU15" s="292">
        <v>0</v>
      </c>
      <c r="AV15" s="292">
        <v>0</v>
      </c>
      <c r="AW15" s="292">
        <v>0</v>
      </c>
      <c r="AX15" s="292">
        <v>525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 t="shared" si="11"/>
        <v>7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7</v>
      </c>
      <c r="ET15" s="292">
        <v>0</v>
      </c>
      <c r="EU15" s="292">
        <f t="shared" si="13"/>
        <v>506</v>
      </c>
      <c r="EV15" s="292">
        <v>0</v>
      </c>
      <c r="EW15" s="292">
        <v>0</v>
      </c>
      <c r="EX15" s="292">
        <v>0</v>
      </c>
      <c r="EY15" s="292">
        <v>0</v>
      </c>
      <c r="EZ15" s="292">
        <v>342</v>
      </c>
      <c r="FA15" s="292">
        <v>164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15"/>
        <v>4206</v>
      </c>
      <c r="E16" s="292">
        <f t="shared" si="16"/>
        <v>712</v>
      </c>
      <c r="F16" s="292">
        <f t="shared" si="17"/>
        <v>0</v>
      </c>
      <c r="G16" s="292">
        <f t="shared" si="18"/>
        <v>0</v>
      </c>
      <c r="H16" s="292">
        <f t="shared" si="19"/>
        <v>519</v>
      </c>
      <c r="I16" s="292">
        <f t="shared" si="20"/>
        <v>337</v>
      </c>
      <c r="J16" s="292">
        <f t="shared" si="21"/>
        <v>142</v>
      </c>
      <c r="K16" s="292">
        <f t="shared" si="22"/>
        <v>6</v>
      </c>
      <c r="L16" s="292">
        <f t="shared" si="23"/>
        <v>2</v>
      </c>
      <c r="M16" s="292">
        <f t="shared" si="24"/>
        <v>0</v>
      </c>
      <c r="N16" s="292">
        <f t="shared" si="25"/>
        <v>7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2284</v>
      </c>
      <c r="U16" s="292">
        <f t="shared" si="32"/>
        <v>0</v>
      </c>
      <c r="V16" s="292">
        <f t="shared" si="33"/>
        <v>0</v>
      </c>
      <c r="W16" s="292">
        <f t="shared" si="34"/>
        <v>3</v>
      </c>
      <c r="X16" s="292">
        <f t="shared" si="35"/>
        <v>194</v>
      </c>
      <c r="Y16" s="292">
        <f t="shared" si="1"/>
        <v>2438</v>
      </c>
      <c r="Z16" s="292">
        <v>154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2284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 t="shared" si="3"/>
        <v>536</v>
      </c>
      <c r="AU16" s="292">
        <v>0</v>
      </c>
      <c r="AV16" s="292">
        <v>0</v>
      </c>
      <c r="AW16" s="292">
        <v>0</v>
      </c>
      <c r="AX16" s="292">
        <v>365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7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164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 t="shared" si="13"/>
        <v>1232</v>
      </c>
      <c r="EV16" s="292">
        <v>558</v>
      </c>
      <c r="EW16" s="292">
        <v>0</v>
      </c>
      <c r="EX16" s="292">
        <v>0</v>
      </c>
      <c r="EY16" s="292">
        <v>154</v>
      </c>
      <c r="EZ16" s="292">
        <v>337</v>
      </c>
      <c r="FA16" s="292">
        <v>142</v>
      </c>
      <c r="FB16" s="292">
        <v>6</v>
      </c>
      <c r="FC16" s="292">
        <v>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3</v>
      </c>
      <c r="FO16" s="292">
        <v>30</v>
      </c>
    </row>
    <row r="17" spans="1:171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15"/>
        <v>1160</v>
      </c>
      <c r="E17" s="292">
        <f t="shared" si="16"/>
        <v>49</v>
      </c>
      <c r="F17" s="292">
        <f t="shared" si="17"/>
        <v>4</v>
      </c>
      <c r="G17" s="292">
        <f t="shared" si="18"/>
        <v>0</v>
      </c>
      <c r="H17" s="292">
        <f t="shared" si="19"/>
        <v>303</v>
      </c>
      <c r="I17" s="292">
        <f t="shared" si="20"/>
        <v>235</v>
      </c>
      <c r="J17" s="292">
        <f t="shared" si="21"/>
        <v>163</v>
      </c>
      <c r="K17" s="292">
        <f t="shared" si="22"/>
        <v>0</v>
      </c>
      <c r="L17" s="292">
        <f t="shared" si="23"/>
        <v>199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207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 t="shared" si="3"/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 t="shared" si="13"/>
        <v>1160</v>
      </c>
      <c r="EV17" s="292">
        <v>49</v>
      </c>
      <c r="EW17" s="292">
        <v>4</v>
      </c>
      <c r="EX17" s="292">
        <v>0</v>
      </c>
      <c r="EY17" s="292">
        <v>303</v>
      </c>
      <c r="EZ17" s="292">
        <v>235</v>
      </c>
      <c r="FA17" s="292">
        <v>163</v>
      </c>
      <c r="FB17" s="292">
        <v>0</v>
      </c>
      <c r="FC17" s="292">
        <v>199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207</v>
      </c>
    </row>
    <row r="18" spans="1:171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15"/>
        <v>468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326</v>
      </c>
      <c r="I18" s="292">
        <f t="shared" si="20"/>
        <v>142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0</v>
      </c>
      <c r="Y18" s="292">
        <f t="shared" si="1"/>
        <v>20</v>
      </c>
      <c r="Z18" s="292">
        <v>0</v>
      </c>
      <c r="AA18" s="292">
        <v>0</v>
      </c>
      <c r="AB18" s="292">
        <v>0</v>
      </c>
      <c r="AC18" s="292">
        <v>20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 t="shared" si="3"/>
        <v>448</v>
      </c>
      <c r="AU18" s="292">
        <v>0</v>
      </c>
      <c r="AV18" s="292">
        <v>0</v>
      </c>
      <c r="AW18" s="292">
        <v>0</v>
      </c>
      <c r="AX18" s="292">
        <v>306</v>
      </c>
      <c r="AY18" s="292">
        <v>142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15"/>
        <v>527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342</v>
      </c>
      <c r="I19" s="292">
        <f t="shared" si="20"/>
        <v>119</v>
      </c>
      <c r="J19" s="292">
        <f t="shared" si="21"/>
        <v>66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0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 t="shared" si="3"/>
        <v>461</v>
      </c>
      <c r="AU19" s="292">
        <v>0</v>
      </c>
      <c r="AV19" s="292">
        <v>0</v>
      </c>
      <c r="AW19" s="292">
        <v>0</v>
      </c>
      <c r="AX19" s="292">
        <v>342</v>
      </c>
      <c r="AY19" s="292">
        <v>119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 t="shared" si="13"/>
        <v>66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66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138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115</v>
      </c>
      <c r="I20" s="292">
        <f t="shared" si="20"/>
        <v>18</v>
      </c>
      <c r="J20" s="292">
        <f t="shared" si="21"/>
        <v>5</v>
      </c>
      <c r="K20" s="292">
        <f t="shared" si="22"/>
        <v>0</v>
      </c>
      <c r="L20" s="292">
        <f t="shared" si="23"/>
        <v>0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0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 t="shared" si="3"/>
        <v>115</v>
      </c>
      <c r="AU20" s="292">
        <v>0</v>
      </c>
      <c r="AV20" s="292">
        <v>0</v>
      </c>
      <c r="AW20" s="292">
        <v>0</v>
      </c>
      <c r="AX20" s="292">
        <v>115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 t="shared" si="13"/>
        <v>23</v>
      </c>
      <c r="EV20" s="292">
        <v>0</v>
      </c>
      <c r="EW20" s="292">
        <v>0</v>
      </c>
      <c r="EX20" s="292">
        <v>0</v>
      </c>
      <c r="EY20" s="292">
        <v>0</v>
      </c>
      <c r="EZ20" s="292">
        <v>18</v>
      </c>
      <c r="FA20" s="292">
        <v>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236</v>
      </c>
      <c r="E21" s="292">
        <f t="shared" si="16"/>
        <v>0</v>
      </c>
      <c r="F21" s="292">
        <f t="shared" si="17"/>
        <v>0</v>
      </c>
      <c r="G21" s="292">
        <f t="shared" si="18"/>
        <v>0</v>
      </c>
      <c r="H21" s="292">
        <f t="shared" si="19"/>
        <v>103</v>
      </c>
      <c r="I21" s="292">
        <f t="shared" si="20"/>
        <v>84</v>
      </c>
      <c r="J21" s="292">
        <f t="shared" si="21"/>
        <v>49</v>
      </c>
      <c r="K21" s="292">
        <f t="shared" si="22"/>
        <v>0</v>
      </c>
      <c r="L21" s="292">
        <f t="shared" si="23"/>
        <v>0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0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0</v>
      </c>
      <c r="AT21" s="292">
        <f t="shared" si="3"/>
        <v>103</v>
      </c>
      <c r="AU21" s="292">
        <v>0</v>
      </c>
      <c r="AV21" s="292">
        <v>0</v>
      </c>
      <c r="AW21" s="292">
        <v>0</v>
      </c>
      <c r="AX21" s="292">
        <v>103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 t="shared" si="13"/>
        <v>133</v>
      </c>
      <c r="EV21" s="292">
        <v>0</v>
      </c>
      <c r="EW21" s="292">
        <v>0</v>
      </c>
      <c r="EX21" s="292">
        <v>0</v>
      </c>
      <c r="EY21" s="292">
        <v>0</v>
      </c>
      <c r="EZ21" s="292">
        <v>84</v>
      </c>
      <c r="FA21" s="292">
        <v>49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54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0</v>
      </c>
      <c r="I22" s="292">
        <f t="shared" si="20"/>
        <v>0</v>
      </c>
      <c r="J22" s="292">
        <f t="shared" si="21"/>
        <v>0</v>
      </c>
      <c r="K22" s="292">
        <f t="shared" si="22"/>
        <v>0</v>
      </c>
      <c r="L22" s="292">
        <f t="shared" si="23"/>
        <v>0</v>
      </c>
      <c r="M22" s="292">
        <f t="shared" si="24"/>
        <v>0</v>
      </c>
      <c r="N22" s="292">
        <f t="shared" si="25"/>
        <v>0</v>
      </c>
      <c r="O22" s="292">
        <f t="shared" si="26"/>
        <v>54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0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 t="shared" si="5"/>
        <v>54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54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300</v>
      </c>
      <c r="E23" s="292">
        <f t="shared" si="16"/>
        <v>57</v>
      </c>
      <c r="F23" s="292">
        <f t="shared" si="17"/>
        <v>0</v>
      </c>
      <c r="G23" s="292">
        <f t="shared" si="18"/>
        <v>0</v>
      </c>
      <c r="H23" s="292">
        <f t="shared" si="19"/>
        <v>24</v>
      </c>
      <c r="I23" s="292">
        <f t="shared" si="20"/>
        <v>24</v>
      </c>
      <c r="J23" s="292">
        <f t="shared" si="21"/>
        <v>7</v>
      </c>
      <c r="K23" s="292">
        <f t="shared" si="22"/>
        <v>0</v>
      </c>
      <c r="L23" s="292">
        <f t="shared" si="23"/>
        <v>0</v>
      </c>
      <c r="M23" s="292">
        <f t="shared" si="24"/>
        <v>0</v>
      </c>
      <c r="N23" s="292">
        <f t="shared" si="25"/>
        <v>18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156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14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 t="shared" si="11"/>
        <v>156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156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 t="shared" si="13"/>
        <v>144</v>
      </c>
      <c r="EV23" s="292">
        <v>57</v>
      </c>
      <c r="EW23" s="292">
        <v>0</v>
      </c>
      <c r="EX23" s="292">
        <v>0</v>
      </c>
      <c r="EY23" s="292">
        <v>24</v>
      </c>
      <c r="EZ23" s="292">
        <v>24</v>
      </c>
      <c r="FA23" s="292">
        <v>7</v>
      </c>
      <c r="FB23" s="292">
        <v>0</v>
      </c>
      <c r="FC23" s="292">
        <v>0</v>
      </c>
      <c r="FD23" s="292">
        <v>0</v>
      </c>
      <c r="FE23" s="292">
        <v>18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14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107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51</v>
      </c>
      <c r="I24" s="292">
        <f t="shared" si="20"/>
        <v>56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 t="shared" si="13"/>
        <v>107</v>
      </c>
      <c r="EV24" s="292">
        <v>0</v>
      </c>
      <c r="EW24" s="292">
        <v>0</v>
      </c>
      <c r="EX24" s="292">
        <v>0</v>
      </c>
      <c r="EY24" s="292">
        <v>51</v>
      </c>
      <c r="EZ24" s="292">
        <v>56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27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11</v>
      </c>
      <c r="I25" s="292">
        <f t="shared" si="20"/>
        <v>15</v>
      </c>
      <c r="J25" s="292">
        <f t="shared" si="21"/>
        <v>1</v>
      </c>
      <c r="K25" s="292">
        <f t="shared" si="22"/>
        <v>0</v>
      </c>
      <c r="L25" s="292">
        <f t="shared" si="23"/>
        <v>0</v>
      </c>
      <c r="M25" s="292">
        <f t="shared" si="24"/>
        <v>0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0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 t="shared" si="13"/>
        <v>27</v>
      </c>
      <c r="EV25" s="292">
        <v>0</v>
      </c>
      <c r="EW25" s="292">
        <v>0</v>
      </c>
      <c r="EX25" s="292">
        <v>0</v>
      </c>
      <c r="EY25" s="292">
        <v>11</v>
      </c>
      <c r="EZ25" s="292">
        <v>15</v>
      </c>
      <c r="FA25" s="292">
        <v>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4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0</v>
      </c>
      <c r="I26" s="292">
        <f t="shared" si="20"/>
        <v>0</v>
      </c>
      <c r="J26" s="292">
        <f t="shared" si="21"/>
        <v>0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4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 t="shared" si="13"/>
        <v>4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0</v>
      </c>
      <c r="FO26" s="292">
        <v>4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469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161</v>
      </c>
      <c r="I27" s="292">
        <f t="shared" si="20"/>
        <v>149</v>
      </c>
      <c r="J27" s="292">
        <f t="shared" si="21"/>
        <v>38</v>
      </c>
      <c r="K27" s="292">
        <f t="shared" si="22"/>
        <v>0</v>
      </c>
      <c r="L27" s="292">
        <f t="shared" si="23"/>
        <v>71</v>
      </c>
      <c r="M27" s="292">
        <f t="shared" si="24"/>
        <v>0</v>
      </c>
      <c r="N27" s="292">
        <f t="shared" si="25"/>
        <v>4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46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0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 t="shared" si="3"/>
        <v>360</v>
      </c>
      <c r="AU27" s="292">
        <v>0</v>
      </c>
      <c r="AV27" s="292">
        <v>0</v>
      </c>
      <c r="AW27" s="292">
        <v>0</v>
      </c>
      <c r="AX27" s="292">
        <v>161</v>
      </c>
      <c r="AY27" s="292">
        <v>149</v>
      </c>
      <c r="AZ27" s="292">
        <v>0</v>
      </c>
      <c r="BA27" s="292">
        <v>0</v>
      </c>
      <c r="BB27" s="292">
        <v>0</v>
      </c>
      <c r="BC27" s="292">
        <v>0</v>
      </c>
      <c r="BD27" s="292">
        <v>4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46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 t="shared" si="13"/>
        <v>109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38</v>
      </c>
      <c r="FB27" s="292">
        <v>0</v>
      </c>
      <c r="FC27" s="292">
        <v>71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85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75</v>
      </c>
      <c r="I28" s="292">
        <f t="shared" si="20"/>
        <v>0</v>
      </c>
      <c r="J28" s="292">
        <f t="shared" si="21"/>
        <v>0</v>
      </c>
      <c r="K28" s="292">
        <f t="shared" si="22"/>
        <v>0</v>
      </c>
      <c r="L28" s="292">
        <f t="shared" si="23"/>
        <v>0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10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0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 t="shared" si="3"/>
        <v>85</v>
      </c>
      <c r="AU28" s="292">
        <v>0</v>
      </c>
      <c r="AV28" s="292">
        <v>0</v>
      </c>
      <c r="AW28" s="292">
        <v>0</v>
      </c>
      <c r="AX28" s="292">
        <v>75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 t="shared" si="13"/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15"/>
        <v>129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114</v>
      </c>
      <c r="I29" s="292">
        <f t="shared" si="20"/>
        <v>0</v>
      </c>
      <c r="J29" s="292">
        <f t="shared" si="21"/>
        <v>0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15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 t="shared" si="3"/>
        <v>129</v>
      </c>
      <c r="AU29" s="292">
        <v>0</v>
      </c>
      <c r="AV29" s="292">
        <v>0</v>
      </c>
      <c r="AW29" s="292">
        <v>0</v>
      </c>
      <c r="AX29" s="292">
        <v>114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15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 t="shared" si="13"/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15"/>
        <v>561</v>
      </c>
      <c r="E30" s="292">
        <f t="shared" si="16"/>
        <v>198</v>
      </c>
      <c r="F30" s="292">
        <f t="shared" si="17"/>
        <v>0</v>
      </c>
      <c r="G30" s="292">
        <f t="shared" si="18"/>
        <v>0</v>
      </c>
      <c r="H30" s="292">
        <f t="shared" si="19"/>
        <v>115</v>
      </c>
      <c r="I30" s="292">
        <f t="shared" si="20"/>
        <v>149</v>
      </c>
      <c r="J30" s="292">
        <f t="shared" si="21"/>
        <v>84</v>
      </c>
      <c r="K30" s="292">
        <f t="shared" si="22"/>
        <v>0</v>
      </c>
      <c r="L30" s="292">
        <f t="shared" si="23"/>
        <v>0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15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0</v>
      </c>
      <c r="AM30" s="295" t="s">
        <v>832</v>
      </c>
      <c r="AN30" s="295" t="s">
        <v>832</v>
      </c>
      <c r="AO30" s="292">
        <v>0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 t="shared" si="3"/>
        <v>37</v>
      </c>
      <c r="AU30" s="292">
        <v>0</v>
      </c>
      <c r="AV30" s="292">
        <v>0</v>
      </c>
      <c r="AW30" s="292">
        <v>0</v>
      </c>
      <c r="AX30" s="292">
        <v>37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 t="shared" si="13"/>
        <v>524</v>
      </c>
      <c r="EV30" s="292">
        <v>198</v>
      </c>
      <c r="EW30" s="292">
        <v>0</v>
      </c>
      <c r="EX30" s="292">
        <v>0</v>
      </c>
      <c r="EY30" s="292">
        <v>78</v>
      </c>
      <c r="EZ30" s="292">
        <v>149</v>
      </c>
      <c r="FA30" s="292">
        <v>84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15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15"/>
        <v>77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24</v>
      </c>
      <c r="I31" s="292">
        <f t="shared" si="20"/>
        <v>26</v>
      </c>
      <c r="J31" s="292">
        <f t="shared" si="21"/>
        <v>7</v>
      </c>
      <c r="K31" s="292">
        <f t="shared" si="22"/>
        <v>0</v>
      </c>
      <c r="L31" s="292">
        <f t="shared" si="23"/>
        <v>12</v>
      </c>
      <c r="M31" s="292">
        <f t="shared" si="24"/>
        <v>0</v>
      </c>
      <c r="N31" s="292">
        <f t="shared" si="25"/>
        <v>1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7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 t="shared" si="3"/>
        <v>58</v>
      </c>
      <c r="AU31" s="292">
        <v>0</v>
      </c>
      <c r="AV31" s="292">
        <v>0</v>
      </c>
      <c r="AW31" s="292">
        <v>0</v>
      </c>
      <c r="AX31" s="292">
        <v>24</v>
      </c>
      <c r="AY31" s="292">
        <v>26</v>
      </c>
      <c r="AZ31" s="292">
        <v>0</v>
      </c>
      <c r="BA31" s="292">
        <v>0</v>
      </c>
      <c r="BB31" s="292">
        <v>0</v>
      </c>
      <c r="BC31" s="292">
        <v>0</v>
      </c>
      <c r="BD31" s="292">
        <v>1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7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 t="shared" si="13"/>
        <v>19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7</v>
      </c>
      <c r="FB31" s="292">
        <v>0</v>
      </c>
      <c r="FC31" s="292">
        <v>12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15"/>
        <v>349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116</v>
      </c>
      <c r="I32" s="292">
        <f t="shared" si="20"/>
        <v>113</v>
      </c>
      <c r="J32" s="292">
        <f t="shared" si="21"/>
        <v>29</v>
      </c>
      <c r="K32" s="292">
        <f t="shared" si="22"/>
        <v>0</v>
      </c>
      <c r="L32" s="292">
        <f t="shared" si="23"/>
        <v>54</v>
      </c>
      <c r="M32" s="292">
        <f t="shared" si="24"/>
        <v>0</v>
      </c>
      <c r="N32" s="292">
        <f t="shared" si="25"/>
        <v>3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34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 t="shared" si="3"/>
        <v>266</v>
      </c>
      <c r="AU32" s="292">
        <v>0</v>
      </c>
      <c r="AV32" s="292">
        <v>0</v>
      </c>
      <c r="AW32" s="292">
        <v>0</v>
      </c>
      <c r="AX32" s="292">
        <v>116</v>
      </c>
      <c r="AY32" s="292">
        <v>113</v>
      </c>
      <c r="AZ32" s="292">
        <v>0</v>
      </c>
      <c r="BA32" s="292">
        <v>0</v>
      </c>
      <c r="BB32" s="292">
        <v>0</v>
      </c>
      <c r="BC32" s="292">
        <v>0</v>
      </c>
      <c r="BD32" s="292">
        <v>3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34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 t="shared" si="13"/>
        <v>83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29</v>
      </c>
      <c r="FB32" s="292">
        <v>0</v>
      </c>
      <c r="FC32" s="292">
        <v>54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15"/>
        <v>83</v>
      </c>
      <c r="E33" s="292">
        <f t="shared" si="16"/>
        <v>0</v>
      </c>
      <c r="F33" s="292">
        <f t="shared" si="17"/>
        <v>1</v>
      </c>
      <c r="G33" s="292">
        <f t="shared" si="18"/>
        <v>0</v>
      </c>
      <c r="H33" s="292">
        <f t="shared" si="19"/>
        <v>31</v>
      </c>
      <c r="I33" s="292">
        <f t="shared" si="20"/>
        <v>46</v>
      </c>
      <c r="J33" s="292">
        <f t="shared" si="21"/>
        <v>5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 t="shared" si="13"/>
        <v>83</v>
      </c>
      <c r="EV33" s="292">
        <v>0</v>
      </c>
      <c r="EW33" s="292">
        <v>1</v>
      </c>
      <c r="EX33" s="292">
        <v>0</v>
      </c>
      <c r="EY33" s="292">
        <v>31</v>
      </c>
      <c r="EZ33" s="292">
        <v>46</v>
      </c>
      <c r="FA33" s="292">
        <v>5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15"/>
        <v>0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0</v>
      </c>
      <c r="I34" s="292">
        <f t="shared" si="20"/>
        <v>0</v>
      </c>
      <c r="J34" s="292">
        <f t="shared" si="21"/>
        <v>0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 t="shared" si="13"/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15"/>
        <v>0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0</v>
      </c>
      <c r="I35" s="292">
        <f t="shared" si="20"/>
        <v>0</v>
      </c>
      <c r="J35" s="292">
        <f t="shared" si="21"/>
        <v>0</v>
      </c>
      <c r="K35" s="292">
        <f t="shared" si="22"/>
        <v>0</v>
      </c>
      <c r="L35" s="292">
        <f t="shared" si="23"/>
        <v>0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 t="shared" si="3"/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 t="shared" si="13"/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15"/>
        <v>3246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146</v>
      </c>
      <c r="I36" s="292">
        <f t="shared" si="20"/>
        <v>165</v>
      </c>
      <c r="J36" s="292">
        <f t="shared" si="21"/>
        <v>39</v>
      </c>
      <c r="K36" s="292">
        <f t="shared" si="22"/>
        <v>0</v>
      </c>
      <c r="L36" s="292">
        <f t="shared" si="23"/>
        <v>0</v>
      </c>
      <c r="M36" s="292">
        <f t="shared" si="24"/>
        <v>0</v>
      </c>
      <c r="N36" s="292">
        <f t="shared" si="25"/>
        <v>72</v>
      </c>
      <c r="O36" s="292">
        <f t="shared" si="26"/>
        <v>181</v>
      </c>
      <c r="P36" s="292">
        <f t="shared" si="27"/>
        <v>0</v>
      </c>
      <c r="Q36" s="292">
        <f t="shared" si="28"/>
        <v>0</v>
      </c>
      <c r="R36" s="292">
        <f t="shared" si="29"/>
        <v>2568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75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0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 t="shared" si="3"/>
        <v>497</v>
      </c>
      <c r="AU36" s="292">
        <v>0</v>
      </c>
      <c r="AV36" s="292">
        <v>0</v>
      </c>
      <c r="AW36" s="292">
        <v>0</v>
      </c>
      <c r="AX36" s="292">
        <v>146</v>
      </c>
      <c r="AY36" s="292">
        <v>165</v>
      </c>
      <c r="AZ36" s="292">
        <v>39</v>
      </c>
      <c r="BA36" s="292">
        <v>0</v>
      </c>
      <c r="BB36" s="292">
        <v>0</v>
      </c>
      <c r="BC36" s="292">
        <v>0</v>
      </c>
      <c r="BD36" s="292">
        <v>72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75</v>
      </c>
      <c r="BO36" s="292">
        <f t="shared" si="5"/>
        <v>181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181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 t="shared" si="11"/>
        <v>2568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2568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 t="shared" si="13"/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15"/>
        <v>1361</v>
      </c>
      <c r="E37" s="292">
        <f t="shared" si="16"/>
        <v>42</v>
      </c>
      <c r="F37" s="292">
        <f t="shared" si="17"/>
        <v>1</v>
      </c>
      <c r="G37" s="292">
        <f t="shared" si="18"/>
        <v>5</v>
      </c>
      <c r="H37" s="292">
        <f t="shared" si="19"/>
        <v>254</v>
      </c>
      <c r="I37" s="292">
        <f t="shared" si="20"/>
        <v>234</v>
      </c>
      <c r="J37" s="292">
        <f t="shared" si="21"/>
        <v>0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40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51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734</v>
      </c>
      <c r="Y37" s="292">
        <f t="shared" si="1"/>
        <v>51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51</v>
      </c>
      <c r="AP37" s="295" t="s">
        <v>832</v>
      </c>
      <c r="AQ37" s="292">
        <v>0</v>
      </c>
      <c r="AR37" s="295" t="s">
        <v>832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 t="shared" si="13"/>
        <v>1310</v>
      </c>
      <c r="EV37" s="292">
        <v>42</v>
      </c>
      <c r="EW37" s="292">
        <v>1</v>
      </c>
      <c r="EX37" s="292">
        <v>5</v>
      </c>
      <c r="EY37" s="292">
        <v>254</v>
      </c>
      <c r="EZ37" s="292">
        <v>234</v>
      </c>
      <c r="FA37" s="292">
        <v>0</v>
      </c>
      <c r="FB37" s="292">
        <v>0</v>
      </c>
      <c r="FC37" s="292">
        <v>0</v>
      </c>
      <c r="FD37" s="292">
        <v>0</v>
      </c>
      <c r="FE37" s="292">
        <v>40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734</v>
      </c>
    </row>
    <row r="38" spans="1:171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15"/>
        <v>447</v>
      </c>
      <c r="E38" s="292">
        <f t="shared" si="16"/>
        <v>11</v>
      </c>
      <c r="F38" s="292">
        <f t="shared" si="17"/>
        <v>0</v>
      </c>
      <c r="G38" s="292">
        <f t="shared" si="18"/>
        <v>0</v>
      </c>
      <c r="H38" s="292">
        <f t="shared" si="19"/>
        <v>92</v>
      </c>
      <c r="I38" s="292">
        <f t="shared" si="20"/>
        <v>117</v>
      </c>
      <c r="J38" s="292">
        <f t="shared" si="21"/>
        <v>0</v>
      </c>
      <c r="K38" s="292">
        <f t="shared" si="22"/>
        <v>0</v>
      </c>
      <c r="L38" s="292">
        <f t="shared" si="23"/>
        <v>0</v>
      </c>
      <c r="M38" s="292">
        <f t="shared" si="24"/>
        <v>27</v>
      </c>
      <c r="N38" s="292">
        <f t="shared" si="25"/>
        <v>26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174</v>
      </c>
      <c r="Y38" s="292">
        <f t="shared" si="1"/>
        <v>159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159</v>
      </c>
      <c r="AT38" s="292">
        <f t="shared" si="3"/>
        <v>126</v>
      </c>
      <c r="AU38" s="292">
        <v>11</v>
      </c>
      <c r="AV38" s="292">
        <v>0</v>
      </c>
      <c r="AW38" s="292">
        <v>0</v>
      </c>
      <c r="AX38" s="292">
        <v>43</v>
      </c>
      <c r="AY38" s="292">
        <v>4</v>
      </c>
      <c r="AZ38" s="292">
        <v>0</v>
      </c>
      <c r="BA38" s="292">
        <v>0</v>
      </c>
      <c r="BB38" s="292">
        <v>0</v>
      </c>
      <c r="BC38" s="292">
        <v>27</v>
      </c>
      <c r="BD38" s="292">
        <v>26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15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 t="shared" si="13"/>
        <v>162</v>
      </c>
      <c r="EV38" s="292">
        <v>0</v>
      </c>
      <c r="EW38" s="292">
        <v>0</v>
      </c>
      <c r="EX38" s="292">
        <v>0</v>
      </c>
      <c r="EY38" s="292">
        <v>49</v>
      </c>
      <c r="EZ38" s="292">
        <v>113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15"/>
        <v>144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20</v>
      </c>
      <c r="I39" s="292">
        <f t="shared" si="20"/>
        <v>0</v>
      </c>
      <c r="J39" s="292">
        <f t="shared" si="21"/>
        <v>0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1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123</v>
      </c>
      <c r="Y39" s="292">
        <f t="shared" si="1"/>
        <v>120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120</v>
      </c>
      <c r="AT39" s="292">
        <f t="shared" si="3"/>
        <v>20</v>
      </c>
      <c r="AU39" s="292">
        <v>0</v>
      </c>
      <c r="AV39" s="292">
        <v>0</v>
      </c>
      <c r="AW39" s="292">
        <v>0</v>
      </c>
      <c r="AX39" s="292">
        <v>20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 t="shared" si="5"/>
        <v>1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1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 t="shared" si="13"/>
        <v>3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3</v>
      </c>
    </row>
    <row r="40" spans="1:171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15"/>
        <v>212</v>
      </c>
      <c r="E40" s="292">
        <f t="shared" si="16"/>
        <v>0</v>
      </c>
      <c r="F40" s="292">
        <f t="shared" si="17"/>
        <v>2</v>
      </c>
      <c r="G40" s="292">
        <f t="shared" si="18"/>
        <v>0</v>
      </c>
      <c r="H40" s="292">
        <f t="shared" si="19"/>
        <v>80</v>
      </c>
      <c r="I40" s="292">
        <f t="shared" si="20"/>
        <v>57</v>
      </c>
      <c r="J40" s="292">
        <f t="shared" si="21"/>
        <v>21</v>
      </c>
      <c r="K40" s="292">
        <f t="shared" si="22"/>
        <v>0</v>
      </c>
      <c r="L40" s="292">
        <f t="shared" si="23"/>
        <v>20</v>
      </c>
      <c r="M40" s="292">
        <f t="shared" si="24"/>
        <v>0</v>
      </c>
      <c r="N40" s="292">
        <f t="shared" si="25"/>
        <v>0</v>
      </c>
      <c r="O40" s="292">
        <f t="shared" si="26"/>
        <v>0</v>
      </c>
      <c r="P40" s="292">
        <f t="shared" si="27"/>
        <v>28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4</v>
      </c>
      <c r="Y40" s="292">
        <f t="shared" si="1"/>
        <v>3</v>
      </c>
      <c r="Z40" s="292">
        <v>0</v>
      </c>
      <c r="AA40" s="292">
        <v>0</v>
      </c>
      <c r="AB40" s="292">
        <v>0</v>
      </c>
      <c r="AC40" s="292">
        <v>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0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 t="shared" si="3"/>
        <v>181</v>
      </c>
      <c r="AU40" s="292">
        <v>0</v>
      </c>
      <c r="AV40" s="292">
        <v>2</v>
      </c>
      <c r="AW40" s="292">
        <v>0</v>
      </c>
      <c r="AX40" s="292">
        <v>77</v>
      </c>
      <c r="AY40" s="292">
        <v>57</v>
      </c>
      <c r="AZ40" s="292">
        <v>21</v>
      </c>
      <c r="BA40" s="292">
        <v>0</v>
      </c>
      <c r="BB40" s="292">
        <v>20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4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 t="shared" si="7"/>
        <v>28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28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 t="shared" si="13"/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15"/>
        <v>661</v>
      </c>
      <c r="E41" s="292">
        <f t="shared" si="16"/>
        <v>0</v>
      </c>
      <c r="F41" s="292">
        <f t="shared" si="17"/>
        <v>7</v>
      </c>
      <c r="G41" s="292">
        <f t="shared" si="18"/>
        <v>0</v>
      </c>
      <c r="H41" s="292">
        <f t="shared" si="19"/>
        <v>286</v>
      </c>
      <c r="I41" s="292">
        <f t="shared" si="20"/>
        <v>205</v>
      </c>
      <c r="J41" s="292">
        <f t="shared" si="21"/>
        <v>75</v>
      </c>
      <c r="K41" s="292">
        <f t="shared" si="22"/>
        <v>1</v>
      </c>
      <c r="L41" s="292">
        <f t="shared" si="23"/>
        <v>72</v>
      </c>
      <c r="M41" s="292">
        <f t="shared" si="24"/>
        <v>0</v>
      </c>
      <c r="N41" s="292">
        <f t="shared" si="25"/>
        <v>0</v>
      </c>
      <c r="O41" s="292">
        <f t="shared" si="26"/>
        <v>0</v>
      </c>
      <c r="P41" s="292">
        <f t="shared" si="27"/>
        <v>0</v>
      </c>
      <c r="Q41" s="292">
        <f t="shared" si="28"/>
        <v>0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15</v>
      </c>
      <c r="Y41" s="292">
        <f t="shared" si="1"/>
        <v>11</v>
      </c>
      <c r="Z41" s="292">
        <v>0</v>
      </c>
      <c r="AA41" s="292">
        <v>0</v>
      </c>
      <c r="AB41" s="292">
        <v>0</v>
      </c>
      <c r="AC41" s="292">
        <v>11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 t="shared" si="3"/>
        <v>650</v>
      </c>
      <c r="AU41" s="292">
        <v>0</v>
      </c>
      <c r="AV41" s="292">
        <v>7</v>
      </c>
      <c r="AW41" s="292">
        <v>0</v>
      </c>
      <c r="AX41" s="292">
        <v>275</v>
      </c>
      <c r="AY41" s="292">
        <v>205</v>
      </c>
      <c r="AZ41" s="292">
        <v>75</v>
      </c>
      <c r="BA41" s="292">
        <v>1</v>
      </c>
      <c r="BB41" s="292">
        <v>72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15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 t="shared" si="13"/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15"/>
        <v>1173</v>
      </c>
      <c r="E42" s="292">
        <f t="shared" si="16"/>
        <v>205</v>
      </c>
      <c r="F42" s="292">
        <f t="shared" si="17"/>
        <v>4</v>
      </c>
      <c r="G42" s="292">
        <f t="shared" si="18"/>
        <v>0</v>
      </c>
      <c r="H42" s="292">
        <f t="shared" si="19"/>
        <v>190</v>
      </c>
      <c r="I42" s="292">
        <f t="shared" si="20"/>
        <v>132</v>
      </c>
      <c r="J42" s="292">
        <f t="shared" si="21"/>
        <v>48</v>
      </c>
      <c r="K42" s="292">
        <f t="shared" si="22"/>
        <v>0</v>
      </c>
      <c r="L42" s="292">
        <f t="shared" si="23"/>
        <v>46</v>
      </c>
      <c r="M42" s="292">
        <f t="shared" si="24"/>
        <v>2</v>
      </c>
      <c r="N42" s="292">
        <f t="shared" si="25"/>
        <v>3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1</v>
      </c>
      <c r="X42" s="292">
        <f t="shared" si="35"/>
        <v>542</v>
      </c>
      <c r="Y42" s="292">
        <f t="shared" si="1"/>
        <v>594</v>
      </c>
      <c r="Z42" s="292">
        <v>55</v>
      </c>
      <c r="AA42" s="292">
        <v>0</v>
      </c>
      <c r="AB42" s="292">
        <v>0</v>
      </c>
      <c r="AC42" s="292">
        <v>6</v>
      </c>
      <c r="AD42" s="292">
        <v>0</v>
      </c>
      <c r="AE42" s="292">
        <v>0</v>
      </c>
      <c r="AF42" s="292">
        <v>0</v>
      </c>
      <c r="AG42" s="292">
        <v>0</v>
      </c>
      <c r="AH42" s="292">
        <v>2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531</v>
      </c>
      <c r="AT42" s="292">
        <f t="shared" si="3"/>
        <v>417</v>
      </c>
      <c r="AU42" s="292">
        <v>0</v>
      </c>
      <c r="AV42" s="292">
        <v>4</v>
      </c>
      <c r="AW42" s="292">
        <v>0</v>
      </c>
      <c r="AX42" s="292">
        <v>176</v>
      </c>
      <c r="AY42" s="292">
        <v>132</v>
      </c>
      <c r="AZ42" s="292">
        <v>48</v>
      </c>
      <c r="BA42" s="292">
        <v>0</v>
      </c>
      <c r="BB42" s="292">
        <v>46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11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0</v>
      </c>
      <c r="ET42" s="292">
        <v>0</v>
      </c>
      <c r="EU42" s="292">
        <f t="shared" si="13"/>
        <v>162</v>
      </c>
      <c r="EV42" s="292">
        <v>150</v>
      </c>
      <c r="EW42" s="292">
        <v>0</v>
      </c>
      <c r="EX42" s="292">
        <v>0</v>
      </c>
      <c r="EY42" s="292">
        <v>8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3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1</v>
      </c>
      <c r="FO42" s="292">
        <v>0</v>
      </c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 x14ac:dyDescent="0.15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 x14ac:dyDescent="0.15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 x14ac:dyDescent="0.15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 t="shared" ref="D7:D42" si="0">SUM(E7,F7,N7,O7)</f>
        <v>0</v>
      </c>
      <c r="E7" s="305">
        <f t="shared" ref="E7:E42" si="1">X7</f>
        <v>0</v>
      </c>
      <c r="F7" s="305">
        <f t="shared" ref="F7:F42" si="2">SUM(G7:M7)</f>
        <v>0</v>
      </c>
      <c r="G7" s="305">
        <f t="shared" ref="G7:G42" si="3">AF7</f>
        <v>0</v>
      </c>
      <c r="H7" s="305">
        <f t="shared" ref="H7:H42" si="4">AN7</f>
        <v>0</v>
      </c>
      <c r="I7" s="305">
        <f t="shared" ref="I7:I42" si="5">AV7</f>
        <v>0</v>
      </c>
      <c r="J7" s="305">
        <f t="shared" ref="J7:J42" si="6">BD7</f>
        <v>0</v>
      </c>
      <c r="K7" s="305">
        <f t="shared" ref="K7:K42" si="7">BL7</f>
        <v>0</v>
      </c>
      <c r="L7" s="305">
        <f t="shared" ref="L7:L42" si="8">BT7</f>
        <v>0</v>
      </c>
      <c r="M7" s="305">
        <f t="shared" ref="M7:M42" si="9">CB7</f>
        <v>0</v>
      </c>
      <c r="N7" s="305">
        <f t="shared" ref="N7:N42" si="10">CJ7</f>
        <v>0</v>
      </c>
      <c r="O7" s="305">
        <f t="shared" ref="O7:O42" si="11">CR7</f>
        <v>0</v>
      </c>
      <c r="P7" s="305">
        <f t="shared" ref="P7:P4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10000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10201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10202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10203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10204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10205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10206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10207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10208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10209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10210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10211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10212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10344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10345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10366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10367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10382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10383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10384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10421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10424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10425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10426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10428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10429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10443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10444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10448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10449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10464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10521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10522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10523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10524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10525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2021-10-11T01:52:21Z</dcterms:modified>
</cp:coreProperties>
</file>