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19山梨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水洗化人口等!$A$6:$AA$33</definedName>
    <definedName name="_xlnm.Print_Area" localSheetId="2">し尿集計結果!$A$1:$M$36</definedName>
    <definedName name="_xlnm.Print_Area" localSheetId="1">し尿処理状況!$2:$34</definedName>
    <definedName name="_xlnm.Print_Area" localSheetId="0">水洗化人口等!$2:$34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C8" i="2"/>
  <c r="AC9" i="2"/>
  <c r="N9" i="2" s="1"/>
  <c r="AC10" i="2"/>
  <c r="AC11" i="2"/>
  <c r="N11" i="2" s="1"/>
  <c r="AC12" i="2"/>
  <c r="AC13" i="2"/>
  <c r="N13" i="2" s="1"/>
  <c r="AC14" i="2"/>
  <c r="AC15" i="2"/>
  <c r="N15" i="2" s="1"/>
  <c r="AC16" i="2"/>
  <c r="AC17" i="2"/>
  <c r="N17" i="2" s="1"/>
  <c r="AC18" i="2"/>
  <c r="AC19" i="2"/>
  <c r="N19" i="2" s="1"/>
  <c r="AC20" i="2"/>
  <c r="AC21" i="2"/>
  <c r="N21" i="2" s="1"/>
  <c r="AC22" i="2"/>
  <c r="AC23" i="2"/>
  <c r="N23" i="2" s="1"/>
  <c r="AC24" i="2"/>
  <c r="AC25" i="2"/>
  <c r="N25" i="2" s="1"/>
  <c r="AC26" i="2"/>
  <c r="AC27" i="2"/>
  <c r="N27" i="2" s="1"/>
  <c r="AC28" i="2"/>
  <c r="AC29" i="2"/>
  <c r="N29" i="2" s="1"/>
  <c r="AC30" i="2"/>
  <c r="AC31" i="2"/>
  <c r="N31" i="2" s="1"/>
  <c r="AC32" i="2"/>
  <c r="AC33" i="2"/>
  <c r="N33" i="2" s="1"/>
  <c r="AC34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N8" i="2"/>
  <c r="N10" i="2"/>
  <c r="N12" i="2"/>
  <c r="N14" i="2"/>
  <c r="N16" i="2"/>
  <c r="N18" i="2"/>
  <c r="N20" i="2"/>
  <c r="N22" i="2"/>
  <c r="N24" i="2"/>
  <c r="N26" i="2"/>
  <c r="N28" i="2"/>
  <c r="N30" i="2"/>
  <c r="N32" i="2"/>
  <c r="N34" i="2"/>
  <c r="K8" i="2"/>
  <c r="K9" i="2"/>
  <c r="D9" i="2" s="1"/>
  <c r="K10" i="2"/>
  <c r="K11" i="2"/>
  <c r="D11" i="2" s="1"/>
  <c r="K12" i="2"/>
  <c r="K13" i="2"/>
  <c r="D13" i="2" s="1"/>
  <c r="K14" i="2"/>
  <c r="K15" i="2"/>
  <c r="D15" i="2" s="1"/>
  <c r="K16" i="2"/>
  <c r="K17" i="2"/>
  <c r="D17" i="2" s="1"/>
  <c r="K18" i="2"/>
  <c r="K19" i="2"/>
  <c r="D19" i="2" s="1"/>
  <c r="K20" i="2"/>
  <c r="K21" i="2"/>
  <c r="D21" i="2" s="1"/>
  <c r="K22" i="2"/>
  <c r="K23" i="2"/>
  <c r="D23" i="2" s="1"/>
  <c r="K24" i="2"/>
  <c r="K25" i="2"/>
  <c r="D25" i="2" s="1"/>
  <c r="K26" i="2"/>
  <c r="K27" i="2"/>
  <c r="D27" i="2" s="1"/>
  <c r="K28" i="2"/>
  <c r="K29" i="2"/>
  <c r="D29" i="2" s="1"/>
  <c r="K30" i="2"/>
  <c r="K31" i="2"/>
  <c r="D31" i="2" s="1"/>
  <c r="K32" i="2"/>
  <c r="K33" i="2"/>
  <c r="D33" i="2" s="1"/>
  <c r="K34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D8" i="2"/>
  <c r="D10" i="2"/>
  <c r="D12" i="2"/>
  <c r="D14" i="2"/>
  <c r="D16" i="2"/>
  <c r="D18" i="2"/>
  <c r="D20" i="2"/>
  <c r="D22" i="2"/>
  <c r="D24" i="2"/>
  <c r="D26" i="2"/>
  <c r="D28" i="2"/>
  <c r="D30" i="2"/>
  <c r="D32" i="2"/>
  <c r="D34" i="2"/>
  <c r="I8" i="1"/>
  <c r="I9" i="1"/>
  <c r="D9" i="1" s="1"/>
  <c r="I10" i="1"/>
  <c r="I11" i="1"/>
  <c r="I12" i="1"/>
  <c r="I13" i="1"/>
  <c r="D13" i="1" s="1"/>
  <c r="I14" i="1"/>
  <c r="I15" i="1"/>
  <c r="I16" i="1"/>
  <c r="I17" i="1"/>
  <c r="D17" i="1" s="1"/>
  <c r="I18" i="1"/>
  <c r="I19" i="1"/>
  <c r="I20" i="1"/>
  <c r="I21" i="1"/>
  <c r="D21" i="1" s="1"/>
  <c r="I22" i="1"/>
  <c r="I23" i="1"/>
  <c r="I24" i="1"/>
  <c r="I25" i="1"/>
  <c r="D25" i="1" s="1"/>
  <c r="I26" i="1"/>
  <c r="I27" i="1"/>
  <c r="I28" i="1"/>
  <c r="I29" i="1"/>
  <c r="D29" i="1" s="1"/>
  <c r="I30" i="1"/>
  <c r="I31" i="1"/>
  <c r="I32" i="1"/>
  <c r="I33" i="1"/>
  <c r="D33" i="1" s="1"/>
  <c r="I34" i="1"/>
  <c r="F14" i="1"/>
  <c r="F28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D8" i="1"/>
  <c r="D10" i="1"/>
  <c r="F10" i="1" s="1"/>
  <c r="D12" i="1"/>
  <c r="D14" i="1"/>
  <c r="D16" i="1"/>
  <c r="D18" i="1"/>
  <c r="D20" i="1"/>
  <c r="D22" i="1"/>
  <c r="D24" i="1"/>
  <c r="D26" i="1"/>
  <c r="D28" i="1"/>
  <c r="D30" i="1"/>
  <c r="D32" i="1"/>
  <c r="F32" i="1" s="1"/>
  <c r="D34" i="1"/>
  <c r="L34" i="1" l="1"/>
  <c r="N34" i="1"/>
  <c r="Q34" i="1"/>
  <c r="J34" i="1"/>
  <c r="L18" i="1"/>
  <c r="N18" i="1"/>
  <c r="Q18" i="1"/>
  <c r="J18" i="1"/>
  <c r="F18" i="1"/>
  <c r="N29" i="1"/>
  <c r="F29" i="1"/>
  <c r="Q29" i="1"/>
  <c r="J29" i="1"/>
  <c r="L29" i="1"/>
  <c r="N21" i="1"/>
  <c r="F21" i="1"/>
  <c r="Q21" i="1"/>
  <c r="J21" i="1"/>
  <c r="L21" i="1"/>
  <c r="N13" i="1"/>
  <c r="F13" i="1"/>
  <c r="Q13" i="1"/>
  <c r="J13" i="1"/>
  <c r="L13" i="1"/>
  <c r="Q24" i="1"/>
  <c r="J24" i="1"/>
  <c r="L24" i="1"/>
  <c r="N24" i="1"/>
  <c r="L30" i="1"/>
  <c r="N30" i="1"/>
  <c r="Q30" i="1"/>
  <c r="J30" i="1"/>
  <c r="L22" i="1"/>
  <c r="N22" i="1"/>
  <c r="Q22" i="1"/>
  <c r="J22" i="1"/>
  <c r="L14" i="1"/>
  <c r="N14" i="1"/>
  <c r="Q14" i="1"/>
  <c r="J14" i="1"/>
  <c r="F24" i="1"/>
  <c r="D31" i="1"/>
  <c r="D27" i="1"/>
  <c r="D23" i="1"/>
  <c r="D19" i="1"/>
  <c r="D15" i="1"/>
  <c r="D11" i="1"/>
  <c r="L26" i="1"/>
  <c r="N26" i="1"/>
  <c r="Q26" i="1"/>
  <c r="J26" i="1"/>
  <c r="L10" i="1"/>
  <c r="N10" i="1"/>
  <c r="Q10" i="1"/>
  <c r="J10" i="1"/>
  <c r="N33" i="1"/>
  <c r="F33" i="1"/>
  <c r="Q33" i="1"/>
  <c r="J33" i="1"/>
  <c r="L33" i="1"/>
  <c r="N25" i="1"/>
  <c r="F25" i="1"/>
  <c r="Q25" i="1"/>
  <c r="J25" i="1"/>
  <c r="L25" i="1"/>
  <c r="N17" i="1"/>
  <c r="F17" i="1"/>
  <c r="Q17" i="1"/>
  <c r="J17" i="1"/>
  <c r="L17" i="1"/>
  <c r="N9" i="1"/>
  <c r="F9" i="1"/>
  <c r="Q9" i="1"/>
  <c r="J9" i="1"/>
  <c r="L9" i="1"/>
  <c r="Q32" i="1"/>
  <c r="J32" i="1"/>
  <c r="L32" i="1"/>
  <c r="N32" i="1"/>
  <c r="Q16" i="1"/>
  <c r="J16" i="1"/>
  <c r="L16" i="1"/>
  <c r="N16" i="1"/>
  <c r="F16" i="1"/>
  <c r="Q8" i="1"/>
  <c r="J8" i="1"/>
  <c r="L8" i="1"/>
  <c r="N8" i="1"/>
  <c r="F8" i="1"/>
  <c r="F34" i="1"/>
  <c r="F26" i="1"/>
  <c r="Q28" i="1"/>
  <c r="J28" i="1"/>
  <c r="L28" i="1"/>
  <c r="N28" i="1"/>
  <c r="Q20" i="1"/>
  <c r="J20" i="1"/>
  <c r="L20" i="1"/>
  <c r="N20" i="1"/>
  <c r="F20" i="1"/>
  <c r="Q12" i="1"/>
  <c r="J12" i="1"/>
  <c r="L12" i="1"/>
  <c r="N12" i="1"/>
  <c r="F12" i="1"/>
  <c r="F30" i="1"/>
  <c r="F22" i="1"/>
  <c r="A7" i="2"/>
  <c r="J11" i="1" l="1"/>
  <c r="L11" i="1"/>
  <c r="N11" i="1"/>
  <c r="F11" i="1"/>
  <c r="Q11" i="1"/>
  <c r="J27" i="1"/>
  <c r="L27" i="1"/>
  <c r="N27" i="1"/>
  <c r="F27" i="1"/>
  <c r="Q27" i="1"/>
  <c r="J23" i="1"/>
  <c r="L23" i="1"/>
  <c r="N23" i="1"/>
  <c r="F23" i="1"/>
  <c r="Q23" i="1"/>
  <c r="J15" i="1"/>
  <c r="L15" i="1"/>
  <c r="N15" i="1"/>
  <c r="F15" i="1"/>
  <c r="Q15" i="1"/>
  <c r="J31" i="1"/>
  <c r="L31" i="1"/>
  <c r="N31" i="1"/>
  <c r="F31" i="1"/>
  <c r="Q31" i="1"/>
  <c r="J19" i="1"/>
  <c r="L19" i="1"/>
  <c r="N19" i="1"/>
  <c r="F19" i="1"/>
  <c r="Q19" i="1"/>
  <c r="M2" i="4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N7" i="2" s="1"/>
  <c r="AJ7" i="2"/>
  <c r="D7" i="1" l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M15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N7" i="1" l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<sst xmlns="http://schemas.openxmlformats.org/spreadsheetml/2006/main" count="727" uniqueCount="336">
  <si>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</si>
  <si>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</si>
  <si>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</si>
  <si>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</si>
  <si>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</si>
  <si>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</si>
  <si>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</si>
  <si>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</si>
  <si>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</si>
  <si>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</si>
  <si>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</si>
  <si>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</si>
  <si>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</si>
  <si>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</si>
  <si>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</si>
  <si>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</si>
  <si>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</si>
  <si>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</si>
  <si>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</si>
  <si>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</si>
  <si>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</si>
  <si>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</si>
  <si>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</si>
  <si>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</si>
  <si>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</si>
  <si>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</si>
  <si>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</si>
  <si>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</si>
  <si>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</si>
  <si>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</si>
  <si>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</si>
  <si>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</si>
  <si>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</si>
  <si>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</si>
  <si>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</si>
  <si>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</si>
  <si>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</si>
  <si>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</si>
  <si>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</si>
  <si>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</si>
  <si>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</si>
  <si>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</si>
  <si>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</si>
  <si>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</si>
  <si>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</si>
  <si>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</si>
  <si>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</si>
  <si>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</si>
  <si>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</si>
  <si>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</si>
  <si>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</si>
  <si>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</si>
  <si>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</si>
  <si>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</si>
  <si>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</si>
  <si>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</si>
  <si>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</si>
  <si>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</si>
  <si>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</si>
  <si>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</si>
  <si>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</si>
  <si>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</si>
  <si>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</si>
  <si>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</si>
  <si>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</si>
  <si>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</si>
  <si>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</si>
  <si>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</si>
  <si>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</si>
  <si>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</si>
  <si>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</si>
  <si>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</si>
  <si>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</si>
  <si>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</si>
  <si>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</si>
  <si>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</si>
  <si>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</si>
  <si>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</si>
  <si>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</si>
  <si>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</si>
  <si>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</si>
  <si>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</si>
  <si>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</si>
  <si>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</si>
  <si>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</si>
  <si>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</si>
  <si>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</si>
  <si>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</si>
  <si>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</si>
  <si>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</si>
  <si>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</si>
  <si>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</si>
  <si>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</si>
  <si>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</si>
  <si>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</si>
  <si>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</si>
  <si>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</si>
  <si>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</si>
  <si>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</si>
  <si>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</si>
  <si>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</si>
  <si>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</si>
  <si>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</si>
  <si>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</si>
  <si>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</si>
  <si>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</si>
  <si>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</si>
  <si>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</si>
  <si>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</si>
  <si>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</si>
  <si>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</si>
  <si>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</si>
  <si>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</si>
  <si>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</si>
  <si>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</si>
  <si>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</si>
  <si>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</si>
  <si>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</si>
  <si>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</si>
  <si>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</si>
  <si>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</si>
  <si>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</si>
  <si>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</si>
  <si>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</si>
  <si>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</si>
  <si>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</si>
  <si>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</si>
  <si>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</si>
  <si>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</si>
  <si>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</si>
  <si>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</si>
  <si>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</si>
  <si>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</si>
  <si>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</si>
  <si>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</si>
  <si>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</si>
  <si>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</si>
  <si>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</si>
  <si>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</si>
  <si>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</si>
  <si>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</si>
  <si>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</si>
  <si>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</si>
  <si>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</si>
  <si>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</si>
  <si>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</si>
  <si>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</si>
  <si>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</si>
  <si>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</si>
  <si>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</si>
  <si>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</si>
  <si>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</si>
  <si>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</si>
  <si>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</si>
  <si>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</si>
  <si>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</si>
  <si>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</si>
  <si>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</si>
  <si>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</si>
  <si>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</si>
  <si>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</si>
  <si>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</si>
  <si>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</si>
  <si>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</si>
  <si>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</si>
  <si>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</si>
  <si>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</si>
  <si>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</si>
  <si>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</si>
  <si>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</si>
  <si>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</si>
  <si>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</si>
  <si>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</si>
  <si>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</si>
  <si>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</si>
  <si>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</si>
  <si>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</si>
  <si>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</si>
  <si>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</si>
  <si>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</si>
  <si>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</si>
  <si>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</si>
  <si>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</si>
  <si>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</si>
  <si>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</si>
  <si>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</si>
  <si>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</si>
  <si>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</si>
  <si>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</si>
  <si>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</si>
  <si>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</si>
  <si>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</si>
  <si>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</si>
  <si>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</si>
  <si>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</si>
  <si>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</si>
  <si>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</si>
  <si>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</si>
  <si>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</si>
  <si>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</si>
  <si>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</si>
  <si>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</si>
  <si>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</si>
  <si>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</si>
  <si>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</si>
  <si>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</si>
  <si>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</si>
  <si>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</si>
  <si>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</si>
  <si>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</si>
  <si>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</si>
  <si>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</si>
  <si>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</si>
  <si>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</si>
  <si>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</si>
  <si>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</si>
  <si>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</si>
  <si>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</si>
  <si>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</si>
  <si>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</si>
  <si>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</si>
  <si>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</si>
  <si>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</si>
  <si>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</si>
  <si>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</si>
  <si>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</si>
  <si>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</si>
  <si>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</si>
  <si>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</si>
  <si>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</si>
  <si>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</si>
  <si>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</si>
  <si>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</si>
  <si>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</si>
  <si>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</si>
  <si>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</si>
  <si>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</si>
  <si>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</si>
  <si>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</si>
  <si>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</si>
  <si>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</si>
  <si>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</si>
  <si>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</si>
  <si>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</si>
  <si>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</si>
  <si>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</si>
  <si>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</si>
  <si>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</si>
  <si>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</si>
  <si>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</si>
  <si>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</si>
  <si>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19000</t>
  </si>
  <si>
    <t>水洗化人口等（平成29年度実績）</t>
    <phoneticPr fontId="3"/>
  </si>
  <si>
    <t>し尿処理の状況（平成29年度実績）</t>
    <phoneticPr fontId="3"/>
  </si>
  <si>
    <t>19201</t>
  </si>
  <si>
    <t>甲府市</t>
  </si>
  <si>
    <t>○</t>
  </si>
  <si>
    <t>191036</t>
    <phoneticPr fontId="3"/>
  </si>
  <si>
    <t>19202</t>
  </si>
  <si>
    <t>富士吉田市</t>
  </si>
  <si>
    <t>191037</t>
    <phoneticPr fontId="3"/>
  </si>
  <si>
    <t>19204</t>
  </si>
  <si>
    <t>都留市</t>
  </si>
  <si>
    <t>191206</t>
    <phoneticPr fontId="3"/>
  </si>
  <si>
    <t>19205</t>
  </si>
  <si>
    <t>山梨市</t>
  </si>
  <si>
    <t>191207</t>
    <phoneticPr fontId="3"/>
  </si>
  <si>
    <t>19206</t>
  </si>
  <si>
    <t>大月市</t>
  </si>
  <si>
    <t>191208</t>
    <phoneticPr fontId="3"/>
  </si>
  <si>
    <t>19207</t>
  </si>
  <si>
    <t>韮崎市</t>
  </si>
  <si>
    <t>191209</t>
    <phoneticPr fontId="3"/>
  </si>
  <si>
    <t>19208</t>
  </si>
  <si>
    <t>南アルプス市</t>
  </si>
  <si>
    <t>191189</t>
    <phoneticPr fontId="3"/>
  </si>
  <si>
    <t>19209</t>
  </si>
  <si>
    <t>北杜市</t>
  </si>
  <si>
    <t>191177</t>
    <phoneticPr fontId="3"/>
  </si>
  <si>
    <t>19210</t>
  </si>
  <si>
    <t>甲斐市</t>
  </si>
  <si>
    <t>191178</t>
    <phoneticPr fontId="3"/>
  </si>
  <si>
    <t>19211</t>
  </si>
  <si>
    <t>笛吹市</t>
  </si>
  <si>
    <t>191092</t>
    <phoneticPr fontId="3"/>
  </si>
  <si>
    <t>19212</t>
  </si>
  <si>
    <t>上野原市</t>
  </si>
  <si>
    <t>191046</t>
    <phoneticPr fontId="3"/>
  </si>
  <si>
    <t>19213</t>
  </si>
  <si>
    <t>甲州市</t>
  </si>
  <si>
    <t>191047</t>
    <phoneticPr fontId="3"/>
  </si>
  <si>
    <t>19214</t>
  </si>
  <si>
    <t>中央市</t>
  </si>
  <si>
    <t>191190</t>
    <phoneticPr fontId="3"/>
  </si>
  <si>
    <t>19346</t>
  </si>
  <si>
    <t>市川三郷町</t>
  </si>
  <si>
    <t>191210</t>
    <phoneticPr fontId="3"/>
  </si>
  <si>
    <t>19364</t>
  </si>
  <si>
    <t>早川町</t>
  </si>
  <si>
    <t>191205</t>
    <phoneticPr fontId="3"/>
  </si>
  <si>
    <t>19365</t>
  </si>
  <si>
    <t>身延町</t>
  </si>
  <si>
    <t>191200</t>
    <phoneticPr fontId="3"/>
  </si>
  <si>
    <t>19366</t>
  </si>
  <si>
    <t>南部町</t>
  </si>
  <si>
    <t>191183</t>
    <phoneticPr fontId="3"/>
  </si>
  <si>
    <t>19368</t>
  </si>
  <si>
    <t>富士川町</t>
  </si>
  <si>
    <t>191194</t>
    <phoneticPr fontId="3"/>
  </si>
  <si>
    <t>19384</t>
  </si>
  <si>
    <t>昭和町</t>
  </si>
  <si>
    <t>191185</t>
    <phoneticPr fontId="3"/>
  </si>
  <si>
    <t>19422</t>
  </si>
  <si>
    <t>道志村</t>
  </si>
  <si>
    <t>191171</t>
    <phoneticPr fontId="3"/>
  </si>
  <si>
    <t>19423</t>
  </si>
  <si>
    <t>西桂町</t>
  </si>
  <si>
    <t>191156</t>
    <phoneticPr fontId="3"/>
  </si>
  <si>
    <t>19424</t>
  </si>
  <si>
    <t>忍野村</t>
  </si>
  <si>
    <t>191102</t>
    <phoneticPr fontId="3"/>
  </si>
  <si>
    <t>19425</t>
  </si>
  <si>
    <t>山中湖村</t>
  </si>
  <si>
    <t>191058</t>
    <phoneticPr fontId="3"/>
  </si>
  <si>
    <t>19429</t>
  </si>
  <si>
    <t>鳴沢村</t>
  </si>
  <si>
    <t>191140</t>
    <phoneticPr fontId="3"/>
  </si>
  <si>
    <t>19430</t>
  </si>
  <si>
    <t>富士河口湖町</t>
  </si>
  <si>
    <t>191082</t>
    <phoneticPr fontId="3"/>
  </si>
  <si>
    <t>19442</t>
  </si>
  <si>
    <t>小菅村</t>
  </si>
  <si>
    <t>191123</t>
    <phoneticPr fontId="3"/>
  </si>
  <si>
    <t>19443</t>
  </si>
  <si>
    <t>丹波山村</t>
  </si>
  <si>
    <t>191105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</si>
</sst>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35</v>
      </c>
      <c r="B7" s="116" t="s">
        <v>251</v>
      </c>
      <c r="C7" s="109" t="s">
        <v>200</v>
      </c>
      <c r="D7" s="110">
        <f>+SUM(E7,+I7)</f>
        <v>839468</v>
      </c>
      <c r="E7" s="110">
        <f>+SUM(G7,+H7)</f>
        <v>36668</v>
      </c>
      <c r="F7" s="111">
        <f>IF(D7&gt;0,E7/D7*100,"-")</f>
        <v>4.3680044980868837</v>
      </c>
      <c r="G7" s="108">
        <f>SUM(G$8:G$207)</f>
        <v>36662</v>
      </c>
      <c r="H7" s="108">
        <f>SUM(H$8:H$207)</f>
        <v>6</v>
      </c>
      <c r="I7" s="110">
        <f>+SUM(K7,+M7,+O7)</f>
        <v>802800</v>
      </c>
      <c r="J7" s="111">
        <f>IF(D7&gt;0,I7/D7*100,"-")</f>
        <v>95.63199550191311</v>
      </c>
      <c r="K7" s="108">
        <f>SUM(K$8:K$207)</f>
        <v>505964</v>
      </c>
      <c r="L7" s="111">
        <f>IF(D7&gt;0,K7/D7*100,"-")</f>
        <v>60.27198177893618</v>
      </c>
      <c r="M7" s="108">
        <f>SUM(M$8:M$207)</f>
        <v>5699</v>
      </c>
      <c r="N7" s="111">
        <f>IF(D7&gt;0,M7/D7*100,"-")</f>
        <v>0.67888233976756707</v>
      </c>
      <c r="O7" s="108">
        <f>SUM(O$8:O$207)</f>
        <v>291137</v>
      </c>
      <c r="P7" s="108">
        <f>SUM(P$8:P$207)</f>
        <v>126005</v>
      </c>
      <c r="Q7" s="111">
        <f>IF(D7&gt;0,O7/D7*100,"-")</f>
        <v>34.681131383209369</v>
      </c>
      <c r="R7" s="108">
        <f>SUM(R$8:R$207)</f>
        <v>14799</v>
      </c>
      <c r="S7" s="112">
        <f t="shared" ref="S7:Z7" si="0">COUNTIF(S$8:S$207,"○")</f>
        <v>14</v>
      </c>
      <c r="T7" s="112">
        <f t="shared" si="0"/>
        <v>1</v>
      </c>
      <c r="U7" s="112">
        <f t="shared" si="0"/>
        <v>0</v>
      </c>
      <c r="V7" s="112">
        <f t="shared" si="0"/>
        <v>12</v>
      </c>
      <c r="W7" s="112">
        <f t="shared" si="0"/>
        <v>13</v>
      </c>
      <c r="X7" s="112">
        <f t="shared" si="0"/>
        <v>1</v>
      </c>
      <c r="Y7" s="112">
        <f t="shared" si="0"/>
        <v>1</v>
      </c>
      <c r="Z7" s="112">
        <f t="shared" si="0"/>
        <v>12</v>
      </c>
      <c r="AA7" s="188"/>
      <c r="AB7" s="188"/>
    </row>
    <row r="8" spans="1:28" s="105" customFormat="1" ht="13.5" customHeight="1">
      <c r="A8" s="101" t="s">
        <v>35</v>
      </c>
      <c r="B8" s="102" t="s">
        <v>254</v>
      </c>
      <c r="C8" s="101" t="s">
        <v>255</v>
      </c>
      <c r="D8" s="103">
        <f>+SUM(E8,+I8)</f>
        <v>190143</v>
      </c>
      <c r="E8" s="103">
        <f>+SUM(G8,+H8)</f>
        <v>964</v>
      </c>
      <c r="F8" s="104">
        <f>IF(D8&gt;0,E8/D8*100,"-")</f>
        <v>0.50698684674166283</v>
      </c>
      <c r="G8" s="103">
        <v>964</v>
      </c>
      <c r="H8" s="103">
        <v>0</v>
      </c>
      <c r="I8" s="103">
        <f>+SUM(K8,+M8,+O8)</f>
        <v>189179</v>
      </c>
      <c r="J8" s="104">
        <f>IF(D8&gt;0,I8/D8*100,"-")</f>
        <v>99.493013153258332</v>
      </c>
      <c r="K8" s="103">
        <v>179415</v>
      </c>
      <c r="L8" s="104">
        <f>IF(D8&gt;0,K8/D8*100,"-")</f>
        <v>94.357930610119752</v>
      </c>
      <c r="M8" s="103">
        <v>0</v>
      </c>
      <c r="N8" s="104">
        <f>IF(D8&gt;0,M8/D8*100,"-")</f>
        <v>0</v>
      </c>
      <c r="O8" s="103">
        <v>9764</v>
      </c>
      <c r="P8" s="103">
        <v>4546</v>
      </c>
      <c r="Q8" s="104">
        <f>IF(D8&gt;0,O8/D8*100,"-")</f>
        <v>5.1350825431385854</v>
      </c>
      <c r="R8" s="103">
        <v>5229</v>
      </c>
      <c r="S8" s="101"/>
      <c r="T8" s="101"/>
      <c r="U8" s="101"/>
      <c r="V8" s="101" t="s">
        <v>256</v>
      </c>
      <c r="W8" s="101"/>
      <c r="X8" s="101"/>
      <c r="Y8" s="101"/>
      <c r="Z8" s="101" t="s">
        <v>256</v>
      </c>
      <c r="AA8" s="189" t="s">
        <v>257</v>
      </c>
      <c r="AB8" s="190"/>
    </row>
    <row r="9" spans="1:28" s="105" customFormat="1" ht="13.5" customHeight="1">
      <c r="A9" s="101" t="s">
        <v>35</v>
      </c>
      <c r="B9" s="102" t="s">
        <v>258</v>
      </c>
      <c r="C9" s="101" t="s">
        <v>259</v>
      </c>
      <c r="D9" s="103">
        <f>+SUM(E9,+I9)</f>
        <v>49643</v>
      </c>
      <c r="E9" s="103">
        <f>+SUM(G9,+H9)</f>
        <v>8041</v>
      </c>
      <c r="F9" s="104">
        <f>IF(D9&gt;0,E9/D9*100,"-")</f>
        <v>16.197651229780632</v>
      </c>
      <c r="G9" s="103">
        <v>8041</v>
      </c>
      <c r="H9" s="103">
        <v>0</v>
      </c>
      <c r="I9" s="103">
        <f>+SUM(K9,+M9,+O9)</f>
        <v>41602</v>
      </c>
      <c r="J9" s="104">
        <f>IF(D9&gt;0,I9/D9*100,"-")</f>
        <v>83.802348770219368</v>
      </c>
      <c r="K9" s="103">
        <v>20062</v>
      </c>
      <c r="L9" s="104">
        <f>IF(D9&gt;0,K9/D9*100,"-")</f>
        <v>40.412545575408416</v>
      </c>
      <c r="M9" s="103">
        <v>0</v>
      </c>
      <c r="N9" s="104">
        <f>IF(D9&gt;0,M9/D9*100,"-")</f>
        <v>0</v>
      </c>
      <c r="O9" s="103">
        <v>21540</v>
      </c>
      <c r="P9" s="103">
        <v>12855</v>
      </c>
      <c r="Q9" s="104">
        <f>IF(D9&gt;0,O9/D9*100,"-")</f>
        <v>43.389803194810952</v>
      </c>
      <c r="R9" s="103">
        <v>551</v>
      </c>
      <c r="S9" s="101" t="s">
        <v>256</v>
      </c>
      <c r="T9" s="101"/>
      <c r="U9" s="101"/>
      <c r="V9" s="101"/>
      <c r="W9" s="101" t="s">
        <v>256</v>
      </c>
      <c r="X9" s="101"/>
      <c r="Y9" s="101"/>
      <c r="Z9" s="101"/>
      <c r="AA9" s="189" t="s">
        <v>260</v>
      </c>
      <c r="AB9" s="190"/>
    </row>
    <row r="10" spans="1:28" s="105" customFormat="1" ht="13.5" customHeight="1">
      <c r="A10" s="101" t="s">
        <v>35</v>
      </c>
      <c r="B10" s="102" t="s">
        <v>261</v>
      </c>
      <c r="C10" s="101" t="s">
        <v>262</v>
      </c>
      <c r="D10" s="103">
        <f>+SUM(E10,+I10)</f>
        <v>30953</v>
      </c>
      <c r="E10" s="103">
        <f>+SUM(G10,+H10)</f>
        <v>909</v>
      </c>
      <c r="F10" s="104">
        <f>IF(D10&gt;0,E10/D10*100,"-")</f>
        <v>2.9367104965592996</v>
      </c>
      <c r="G10" s="103">
        <v>909</v>
      </c>
      <c r="H10" s="103">
        <v>0</v>
      </c>
      <c r="I10" s="103">
        <f>+SUM(K10,+M10,+O10)</f>
        <v>30044</v>
      </c>
      <c r="J10" s="104">
        <f>IF(D10&gt;0,I10/D10*100,"-")</f>
        <v>97.0632895034407</v>
      </c>
      <c r="K10" s="103">
        <v>4408</v>
      </c>
      <c r="L10" s="104">
        <f>IF(D10&gt;0,K10/D10*100,"-")</f>
        <v>14.240945950311762</v>
      </c>
      <c r="M10" s="103">
        <v>0</v>
      </c>
      <c r="N10" s="104">
        <f>IF(D10&gt;0,M10/D10*100,"-")</f>
        <v>0</v>
      </c>
      <c r="O10" s="103">
        <v>25636</v>
      </c>
      <c r="P10" s="103">
        <v>7152</v>
      </c>
      <c r="Q10" s="104">
        <f>IF(D10&gt;0,O10/D10*100,"-")</f>
        <v>82.822343553128945</v>
      </c>
      <c r="R10" s="103">
        <v>557</v>
      </c>
      <c r="S10" s="101" t="s">
        <v>256</v>
      </c>
      <c r="T10" s="101"/>
      <c r="U10" s="101"/>
      <c r="V10" s="101"/>
      <c r="W10" s="101" t="s">
        <v>256</v>
      </c>
      <c r="X10" s="101"/>
      <c r="Y10" s="101"/>
      <c r="Z10" s="101"/>
      <c r="AA10" s="189" t="s">
        <v>263</v>
      </c>
      <c r="AB10" s="190"/>
    </row>
    <row r="11" spans="1:28" s="105" customFormat="1" ht="13.5" customHeight="1">
      <c r="A11" s="101" t="s">
        <v>35</v>
      </c>
      <c r="B11" s="102" t="s">
        <v>264</v>
      </c>
      <c r="C11" s="101" t="s">
        <v>265</v>
      </c>
      <c r="D11" s="103">
        <f>+SUM(E11,+I11)</f>
        <v>35536</v>
      </c>
      <c r="E11" s="103">
        <f>+SUM(G11,+H11)</f>
        <v>772</v>
      </c>
      <c r="F11" s="104">
        <f>IF(D11&gt;0,E11/D11*100,"-")</f>
        <v>2.1724448446645654</v>
      </c>
      <c r="G11" s="103">
        <v>772</v>
      </c>
      <c r="H11" s="103">
        <v>0</v>
      </c>
      <c r="I11" s="103">
        <f>+SUM(K11,+M11,+O11)</f>
        <v>34764</v>
      </c>
      <c r="J11" s="104">
        <f>IF(D11&gt;0,I11/D11*100,"-")</f>
        <v>97.827555155335432</v>
      </c>
      <c r="K11" s="103">
        <v>14256</v>
      </c>
      <c r="L11" s="104">
        <f>IF(D11&gt;0,K11/D11*100,"-")</f>
        <v>40.117064385411979</v>
      </c>
      <c r="M11" s="103">
        <v>0</v>
      </c>
      <c r="N11" s="104">
        <f>IF(D11&gt;0,M11/D11*100,"-")</f>
        <v>0</v>
      </c>
      <c r="O11" s="103">
        <v>20508</v>
      </c>
      <c r="P11" s="103">
        <v>5022</v>
      </c>
      <c r="Q11" s="104">
        <f>IF(D11&gt;0,O11/D11*100,"-")</f>
        <v>57.71049076992346</v>
      </c>
      <c r="R11" s="103">
        <v>183</v>
      </c>
      <c r="S11" s="101" t="s">
        <v>256</v>
      </c>
      <c r="T11" s="101"/>
      <c r="U11" s="101"/>
      <c r="V11" s="101"/>
      <c r="W11" s="101" t="s">
        <v>256</v>
      </c>
      <c r="X11" s="101"/>
      <c r="Y11" s="101"/>
      <c r="Z11" s="101"/>
      <c r="AA11" s="189" t="s">
        <v>266</v>
      </c>
      <c r="AB11" s="190"/>
    </row>
    <row r="12" spans="1:28" s="105" customFormat="1" ht="13.5" customHeight="1">
      <c r="A12" s="101" t="s">
        <v>35</v>
      </c>
      <c r="B12" s="102" t="s">
        <v>267</v>
      </c>
      <c r="C12" s="101" t="s">
        <v>268</v>
      </c>
      <c r="D12" s="103">
        <f>+SUM(E12,+I12)</f>
        <v>25037</v>
      </c>
      <c r="E12" s="103">
        <f>+SUM(G12,+H12)</f>
        <v>1363</v>
      </c>
      <c r="F12" s="104">
        <f>IF(D12&gt;0,E12/D12*100,"-")</f>
        <v>5.4439429644126696</v>
      </c>
      <c r="G12" s="103">
        <v>1363</v>
      </c>
      <c r="H12" s="103">
        <v>0</v>
      </c>
      <c r="I12" s="103">
        <f>+SUM(K12,+M12,+O12)</f>
        <v>23674</v>
      </c>
      <c r="J12" s="104">
        <f>IF(D12&gt;0,I12/D12*100,"-")</f>
        <v>94.55605703558733</v>
      </c>
      <c r="K12" s="103">
        <v>4169</v>
      </c>
      <c r="L12" s="104">
        <f>IF(D12&gt;0,K12/D12*100,"-")</f>
        <v>16.651355993130167</v>
      </c>
      <c r="M12" s="103">
        <v>0</v>
      </c>
      <c r="N12" s="104">
        <f>IF(D12&gt;0,M12/D12*100,"-")</f>
        <v>0</v>
      </c>
      <c r="O12" s="103">
        <v>19505</v>
      </c>
      <c r="P12" s="103">
        <v>6817</v>
      </c>
      <c r="Q12" s="104">
        <f>IF(D12&gt;0,O12/D12*100,"-")</f>
        <v>77.904701042457162</v>
      </c>
      <c r="R12" s="103">
        <v>190</v>
      </c>
      <c r="S12" s="101" t="s">
        <v>256</v>
      </c>
      <c r="T12" s="101"/>
      <c r="U12" s="101"/>
      <c r="V12" s="101"/>
      <c r="W12" s="101" t="s">
        <v>256</v>
      </c>
      <c r="X12" s="101"/>
      <c r="Y12" s="101"/>
      <c r="Z12" s="101"/>
      <c r="AA12" s="189" t="s">
        <v>269</v>
      </c>
      <c r="AB12" s="190"/>
    </row>
    <row r="13" spans="1:28" s="105" customFormat="1" ht="13.5" customHeight="1">
      <c r="A13" s="101" t="s">
        <v>35</v>
      </c>
      <c r="B13" s="102" t="s">
        <v>270</v>
      </c>
      <c r="C13" s="101" t="s">
        <v>271</v>
      </c>
      <c r="D13" s="103">
        <f>+SUM(E13,+I13)</f>
        <v>30132</v>
      </c>
      <c r="E13" s="103">
        <f>+SUM(G13,+H13)</f>
        <v>469</v>
      </c>
      <c r="F13" s="104">
        <f>IF(D13&gt;0,E13/D13*100,"-")</f>
        <v>1.5564848002123988</v>
      </c>
      <c r="G13" s="103">
        <v>469</v>
      </c>
      <c r="H13" s="103">
        <v>0</v>
      </c>
      <c r="I13" s="103">
        <f>+SUM(K13,+M13,+O13)</f>
        <v>29663</v>
      </c>
      <c r="J13" s="104">
        <f>IF(D13&gt;0,I13/D13*100,"-")</f>
        <v>98.443515199787598</v>
      </c>
      <c r="K13" s="103">
        <v>19485</v>
      </c>
      <c r="L13" s="104">
        <f>IF(D13&gt;0,K13/D13*100,"-")</f>
        <v>64.665471923536444</v>
      </c>
      <c r="M13" s="103">
        <v>0</v>
      </c>
      <c r="N13" s="104">
        <f>IF(D13&gt;0,M13/D13*100,"-")</f>
        <v>0</v>
      </c>
      <c r="O13" s="103">
        <v>10178</v>
      </c>
      <c r="P13" s="103">
        <v>6380</v>
      </c>
      <c r="Q13" s="104">
        <f>IF(D13&gt;0,O13/D13*100,"-")</f>
        <v>33.778043276251161</v>
      </c>
      <c r="R13" s="103">
        <v>513</v>
      </c>
      <c r="S13" s="101"/>
      <c r="T13" s="101"/>
      <c r="U13" s="101"/>
      <c r="V13" s="101" t="s">
        <v>256</v>
      </c>
      <c r="W13" s="101"/>
      <c r="X13" s="101"/>
      <c r="Y13" s="101"/>
      <c r="Z13" s="101" t="s">
        <v>256</v>
      </c>
      <c r="AA13" s="189" t="s">
        <v>272</v>
      </c>
      <c r="AB13" s="190"/>
    </row>
    <row r="14" spans="1:28" s="105" customFormat="1" ht="13.5" customHeight="1">
      <c r="A14" s="101" t="s">
        <v>35</v>
      </c>
      <c r="B14" s="102" t="s">
        <v>273</v>
      </c>
      <c r="C14" s="101" t="s">
        <v>274</v>
      </c>
      <c r="D14" s="103">
        <f>+SUM(E14,+I14)</f>
        <v>72031</v>
      </c>
      <c r="E14" s="103">
        <f>+SUM(G14,+H14)</f>
        <v>1428</v>
      </c>
      <c r="F14" s="104">
        <f>IF(D14&gt;0,E14/D14*100,"-")</f>
        <v>1.9824797656564535</v>
      </c>
      <c r="G14" s="103">
        <v>1428</v>
      </c>
      <c r="H14" s="103">
        <v>0</v>
      </c>
      <c r="I14" s="103">
        <f>+SUM(K14,+M14,+O14)</f>
        <v>70603</v>
      </c>
      <c r="J14" s="104">
        <f>IF(D14&gt;0,I14/D14*100,"-")</f>
        <v>98.01752023434355</v>
      </c>
      <c r="K14" s="103">
        <v>30143</v>
      </c>
      <c r="L14" s="104">
        <f>IF(D14&gt;0,K14/D14*100,"-")</f>
        <v>41.847260207410699</v>
      </c>
      <c r="M14" s="103">
        <v>415</v>
      </c>
      <c r="N14" s="104">
        <f>IF(D14&gt;0,M14/D14*100,"-")</f>
        <v>0.57614082825450152</v>
      </c>
      <c r="O14" s="103">
        <v>40045</v>
      </c>
      <c r="P14" s="103">
        <v>16428</v>
      </c>
      <c r="Q14" s="104">
        <f>IF(D14&gt;0,O14/D14*100,"-")</f>
        <v>55.594119198678349</v>
      </c>
      <c r="R14" s="103">
        <v>921</v>
      </c>
      <c r="S14" s="101"/>
      <c r="T14" s="101"/>
      <c r="U14" s="101"/>
      <c r="V14" s="101" t="s">
        <v>256</v>
      </c>
      <c r="W14" s="101"/>
      <c r="X14" s="101"/>
      <c r="Y14" s="101"/>
      <c r="Z14" s="101" t="s">
        <v>256</v>
      </c>
      <c r="AA14" s="189" t="s">
        <v>275</v>
      </c>
      <c r="AB14" s="190"/>
    </row>
    <row r="15" spans="1:28" s="105" customFormat="1" ht="13.5" customHeight="1">
      <c r="A15" s="101" t="s">
        <v>35</v>
      </c>
      <c r="B15" s="102" t="s">
        <v>276</v>
      </c>
      <c r="C15" s="101" t="s">
        <v>277</v>
      </c>
      <c r="D15" s="103">
        <f>+SUM(E15,+I15)</f>
        <v>47527</v>
      </c>
      <c r="E15" s="103">
        <f>+SUM(G15,+H15)</f>
        <v>7262</v>
      </c>
      <c r="F15" s="104">
        <f>IF(D15&gt;0,E15/D15*100,"-")</f>
        <v>15.279735729164475</v>
      </c>
      <c r="G15" s="103">
        <v>7262</v>
      </c>
      <c r="H15" s="103">
        <v>0</v>
      </c>
      <c r="I15" s="103">
        <f>+SUM(K15,+M15,+O15)</f>
        <v>40265</v>
      </c>
      <c r="J15" s="104">
        <f>IF(D15&gt;0,I15/D15*100,"-")</f>
        <v>84.720264270835514</v>
      </c>
      <c r="K15" s="103">
        <v>25452</v>
      </c>
      <c r="L15" s="104">
        <f>IF(D15&gt;0,K15/D15*100,"-")</f>
        <v>53.552717402739489</v>
      </c>
      <c r="M15" s="103">
        <v>0</v>
      </c>
      <c r="N15" s="104">
        <f>IF(D15&gt;0,M15/D15*100,"-")</f>
        <v>0</v>
      </c>
      <c r="O15" s="103">
        <v>14813</v>
      </c>
      <c r="P15" s="103">
        <v>5003</v>
      </c>
      <c r="Q15" s="104">
        <f>IF(D15&gt;0,O15/D15*100,"-")</f>
        <v>31.167546868096029</v>
      </c>
      <c r="R15" s="103">
        <v>546</v>
      </c>
      <c r="S15" s="101" t="s">
        <v>256</v>
      </c>
      <c r="T15" s="101"/>
      <c r="U15" s="101"/>
      <c r="V15" s="101"/>
      <c r="W15" s="101" t="s">
        <v>256</v>
      </c>
      <c r="X15" s="101"/>
      <c r="Y15" s="101"/>
      <c r="Z15" s="101"/>
      <c r="AA15" s="189" t="s">
        <v>278</v>
      </c>
      <c r="AB15" s="190"/>
    </row>
    <row r="16" spans="1:28" s="105" customFormat="1" ht="13.5" customHeight="1">
      <c r="A16" s="101" t="s">
        <v>35</v>
      </c>
      <c r="B16" s="102" t="s">
        <v>279</v>
      </c>
      <c r="C16" s="101" t="s">
        <v>280</v>
      </c>
      <c r="D16" s="103">
        <f>+SUM(E16,+I16)</f>
        <v>75473</v>
      </c>
      <c r="E16" s="103">
        <f>+SUM(G16,+H16)</f>
        <v>1223</v>
      </c>
      <c r="F16" s="104">
        <f>IF(D16&gt;0,E16/D16*100,"-")</f>
        <v>1.620447047288434</v>
      </c>
      <c r="G16" s="103">
        <v>1223</v>
      </c>
      <c r="H16" s="103">
        <v>0</v>
      </c>
      <c r="I16" s="103">
        <f>+SUM(K16,+M16,+O16)</f>
        <v>74250</v>
      </c>
      <c r="J16" s="104">
        <f>IF(D16&gt;0,I16/D16*100,"-")</f>
        <v>98.379552952711563</v>
      </c>
      <c r="K16" s="103">
        <v>47827</v>
      </c>
      <c r="L16" s="104">
        <f>IF(D16&gt;0,K16/D16*100,"-")</f>
        <v>63.369681872987691</v>
      </c>
      <c r="M16" s="103">
        <v>1735</v>
      </c>
      <c r="N16" s="104">
        <f>IF(D16&gt;0,M16/D16*100,"-")</f>
        <v>2.2988353450902972</v>
      </c>
      <c r="O16" s="103">
        <v>24688</v>
      </c>
      <c r="P16" s="103">
        <v>8565</v>
      </c>
      <c r="Q16" s="104">
        <f>IF(D16&gt;0,O16/D16*100,"-")</f>
        <v>32.711035734633576</v>
      </c>
      <c r="R16" s="103">
        <v>1069</v>
      </c>
      <c r="S16" s="101"/>
      <c r="T16" s="101"/>
      <c r="U16" s="101"/>
      <c r="V16" s="101" t="s">
        <v>256</v>
      </c>
      <c r="W16" s="101"/>
      <c r="X16" s="101"/>
      <c r="Y16" s="101"/>
      <c r="Z16" s="101" t="s">
        <v>256</v>
      </c>
      <c r="AA16" s="189" t="s">
        <v>281</v>
      </c>
      <c r="AB16" s="190"/>
    </row>
    <row r="17" spans="1:28" s="105" customFormat="1" ht="13.5" customHeight="1">
      <c r="A17" s="101" t="s">
        <v>35</v>
      </c>
      <c r="B17" s="102" t="s">
        <v>282</v>
      </c>
      <c r="C17" s="101" t="s">
        <v>283</v>
      </c>
      <c r="D17" s="103">
        <f>+SUM(E17,+I17)</f>
        <v>70166</v>
      </c>
      <c r="E17" s="103">
        <f>+SUM(G17,+H17)</f>
        <v>6138</v>
      </c>
      <c r="F17" s="104">
        <f>IF(D17&gt;0,E17/D17*100,"-")</f>
        <v>8.7478265826753692</v>
      </c>
      <c r="G17" s="103">
        <v>6138</v>
      </c>
      <c r="H17" s="103">
        <v>0</v>
      </c>
      <c r="I17" s="103">
        <f>+SUM(K17,+M17,+O17)</f>
        <v>64028</v>
      </c>
      <c r="J17" s="104">
        <f>IF(D17&gt;0,I17/D17*100,"-")</f>
        <v>91.252173417324627</v>
      </c>
      <c r="K17" s="103">
        <v>45506</v>
      </c>
      <c r="L17" s="104">
        <f>IF(D17&gt;0,K17/D17*100,"-")</f>
        <v>64.854772966964063</v>
      </c>
      <c r="M17" s="103">
        <v>0</v>
      </c>
      <c r="N17" s="104">
        <f>IF(D17&gt;0,M17/D17*100,"-")</f>
        <v>0</v>
      </c>
      <c r="O17" s="103">
        <v>18522</v>
      </c>
      <c r="P17" s="103">
        <v>10974</v>
      </c>
      <c r="Q17" s="104">
        <f>IF(D17&gt;0,O17/D17*100,"-")</f>
        <v>26.397400450360575</v>
      </c>
      <c r="R17" s="103">
        <v>984</v>
      </c>
      <c r="S17" s="101" t="s">
        <v>256</v>
      </c>
      <c r="T17" s="101"/>
      <c r="U17" s="101"/>
      <c r="V17" s="101"/>
      <c r="W17" s="101" t="s">
        <v>256</v>
      </c>
      <c r="X17" s="101"/>
      <c r="Y17" s="101"/>
      <c r="Z17" s="101"/>
      <c r="AA17" s="189" t="s">
        <v>284</v>
      </c>
      <c r="AB17" s="190"/>
    </row>
    <row r="18" spans="1:28" s="105" customFormat="1" ht="13.5" customHeight="1">
      <c r="A18" s="101" t="s">
        <v>35</v>
      </c>
      <c r="B18" s="102" t="s">
        <v>285</v>
      </c>
      <c r="C18" s="101" t="s">
        <v>286</v>
      </c>
      <c r="D18" s="103">
        <f>+SUM(E18,+I18)</f>
        <v>23795</v>
      </c>
      <c r="E18" s="103">
        <f>+SUM(G18,+H18)</f>
        <v>1534</v>
      </c>
      <c r="F18" s="104">
        <f>IF(D18&gt;0,E18/D18*100,"-")</f>
        <v>6.4467325068291652</v>
      </c>
      <c r="G18" s="103">
        <v>1534</v>
      </c>
      <c r="H18" s="103">
        <v>0</v>
      </c>
      <c r="I18" s="103">
        <f>+SUM(K18,+M18,+O18)</f>
        <v>22261</v>
      </c>
      <c r="J18" s="104">
        <f>IF(D18&gt;0,I18/D18*100,"-")</f>
        <v>93.553267493170836</v>
      </c>
      <c r="K18" s="103">
        <v>9346</v>
      </c>
      <c r="L18" s="104">
        <f>IF(D18&gt;0,K18/D18*100,"-")</f>
        <v>39.277159067030887</v>
      </c>
      <c r="M18" s="103">
        <v>0</v>
      </c>
      <c r="N18" s="104">
        <f>IF(D18&gt;0,M18/D18*100,"-")</f>
        <v>0</v>
      </c>
      <c r="O18" s="103">
        <v>12915</v>
      </c>
      <c r="P18" s="103">
        <v>4264</v>
      </c>
      <c r="Q18" s="104">
        <f>IF(D18&gt;0,O18/D18*100,"-")</f>
        <v>54.276108426139949</v>
      </c>
      <c r="R18" s="103">
        <v>229</v>
      </c>
      <c r="S18" s="101" t="s">
        <v>256</v>
      </c>
      <c r="T18" s="101"/>
      <c r="U18" s="101"/>
      <c r="V18" s="101"/>
      <c r="W18" s="101" t="s">
        <v>256</v>
      </c>
      <c r="X18" s="101"/>
      <c r="Y18" s="101"/>
      <c r="Z18" s="101"/>
      <c r="AA18" s="189" t="s">
        <v>287</v>
      </c>
      <c r="AB18" s="190"/>
    </row>
    <row r="19" spans="1:28" s="105" customFormat="1" ht="13.5" customHeight="1">
      <c r="A19" s="101" t="s">
        <v>35</v>
      </c>
      <c r="B19" s="102" t="s">
        <v>288</v>
      </c>
      <c r="C19" s="101" t="s">
        <v>289</v>
      </c>
      <c r="D19" s="103">
        <f>+SUM(E19,+I19)</f>
        <v>32481</v>
      </c>
      <c r="E19" s="103">
        <f>+SUM(G19,+H19)</f>
        <v>2347</v>
      </c>
      <c r="F19" s="104">
        <f>IF(D19&gt;0,E19/D19*100,"-")</f>
        <v>7.2257627536098035</v>
      </c>
      <c r="G19" s="103">
        <v>2347</v>
      </c>
      <c r="H19" s="103">
        <v>0</v>
      </c>
      <c r="I19" s="103">
        <f>+SUM(K19,+M19,+O19)</f>
        <v>30134</v>
      </c>
      <c r="J19" s="104">
        <f>IF(D19&gt;0,I19/D19*100,"-")</f>
        <v>92.7742372463902</v>
      </c>
      <c r="K19" s="103">
        <v>14950</v>
      </c>
      <c r="L19" s="104">
        <f>IF(D19&gt;0,K19/D19*100,"-")</f>
        <v>46.026908038545614</v>
      </c>
      <c r="M19" s="103">
        <v>0</v>
      </c>
      <c r="N19" s="104">
        <f>IF(D19&gt;0,M19/D19*100,"-")</f>
        <v>0</v>
      </c>
      <c r="O19" s="103">
        <v>15184</v>
      </c>
      <c r="P19" s="103">
        <v>4610</v>
      </c>
      <c r="Q19" s="104">
        <f>IF(D19&gt;0,O19/D19*100,"-")</f>
        <v>46.747329207844587</v>
      </c>
      <c r="R19" s="103">
        <v>198</v>
      </c>
      <c r="S19" s="101"/>
      <c r="T19" s="101"/>
      <c r="U19" s="101"/>
      <c r="V19" s="101" t="s">
        <v>256</v>
      </c>
      <c r="W19" s="101"/>
      <c r="X19" s="101"/>
      <c r="Y19" s="101"/>
      <c r="Z19" s="101" t="s">
        <v>256</v>
      </c>
      <c r="AA19" s="189" t="s">
        <v>290</v>
      </c>
      <c r="AB19" s="190"/>
    </row>
    <row r="20" spans="1:28" s="105" customFormat="1" ht="13.5" customHeight="1">
      <c r="A20" s="101" t="s">
        <v>35</v>
      </c>
      <c r="B20" s="102" t="s">
        <v>291</v>
      </c>
      <c r="C20" s="101" t="s">
        <v>292</v>
      </c>
      <c r="D20" s="103">
        <f>+SUM(E20,+I20)</f>
        <v>30766</v>
      </c>
      <c r="E20" s="103">
        <f>+SUM(G20,+H20)</f>
        <v>299</v>
      </c>
      <c r="F20" s="104">
        <f>IF(D20&gt;0,E20/D20*100,"-")</f>
        <v>0.97185204446466866</v>
      </c>
      <c r="G20" s="103">
        <v>299</v>
      </c>
      <c r="H20" s="103">
        <v>0</v>
      </c>
      <c r="I20" s="103">
        <f>+SUM(K20,+M20,+O20)</f>
        <v>30467</v>
      </c>
      <c r="J20" s="104">
        <f>IF(D20&gt;0,I20/D20*100,"-")</f>
        <v>99.028147955535331</v>
      </c>
      <c r="K20" s="103">
        <v>19783</v>
      </c>
      <c r="L20" s="104">
        <f>IF(D20&gt;0,K20/D20*100,"-")</f>
        <v>64.301501657674052</v>
      </c>
      <c r="M20" s="103">
        <v>3429</v>
      </c>
      <c r="N20" s="104">
        <f>IF(D20&gt;0,M20/D20*100,"-")</f>
        <v>11.145420269128259</v>
      </c>
      <c r="O20" s="103">
        <v>7255</v>
      </c>
      <c r="P20" s="103">
        <v>5572</v>
      </c>
      <c r="Q20" s="104">
        <f>IF(D20&gt;0,O20/D20*100,"-")</f>
        <v>23.581226028733017</v>
      </c>
      <c r="R20" s="103">
        <v>1406</v>
      </c>
      <c r="S20" s="101"/>
      <c r="T20" s="101"/>
      <c r="U20" s="101"/>
      <c r="V20" s="101" t="s">
        <v>256</v>
      </c>
      <c r="W20" s="101"/>
      <c r="X20" s="101"/>
      <c r="Y20" s="101"/>
      <c r="Z20" s="101" t="s">
        <v>256</v>
      </c>
      <c r="AA20" s="189" t="s">
        <v>293</v>
      </c>
      <c r="AB20" s="190"/>
    </row>
    <row r="21" spans="1:28" s="105" customFormat="1" ht="13.5" customHeight="1">
      <c r="A21" s="101" t="s">
        <v>35</v>
      </c>
      <c r="B21" s="102" t="s">
        <v>294</v>
      </c>
      <c r="C21" s="101" t="s">
        <v>295</v>
      </c>
      <c r="D21" s="103">
        <f>+SUM(E21,+I21)</f>
        <v>16168</v>
      </c>
      <c r="E21" s="103">
        <f>+SUM(G21,+H21)</f>
        <v>270</v>
      </c>
      <c r="F21" s="104">
        <f>IF(D21&gt;0,E21/D21*100,"-")</f>
        <v>1.6699653636813458</v>
      </c>
      <c r="G21" s="103">
        <v>270</v>
      </c>
      <c r="H21" s="103">
        <v>0</v>
      </c>
      <c r="I21" s="103">
        <f>+SUM(K21,+M21,+O21)</f>
        <v>15898</v>
      </c>
      <c r="J21" s="104">
        <f>IF(D21&gt;0,I21/D21*100,"-")</f>
        <v>98.330034636318658</v>
      </c>
      <c r="K21" s="103">
        <v>11115</v>
      </c>
      <c r="L21" s="104">
        <f>IF(D21&gt;0,K21/D21*100,"-")</f>
        <v>68.746907471548738</v>
      </c>
      <c r="M21" s="103">
        <v>0</v>
      </c>
      <c r="N21" s="104">
        <f>IF(D21&gt;0,M21/D21*100,"-")</f>
        <v>0</v>
      </c>
      <c r="O21" s="103">
        <v>4783</v>
      </c>
      <c r="P21" s="103">
        <v>1153</v>
      </c>
      <c r="Q21" s="104">
        <f>IF(D21&gt;0,O21/D21*100,"-")</f>
        <v>29.58312716476992</v>
      </c>
      <c r="R21" s="103">
        <v>254</v>
      </c>
      <c r="S21" s="101" t="s">
        <v>256</v>
      </c>
      <c r="T21" s="101"/>
      <c r="U21" s="101"/>
      <c r="V21" s="101"/>
      <c r="W21" s="101" t="s">
        <v>256</v>
      </c>
      <c r="X21" s="101"/>
      <c r="Y21" s="101"/>
      <c r="Z21" s="101"/>
      <c r="AA21" s="189" t="s">
        <v>296</v>
      </c>
      <c r="AB21" s="190"/>
    </row>
    <row r="22" spans="1:28" s="105" customFormat="1" ht="13.5" customHeight="1">
      <c r="A22" s="101" t="s">
        <v>35</v>
      </c>
      <c r="B22" s="102" t="s">
        <v>297</v>
      </c>
      <c r="C22" s="101" t="s">
        <v>298</v>
      </c>
      <c r="D22" s="103">
        <f>+SUM(E22,+I22)</f>
        <v>1103</v>
      </c>
      <c r="E22" s="103">
        <f>+SUM(G22,+H22)</f>
        <v>458</v>
      </c>
      <c r="F22" s="104">
        <f>IF(D22&gt;0,E22/D22*100,"-")</f>
        <v>41.523118766999097</v>
      </c>
      <c r="G22" s="103">
        <v>458</v>
      </c>
      <c r="H22" s="103">
        <v>0</v>
      </c>
      <c r="I22" s="103">
        <f>+SUM(K22,+M22,+O22)</f>
        <v>645</v>
      </c>
      <c r="J22" s="104">
        <f>IF(D22&gt;0,I22/D22*100,"-")</f>
        <v>58.47688123300091</v>
      </c>
      <c r="K22" s="103">
        <v>51</v>
      </c>
      <c r="L22" s="104">
        <f>IF(D22&gt;0,K22/D22*100,"-")</f>
        <v>4.6237533998186766</v>
      </c>
      <c r="M22" s="103">
        <v>0</v>
      </c>
      <c r="N22" s="104">
        <f>IF(D22&gt;0,M22/D22*100,"-")</f>
        <v>0</v>
      </c>
      <c r="O22" s="103">
        <v>594</v>
      </c>
      <c r="P22" s="103">
        <v>544</v>
      </c>
      <c r="Q22" s="104">
        <f>IF(D22&gt;0,O22/D22*100,"-")</f>
        <v>53.853127833182235</v>
      </c>
      <c r="R22" s="103">
        <v>1</v>
      </c>
      <c r="S22" s="101" t="s">
        <v>256</v>
      </c>
      <c r="T22" s="101"/>
      <c r="U22" s="101"/>
      <c r="V22" s="101"/>
      <c r="W22" s="101" t="s">
        <v>256</v>
      </c>
      <c r="X22" s="101"/>
      <c r="Y22" s="101"/>
      <c r="Z22" s="101"/>
      <c r="AA22" s="189" t="s">
        <v>299</v>
      </c>
      <c r="AB22" s="190"/>
    </row>
    <row r="23" spans="1:28" s="105" customFormat="1" ht="13.5" customHeight="1">
      <c r="A23" s="101" t="s">
        <v>35</v>
      </c>
      <c r="B23" s="102" t="s">
        <v>300</v>
      </c>
      <c r="C23" s="101" t="s">
        <v>301</v>
      </c>
      <c r="D23" s="103">
        <f>+SUM(E23,+I23)</f>
        <v>12412</v>
      </c>
      <c r="E23" s="103">
        <f>+SUM(G23,+H23)</f>
        <v>910</v>
      </c>
      <c r="F23" s="104">
        <f>IF(D23&gt;0,E23/D23*100,"-")</f>
        <v>7.3316145665485015</v>
      </c>
      <c r="G23" s="103">
        <v>910</v>
      </c>
      <c r="H23" s="103">
        <v>0</v>
      </c>
      <c r="I23" s="103">
        <f>+SUM(K23,+M23,+O23)</f>
        <v>11502</v>
      </c>
      <c r="J23" s="104">
        <f>IF(D23&gt;0,I23/D23*100,"-")</f>
        <v>92.66838543345149</v>
      </c>
      <c r="K23" s="103">
        <v>6234</v>
      </c>
      <c r="L23" s="104">
        <f>IF(D23&gt;0,K23/D23*100,"-")</f>
        <v>50.225588140509181</v>
      </c>
      <c r="M23" s="103">
        <v>0</v>
      </c>
      <c r="N23" s="104">
        <f>IF(D23&gt;0,M23/D23*100,"-")</f>
        <v>0</v>
      </c>
      <c r="O23" s="103">
        <v>5268</v>
      </c>
      <c r="P23" s="103">
        <v>3442</v>
      </c>
      <c r="Q23" s="104">
        <f>IF(D23&gt;0,O23/D23*100,"-")</f>
        <v>42.442797292942316</v>
      </c>
      <c r="R23" s="103">
        <v>140</v>
      </c>
      <c r="S23" s="101"/>
      <c r="T23" s="101"/>
      <c r="U23" s="101"/>
      <c r="V23" s="101" t="s">
        <v>256</v>
      </c>
      <c r="W23" s="101"/>
      <c r="X23" s="101"/>
      <c r="Y23" s="101"/>
      <c r="Z23" s="101" t="s">
        <v>256</v>
      </c>
      <c r="AA23" s="189" t="s">
        <v>302</v>
      </c>
      <c r="AB23" s="190"/>
    </row>
    <row r="24" spans="1:28" s="105" customFormat="1" ht="13.5" customHeight="1">
      <c r="A24" s="101" t="s">
        <v>35</v>
      </c>
      <c r="B24" s="102" t="s">
        <v>303</v>
      </c>
      <c r="C24" s="101" t="s">
        <v>304</v>
      </c>
      <c r="D24" s="103">
        <f>+SUM(E24,+I24)</f>
        <v>8049</v>
      </c>
      <c r="E24" s="103">
        <f>+SUM(G24,+H24)</f>
        <v>108</v>
      </c>
      <c r="F24" s="104">
        <f>IF(D24&gt;0,E24/D24*100,"-")</f>
        <v>1.3417815877748789</v>
      </c>
      <c r="G24" s="103">
        <v>108</v>
      </c>
      <c r="H24" s="103">
        <v>0</v>
      </c>
      <c r="I24" s="103">
        <f>+SUM(K24,+M24,+O24)</f>
        <v>7941</v>
      </c>
      <c r="J24" s="104">
        <f>IF(D24&gt;0,I24/D24*100,"-")</f>
        <v>98.658218412225125</v>
      </c>
      <c r="K24" s="103">
        <v>0</v>
      </c>
      <c r="L24" s="104">
        <f>IF(D24&gt;0,K24/D24*100,"-")</f>
        <v>0</v>
      </c>
      <c r="M24" s="103">
        <v>0</v>
      </c>
      <c r="N24" s="104">
        <f>IF(D24&gt;0,M24/D24*100,"-")</f>
        <v>0</v>
      </c>
      <c r="O24" s="103">
        <v>7941</v>
      </c>
      <c r="P24" s="103">
        <v>7545</v>
      </c>
      <c r="Q24" s="104">
        <f>IF(D24&gt;0,O24/D24*100,"-")</f>
        <v>98.658218412225125</v>
      </c>
      <c r="R24" s="103">
        <v>47</v>
      </c>
      <c r="S24" s="101"/>
      <c r="T24" s="101"/>
      <c r="U24" s="101"/>
      <c r="V24" s="101" t="s">
        <v>256</v>
      </c>
      <c r="W24" s="101"/>
      <c r="X24" s="101"/>
      <c r="Y24" s="101"/>
      <c r="Z24" s="101" t="s">
        <v>256</v>
      </c>
      <c r="AA24" s="189" t="s">
        <v>305</v>
      </c>
      <c r="AB24" s="190"/>
    </row>
    <row r="25" spans="1:28" s="105" customFormat="1" ht="13.5" customHeight="1">
      <c r="A25" s="101" t="s">
        <v>35</v>
      </c>
      <c r="B25" s="102" t="s">
        <v>306</v>
      </c>
      <c r="C25" s="101" t="s">
        <v>307</v>
      </c>
      <c r="D25" s="103">
        <f>+SUM(E25,+I25)</f>
        <v>15512</v>
      </c>
      <c r="E25" s="103">
        <f>+SUM(G25,+H25)</f>
        <v>952</v>
      </c>
      <c r="F25" s="104">
        <f>IF(D25&gt;0,E25/D25*100,"-")</f>
        <v>6.1371841155234659</v>
      </c>
      <c r="G25" s="103">
        <v>952</v>
      </c>
      <c r="H25" s="103">
        <v>0</v>
      </c>
      <c r="I25" s="103">
        <f>+SUM(K25,+M25,+O25)</f>
        <v>14560</v>
      </c>
      <c r="J25" s="104">
        <f>IF(D25&gt;0,I25/D25*100,"-")</f>
        <v>93.862815884476532</v>
      </c>
      <c r="K25" s="103">
        <v>10589</v>
      </c>
      <c r="L25" s="104">
        <f>IF(D25&gt;0,K25/D25*100,"-")</f>
        <v>68.263280041258383</v>
      </c>
      <c r="M25" s="103">
        <v>0</v>
      </c>
      <c r="N25" s="104">
        <f>IF(D25&gt;0,M25/D25*100,"-")</f>
        <v>0</v>
      </c>
      <c r="O25" s="103">
        <v>3971</v>
      </c>
      <c r="P25" s="103">
        <v>897</v>
      </c>
      <c r="Q25" s="104">
        <f>IF(D25&gt;0,O25/D25*100,"-")</f>
        <v>25.599535843218153</v>
      </c>
      <c r="R25" s="103">
        <v>189</v>
      </c>
      <c r="S25" s="101"/>
      <c r="T25" s="101"/>
      <c r="U25" s="101"/>
      <c r="V25" s="101" t="s">
        <v>256</v>
      </c>
      <c r="W25" s="101"/>
      <c r="X25" s="101"/>
      <c r="Y25" s="101"/>
      <c r="Z25" s="101" t="s">
        <v>256</v>
      </c>
      <c r="AA25" s="189" t="s">
        <v>308</v>
      </c>
      <c r="AB25" s="190"/>
    </row>
    <row r="26" spans="1:28" s="105" customFormat="1" ht="13.5" customHeight="1">
      <c r="A26" s="101" t="s">
        <v>35</v>
      </c>
      <c r="B26" s="102" t="s">
        <v>309</v>
      </c>
      <c r="C26" s="101" t="s">
        <v>310</v>
      </c>
      <c r="D26" s="103">
        <f>+SUM(E26,+I26)</f>
        <v>20066</v>
      </c>
      <c r="E26" s="103">
        <f>+SUM(G26,+H26)</f>
        <v>81</v>
      </c>
      <c r="F26" s="104">
        <f>IF(D26&gt;0,E26/D26*100,"-")</f>
        <v>0.40366789594338687</v>
      </c>
      <c r="G26" s="103">
        <v>81</v>
      </c>
      <c r="H26" s="103">
        <v>0</v>
      </c>
      <c r="I26" s="103">
        <f>+SUM(K26,+M26,+O26)</f>
        <v>19985</v>
      </c>
      <c r="J26" s="104">
        <f>IF(D26&gt;0,I26/D26*100,"-")</f>
        <v>99.596332104056614</v>
      </c>
      <c r="K26" s="103">
        <v>15588</v>
      </c>
      <c r="L26" s="104">
        <f>IF(D26&gt;0,K26/D26*100,"-")</f>
        <v>77.683643974882884</v>
      </c>
      <c r="M26" s="103">
        <v>0</v>
      </c>
      <c r="N26" s="104">
        <f>IF(D26&gt;0,M26/D26*100,"-")</f>
        <v>0</v>
      </c>
      <c r="O26" s="103">
        <v>4397</v>
      </c>
      <c r="P26" s="103">
        <v>633</v>
      </c>
      <c r="Q26" s="104">
        <f>IF(D26&gt;0,O26/D26*100,"-")</f>
        <v>21.912688129173727</v>
      </c>
      <c r="R26" s="103">
        <v>728</v>
      </c>
      <c r="S26" s="101" t="s">
        <v>256</v>
      </c>
      <c r="T26" s="101"/>
      <c r="U26" s="101"/>
      <c r="V26" s="101"/>
      <c r="W26" s="101" t="s">
        <v>256</v>
      </c>
      <c r="X26" s="101"/>
      <c r="Y26" s="101"/>
      <c r="Z26" s="101"/>
      <c r="AA26" s="189" t="s">
        <v>311</v>
      </c>
      <c r="AB26" s="190"/>
    </row>
    <row r="27" spans="1:28" s="105" customFormat="1" ht="13.5" customHeight="1">
      <c r="A27" s="101" t="s">
        <v>35</v>
      </c>
      <c r="B27" s="102" t="s">
        <v>312</v>
      </c>
      <c r="C27" s="101" t="s">
        <v>313</v>
      </c>
      <c r="D27" s="103">
        <f>+SUM(E27,+I27)</f>
        <v>1744</v>
      </c>
      <c r="E27" s="103">
        <f>+SUM(G27,+H27)</f>
        <v>63</v>
      </c>
      <c r="F27" s="104">
        <f>IF(D27&gt;0,E27/D27*100,"-")</f>
        <v>3.6123853211009171</v>
      </c>
      <c r="G27" s="103">
        <v>63</v>
      </c>
      <c r="H27" s="103">
        <v>0</v>
      </c>
      <c r="I27" s="103">
        <f>+SUM(K27,+M27,+O27)</f>
        <v>1681</v>
      </c>
      <c r="J27" s="104">
        <f>IF(D27&gt;0,I27/D27*100,"-")</f>
        <v>96.387614678899084</v>
      </c>
      <c r="K27" s="103">
        <v>0</v>
      </c>
      <c r="L27" s="104">
        <f>IF(D27&gt;0,K27/D27*100,"-")</f>
        <v>0</v>
      </c>
      <c r="M27" s="103">
        <v>0</v>
      </c>
      <c r="N27" s="104">
        <f>IF(D27&gt;0,M27/D27*100,"-")</f>
        <v>0</v>
      </c>
      <c r="O27" s="103">
        <v>1681</v>
      </c>
      <c r="P27" s="103">
        <v>1386</v>
      </c>
      <c r="Q27" s="104">
        <f>IF(D27&gt;0,O27/D27*100,"-")</f>
        <v>96.387614678899084</v>
      </c>
      <c r="R27" s="103">
        <v>9</v>
      </c>
      <c r="S27" s="101"/>
      <c r="T27" s="101" t="s">
        <v>256</v>
      </c>
      <c r="U27" s="101"/>
      <c r="V27" s="101"/>
      <c r="W27" s="101"/>
      <c r="X27" s="101" t="s">
        <v>256</v>
      </c>
      <c r="Y27" s="101"/>
      <c r="Z27" s="101"/>
      <c r="AA27" s="189" t="s">
        <v>314</v>
      </c>
      <c r="AB27" s="190"/>
    </row>
    <row r="28" spans="1:28" s="105" customFormat="1" ht="13.5" customHeight="1">
      <c r="A28" s="101" t="s">
        <v>35</v>
      </c>
      <c r="B28" s="102" t="s">
        <v>315</v>
      </c>
      <c r="C28" s="101" t="s">
        <v>316</v>
      </c>
      <c r="D28" s="103">
        <f>+SUM(E28,+I28)</f>
        <v>4385</v>
      </c>
      <c r="E28" s="103">
        <f>+SUM(G28,+H28)</f>
        <v>311</v>
      </c>
      <c r="F28" s="104">
        <f>IF(D28&gt;0,E28/D28*100,"-")</f>
        <v>7.0923603192702398</v>
      </c>
      <c r="G28" s="103">
        <v>311</v>
      </c>
      <c r="H28" s="103">
        <v>0</v>
      </c>
      <c r="I28" s="103">
        <f>+SUM(K28,+M28,+O28)</f>
        <v>4074</v>
      </c>
      <c r="J28" s="104">
        <f>IF(D28&gt;0,I28/D28*100,"-")</f>
        <v>92.907639680729758</v>
      </c>
      <c r="K28" s="103">
        <v>1740</v>
      </c>
      <c r="L28" s="104">
        <f>IF(D28&gt;0,K28/D28*100,"-")</f>
        <v>39.680729760547322</v>
      </c>
      <c r="M28" s="103">
        <v>0</v>
      </c>
      <c r="N28" s="104">
        <f>IF(D28&gt;0,M28/D28*100,"-")</f>
        <v>0</v>
      </c>
      <c r="O28" s="103">
        <v>2334</v>
      </c>
      <c r="P28" s="103">
        <v>958</v>
      </c>
      <c r="Q28" s="104">
        <f>IF(D28&gt;0,O28/D28*100,"-")</f>
        <v>53.226909920182443</v>
      </c>
      <c r="R28" s="103">
        <v>24</v>
      </c>
      <c r="S28" s="101" t="s">
        <v>256</v>
      </c>
      <c r="T28" s="101"/>
      <c r="U28" s="101"/>
      <c r="V28" s="101"/>
      <c r="W28" s="101" t="s">
        <v>256</v>
      </c>
      <c r="X28" s="101"/>
      <c r="Y28" s="101"/>
      <c r="Z28" s="101"/>
      <c r="AA28" s="189" t="s">
        <v>317</v>
      </c>
      <c r="AB28" s="190"/>
    </row>
    <row r="29" spans="1:28" s="105" customFormat="1" ht="13.5" customHeight="1">
      <c r="A29" s="101" t="s">
        <v>35</v>
      </c>
      <c r="B29" s="102" t="s">
        <v>318</v>
      </c>
      <c r="C29" s="101" t="s">
        <v>319</v>
      </c>
      <c r="D29" s="103">
        <f>+SUM(E29,+I29)</f>
        <v>9550</v>
      </c>
      <c r="E29" s="103">
        <f>+SUM(G29,+H29)</f>
        <v>183</v>
      </c>
      <c r="F29" s="104">
        <f>IF(D29&gt;0,E29/D29*100,"-")</f>
        <v>1.9162303664921467</v>
      </c>
      <c r="G29" s="103">
        <v>183</v>
      </c>
      <c r="H29" s="103">
        <v>0</v>
      </c>
      <c r="I29" s="103">
        <f>+SUM(K29,+M29,+O29)</f>
        <v>9367</v>
      </c>
      <c r="J29" s="104">
        <f>IF(D29&gt;0,I29/D29*100,"-")</f>
        <v>98.083769633507856</v>
      </c>
      <c r="K29" s="103">
        <v>3996</v>
      </c>
      <c r="L29" s="104">
        <f>IF(D29&gt;0,K29/D29*100,"-")</f>
        <v>41.842931937172771</v>
      </c>
      <c r="M29" s="103">
        <v>0</v>
      </c>
      <c r="N29" s="104">
        <f>IF(D29&gt;0,M29/D29*100,"-")</f>
        <v>0</v>
      </c>
      <c r="O29" s="103">
        <v>5371</v>
      </c>
      <c r="P29" s="103">
        <v>3786</v>
      </c>
      <c r="Q29" s="104">
        <f>IF(D29&gt;0,O29/D29*100,"-")</f>
        <v>56.240837696335078</v>
      </c>
      <c r="R29" s="103">
        <v>299</v>
      </c>
      <c r="S29" s="101"/>
      <c r="T29" s="101"/>
      <c r="U29" s="101"/>
      <c r="V29" s="101" t="s">
        <v>256</v>
      </c>
      <c r="W29" s="101"/>
      <c r="X29" s="101"/>
      <c r="Y29" s="101"/>
      <c r="Z29" s="101" t="s">
        <v>256</v>
      </c>
      <c r="AA29" s="189" t="s">
        <v>320</v>
      </c>
      <c r="AB29" s="190"/>
    </row>
    <row r="30" spans="1:28" s="105" customFormat="1" ht="13.5" customHeight="1">
      <c r="A30" s="101" t="s">
        <v>35</v>
      </c>
      <c r="B30" s="102" t="s">
        <v>321</v>
      </c>
      <c r="C30" s="101" t="s">
        <v>322</v>
      </c>
      <c r="D30" s="103">
        <f>+SUM(E30,+I30)</f>
        <v>5828</v>
      </c>
      <c r="E30" s="103">
        <f>+SUM(G30,+H30)</f>
        <v>0</v>
      </c>
      <c r="F30" s="104">
        <f>IF(D30&gt;0,E30/D30*100,"-")</f>
        <v>0</v>
      </c>
      <c r="G30" s="103">
        <v>0</v>
      </c>
      <c r="H30" s="103">
        <v>0</v>
      </c>
      <c r="I30" s="103">
        <f>+SUM(K30,+M30,+O30)</f>
        <v>5828</v>
      </c>
      <c r="J30" s="104">
        <f>IF(D30&gt;0,I30/D30*100,"-")</f>
        <v>100</v>
      </c>
      <c r="K30" s="103">
        <v>3323</v>
      </c>
      <c r="L30" s="104">
        <f>IF(D30&gt;0,K30/D30*100,"-")</f>
        <v>57.017844886753601</v>
      </c>
      <c r="M30" s="103">
        <v>0</v>
      </c>
      <c r="N30" s="104">
        <f>IF(D30&gt;0,M30/D30*100,"-")</f>
        <v>0</v>
      </c>
      <c r="O30" s="103">
        <v>2505</v>
      </c>
      <c r="P30" s="103">
        <v>981</v>
      </c>
      <c r="Q30" s="104">
        <f>IF(D30&gt;0,O30/D30*100,"-")</f>
        <v>42.982155113246392</v>
      </c>
      <c r="R30" s="103">
        <v>210</v>
      </c>
      <c r="S30" s="101"/>
      <c r="T30" s="101"/>
      <c r="U30" s="101"/>
      <c r="V30" s="101" t="s">
        <v>256</v>
      </c>
      <c r="W30" s="101"/>
      <c r="X30" s="101"/>
      <c r="Y30" s="101"/>
      <c r="Z30" s="101" t="s">
        <v>256</v>
      </c>
      <c r="AA30" s="189" t="s">
        <v>323</v>
      </c>
      <c r="AB30" s="190"/>
    </row>
    <row r="31" spans="1:28" s="105" customFormat="1" ht="13.5" customHeight="1">
      <c r="A31" s="101" t="s">
        <v>35</v>
      </c>
      <c r="B31" s="102" t="s">
        <v>324</v>
      </c>
      <c r="C31" s="101" t="s">
        <v>325</v>
      </c>
      <c r="D31" s="103">
        <f>+SUM(E31,+I31)</f>
        <v>3159</v>
      </c>
      <c r="E31" s="103">
        <f>+SUM(G31,+H31)</f>
        <v>75</v>
      </c>
      <c r="F31" s="104">
        <f>IF(D31&gt;0,E31/D31*100,"-")</f>
        <v>2.3741690408357075</v>
      </c>
      <c r="G31" s="103">
        <v>75</v>
      </c>
      <c r="H31" s="103">
        <v>0</v>
      </c>
      <c r="I31" s="103">
        <f>+SUM(K31,+M31,+O31)</f>
        <v>3084</v>
      </c>
      <c r="J31" s="104">
        <f>IF(D31&gt;0,I31/D31*100,"-")</f>
        <v>97.62583095916429</v>
      </c>
      <c r="K31" s="103">
        <v>0</v>
      </c>
      <c r="L31" s="104">
        <f>IF(D31&gt;0,K31/D31*100,"-")</f>
        <v>0</v>
      </c>
      <c r="M31" s="103">
        <v>0</v>
      </c>
      <c r="N31" s="104">
        <f>IF(D31&gt;0,M31/D31*100,"-")</f>
        <v>0</v>
      </c>
      <c r="O31" s="103">
        <v>3084</v>
      </c>
      <c r="P31" s="103">
        <v>1766</v>
      </c>
      <c r="Q31" s="104">
        <f>IF(D31&gt;0,O31/D31*100,"-")</f>
        <v>97.62583095916429</v>
      </c>
      <c r="R31" s="103">
        <v>30</v>
      </c>
      <c r="S31" s="101" t="s">
        <v>256</v>
      </c>
      <c r="T31" s="101"/>
      <c r="U31" s="101"/>
      <c r="V31" s="101"/>
      <c r="W31" s="101" t="s">
        <v>256</v>
      </c>
      <c r="X31" s="101"/>
      <c r="Y31" s="101"/>
      <c r="Z31" s="101"/>
      <c r="AA31" s="189" t="s">
        <v>326</v>
      </c>
      <c r="AB31" s="190"/>
    </row>
    <row r="32" spans="1:28" s="105" customFormat="1" ht="13.5" customHeight="1">
      <c r="A32" s="101" t="s">
        <v>35</v>
      </c>
      <c r="B32" s="102" t="s">
        <v>327</v>
      </c>
      <c r="C32" s="101" t="s">
        <v>328</v>
      </c>
      <c r="D32" s="103">
        <f>+SUM(E32,+I32)</f>
        <v>26469</v>
      </c>
      <c r="E32" s="103">
        <f>+SUM(G32,+H32)</f>
        <v>502</v>
      </c>
      <c r="F32" s="104">
        <f>IF(D32&gt;0,E32/D32*100,"-")</f>
        <v>1.8965582379387207</v>
      </c>
      <c r="G32" s="103">
        <v>502</v>
      </c>
      <c r="H32" s="103">
        <v>0</v>
      </c>
      <c r="I32" s="103">
        <f>+SUM(K32,+M32,+O32)</f>
        <v>25967</v>
      </c>
      <c r="J32" s="104">
        <f>IF(D32&gt;0,I32/D32*100,"-")</f>
        <v>98.10344176206128</v>
      </c>
      <c r="K32" s="103">
        <v>17211</v>
      </c>
      <c r="L32" s="104">
        <f>IF(D32&gt;0,K32/D32*100,"-")</f>
        <v>65.023234727416977</v>
      </c>
      <c r="M32" s="103">
        <v>120</v>
      </c>
      <c r="N32" s="104">
        <f>IF(D32&gt;0,M32/D32*100,"-")</f>
        <v>0.45336053496543127</v>
      </c>
      <c r="O32" s="103">
        <v>8636</v>
      </c>
      <c r="P32" s="103">
        <v>4720</v>
      </c>
      <c r="Q32" s="104">
        <f>IF(D32&gt;0,O32/D32*100,"-")</f>
        <v>32.626846499678869</v>
      </c>
      <c r="R32" s="103">
        <v>285</v>
      </c>
      <c r="S32" s="101" t="s">
        <v>256</v>
      </c>
      <c r="T32" s="101"/>
      <c r="U32" s="101"/>
      <c r="V32" s="101"/>
      <c r="W32" s="101" t="s">
        <v>256</v>
      </c>
      <c r="X32" s="101"/>
      <c r="Y32" s="101"/>
      <c r="Z32" s="101"/>
      <c r="AA32" s="189" t="s">
        <v>329</v>
      </c>
      <c r="AB32" s="190"/>
    </row>
    <row r="33" spans="1:28" s="105" customFormat="1" ht="13.5" customHeight="1">
      <c r="A33" s="101" t="s">
        <v>35</v>
      </c>
      <c r="B33" s="102" t="s">
        <v>330</v>
      </c>
      <c r="C33" s="101" t="s">
        <v>331</v>
      </c>
      <c r="D33" s="103">
        <f>+SUM(E33,+I33)</f>
        <v>736</v>
      </c>
      <c r="E33" s="103">
        <f>+SUM(G33,+H33)</f>
        <v>0</v>
      </c>
      <c r="F33" s="104">
        <f>IF(D33&gt;0,E33/D33*100,"-")</f>
        <v>0</v>
      </c>
      <c r="G33" s="103">
        <v>0</v>
      </c>
      <c r="H33" s="103">
        <v>0</v>
      </c>
      <c r="I33" s="103">
        <f>+SUM(K33,+M33,+O33)</f>
        <v>736</v>
      </c>
      <c r="J33" s="104">
        <f>IF(D33&gt;0,I33/D33*100,"-")</f>
        <v>100</v>
      </c>
      <c r="K33" s="103">
        <v>736</v>
      </c>
      <c r="L33" s="104">
        <f>IF(D33&gt;0,K33/D33*100,"-")</f>
        <v>100</v>
      </c>
      <c r="M33" s="103">
        <v>0</v>
      </c>
      <c r="N33" s="104">
        <f>IF(D33&gt;0,M33/D33*100,"-")</f>
        <v>0</v>
      </c>
      <c r="O33" s="103">
        <v>0</v>
      </c>
      <c r="P33" s="103">
        <v>0</v>
      </c>
      <c r="Q33" s="104">
        <f>IF(D33&gt;0,O33/D33*100,"-")</f>
        <v>0</v>
      </c>
      <c r="R33" s="103">
        <v>4</v>
      </c>
      <c r="S33" s="101"/>
      <c r="T33" s="101"/>
      <c r="U33" s="101"/>
      <c r="V33" s="101" t="s">
        <v>256</v>
      </c>
      <c r="W33" s="101"/>
      <c r="X33" s="101"/>
      <c r="Y33" s="101"/>
      <c r="Z33" s="101" t="s">
        <v>256</v>
      </c>
      <c r="AA33" s="189" t="s">
        <v>332</v>
      </c>
      <c r="AB33" s="190"/>
    </row>
    <row r="34" spans="1:28" s="105" customFormat="1" ht="13.5" customHeight="1">
      <c r="A34" s="101" t="s">
        <v>35</v>
      </c>
      <c r="B34" s="102" t="s">
        <v>333</v>
      </c>
      <c r="C34" s="101" t="s">
        <v>334</v>
      </c>
      <c r="D34" s="103">
        <f>+SUM(E34,+I34)</f>
        <v>604</v>
      </c>
      <c r="E34" s="103">
        <f>+SUM(G34,+H34)</f>
        <v>6</v>
      </c>
      <c r="F34" s="104">
        <f>IF(D34&gt;0,E34/D34*100,"-")</f>
        <v>0.99337748344370869</v>
      </c>
      <c r="G34" s="103">
        <v>0</v>
      </c>
      <c r="H34" s="103">
        <v>6</v>
      </c>
      <c r="I34" s="103">
        <f>+SUM(K34,+M34,+O34)</f>
        <v>598</v>
      </c>
      <c r="J34" s="104">
        <f>IF(D34&gt;0,I34/D34*100,"-")</f>
        <v>99.006622516556291</v>
      </c>
      <c r="K34" s="103">
        <v>579</v>
      </c>
      <c r="L34" s="104">
        <f>IF(D34&gt;0,K34/D34*100,"-")</f>
        <v>95.860927152317871</v>
      </c>
      <c r="M34" s="103">
        <v>0</v>
      </c>
      <c r="N34" s="104">
        <f>IF(D34&gt;0,M34/D34*100,"-")</f>
        <v>0</v>
      </c>
      <c r="O34" s="103">
        <v>19</v>
      </c>
      <c r="P34" s="103">
        <v>6</v>
      </c>
      <c r="Q34" s="104">
        <f>IF(D34&gt;0,O34/D34*100,"-")</f>
        <v>3.1456953642384109</v>
      </c>
      <c r="R34" s="103">
        <v>3</v>
      </c>
      <c r="S34" s="101" t="s">
        <v>256</v>
      </c>
      <c r="T34" s="101"/>
      <c r="U34" s="101"/>
      <c r="V34" s="101"/>
      <c r="W34" s="101"/>
      <c r="X34" s="101"/>
      <c r="Y34" s="101" t="s">
        <v>256</v>
      </c>
      <c r="Z34" s="101"/>
      <c r="AA34" s="189" t="s">
        <v>335</v>
      </c>
      <c r="AB34" s="190"/>
    </row>
    <row r="35" spans="1:28" s="105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90"/>
      <c r="AB35" s="190"/>
    </row>
    <row r="36" spans="1:28" s="105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90"/>
      <c r="AB36" s="190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34">
    <sortCondition ref="A8:A34"/>
    <sortCondition ref="B8:B34"/>
    <sortCondition ref="C8:C34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&amp;L水洗化人口等（平成29年度実績）</oddHeader>
  </headerFooter>
  <colBreaks count="1" manualBreakCount="1">
    <brk id="17" min="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山梨県</v>
      </c>
      <c r="B7" s="107" t="str">
        <f>水洗化人口等!B7</f>
        <v>19000</v>
      </c>
      <c r="C7" s="106" t="s">
        <v>200</v>
      </c>
      <c r="D7" s="108">
        <f>SUM(E7,+H7,+K7)</f>
        <v>143496</v>
      </c>
      <c r="E7" s="108">
        <f>SUM(F7:G7)</f>
        <v>1820</v>
      </c>
      <c r="F7" s="108">
        <f>SUM(F$8:F$207)</f>
        <v>0</v>
      </c>
      <c r="G7" s="108">
        <f>SUM(G$8:G$207)</f>
        <v>1820</v>
      </c>
      <c r="H7" s="108">
        <f>SUM(I7:J7)</f>
        <v>670</v>
      </c>
      <c r="I7" s="108">
        <f>SUM(I$8:I$207)</f>
        <v>66</v>
      </c>
      <c r="J7" s="108">
        <f>SUM(J$8:J$207)</f>
        <v>604</v>
      </c>
      <c r="K7" s="108">
        <f>SUM(L7:M7)</f>
        <v>141006</v>
      </c>
      <c r="L7" s="108">
        <f>SUM(L$8:L$207)</f>
        <v>11373</v>
      </c>
      <c r="M7" s="108">
        <f>SUM(M$8:M$207)</f>
        <v>129633</v>
      </c>
      <c r="N7" s="108">
        <f>SUM(O7,+V7,+AC7)</f>
        <v>143516</v>
      </c>
      <c r="O7" s="108">
        <f>SUM(P7:U7)</f>
        <v>11439</v>
      </c>
      <c r="P7" s="108">
        <f t="shared" ref="P7:U7" si="0">SUM(P$8:P$207)</f>
        <v>11439</v>
      </c>
      <c r="Q7" s="108">
        <f t="shared" si="0"/>
        <v>0</v>
      </c>
      <c r="R7" s="108">
        <f t="shared" si="0"/>
        <v>0</v>
      </c>
      <c r="S7" s="108">
        <f t="shared" si="0"/>
        <v>0</v>
      </c>
      <c r="T7" s="108">
        <f t="shared" si="0"/>
        <v>0</v>
      </c>
      <c r="U7" s="108">
        <f t="shared" si="0"/>
        <v>0</v>
      </c>
      <c r="V7" s="108">
        <f>SUM(W7:AB7)</f>
        <v>132057</v>
      </c>
      <c r="W7" s="108">
        <f t="shared" ref="W7:AB7" si="1">SUM(W$8:W$207)</f>
        <v>130251</v>
      </c>
      <c r="X7" s="108">
        <f t="shared" si="1"/>
        <v>1790</v>
      </c>
      <c r="Y7" s="108">
        <f t="shared" si="1"/>
        <v>0</v>
      </c>
      <c r="Z7" s="108">
        <f t="shared" si="1"/>
        <v>16</v>
      </c>
      <c r="AA7" s="108">
        <f t="shared" si="1"/>
        <v>0</v>
      </c>
      <c r="AB7" s="108">
        <f t="shared" si="1"/>
        <v>0</v>
      </c>
      <c r="AC7" s="108">
        <f>SUM(AD7:AE7)</f>
        <v>20</v>
      </c>
      <c r="AD7" s="108">
        <f>SUM(AD$8:AD$207)</f>
        <v>4</v>
      </c>
      <c r="AE7" s="108">
        <f>SUM(AE$8:AE$207)</f>
        <v>16</v>
      </c>
      <c r="AF7" s="108">
        <f>SUM(AG7:AI7)</f>
        <v>4285</v>
      </c>
      <c r="AG7" s="108">
        <f>SUM(AG$8:AG$207)</f>
        <v>4285</v>
      </c>
      <c r="AH7" s="108">
        <f>SUM(AH$8:AH$207)</f>
        <v>0</v>
      </c>
      <c r="AI7" s="108">
        <f>SUM(AI$8:AI$207)</f>
        <v>0</v>
      </c>
      <c r="AJ7" s="108">
        <f>SUM(AK7:AS7)</f>
        <v>5435</v>
      </c>
      <c r="AK7" s="108">
        <f t="shared" ref="AK7:AS7" si="2">SUM(AK$8:AK$207)</f>
        <v>1221</v>
      </c>
      <c r="AL7" s="108">
        <f t="shared" si="2"/>
        <v>0</v>
      </c>
      <c r="AM7" s="108">
        <f t="shared" si="2"/>
        <v>1498</v>
      </c>
      <c r="AN7" s="108">
        <f t="shared" si="2"/>
        <v>1371</v>
      </c>
      <c r="AO7" s="108">
        <f t="shared" si="2"/>
        <v>0</v>
      </c>
      <c r="AP7" s="108">
        <f t="shared" si="2"/>
        <v>12</v>
      </c>
      <c r="AQ7" s="108">
        <f t="shared" si="2"/>
        <v>307</v>
      </c>
      <c r="AR7" s="108">
        <f t="shared" si="2"/>
        <v>114</v>
      </c>
      <c r="AS7" s="108">
        <f t="shared" si="2"/>
        <v>912</v>
      </c>
      <c r="AT7" s="108">
        <f>SUM(AU7:AY7)</f>
        <v>144</v>
      </c>
      <c r="AU7" s="108">
        <f>SUM(AU$8:AU$207)</f>
        <v>70</v>
      </c>
      <c r="AV7" s="108">
        <f>SUM(AV$8:AV$207)</f>
        <v>1</v>
      </c>
      <c r="AW7" s="108">
        <f>SUM(AW$8:AW$207)</f>
        <v>71</v>
      </c>
      <c r="AX7" s="108">
        <f>SUM(AX$8:AX$207)</f>
        <v>2</v>
      </c>
      <c r="AY7" s="108">
        <f>SUM(AY$8:AY$207)</f>
        <v>0</v>
      </c>
      <c r="AZ7" s="108">
        <f>SUM(BA7:BC7)</f>
        <v>63</v>
      </c>
      <c r="BA7" s="108">
        <f>SUM(BA$8:BA$207)</f>
        <v>0</v>
      </c>
      <c r="BB7" s="108">
        <f>SUM(BB$8:BB$207)</f>
        <v>63</v>
      </c>
      <c r="BC7" s="108">
        <f>SUM(BC$8:BC$207)</f>
        <v>0</v>
      </c>
    </row>
    <row r="8" spans="1:55" s="105" customFormat="1" ht="13.5" customHeight="1">
      <c r="A8" s="115" t="s">
        <v>35</v>
      </c>
      <c r="B8" s="113" t="s">
        <v>254</v>
      </c>
      <c r="C8" s="101" t="s">
        <v>255</v>
      </c>
      <c r="D8" s="103">
        <f>SUM(E8,+H8,+K8)</f>
        <v>5213</v>
      </c>
      <c r="E8" s="103">
        <f>SUM(F8:G8)</f>
        <v>30</v>
      </c>
      <c r="F8" s="103">
        <v>0</v>
      </c>
      <c r="G8" s="103">
        <v>30</v>
      </c>
      <c r="H8" s="103">
        <f>SUM(I8:J8)</f>
        <v>0</v>
      </c>
      <c r="I8" s="103">
        <v>0</v>
      </c>
      <c r="J8" s="103">
        <v>0</v>
      </c>
      <c r="K8" s="103">
        <f>SUM(L8:M8)</f>
        <v>5183</v>
      </c>
      <c r="L8" s="103">
        <v>419</v>
      </c>
      <c r="M8" s="103">
        <v>4764</v>
      </c>
      <c r="N8" s="103">
        <f>SUM(O8,+V8,+AC8)</f>
        <v>5213</v>
      </c>
      <c r="O8" s="103">
        <f>SUM(P8:U8)</f>
        <v>419</v>
      </c>
      <c r="P8" s="103">
        <v>419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4794</v>
      </c>
      <c r="W8" s="103">
        <v>4794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272</v>
      </c>
      <c r="AG8" s="103">
        <v>272</v>
      </c>
      <c r="AH8" s="103">
        <v>0</v>
      </c>
      <c r="AI8" s="103">
        <v>0</v>
      </c>
      <c r="AJ8" s="103">
        <f>SUM(AK8:AS8)</f>
        <v>272</v>
      </c>
      <c r="AK8" s="103">
        <v>0</v>
      </c>
      <c r="AL8" s="103">
        <v>0</v>
      </c>
      <c r="AM8" s="103">
        <v>272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11</v>
      </c>
      <c r="AU8" s="103">
        <v>0</v>
      </c>
      <c r="AV8" s="103">
        <v>0</v>
      </c>
      <c r="AW8" s="103">
        <v>11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35</v>
      </c>
      <c r="B9" s="113" t="s">
        <v>258</v>
      </c>
      <c r="C9" s="101" t="s">
        <v>259</v>
      </c>
      <c r="D9" s="103">
        <f>SUM(E9,+H9,+K9)</f>
        <v>13964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13964</v>
      </c>
      <c r="L9" s="103">
        <v>411</v>
      </c>
      <c r="M9" s="103">
        <v>13553</v>
      </c>
      <c r="N9" s="103">
        <f>SUM(O9,+V9,+AC9)</f>
        <v>13964</v>
      </c>
      <c r="O9" s="103">
        <f>SUM(P9:U9)</f>
        <v>411</v>
      </c>
      <c r="P9" s="103">
        <v>411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13553</v>
      </c>
      <c r="W9" s="103">
        <v>13553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37</v>
      </c>
      <c r="AG9" s="103">
        <v>37</v>
      </c>
      <c r="AH9" s="103">
        <v>0</v>
      </c>
      <c r="AI9" s="103">
        <v>0</v>
      </c>
      <c r="AJ9" s="103">
        <f>SUM(AK9:AS9)</f>
        <v>563</v>
      </c>
      <c r="AK9" s="103">
        <v>563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37</v>
      </c>
      <c r="AU9" s="103">
        <v>37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35</v>
      </c>
      <c r="B10" s="113" t="s">
        <v>261</v>
      </c>
      <c r="C10" s="101" t="s">
        <v>262</v>
      </c>
      <c r="D10" s="103">
        <f>SUM(E10,+H10,+K10)</f>
        <v>5910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5910</v>
      </c>
      <c r="L10" s="103">
        <v>233</v>
      </c>
      <c r="M10" s="103">
        <v>5677</v>
      </c>
      <c r="N10" s="103">
        <f>SUM(O10,+V10,+AC10)</f>
        <v>5910</v>
      </c>
      <c r="O10" s="103">
        <f>SUM(P10:U10)</f>
        <v>233</v>
      </c>
      <c r="P10" s="103">
        <v>233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5677</v>
      </c>
      <c r="W10" s="103">
        <v>5677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299</v>
      </c>
      <c r="AG10" s="103">
        <v>299</v>
      </c>
      <c r="AH10" s="103">
        <v>0</v>
      </c>
      <c r="AI10" s="103">
        <v>0</v>
      </c>
      <c r="AJ10" s="103">
        <f>SUM(AK10:AS10)</f>
        <v>298</v>
      </c>
      <c r="AK10" s="103">
        <v>0</v>
      </c>
      <c r="AL10" s="103">
        <v>0</v>
      </c>
      <c r="AM10" s="103">
        <v>0</v>
      </c>
      <c r="AN10" s="103">
        <v>298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1</v>
      </c>
      <c r="AU10" s="103">
        <v>0</v>
      </c>
      <c r="AV10" s="103">
        <v>1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35</v>
      </c>
      <c r="B11" s="113" t="s">
        <v>264</v>
      </c>
      <c r="C11" s="101" t="s">
        <v>265</v>
      </c>
      <c r="D11" s="103">
        <f>SUM(E11,+H11,+K11)</f>
        <v>9603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9603</v>
      </c>
      <c r="L11" s="103">
        <v>664</v>
      </c>
      <c r="M11" s="103">
        <v>8939</v>
      </c>
      <c r="N11" s="103">
        <f>SUM(O11,+V11,+AC11)</f>
        <v>9603</v>
      </c>
      <c r="O11" s="103">
        <f>SUM(P11:U11)</f>
        <v>664</v>
      </c>
      <c r="P11" s="103">
        <v>664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8939</v>
      </c>
      <c r="W11" s="103">
        <v>8939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506</v>
      </c>
      <c r="AG11" s="103">
        <v>506</v>
      </c>
      <c r="AH11" s="103">
        <v>0</v>
      </c>
      <c r="AI11" s="103">
        <v>0</v>
      </c>
      <c r="AJ11" s="103">
        <f>SUM(AK11:AS11)</f>
        <v>506</v>
      </c>
      <c r="AK11" s="103">
        <v>0</v>
      </c>
      <c r="AL11" s="103">
        <v>0</v>
      </c>
      <c r="AM11" s="103">
        <v>506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35</v>
      </c>
      <c r="B12" s="113" t="s">
        <v>267</v>
      </c>
      <c r="C12" s="101" t="s">
        <v>268</v>
      </c>
      <c r="D12" s="103">
        <f>SUM(E12,+H12,+K12)</f>
        <v>8155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8155</v>
      </c>
      <c r="L12" s="103">
        <v>196</v>
      </c>
      <c r="M12" s="103">
        <v>7959</v>
      </c>
      <c r="N12" s="103">
        <f>SUM(O12,+V12,+AC12)</f>
        <v>8155</v>
      </c>
      <c r="O12" s="103">
        <f>SUM(P12:U12)</f>
        <v>196</v>
      </c>
      <c r="P12" s="103">
        <v>196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7959</v>
      </c>
      <c r="W12" s="103">
        <v>7959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411</v>
      </c>
      <c r="AG12" s="103">
        <v>411</v>
      </c>
      <c r="AH12" s="103">
        <v>0</v>
      </c>
      <c r="AI12" s="103">
        <v>0</v>
      </c>
      <c r="AJ12" s="103">
        <f>SUM(AK12:AS12)</f>
        <v>411</v>
      </c>
      <c r="AK12" s="103">
        <v>0</v>
      </c>
      <c r="AL12" s="103">
        <v>0</v>
      </c>
      <c r="AM12" s="103">
        <v>0</v>
      </c>
      <c r="AN12" s="103">
        <v>411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2</v>
      </c>
      <c r="AU12" s="103">
        <v>0</v>
      </c>
      <c r="AV12" s="103">
        <v>0</v>
      </c>
      <c r="AW12" s="103">
        <v>0</v>
      </c>
      <c r="AX12" s="103">
        <v>2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35</v>
      </c>
      <c r="B13" s="113" t="s">
        <v>270</v>
      </c>
      <c r="C13" s="101" t="s">
        <v>271</v>
      </c>
      <c r="D13" s="103">
        <f>SUM(E13,+H13,+K13)</f>
        <v>5396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5396</v>
      </c>
      <c r="L13" s="103">
        <v>489</v>
      </c>
      <c r="M13" s="103">
        <v>4907</v>
      </c>
      <c r="N13" s="103">
        <f>SUM(O13,+V13,+AC13)</f>
        <v>5396</v>
      </c>
      <c r="O13" s="103">
        <f>SUM(P13:U13)</f>
        <v>489</v>
      </c>
      <c r="P13" s="103">
        <v>489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4907</v>
      </c>
      <c r="W13" s="103">
        <v>4907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273</v>
      </c>
      <c r="AG13" s="103">
        <v>273</v>
      </c>
      <c r="AH13" s="103">
        <v>0</v>
      </c>
      <c r="AI13" s="103">
        <v>0</v>
      </c>
      <c r="AJ13" s="103">
        <f>SUM(AK13:AS13)</f>
        <v>273</v>
      </c>
      <c r="AK13" s="103">
        <v>0</v>
      </c>
      <c r="AL13" s="103">
        <v>0</v>
      </c>
      <c r="AM13" s="103">
        <v>7</v>
      </c>
      <c r="AN13" s="103">
        <v>266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35</v>
      </c>
      <c r="B14" s="113" t="s">
        <v>273</v>
      </c>
      <c r="C14" s="101" t="s">
        <v>274</v>
      </c>
      <c r="D14" s="103">
        <f>SUM(E14,+H14,+K14)</f>
        <v>16228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16228</v>
      </c>
      <c r="L14" s="103">
        <v>383</v>
      </c>
      <c r="M14" s="103">
        <v>15845</v>
      </c>
      <c r="N14" s="103">
        <f>SUM(O14,+V14,+AC14)</f>
        <v>16228</v>
      </c>
      <c r="O14" s="103">
        <f>SUM(P14:U14)</f>
        <v>383</v>
      </c>
      <c r="P14" s="103">
        <v>383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15845</v>
      </c>
      <c r="W14" s="103">
        <v>15845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380</v>
      </c>
      <c r="AG14" s="103">
        <v>380</v>
      </c>
      <c r="AH14" s="103">
        <v>0</v>
      </c>
      <c r="AI14" s="103">
        <v>0</v>
      </c>
      <c r="AJ14" s="103">
        <f>SUM(AK14:AS14)</f>
        <v>436</v>
      </c>
      <c r="AK14" s="103">
        <v>64</v>
      </c>
      <c r="AL14" s="103">
        <v>0</v>
      </c>
      <c r="AM14" s="103">
        <v>0</v>
      </c>
      <c r="AN14" s="103">
        <v>212</v>
      </c>
      <c r="AO14" s="103">
        <v>0</v>
      </c>
      <c r="AP14" s="103">
        <v>0</v>
      </c>
      <c r="AQ14" s="103">
        <v>0</v>
      </c>
      <c r="AR14" s="103">
        <v>80</v>
      </c>
      <c r="AS14" s="103">
        <v>80</v>
      </c>
      <c r="AT14" s="103">
        <f>SUM(AU14:AY14)</f>
        <v>8</v>
      </c>
      <c r="AU14" s="103">
        <v>8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35</v>
      </c>
      <c r="B15" s="113" t="s">
        <v>276</v>
      </c>
      <c r="C15" s="101" t="s">
        <v>277</v>
      </c>
      <c r="D15" s="103">
        <f>SUM(E15,+H15,+K15)</f>
        <v>9428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9428</v>
      </c>
      <c r="L15" s="103">
        <v>2247</v>
      </c>
      <c r="M15" s="103">
        <v>7181</v>
      </c>
      <c r="N15" s="103">
        <f>SUM(O15,+V15,+AC15)</f>
        <v>9428</v>
      </c>
      <c r="O15" s="103">
        <f>SUM(P15:U15)</f>
        <v>2247</v>
      </c>
      <c r="P15" s="103">
        <v>2247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7181</v>
      </c>
      <c r="W15" s="103">
        <v>7181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170</v>
      </c>
      <c r="AG15" s="103">
        <v>170</v>
      </c>
      <c r="AH15" s="103">
        <v>0</v>
      </c>
      <c r="AI15" s="103">
        <v>0</v>
      </c>
      <c r="AJ15" s="103">
        <f>SUM(AK15:AS15)</f>
        <v>551</v>
      </c>
      <c r="AK15" s="103">
        <v>390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132</v>
      </c>
      <c r="AR15" s="103">
        <v>0</v>
      </c>
      <c r="AS15" s="103">
        <v>29</v>
      </c>
      <c r="AT15" s="103">
        <f>SUM(AU15:AY15)</f>
        <v>9</v>
      </c>
      <c r="AU15" s="103">
        <v>9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35</v>
      </c>
      <c r="B16" s="113" t="s">
        <v>279</v>
      </c>
      <c r="C16" s="101" t="s">
        <v>280</v>
      </c>
      <c r="D16" s="103">
        <f>SUM(E16,+H16,+K16)</f>
        <v>7716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7716</v>
      </c>
      <c r="L16" s="103">
        <v>410</v>
      </c>
      <c r="M16" s="103">
        <v>7306</v>
      </c>
      <c r="N16" s="103">
        <f>SUM(O16,+V16,+AC16)</f>
        <v>7716</v>
      </c>
      <c r="O16" s="103">
        <f>SUM(P16:U16)</f>
        <v>410</v>
      </c>
      <c r="P16" s="103">
        <v>410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7306</v>
      </c>
      <c r="W16" s="103">
        <v>7306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250</v>
      </c>
      <c r="AG16" s="103">
        <v>250</v>
      </c>
      <c r="AH16" s="103">
        <v>0</v>
      </c>
      <c r="AI16" s="103">
        <v>0</v>
      </c>
      <c r="AJ16" s="103">
        <f>SUM(AK16:AS16)</f>
        <v>250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250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35</v>
      </c>
      <c r="B17" s="113" t="s">
        <v>282</v>
      </c>
      <c r="C17" s="101" t="s">
        <v>283</v>
      </c>
      <c r="D17" s="103">
        <f>SUM(E17,+H17,+K17)</f>
        <v>8363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8363</v>
      </c>
      <c r="L17" s="103">
        <v>751</v>
      </c>
      <c r="M17" s="103">
        <v>7612</v>
      </c>
      <c r="N17" s="103">
        <f>SUM(O17,+V17,+AC17)</f>
        <v>8363</v>
      </c>
      <c r="O17" s="103">
        <f>SUM(P17:U17)</f>
        <v>751</v>
      </c>
      <c r="P17" s="103">
        <v>751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7612</v>
      </c>
      <c r="W17" s="103">
        <v>7612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431</v>
      </c>
      <c r="AG17" s="103">
        <v>431</v>
      </c>
      <c r="AH17" s="103">
        <v>0</v>
      </c>
      <c r="AI17" s="103">
        <v>0</v>
      </c>
      <c r="AJ17" s="103">
        <f>SUM(AK17:AS17)</f>
        <v>431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431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35</v>
      </c>
      <c r="B18" s="113" t="s">
        <v>285</v>
      </c>
      <c r="C18" s="101" t="s">
        <v>286</v>
      </c>
      <c r="D18" s="103">
        <f>SUM(E18,+H18,+K18)</f>
        <v>8473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8473</v>
      </c>
      <c r="L18" s="103">
        <v>1154</v>
      </c>
      <c r="M18" s="103">
        <v>7319</v>
      </c>
      <c r="N18" s="103">
        <f>SUM(O18,+V18,+AC18)</f>
        <v>8473</v>
      </c>
      <c r="O18" s="103">
        <f>SUM(P18:U18)</f>
        <v>1154</v>
      </c>
      <c r="P18" s="103">
        <v>1154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7319</v>
      </c>
      <c r="W18" s="103">
        <v>7319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396</v>
      </c>
      <c r="AG18" s="103">
        <v>396</v>
      </c>
      <c r="AH18" s="103">
        <v>0</v>
      </c>
      <c r="AI18" s="103">
        <v>0</v>
      </c>
      <c r="AJ18" s="103">
        <f>SUM(AK18:AS18)</f>
        <v>396</v>
      </c>
      <c r="AK18" s="103">
        <v>0</v>
      </c>
      <c r="AL18" s="103">
        <v>0</v>
      </c>
      <c r="AM18" s="103">
        <v>396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40</v>
      </c>
      <c r="AU18" s="103">
        <v>0</v>
      </c>
      <c r="AV18" s="103">
        <v>0</v>
      </c>
      <c r="AW18" s="103">
        <v>40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35</v>
      </c>
      <c r="B19" s="113" t="s">
        <v>288</v>
      </c>
      <c r="C19" s="101" t="s">
        <v>289</v>
      </c>
      <c r="D19" s="103">
        <f>SUM(E19,+H19,+K19)</f>
        <v>7449</v>
      </c>
      <c r="E19" s="103">
        <f>SUM(F19:G19)</f>
        <v>0</v>
      </c>
      <c r="F19" s="103">
        <v>0</v>
      </c>
      <c r="G19" s="103">
        <v>0</v>
      </c>
      <c r="H19" s="103">
        <f>SUM(I19:J19)</f>
        <v>654</v>
      </c>
      <c r="I19" s="103">
        <v>66</v>
      </c>
      <c r="J19" s="103">
        <v>588</v>
      </c>
      <c r="K19" s="103">
        <f>SUM(L19:M19)</f>
        <v>6795</v>
      </c>
      <c r="L19" s="103">
        <v>659</v>
      </c>
      <c r="M19" s="103">
        <v>6136</v>
      </c>
      <c r="N19" s="103">
        <f>SUM(O19,+V19,+AC19)</f>
        <v>7449</v>
      </c>
      <c r="O19" s="103">
        <f>SUM(P19:U19)</f>
        <v>725</v>
      </c>
      <c r="P19" s="103">
        <v>725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6724</v>
      </c>
      <c r="W19" s="103">
        <v>6724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68</v>
      </c>
      <c r="AG19" s="103">
        <v>68</v>
      </c>
      <c r="AH19" s="103">
        <v>0</v>
      </c>
      <c r="AI19" s="103">
        <v>0</v>
      </c>
      <c r="AJ19" s="103">
        <f>SUM(AK19:AS19)</f>
        <v>68</v>
      </c>
      <c r="AK19" s="103">
        <v>0</v>
      </c>
      <c r="AL19" s="103">
        <v>0</v>
      </c>
      <c r="AM19" s="103">
        <v>16</v>
      </c>
      <c r="AN19" s="103">
        <v>0</v>
      </c>
      <c r="AO19" s="103">
        <v>0</v>
      </c>
      <c r="AP19" s="103">
        <v>12</v>
      </c>
      <c r="AQ19" s="103">
        <v>0</v>
      </c>
      <c r="AR19" s="103">
        <v>0</v>
      </c>
      <c r="AS19" s="103">
        <v>40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35</v>
      </c>
      <c r="B20" s="113" t="s">
        <v>291</v>
      </c>
      <c r="C20" s="101" t="s">
        <v>292</v>
      </c>
      <c r="D20" s="103">
        <f>SUM(E20,+H20,+K20)</f>
        <v>7038</v>
      </c>
      <c r="E20" s="103">
        <f>SUM(F20:G20)</f>
        <v>1790</v>
      </c>
      <c r="F20" s="103">
        <v>0</v>
      </c>
      <c r="G20" s="103">
        <v>1790</v>
      </c>
      <c r="H20" s="103">
        <f>SUM(I20:J20)</f>
        <v>0</v>
      </c>
      <c r="I20" s="103">
        <v>0</v>
      </c>
      <c r="J20" s="103">
        <v>0</v>
      </c>
      <c r="K20" s="103">
        <f>SUM(L20:M20)</f>
        <v>5248</v>
      </c>
      <c r="L20" s="103">
        <v>117</v>
      </c>
      <c r="M20" s="103">
        <v>5131</v>
      </c>
      <c r="N20" s="103">
        <f>SUM(O20,+V20,+AC20)</f>
        <v>7038</v>
      </c>
      <c r="O20" s="103">
        <f>SUM(P20:U20)</f>
        <v>117</v>
      </c>
      <c r="P20" s="103">
        <v>117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6921</v>
      </c>
      <c r="W20" s="103">
        <v>5131</v>
      </c>
      <c r="X20" s="103">
        <v>1790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65</v>
      </c>
      <c r="AG20" s="103">
        <v>65</v>
      </c>
      <c r="AH20" s="103">
        <v>0</v>
      </c>
      <c r="AI20" s="103">
        <v>0</v>
      </c>
      <c r="AJ20" s="103">
        <f>SUM(AK20:AS20)</f>
        <v>65</v>
      </c>
      <c r="AK20" s="103">
        <v>0</v>
      </c>
      <c r="AL20" s="103">
        <v>0</v>
      </c>
      <c r="AM20" s="103">
        <v>2</v>
      </c>
      <c r="AN20" s="103">
        <v>0</v>
      </c>
      <c r="AO20" s="103">
        <v>0</v>
      </c>
      <c r="AP20" s="103">
        <v>0</v>
      </c>
      <c r="AQ20" s="103">
        <v>2</v>
      </c>
      <c r="AR20" s="103">
        <v>0</v>
      </c>
      <c r="AS20" s="103">
        <v>61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63</v>
      </c>
      <c r="BA20" s="103">
        <v>0</v>
      </c>
      <c r="BB20" s="103">
        <v>63</v>
      </c>
      <c r="BC20" s="103">
        <v>0</v>
      </c>
    </row>
    <row r="21" spans="1:55" s="105" customFormat="1" ht="13.5" customHeight="1">
      <c r="A21" s="115" t="s">
        <v>35</v>
      </c>
      <c r="B21" s="113" t="s">
        <v>294</v>
      </c>
      <c r="C21" s="101" t="s">
        <v>295</v>
      </c>
      <c r="D21" s="103">
        <f>SUM(E21,+H21,+K21)</f>
        <v>1419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1419</v>
      </c>
      <c r="L21" s="103">
        <v>442</v>
      </c>
      <c r="M21" s="103">
        <v>977</v>
      </c>
      <c r="N21" s="103">
        <f>SUM(O21,+V21,+AC21)</f>
        <v>1419</v>
      </c>
      <c r="O21" s="103">
        <f>SUM(P21:U21)</f>
        <v>442</v>
      </c>
      <c r="P21" s="103">
        <v>442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977</v>
      </c>
      <c r="W21" s="103">
        <v>977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54</v>
      </c>
      <c r="AG21" s="103">
        <v>54</v>
      </c>
      <c r="AH21" s="103">
        <v>0</v>
      </c>
      <c r="AI21" s="103">
        <v>0</v>
      </c>
      <c r="AJ21" s="103">
        <f>SUM(AK21:AS21)</f>
        <v>66</v>
      </c>
      <c r="AK21" s="103">
        <v>14</v>
      </c>
      <c r="AL21" s="103">
        <v>0</v>
      </c>
      <c r="AM21" s="103">
        <v>3</v>
      </c>
      <c r="AN21" s="103">
        <v>49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3</v>
      </c>
      <c r="AU21" s="103">
        <v>2</v>
      </c>
      <c r="AV21" s="103">
        <v>0</v>
      </c>
      <c r="AW21" s="103">
        <v>1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35</v>
      </c>
      <c r="B22" s="113" t="s">
        <v>297</v>
      </c>
      <c r="C22" s="101" t="s">
        <v>298</v>
      </c>
      <c r="D22" s="103">
        <f>SUM(E22,+H22,+K22)</f>
        <v>856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856</v>
      </c>
      <c r="L22" s="103">
        <v>95</v>
      </c>
      <c r="M22" s="103">
        <v>761</v>
      </c>
      <c r="N22" s="103">
        <f>SUM(O22,+V22,+AC22)</f>
        <v>856</v>
      </c>
      <c r="O22" s="103">
        <f>SUM(P22:U22)</f>
        <v>95</v>
      </c>
      <c r="P22" s="103">
        <v>95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761</v>
      </c>
      <c r="W22" s="103">
        <v>761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28</v>
      </c>
      <c r="AG22" s="103">
        <v>28</v>
      </c>
      <c r="AH22" s="103">
        <v>0</v>
      </c>
      <c r="AI22" s="103">
        <v>0</v>
      </c>
      <c r="AJ22" s="103">
        <f>SUM(AK22:AS22)</f>
        <v>28</v>
      </c>
      <c r="AK22" s="103">
        <v>0</v>
      </c>
      <c r="AL22" s="103">
        <v>0</v>
      </c>
      <c r="AM22" s="103">
        <v>23</v>
      </c>
      <c r="AN22" s="103">
        <v>5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3</v>
      </c>
      <c r="AU22" s="103">
        <v>0</v>
      </c>
      <c r="AV22" s="103">
        <v>0</v>
      </c>
      <c r="AW22" s="103">
        <v>3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35</v>
      </c>
      <c r="B23" s="113" t="s">
        <v>300</v>
      </c>
      <c r="C23" s="101" t="s">
        <v>301</v>
      </c>
      <c r="D23" s="103">
        <f>SUM(E23,+H23,+K23)</f>
        <v>4645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4645</v>
      </c>
      <c r="L23" s="103">
        <v>904</v>
      </c>
      <c r="M23" s="103">
        <v>3741</v>
      </c>
      <c r="N23" s="103">
        <f>SUM(O23,+V23,+AC23)</f>
        <v>4645</v>
      </c>
      <c r="O23" s="103">
        <f>SUM(P23:U23)</f>
        <v>904</v>
      </c>
      <c r="P23" s="103">
        <v>904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3741</v>
      </c>
      <c r="W23" s="103">
        <v>3741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150</v>
      </c>
      <c r="AG23" s="103">
        <v>150</v>
      </c>
      <c r="AH23" s="103">
        <v>0</v>
      </c>
      <c r="AI23" s="103">
        <v>0</v>
      </c>
      <c r="AJ23" s="103">
        <f>SUM(AK23:AS23)</f>
        <v>150</v>
      </c>
      <c r="AK23" s="103">
        <v>0</v>
      </c>
      <c r="AL23" s="103">
        <v>0</v>
      </c>
      <c r="AM23" s="103">
        <v>124</v>
      </c>
      <c r="AN23" s="103">
        <v>26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16</v>
      </c>
      <c r="AU23" s="103">
        <v>0</v>
      </c>
      <c r="AV23" s="103">
        <v>0</v>
      </c>
      <c r="AW23" s="103">
        <v>16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35</v>
      </c>
      <c r="B24" s="113" t="s">
        <v>303</v>
      </c>
      <c r="C24" s="101" t="s">
        <v>304</v>
      </c>
      <c r="D24" s="103">
        <f>SUM(E24,+H24,+K24)</f>
        <v>5126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5126</v>
      </c>
      <c r="L24" s="103">
        <v>399</v>
      </c>
      <c r="M24" s="103">
        <v>4727</v>
      </c>
      <c r="N24" s="103">
        <f>SUM(O24,+V24,+AC24)</f>
        <v>5126</v>
      </c>
      <c r="O24" s="103">
        <f>SUM(P24:U24)</f>
        <v>399</v>
      </c>
      <c r="P24" s="103">
        <v>399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4727</v>
      </c>
      <c r="W24" s="103">
        <v>4727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58</v>
      </c>
      <c r="AG24" s="103">
        <v>58</v>
      </c>
      <c r="AH24" s="103">
        <v>0</v>
      </c>
      <c r="AI24" s="103">
        <v>0</v>
      </c>
      <c r="AJ24" s="103">
        <f>SUM(AK24:AS24)</f>
        <v>58</v>
      </c>
      <c r="AK24" s="103">
        <v>0</v>
      </c>
      <c r="AL24" s="103">
        <v>0</v>
      </c>
      <c r="AM24" s="103">
        <v>0</v>
      </c>
      <c r="AN24" s="103">
        <v>58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35</v>
      </c>
      <c r="B25" s="113" t="s">
        <v>306</v>
      </c>
      <c r="C25" s="101" t="s">
        <v>307</v>
      </c>
      <c r="D25" s="103">
        <f>SUM(E25,+H25,+K25)</f>
        <v>1823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1823</v>
      </c>
      <c r="L25" s="103">
        <v>222</v>
      </c>
      <c r="M25" s="103">
        <v>1601</v>
      </c>
      <c r="N25" s="103">
        <f>SUM(O25,+V25,+AC25)</f>
        <v>1823</v>
      </c>
      <c r="O25" s="103">
        <f>SUM(P25:U25)</f>
        <v>222</v>
      </c>
      <c r="P25" s="103">
        <v>222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1601</v>
      </c>
      <c r="W25" s="103">
        <v>1601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47</v>
      </c>
      <c r="AG25" s="103">
        <v>47</v>
      </c>
      <c r="AH25" s="103">
        <v>0</v>
      </c>
      <c r="AI25" s="103">
        <v>0</v>
      </c>
      <c r="AJ25" s="103">
        <f>SUM(AK25:AS25)</f>
        <v>60</v>
      </c>
      <c r="AK25" s="103">
        <v>14</v>
      </c>
      <c r="AL25" s="103">
        <v>0</v>
      </c>
      <c r="AM25" s="103">
        <v>0</v>
      </c>
      <c r="AN25" s="103">
        <v>46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1</v>
      </c>
      <c r="AU25" s="103">
        <v>1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35</v>
      </c>
      <c r="B26" s="113" t="s">
        <v>309</v>
      </c>
      <c r="C26" s="101" t="s">
        <v>310</v>
      </c>
      <c r="D26" s="103">
        <f>SUM(E26,+H26,+K26)</f>
        <v>1785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1785</v>
      </c>
      <c r="L26" s="103">
        <v>52</v>
      </c>
      <c r="M26" s="103">
        <v>1733</v>
      </c>
      <c r="N26" s="103">
        <f>SUM(O26,+V26,+AC26)</f>
        <v>1785</v>
      </c>
      <c r="O26" s="103">
        <f>SUM(P26:U26)</f>
        <v>52</v>
      </c>
      <c r="P26" s="103">
        <v>52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1733</v>
      </c>
      <c r="W26" s="103">
        <v>1733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21</v>
      </c>
      <c r="AG26" s="103">
        <v>21</v>
      </c>
      <c r="AH26" s="103">
        <v>0</v>
      </c>
      <c r="AI26" s="103">
        <v>0</v>
      </c>
      <c r="AJ26" s="103">
        <f>SUM(AK26:AS26)</f>
        <v>21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21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35</v>
      </c>
      <c r="B27" s="113" t="s">
        <v>312</v>
      </c>
      <c r="C27" s="101" t="s">
        <v>313</v>
      </c>
      <c r="D27" s="103">
        <f>SUM(E27,+H27,+K27)</f>
        <v>1378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1378</v>
      </c>
      <c r="L27" s="103">
        <v>28</v>
      </c>
      <c r="M27" s="103">
        <v>1350</v>
      </c>
      <c r="N27" s="103">
        <f>SUM(O27,+V27,+AC27)</f>
        <v>1378</v>
      </c>
      <c r="O27" s="103">
        <f>SUM(P27:U27)</f>
        <v>28</v>
      </c>
      <c r="P27" s="103">
        <v>28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1350</v>
      </c>
      <c r="W27" s="103">
        <v>1350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58</v>
      </c>
      <c r="AG27" s="103">
        <v>58</v>
      </c>
      <c r="AH27" s="103">
        <v>0</v>
      </c>
      <c r="AI27" s="103">
        <v>0</v>
      </c>
      <c r="AJ27" s="103">
        <f>SUM(AK27:AS27)</f>
        <v>58</v>
      </c>
      <c r="AK27" s="103">
        <v>0</v>
      </c>
      <c r="AL27" s="103">
        <v>0</v>
      </c>
      <c r="AM27" s="103">
        <v>11</v>
      </c>
      <c r="AN27" s="103">
        <v>0</v>
      </c>
      <c r="AO27" s="103">
        <v>0</v>
      </c>
      <c r="AP27" s="103">
        <v>0</v>
      </c>
      <c r="AQ27" s="103">
        <v>13</v>
      </c>
      <c r="AR27" s="103">
        <v>34</v>
      </c>
      <c r="AS27" s="103">
        <v>0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35</v>
      </c>
      <c r="B28" s="113" t="s">
        <v>315</v>
      </c>
      <c r="C28" s="101" t="s">
        <v>316</v>
      </c>
      <c r="D28" s="103">
        <f>SUM(E28,+H28,+K28)</f>
        <v>647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647</v>
      </c>
      <c r="L28" s="103">
        <v>41</v>
      </c>
      <c r="M28" s="103">
        <v>606</v>
      </c>
      <c r="N28" s="103">
        <f>SUM(O28,+V28,+AC28)</f>
        <v>647</v>
      </c>
      <c r="O28" s="103">
        <f>SUM(P28:U28)</f>
        <v>41</v>
      </c>
      <c r="P28" s="103">
        <v>41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606</v>
      </c>
      <c r="W28" s="103">
        <v>606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2</v>
      </c>
      <c r="AG28" s="103">
        <v>2</v>
      </c>
      <c r="AH28" s="103">
        <v>0</v>
      </c>
      <c r="AI28" s="103">
        <v>0</v>
      </c>
      <c r="AJ28" s="103">
        <f>SUM(AK28:AS28)</f>
        <v>2</v>
      </c>
      <c r="AK28" s="103">
        <v>2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2</v>
      </c>
      <c r="AU28" s="103">
        <v>2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35</v>
      </c>
      <c r="B29" s="113" t="s">
        <v>318</v>
      </c>
      <c r="C29" s="101" t="s">
        <v>319</v>
      </c>
      <c r="D29" s="103">
        <f>SUM(E29,+H29,+K29)</f>
        <v>1202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1202</v>
      </c>
      <c r="L29" s="103">
        <v>5</v>
      </c>
      <c r="M29" s="103">
        <v>1197</v>
      </c>
      <c r="N29" s="103">
        <f>SUM(O29,+V29,+AC29)</f>
        <v>1202</v>
      </c>
      <c r="O29" s="103">
        <f>SUM(P29:U29)</f>
        <v>5</v>
      </c>
      <c r="P29" s="103">
        <v>5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1197</v>
      </c>
      <c r="W29" s="103">
        <v>1197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3</v>
      </c>
      <c r="AG29" s="103">
        <v>3</v>
      </c>
      <c r="AH29" s="103">
        <v>0</v>
      </c>
      <c r="AI29" s="103">
        <v>0</v>
      </c>
      <c r="AJ29" s="103">
        <f>SUM(AK29:AS29)</f>
        <v>48</v>
      </c>
      <c r="AK29" s="103">
        <v>48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3</v>
      </c>
      <c r="AU29" s="103">
        <v>3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35</v>
      </c>
      <c r="B30" s="113" t="s">
        <v>321</v>
      </c>
      <c r="C30" s="101" t="s">
        <v>322</v>
      </c>
      <c r="D30" s="103">
        <f>SUM(E30,+H30,+K30)</f>
        <v>3134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3134</v>
      </c>
      <c r="L30" s="103">
        <v>80</v>
      </c>
      <c r="M30" s="103">
        <v>3054</v>
      </c>
      <c r="N30" s="103">
        <f>SUM(O30,+V30,+AC30)</f>
        <v>3134</v>
      </c>
      <c r="O30" s="103">
        <f>SUM(P30:U30)</f>
        <v>80</v>
      </c>
      <c r="P30" s="103">
        <v>80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3054</v>
      </c>
      <c r="W30" s="103">
        <v>3054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8</v>
      </c>
      <c r="AG30" s="103">
        <v>8</v>
      </c>
      <c r="AH30" s="103">
        <v>0</v>
      </c>
      <c r="AI30" s="103">
        <v>0</v>
      </c>
      <c r="AJ30" s="103">
        <f>SUM(AK30:AS30)</f>
        <v>126</v>
      </c>
      <c r="AK30" s="103">
        <v>126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8</v>
      </c>
      <c r="AU30" s="103">
        <v>8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35</v>
      </c>
      <c r="B31" s="113" t="s">
        <v>324</v>
      </c>
      <c r="C31" s="101" t="s">
        <v>325</v>
      </c>
      <c r="D31" s="103">
        <f>SUM(E31,+H31,+K31)</f>
        <v>2383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2383</v>
      </c>
      <c r="L31" s="103">
        <v>483</v>
      </c>
      <c r="M31" s="103">
        <v>1900</v>
      </c>
      <c r="N31" s="103">
        <f>SUM(O31,+V31,+AC31)</f>
        <v>2383</v>
      </c>
      <c r="O31" s="103">
        <f>SUM(P31:U31)</f>
        <v>483</v>
      </c>
      <c r="P31" s="103">
        <v>483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1900</v>
      </c>
      <c r="W31" s="103">
        <v>1900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83</v>
      </c>
      <c r="AG31" s="103">
        <v>83</v>
      </c>
      <c r="AH31" s="103">
        <v>0</v>
      </c>
      <c r="AI31" s="103">
        <v>0</v>
      </c>
      <c r="AJ31" s="103">
        <f>SUM(AK31:AS31)</f>
        <v>83</v>
      </c>
      <c r="AK31" s="103">
        <v>0</v>
      </c>
      <c r="AL31" s="103">
        <v>0</v>
      </c>
      <c r="AM31" s="103">
        <v>38</v>
      </c>
      <c r="AN31" s="103">
        <v>0</v>
      </c>
      <c r="AO31" s="103">
        <v>0</v>
      </c>
      <c r="AP31" s="103">
        <v>0</v>
      </c>
      <c r="AQ31" s="103">
        <v>45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35</v>
      </c>
      <c r="B32" s="113" t="s">
        <v>327</v>
      </c>
      <c r="C32" s="101" t="s">
        <v>328</v>
      </c>
      <c r="D32" s="103">
        <f>SUM(E32,+H32,+K32)</f>
        <v>6146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6146</v>
      </c>
      <c r="L32" s="103">
        <v>489</v>
      </c>
      <c r="M32" s="103">
        <v>5657</v>
      </c>
      <c r="N32" s="103">
        <f>SUM(O32,+V32,+AC32)</f>
        <v>6146</v>
      </c>
      <c r="O32" s="103">
        <f>SUM(P32:U32)</f>
        <v>489</v>
      </c>
      <c r="P32" s="103">
        <v>489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5657</v>
      </c>
      <c r="W32" s="103">
        <v>5657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215</v>
      </c>
      <c r="AG32" s="103">
        <v>215</v>
      </c>
      <c r="AH32" s="103">
        <v>0</v>
      </c>
      <c r="AI32" s="103">
        <v>0</v>
      </c>
      <c r="AJ32" s="103">
        <f>SUM(AK32:AS32)</f>
        <v>215</v>
      </c>
      <c r="AK32" s="103">
        <v>0</v>
      </c>
      <c r="AL32" s="103">
        <v>0</v>
      </c>
      <c r="AM32" s="103">
        <v>100</v>
      </c>
      <c r="AN32" s="103">
        <v>0</v>
      </c>
      <c r="AO32" s="103">
        <v>0</v>
      </c>
      <c r="AP32" s="103">
        <v>0</v>
      </c>
      <c r="AQ32" s="103">
        <v>115</v>
      </c>
      <c r="AR32" s="103">
        <v>0</v>
      </c>
      <c r="AS32" s="103">
        <v>0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35</v>
      </c>
      <c r="B33" s="113" t="s">
        <v>330</v>
      </c>
      <c r="C33" s="101" t="s">
        <v>331</v>
      </c>
      <c r="D33" s="103">
        <f>SUM(E33,+H33,+K33)</f>
        <v>0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0</v>
      </c>
      <c r="L33" s="103">
        <v>0</v>
      </c>
      <c r="M33" s="103">
        <v>0</v>
      </c>
      <c r="N33" s="103">
        <f>SUM(O33,+V33,+AC33)</f>
        <v>0</v>
      </c>
      <c r="O33" s="103">
        <f>SUM(P33:U33)</f>
        <v>0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0</v>
      </c>
      <c r="W33" s="103">
        <v>0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0</v>
      </c>
      <c r="AG33" s="103">
        <v>0</v>
      </c>
      <c r="AH33" s="103">
        <v>0</v>
      </c>
      <c r="AI33" s="103">
        <v>0</v>
      </c>
      <c r="AJ33" s="103">
        <f>SUM(AK33:AS33)</f>
        <v>0</v>
      </c>
      <c r="AK33" s="103">
        <v>0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 t="s">
        <v>35</v>
      </c>
      <c r="B34" s="113" t="s">
        <v>333</v>
      </c>
      <c r="C34" s="101" t="s">
        <v>334</v>
      </c>
      <c r="D34" s="103">
        <f>SUM(E34,+H34,+K34)</f>
        <v>16</v>
      </c>
      <c r="E34" s="103">
        <f>SUM(F34:G34)</f>
        <v>0</v>
      </c>
      <c r="F34" s="103">
        <v>0</v>
      </c>
      <c r="G34" s="103">
        <v>0</v>
      </c>
      <c r="H34" s="103">
        <f>SUM(I34:J34)</f>
        <v>16</v>
      </c>
      <c r="I34" s="103">
        <v>0</v>
      </c>
      <c r="J34" s="103">
        <v>16</v>
      </c>
      <c r="K34" s="103">
        <f>SUM(L34:M34)</f>
        <v>0</v>
      </c>
      <c r="L34" s="103">
        <v>0</v>
      </c>
      <c r="M34" s="103">
        <v>0</v>
      </c>
      <c r="N34" s="103">
        <f>SUM(O34,+V34,+AC34)</f>
        <v>36</v>
      </c>
      <c r="O34" s="103">
        <f>SUM(P34:U34)</f>
        <v>0</v>
      </c>
      <c r="P34" s="103">
        <v>0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16</v>
      </c>
      <c r="W34" s="103">
        <v>0</v>
      </c>
      <c r="X34" s="103">
        <v>0</v>
      </c>
      <c r="Y34" s="103">
        <v>0</v>
      </c>
      <c r="Z34" s="103">
        <v>16</v>
      </c>
      <c r="AA34" s="103">
        <v>0</v>
      </c>
      <c r="AB34" s="103">
        <v>0</v>
      </c>
      <c r="AC34" s="103">
        <f>SUM(AD34:AE34)</f>
        <v>20</v>
      </c>
      <c r="AD34" s="103">
        <v>4</v>
      </c>
      <c r="AE34" s="103">
        <v>16</v>
      </c>
      <c r="AF34" s="103">
        <f>SUM(AG34:AI34)</f>
        <v>0</v>
      </c>
      <c r="AG34" s="103">
        <v>0</v>
      </c>
      <c r="AH34" s="103">
        <v>0</v>
      </c>
      <c r="AI34" s="103">
        <v>0</v>
      </c>
      <c r="AJ34" s="103">
        <f>SUM(AK34:AS34)</f>
        <v>0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34">
    <sortCondition ref="A8:A34"/>
    <sortCondition ref="B8:B34"/>
    <sortCondition ref="C8:C34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&amp;Lし尿処理の状況（平成29年度実績）</oddHeader>
  </headerFooter>
  <colBreaks count="3" manualBreakCount="3">
    <brk id="13" min="1" max="33" man="1"/>
    <brk id="31" min="1" max="33" man="1"/>
    <brk id="45" min="1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19000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19201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19202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19204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19205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19206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19207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19208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19209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19210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19211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19212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19213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19214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19346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19364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19365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19366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19368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19384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19422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19423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19424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19425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19429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19430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19442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19443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2016-10-24T05:42:31Z</cp:lastPrinted>
  <dcterms:created xsi:type="dcterms:W3CDTF">2008-01-06T09:25:24Z</dcterms:created>
  <dcterms:modified xsi:type="dcterms:W3CDTF">2019-03-05T00:57:53Z</dcterms:modified>
</cp:coreProperties>
</file>