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市町村分担金内訳!$A$6:$DU$25</definedName>
    <definedName name="_xlnm._FilterDatabase" localSheetId="4" hidden="1">組合分担金内訳!$A$6:$BE$60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'廃棄物事業経費（市町村）'!$A$6:$DJ$60</definedName>
    <definedName name="_xlnm._FilterDatabase" localSheetId="1" hidden="1">'廃棄物事業経費（組合）'!$A$6:$DJ$25</definedName>
    <definedName name="_xlnm.Print_Area" localSheetId="6">経費集計!$A$1:$M$33</definedName>
    <definedName name="_xlnm.Print_Area" localSheetId="5">市町村分担金内訳!$2:$7</definedName>
    <definedName name="_xlnm.Print_Area" localSheetId="4">組合分担金内訳!$2:$7</definedName>
    <definedName name="_xlnm.Print_Area" localSheetId="3">'廃棄物事業経費（歳出）'!$2:$7</definedName>
    <definedName name="_xlnm.Print_Area" localSheetId="2">'廃棄物事業経費（歳入）'!$2:$7</definedName>
    <definedName name="_xlnm.Print_Area" localSheetId="0">'廃棄物事業経費（市町村）'!$2:$7</definedName>
    <definedName name="_xlnm.Print_Area" localSheetId="1">'廃棄物事業経費（組合）'!$2:$7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7" i="3" l="1"/>
  <c r="D7" i="3"/>
  <c r="V7" i="1"/>
  <c r="E13" i="3"/>
  <c r="Y8" i="5" l="1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BJ8" i="4"/>
  <c r="BK8" i="4"/>
  <c r="BL8" i="4"/>
  <c r="BM8" i="4"/>
  <c r="BN8" i="4"/>
  <c r="BO8" i="4"/>
  <c r="BR8" i="4"/>
  <c r="BS8" i="4"/>
  <c r="BT8" i="4"/>
  <c r="BU8" i="4"/>
  <c r="BW8" i="4"/>
  <c r="BX8" i="4"/>
  <c r="BY8" i="4"/>
  <c r="BZ8" i="4"/>
  <c r="CB8" i="4"/>
  <c r="CC8" i="4"/>
  <c r="CD8" i="4"/>
  <c r="CE8" i="4"/>
  <c r="CF8" i="4"/>
  <c r="CG8" i="4"/>
  <c r="CH8" i="4"/>
  <c r="BJ9" i="4"/>
  <c r="BK9" i="4"/>
  <c r="BL9" i="4"/>
  <c r="BM9" i="4"/>
  <c r="BN9" i="4"/>
  <c r="BO9" i="4"/>
  <c r="BR9" i="4"/>
  <c r="BS9" i="4"/>
  <c r="BT9" i="4"/>
  <c r="BU9" i="4"/>
  <c r="BW9" i="4"/>
  <c r="BX9" i="4"/>
  <c r="BY9" i="4"/>
  <c r="BZ9" i="4"/>
  <c r="CB9" i="4"/>
  <c r="CC9" i="4"/>
  <c r="CD9" i="4"/>
  <c r="CE9" i="4"/>
  <c r="CF9" i="4"/>
  <c r="CG9" i="4"/>
  <c r="CH9" i="4"/>
  <c r="BJ10" i="4"/>
  <c r="BK10" i="4"/>
  <c r="BL10" i="4"/>
  <c r="BM10" i="4"/>
  <c r="BN10" i="4"/>
  <c r="BO10" i="4"/>
  <c r="BR10" i="4"/>
  <c r="BS10" i="4"/>
  <c r="BT10" i="4"/>
  <c r="BU10" i="4"/>
  <c r="BW10" i="4"/>
  <c r="BX10" i="4"/>
  <c r="BY10" i="4"/>
  <c r="BZ10" i="4"/>
  <c r="CB10" i="4"/>
  <c r="CC10" i="4"/>
  <c r="CD10" i="4"/>
  <c r="CE10" i="4"/>
  <c r="CF10" i="4"/>
  <c r="CG10" i="4"/>
  <c r="CH10" i="4"/>
  <c r="BJ11" i="4"/>
  <c r="BK11" i="4"/>
  <c r="BL11" i="4"/>
  <c r="BM11" i="4"/>
  <c r="BN11" i="4"/>
  <c r="BO11" i="4"/>
  <c r="BR11" i="4"/>
  <c r="BS11" i="4"/>
  <c r="BT11" i="4"/>
  <c r="BU11" i="4"/>
  <c r="BW11" i="4"/>
  <c r="BX11" i="4"/>
  <c r="BY11" i="4"/>
  <c r="BZ11" i="4"/>
  <c r="CB11" i="4"/>
  <c r="CC11" i="4"/>
  <c r="CD11" i="4"/>
  <c r="CE11" i="4"/>
  <c r="CF11" i="4"/>
  <c r="CG11" i="4"/>
  <c r="CH11" i="4"/>
  <c r="BJ12" i="4"/>
  <c r="BK12" i="4"/>
  <c r="BL12" i="4"/>
  <c r="BM12" i="4"/>
  <c r="BN12" i="4"/>
  <c r="BO12" i="4"/>
  <c r="BR12" i="4"/>
  <c r="BS12" i="4"/>
  <c r="BT12" i="4"/>
  <c r="BU12" i="4"/>
  <c r="BW12" i="4"/>
  <c r="BX12" i="4"/>
  <c r="BY12" i="4"/>
  <c r="BZ12" i="4"/>
  <c r="CB12" i="4"/>
  <c r="CC12" i="4"/>
  <c r="CD12" i="4"/>
  <c r="CE12" i="4"/>
  <c r="CF12" i="4"/>
  <c r="CG12" i="4"/>
  <c r="CH12" i="4"/>
  <c r="BJ13" i="4"/>
  <c r="BK13" i="4"/>
  <c r="BL13" i="4"/>
  <c r="BM13" i="4"/>
  <c r="BN13" i="4"/>
  <c r="BO13" i="4"/>
  <c r="BR13" i="4"/>
  <c r="BS13" i="4"/>
  <c r="BT13" i="4"/>
  <c r="BU13" i="4"/>
  <c r="BW13" i="4"/>
  <c r="BX13" i="4"/>
  <c r="BY13" i="4"/>
  <c r="BZ13" i="4"/>
  <c r="CB13" i="4"/>
  <c r="CC13" i="4"/>
  <c r="CD13" i="4"/>
  <c r="CE13" i="4"/>
  <c r="CF13" i="4"/>
  <c r="CG13" i="4"/>
  <c r="CH13" i="4"/>
  <c r="BJ14" i="4"/>
  <c r="BK14" i="4"/>
  <c r="BL14" i="4"/>
  <c r="BM14" i="4"/>
  <c r="BN14" i="4"/>
  <c r="BO14" i="4"/>
  <c r="BR14" i="4"/>
  <c r="BS14" i="4"/>
  <c r="BT14" i="4"/>
  <c r="BU14" i="4"/>
  <c r="BW14" i="4"/>
  <c r="BX14" i="4"/>
  <c r="BY14" i="4"/>
  <c r="BZ14" i="4"/>
  <c r="CB14" i="4"/>
  <c r="CC14" i="4"/>
  <c r="CD14" i="4"/>
  <c r="CE14" i="4"/>
  <c r="CF14" i="4"/>
  <c r="CG14" i="4"/>
  <c r="CH14" i="4"/>
  <c r="BJ15" i="4"/>
  <c r="BK15" i="4"/>
  <c r="BL15" i="4"/>
  <c r="BM15" i="4"/>
  <c r="BN15" i="4"/>
  <c r="BO15" i="4"/>
  <c r="BR15" i="4"/>
  <c r="BS15" i="4"/>
  <c r="BT15" i="4"/>
  <c r="BU15" i="4"/>
  <c r="BW15" i="4"/>
  <c r="BX15" i="4"/>
  <c r="BY15" i="4"/>
  <c r="BZ15" i="4"/>
  <c r="CB15" i="4"/>
  <c r="CC15" i="4"/>
  <c r="CD15" i="4"/>
  <c r="CE15" i="4"/>
  <c r="CF15" i="4"/>
  <c r="CG15" i="4"/>
  <c r="CH15" i="4"/>
  <c r="BJ16" i="4"/>
  <c r="BK16" i="4"/>
  <c r="BL16" i="4"/>
  <c r="BM16" i="4"/>
  <c r="BN16" i="4"/>
  <c r="BO16" i="4"/>
  <c r="BR16" i="4"/>
  <c r="BS16" i="4"/>
  <c r="BT16" i="4"/>
  <c r="BU16" i="4"/>
  <c r="BW16" i="4"/>
  <c r="BX16" i="4"/>
  <c r="BY16" i="4"/>
  <c r="BZ16" i="4"/>
  <c r="CB16" i="4"/>
  <c r="CC16" i="4"/>
  <c r="CD16" i="4"/>
  <c r="CE16" i="4"/>
  <c r="CF16" i="4"/>
  <c r="CG16" i="4"/>
  <c r="CH16" i="4"/>
  <c r="BJ17" i="4"/>
  <c r="BK17" i="4"/>
  <c r="BL17" i="4"/>
  <c r="BM17" i="4"/>
  <c r="BN17" i="4"/>
  <c r="BO17" i="4"/>
  <c r="BR17" i="4"/>
  <c r="BS17" i="4"/>
  <c r="BT17" i="4"/>
  <c r="BU17" i="4"/>
  <c r="BW17" i="4"/>
  <c r="BX17" i="4"/>
  <c r="BY17" i="4"/>
  <c r="BZ17" i="4"/>
  <c r="CB17" i="4"/>
  <c r="CC17" i="4"/>
  <c r="CD17" i="4"/>
  <c r="CE17" i="4"/>
  <c r="CF17" i="4"/>
  <c r="CG17" i="4"/>
  <c r="CH17" i="4"/>
  <c r="BJ18" i="4"/>
  <c r="BK18" i="4"/>
  <c r="BL18" i="4"/>
  <c r="BM18" i="4"/>
  <c r="BN18" i="4"/>
  <c r="BO18" i="4"/>
  <c r="BR18" i="4"/>
  <c r="BS18" i="4"/>
  <c r="BT18" i="4"/>
  <c r="BU18" i="4"/>
  <c r="BW18" i="4"/>
  <c r="BX18" i="4"/>
  <c r="BY18" i="4"/>
  <c r="BZ18" i="4"/>
  <c r="CB18" i="4"/>
  <c r="CC18" i="4"/>
  <c r="CD18" i="4"/>
  <c r="CE18" i="4"/>
  <c r="CF18" i="4"/>
  <c r="CG18" i="4"/>
  <c r="CH18" i="4"/>
  <c r="BJ19" i="4"/>
  <c r="BK19" i="4"/>
  <c r="BL19" i="4"/>
  <c r="BM19" i="4"/>
  <c r="BN19" i="4"/>
  <c r="BO19" i="4"/>
  <c r="BR19" i="4"/>
  <c r="BS19" i="4"/>
  <c r="BT19" i="4"/>
  <c r="BU19" i="4"/>
  <c r="BW19" i="4"/>
  <c r="BX19" i="4"/>
  <c r="BY19" i="4"/>
  <c r="BZ19" i="4"/>
  <c r="CB19" i="4"/>
  <c r="CC19" i="4"/>
  <c r="CD19" i="4"/>
  <c r="CE19" i="4"/>
  <c r="CF19" i="4"/>
  <c r="CG19" i="4"/>
  <c r="CH19" i="4"/>
  <c r="BJ20" i="4"/>
  <c r="BK20" i="4"/>
  <c r="BL20" i="4"/>
  <c r="BM20" i="4"/>
  <c r="BN20" i="4"/>
  <c r="BO20" i="4"/>
  <c r="BR20" i="4"/>
  <c r="BS20" i="4"/>
  <c r="BT20" i="4"/>
  <c r="BU20" i="4"/>
  <c r="BW20" i="4"/>
  <c r="BX20" i="4"/>
  <c r="BY20" i="4"/>
  <c r="BZ20" i="4"/>
  <c r="CB20" i="4"/>
  <c r="CC20" i="4"/>
  <c r="CD20" i="4"/>
  <c r="CE20" i="4"/>
  <c r="CF20" i="4"/>
  <c r="CG20" i="4"/>
  <c r="CH20" i="4"/>
  <c r="BJ21" i="4"/>
  <c r="BK21" i="4"/>
  <c r="BL21" i="4"/>
  <c r="BM21" i="4"/>
  <c r="BN21" i="4"/>
  <c r="BO21" i="4"/>
  <c r="BR21" i="4"/>
  <c r="BS21" i="4"/>
  <c r="BT21" i="4"/>
  <c r="BU21" i="4"/>
  <c r="BW21" i="4"/>
  <c r="BX21" i="4"/>
  <c r="BY21" i="4"/>
  <c r="BZ21" i="4"/>
  <c r="CB21" i="4"/>
  <c r="CC21" i="4"/>
  <c r="CD21" i="4"/>
  <c r="CE21" i="4"/>
  <c r="CF21" i="4"/>
  <c r="CG21" i="4"/>
  <c r="CH21" i="4"/>
  <c r="BJ22" i="4"/>
  <c r="BK22" i="4"/>
  <c r="BL22" i="4"/>
  <c r="BM22" i="4"/>
  <c r="BN22" i="4"/>
  <c r="BO22" i="4"/>
  <c r="BR22" i="4"/>
  <c r="BS22" i="4"/>
  <c r="BT22" i="4"/>
  <c r="BU22" i="4"/>
  <c r="BW22" i="4"/>
  <c r="BX22" i="4"/>
  <c r="BY22" i="4"/>
  <c r="BZ22" i="4"/>
  <c r="CB22" i="4"/>
  <c r="CC22" i="4"/>
  <c r="CD22" i="4"/>
  <c r="CE22" i="4"/>
  <c r="CF22" i="4"/>
  <c r="CG22" i="4"/>
  <c r="CH22" i="4"/>
  <c r="BJ23" i="4"/>
  <c r="BK23" i="4"/>
  <c r="BL23" i="4"/>
  <c r="BM23" i="4"/>
  <c r="BN23" i="4"/>
  <c r="BO23" i="4"/>
  <c r="BR23" i="4"/>
  <c r="BS23" i="4"/>
  <c r="BT23" i="4"/>
  <c r="BU23" i="4"/>
  <c r="BW23" i="4"/>
  <c r="BX23" i="4"/>
  <c r="BY23" i="4"/>
  <c r="BZ23" i="4"/>
  <c r="CB23" i="4"/>
  <c r="CC23" i="4"/>
  <c r="CD23" i="4"/>
  <c r="CE23" i="4"/>
  <c r="CF23" i="4"/>
  <c r="CG23" i="4"/>
  <c r="CH23" i="4"/>
  <c r="BJ24" i="4"/>
  <c r="BK24" i="4"/>
  <c r="BL24" i="4"/>
  <c r="BM24" i="4"/>
  <c r="BN24" i="4"/>
  <c r="BO24" i="4"/>
  <c r="BR24" i="4"/>
  <c r="BS24" i="4"/>
  <c r="BT24" i="4"/>
  <c r="BU24" i="4"/>
  <c r="BW24" i="4"/>
  <c r="BX24" i="4"/>
  <c r="BY24" i="4"/>
  <c r="BZ24" i="4"/>
  <c r="CB24" i="4"/>
  <c r="CC24" i="4"/>
  <c r="CD24" i="4"/>
  <c r="CE24" i="4"/>
  <c r="CF24" i="4"/>
  <c r="CG24" i="4"/>
  <c r="CH24" i="4"/>
  <c r="BJ25" i="4"/>
  <c r="BK25" i="4"/>
  <c r="BL25" i="4"/>
  <c r="BM25" i="4"/>
  <c r="BN25" i="4"/>
  <c r="BO25" i="4"/>
  <c r="BR25" i="4"/>
  <c r="BS25" i="4"/>
  <c r="BT25" i="4"/>
  <c r="BU25" i="4"/>
  <c r="BW25" i="4"/>
  <c r="BX25" i="4"/>
  <c r="BY25" i="4"/>
  <c r="BZ25" i="4"/>
  <c r="CB25" i="4"/>
  <c r="CC25" i="4"/>
  <c r="CD25" i="4"/>
  <c r="CE25" i="4"/>
  <c r="CF25" i="4"/>
  <c r="CG25" i="4"/>
  <c r="CH25" i="4"/>
  <c r="BJ26" i="4"/>
  <c r="BK26" i="4"/>
  <c r="BL26" i="4"/>
  <c r="BM26" i="4"/>
  <c r="BN26" i="4"/>
  <c r="BO26" i="4"/>
  <c r="BR26" i="4"/>
  <c r="BS26" i="4"/>
  <c r="BT26" i="4"/>
  <c r="BU26" i="4"/>
  <c r="BW26" i="4"/>
  <c r="BX26" i="4"/>
  <c r="BY26" i="4"/>
  <c r="BZ26" i="4"/>
  <c r="CB26" i="4"/>
  <c r="CC26" i="4"/>
  <c r="CD26" i="4"/>
  <c r="CE26" i="4"/>
  <c r="CF26" i="4"/>
  <c r="CG26" i="4"/>
  <c r="CH26" i="4"/>
  <c r="BJ27" i="4"/>
  <c r="BK27" i="4"/>
  <c r="BL27" i="4"/>
  <c r="BM27" i="4"/>
  <c r="BN27" i="4"/>
  <c r="BO27" i="4"/>
  <c r="BR27" i="4"/>
  <c r="BS27" i="4"/>
  <c r="BT27" i="4"/>
  <c r="BU27" i="4"/>
  <c r="BW27" i="4"/>
  <c r="BX27" i="4"/>
  <c r="BY27" i="4"/>
  <c r="BZ27" i="4"/>
  <c r="CB27" i="4"/>
  <c r="CC27" i="4"/>
  <c r="CD27" i="4"/>
  <c r="CE27" i="4"/>
  <c r="CF27" i="4"/>
  <c r="CG27" i="4"/>
  <c r="CH27" i="4"/>
  <c r="BJ28" i="4"/>
  <c r="BK28" i="4"/>
  <c r="BL28" i="4"/>
  <c r="BM28" i="4"/>
  <c r="BN28" i="4"/>
  <c r="BO28" i="4"/>
  <c r="BR28" i="4"/>
  <c r="BS28" i="4"/>
  <c r="BT28" i="4"/>
  <c r="BU28" i="4"/>
  <c r="BW28" i="4"/>
  <c r="BX28" i="4"/>
  <c r="BY28" i="4"/>
  <c r="BZ28" i="4"/>
  <c r="CB28" i="4"/>
  <c r="CC28" i="4"/>
  <c r="CD28" i="4"/>
  <c r="CE28" i="4"/>
  <c r="CF28" i="4"/>
  <c r="CG28" i="4"/>
  <c r="CH28" i="4"/>
  <c r="BJ29" i="4"/>
  <c r="BK29" i="4"/>
  <c r="BL29" i="4"/>
  <c r="BM29" i="4"/>
  <c r="BN29" i="4"/>
  <c r="BO29" i="4"/>
  <c r="BR29" i="4"/>
  <c r="BS29" i="4"/>
  <c r="BT29" i="4"/>
  <c r="BU29" i="4"/>
  <c r="BW29" i="4"/>
  <c r="BX29" i="4"/>
  <c r="BY29" i="4"/>
  <c r="BZ29" i="4"/>
  <c r="CB29" i="4"/>
  <c r="CC29" i="4"/>
  <c r="CD29" i="4"/>
  <c r="CE29" i="4"/>
  <c r="CF29" i="4"/>
  <c r="CG29" i="4"/>
  <c r="CH29" i="4"/>
  <c r="BJ30" i="4"/>
  <c r="BK30" i="4"/>
  <c r="BL30" i="4"/>
  <c r="BM30" i="4"/>
  <c r="BN30" i="4"/>
  <c r="BO30" i="4"/>
  <c r="BR30" i="4"/>
  <c r="BS30" i="4"/>
  <c r="BT30" i="4"/>
  <c r="BU30" i="4"/>
  <c r="BW30" i="4"/>
  <c r="BX30" i="4"/>
  <c r="BY30" i="4"/>
  <c r="BZ30" i="4"/>
  <c r="CB30" i="4"/>
  <c r="CC30" i="4"/>
  <c r="CD30" i="4"/>
  <c r="CE30" i="4"/>
  <c r="CF30" i="4"/>
  <c r="CG30" i="4"/>
  <c r="CH30" i="4"/>
  <c r="BJ31" i="4"/>
  <c r="BK31" i="4"/>
  <c r="BL31" i="4"/>
  <c r="BM31" i="4"/>
  <c r="BN31" i="4"/>
  <c r="BO31" i="4"/>
  <c r="BR31" i="4"/>
  <c r="BS31" i="4"/>
  <c r="BT31" i="4"/>
  <c r="BU31" i="4"/>
  <c r="BW31" i="4"/>
  <c r="BX31" i="4"/>
  <c r="BY31" i="4"/>
  <c r="BZ31" i="4"/>
  <c r="CB31" i="4"/>
  <c r="CC31" i="4"/>
  <c r="CD31" i="4"/>
  <c r="CE31" i="4"/>
  <c r="CF31" i="4"/>
  <c r="CG31" i="4"/>
  <c r="CH31" i="4"/>
  <c r="BJ32" i="4"/>
  <c r="BK32" i="4"/>
  <c r="BL32" i="4"/>
  <c r="BM32" i="4"/>
  <c r="BN32" i="4"/>
  <c r="BO32" i="4"/>
  <c r="BR32" i="4"/>
  <c r="BS32" i="4"/>
  <c r="BT32" i="4"/>
  <c r="BU32" i="4"/>
  <c r="BW32" i="4"/>
  <c r="BX32" i="4"/>
  <c r="BY32" i="4"/>
  <c r="BZ32" i="4"/>
  <c r="CB32" i="4"/>
  <c r="CC32" i="4"/>
  <c r="CD32" i="4"/>
  <c r="CE32" i="4"/>
  <c r="CF32" i="4"/>
  <c r="CG32" i="4"/>
  <c r="CH32" i="4"/>
  <c r="BJ33" i="4"/>
  <c r="BK33" i="4"/>
  <c r="BL33" i="4"/>
  <c r="BM33" i="4"/>
  <c r="BN33" i="4"/>
  <c r="BO33" i="4"/>
  <c r="BR33" i="4"/>
  <c r="BS33" i="4"/>
  <c r="BT33" i="4"/>
  <c r="BU33" i="4"/>
  <c r="BW33" i="4"/>
  <c r="BX33" i="4"/>
  <c r="BY33" i="4"/>
  <c r="BZ33" i="4"/>
  <c r="CB33" i="4"/>
  <c r="CC33" i="4"/>
  <c r="CD33" i="4"/>
  <c r="CE33" i="4"/>
  <c r="CF33" i="4"/>
  <c r="CG33" i="4"/>
  <c r="CH33" i="4"/>
  <c r="BJ34" i="4"/>
  <c r="BK34" i="4"/>
  <c r="BL34" i="4"/>
  <c r="BM34" i="4"/>
  <c r="BN34" i="4"/>
  <c r="BO34" i="4"/>
  <c r="BR34" i="4"/>
  <c r="BS34" i="4"/>
  <c r="BT34" i="4"/>
  <c r="BU34" i="4"/>
  <c r="BW34" i="4"/>
  <c r="BX34" i="4"/>
  <c r="BY34" i="4"/>
  <c r="BZ34" i="4"/>
  <c r="CB34" i="4"/>
  <c r="CC34" i="4"/>
  <c r="CD34" i="4"/>
  <c r="CE34" i="4"/>
  <c r="CF34" i="4"/>
  <c r="CG34" i="4"/>
  <c r="CH34" i="4"/>
  <c r="BJ35" i="4"/>
  <c r="BK35" i="4"/>
  <c r="BL35" i="4"/>
  <c r="BM35" i="4"/>
  <c r="BN35" i="4"/>
  <c r="BO35" i="4"/>
  <c r="BR35" i="4"/>
  <c r="BS35" i="4"/>
  <c r="BT35" i="4"/>
  <c r="BU35" i="4"/>
  <c r="BW35" i="4"/>
  <c r="BX35" i="4"/>
  <c r="BY35" i="4"/>
  <c r="BZ35" i="4"/>
  <c r="CB35" i="4"/>
  <c r="CC35" i="4"/>
  <c r="CD35" i="4"/>
  <c r="CE35" i="4"/>
  <c r="CF35" i="4"/>
  <c r="CG35" i="4"/>
  <c r="CH35" i="4"/>
  <c r="BJ36" i="4"/>
  <c r="BK36" i="4"/>
  <c r="BL36" i="4"/>
  <c r="BM36" i="4"/>
  <c r="BN36" i="4"/>
  <c r="BO36" i="4"/>
  <c r="BR36" i="4"/>
  <c r="BS36" i="4"/>
  <c r="BT36" i="4"/>
  <c r="BU36" i="4"/>
  <c r="BW36" i="4"/>
  <c r="BX36" i="4"/>
  <c r="BY36" i="4"/>
  <c r="BZ36" i="4"/>
  <c r="CB36" i="4"/>
  <c r="CC36" i="4"/>
  <c r="CD36" i="4"/>
  <c r="CE36" i="4"/>
  <c r="CF36" i="4"/>
  <c r="CG36" i="4"/>
  <c r="CH36" i="4"/>
  <c r="BJ37" i="4"/>
  <c r="BK37" i="4"/>
  <c r="BL37" i="4"/>
  <c r="BM37" i="4"/>
  <c r="BN37" i="4"/>
  <c r="BO37" i="4"/>
  <c r="BR37" i="4"/>
  <c r="BS37" i="4"/>
  <c r="BT37" i="4"/>
  <c r="BU37" i="4"/>
  <c r="BW37" i="4"/>
  <c r="BX37" i="4"/>
  <c r="BY37" i="4"/>
  <c r="BZ37" i="4"/>
  <c r="CB37" i="4"/>
  <c r="CC37" i="4"/>
  <c r="CD37" i="4"/>
  <c r="CE37" i="4"/>
  <c r="CF37" i="4"/>
  <c r="CG37" i="4"/>
  <c r="CH37" i="4"/>
  <c r="BJ38" i="4"/>
  <c r="BK38" i="4"/>
  <c r="BL38" i="4"/>
  <c r="BM38" i="4"/>
  <c r="BN38" i="4"/>
  <c r="BO38" i="4"/>
  <c r="BR38" i="4"/>
  <c r="BS38" i="4"/>
  <c r="BT38" i="4"/>
  <c r="BU38" i="4"/>
  <c r="BW38" i="4"/>
  <c r="BX38" i="4"/>
  <c r="BY38" i="4"/>
  <c r="BZ38" i="4"/>
  <c r="CB38" i="4"/>
  <c r="CC38" i="4"/>
  <c r="CD38" i="4"/>
  <c r="CE38" i="4"/>
  <c r="CF38" i="4"/>
  <c r="CG38" i="4"/>
  <c r="CH38" i="4"/>
  <c r="BJ39" i="4"/>
  <c r="BK39" i="4"/>
  <c r="BL39" i="4"/>
  <c r="BM39" i="4"/>
  <c r="BN39" i="4"/>
  <c r="BO39" i="4"/>
  <c r="BR39" i="4"/>
  <c r="BS39" i="4"/>
  <c r="BT39" i="4"/>
  <c r="BU39" i="4"/>
  <c r="BW39" i="4"/>
  <c r="BX39" i="4"/>
  <c r="BY39" i="4"/>
  <c r="BZ39" i="4"/>
  <c r="CB39" i="4"/>
  <c r="CC39" i="4"/>
  <c r="CD39" i="4"/>
  <c r="CE39" i="4"/>
  <c r="CF39" i="4"/>
  <c r="CG39" i="4"/>
  <c r="CH39" i="4"/>
  <c r="BJ40" i="4"/>
  <c r="BK40" i="4"/>
  <c r="BL40" i="4"/>
  <c r="BM40" i="4"/>
  <c r="BN40" i="4"/>
  <c r="BO40" i="4"/>
  <c r="BR40" i="4"/>
  <c r="BS40" i="4"/>
  <c r="BT40" i="4"/>
  <c r="BU40" i="4"/>
  <c r="BW40" i="4"/>
  <c r="BX40" i="4"/>
  <c r="BY40" i="4"/>
  <c r="BZ40" i="4"/>
  <c r="CB40" i="4"/>
  <c r="CC40" i="4"/>
  <c r="CD40" i="4"/>
  <c r="CE40" i="4"/>
  <c r="CF40" i="4"/>
  <c r="CG40" i="4"/>
  <c r="CH40" i="4"/>
  <c r="BJ41" i="4"/>
  <c r="BK41" i="4"/>
  <c r="BL41" i="4"/>
  <c r="BM41" i="4"/>
  <c r="BN41" i="4"/>
  <c r="BO41" i="4"/>
  <c r="BR41" i="4"/>
  <c r="BS41" i="4"/>
  <c r="BT41" i="4"/>
  <c r="BU41" i="4"/>
  <c r="BW41" i="4"/>
  <c r="BX41" i="4"/>
  <c r="BY41" i="4"/>
  <c r="BZ41" i="4"/>
  <c r="CB41" i="4"/>
  <c r="CC41" i="4"/>
  <c r="CD41" i="4"/>
  <c r="CE41" i="4"/>
  <c r="CF41" i="4"/>
  <c r="CG41" i="4"/>
  <c r="CH41" i="4"/>
  <c r="BJ42" i="4"/>
  <c r="BK42" i="4"/>
  <c r="BL42" i="4"/>
  <c r="BM42" i="4"/>
  <c r="BN42" i="4"/>
  <c r="BO42" i="4"/>
  <c r="BR42" i="4"/>
  <c r="BS42" i="4"/>
  <c r="BT42" i="4"/>
  <c r="BU42" i="4"/>
  <c r="BW42" i="4"/>
  <c r="BX42" i="4"/>
  <c r="BY42" i="4"/>
  <c r="BZ42" i="4"/>
  <c r="CB42" i="4"/>
  <c r="CC42" i="4"/>
  <c r="CD42" i="4"/>
  <c r="CE42" i="4"/>
  <c r="CF42" i="4"/>
  <c r="CG42" i="4"/>
  <c r="CH42" i="4"/>
  <c r="BJ43" i="4"/>
  <c r="BK43" i="4"/>
  <c r="BL43" i="4"/>
  <c r="BM43" i="4"/>
  <c r="BN43" i="4"/>
  <c r="BO43" i="4"/>
  <c r="BR43" i="4"/>
  <c r="BS43" i="4"/>
  <c r="BT43" i="4"/>
  <c r="BU43" i="4"/>
  <c r="BW43" i="4"/>
  <c r="BX43" i="4"/>
  <c r="BY43" i="4"/>
  <c r="BZ43" i="4"/>
  <c r="CB43" i="4"/>
  <c r="CC43" i="4"/>
  <c r="CD43" i="4"/>
  <c r="CE43" i="4"/>
  <c r="CF43" i="4"/>
  <c r="CG43" i="4"/>
  <c r="CH43" i="4"/>
  <c r="BJ44" i="4"/>
  <c r="BK44" i="4"/>
  <c r="BL44" i="4"/>
  <c r="BM44" i="4"/>
  <c r="BN44" i="4"/>
  <c r="BO44" i="4"/>
  <c r="BR44" i="4"/>
  <c r="BS44" i="4"/>
  <c r="BT44" i="4"/>
  <c r="BU44" i="4"/>
  <c r="BW44" i="4"/>
  <c r="BX44" i="4"/>
  <c r="BY44" i="4"/>
  <c r="BZ44" i="4"/>
  <c r="CB44" i="4"/>
  <c r="CC44" i="4"/>
  <c r="CD44" i="4"/>
  <c r="CE44" i="4"/>
  <c r="CF44" i="4"/>
  <c r="CG44" i="4"/>
  <c r="CH44" i="4"/>
  <c r="BJ45" i="4"/>
  <c r="BK45" i="4"/>
  <c r="BL45" i="4"/>
  <c r="BM45" i="4"/>
  <c r="BN45" i="4"/>
  <c r="BO45" i="4"/>
  <c r="BR45" i="4"/>
  <c r="BS45" i="4"/>
  <c r="BT45" i="4"/>
  <c r="BU45" i="4"/>
  <c r="BW45" i="4"/>
  <c r="BX45" i="4"/>
  <c r="BY45" i="4"/>
  <c r="BZ45" i="4"/>
  <c r="CB45" i="4"/>
  <c r="CC45" i="4"/>
  <c r="CD45" i="4"/>
  <c r="CE45" i="4"/>
  <c r="CF45" i="4"/>
  <c r="CG45" i="4"/>
  <c r="CH45" i="4"/>
  <c r="BJ46" i="4"/>
  <c r="BK46" i="4"/>
  <c r="BL46" i="4"/>
  <c r="BM46" i="4"/>
  <c r="BN46" i="4"/>
  <c r="BO46" i="4"/>
  <c r="BR46" i="4"/>
  <c r="BS46" i="4"/>
  <c r="BT46" i="4"/>
  <c r="BU46" i="4"/>
  <c r="BW46" i="4"/>
  <c r="BX46" i="4"/>
  <c r="BY46" i="4"/>
  <c r="BZ46" i="4"/>
  <c r="CB46" i="4"/>
  <c r="CC46" i="4"/>
  <c r="CD46" i="4"/>
  <c r="CE46" i="4"/>
  <c r="CF46" i="4"/>
  <c r="CG46" i="4"/>
  <c r="CH46" i="4"/>
  <c r="BJ47" i="4"/>
  <c r="BK47" i="4"/>
  <c r="BL47" i="4"/>
  <c r="BM47" i="4"/>
  <c r="BN47" i="4"/>
  <c r="BO47" i="4"/>
  <c r="BR47" i="4"/>
  <c r="BS47" i="4"/>
  <c r="BT47" i="4"/>
  <c r="BU47" i="4"/>
  <c r="BW47" i="4"/>
  <c r="BX47" i="4"/>
  <c r="BY47" i="4"/>
  <c r="BZ47" i="4"/>
  <c r="CB47" i="4"/>
  <c r="CC47" i="4"/>
  <c r="CD47" i="4"/>
  <c r="CE47" i="4"/>
  <c r="CF47" i="4"/>
  <c r="CG47" i="4"/>
  <c r="CH47" i="4"/>
  <c r="BJ48" i="4"/>
  <c r="BK48" i="4"/>
  <c r="BL48" i="4"/>
  <c r="BM48" i="4"/>
  <c r="BN48" i="4"/>
  <c r="BO48" i="4"/>
  <c r="BR48" i="4"/>
  <c r="BS48" i="4"/>
  <c r="BT48" i="4"/>
  <c r="BU48" i="4"/>
  <c r="BW48" i="4"/>
  <c r="BX48" i="4"/>
  <c r="BY48" i="4"/>
  <c r="BZ48" i="4"/>
  <c r="CB48" i="4"/>
  <c r="CC48" i="4"/>
  <c r="CD48" i="4"/>
  <c r="CE48" i="4"/>
  <c r="CF48" i="4"/>
  <c r="CG48" i="4"/>
  <c r="CH48" i="4"/>
  <c r="BJ49" i="4"/>
  <c r="BK49" i="4"/>
  <c r="BL49" i="4"/>
  <c r="BM49" i="4"/>
  <c r="BN49" i="4"/>
  <c r="BO49" i="4"/>
  <c r="BR49" i="4"/>
  <c r="BS49" i="4"/>
  <c r="BT49" i="4"/>
  <c r="BU49" i="4"/>
  <c r="BW49" i="4"/>
  <c r="BX49" i="4"/>
  <c r="BY49" i="4"/>
  <c r="BZ49" i="4"/>
  <c r="CB49" i="4"/>
  <c r="CC49" i="4"/>
  <c r="CD49" i="4"/>
  <c r="CE49" i="4"/>
  <c r="CF49" i="4"/>
  <c r="CG49" i="4"/>
  <c r="CH49" i="4"/>
  <c r="BJ50" i="4"/>
  <c r="BK50" i="4"/>
  <c r="BL50" i="4"/>
  <c r="BM50" i="4"/>
  <c r="BN50" i="4"/>
  <c r="BO50" i="4"/>
  <c r="BR50" i="4"/>
  <c r="BS50" i="4"/>
  <c r="BT50" i="4"/>
  <c r="BU50" i="4"/>
  <c r="BW50" i="4"/>
  <c r="BX50" i="4"/>
  <c r="BY50" i="4"/>
  <c r="BZ50" i="4"/>
  <c r="CB50" i="4"/>
  <c r="CC50" i="4"/>
  <c r="CD50" i="4"/>
  <c r="CE50" i="4"/>
  <c r="CF50" i="4"/>
  <c r="CG50" i="4"/>
  <c r="CH50" i="4"/>
  <c r="BJ51" i="4"/>
  <c r="BK51" i="4"/>
  <c r="BL51" i="4"/>
  <c r="BM51" i="4"/>
  <c r="BN51" i="4"/>
  <c r="BO51" i="4"/>
  <c r="BR51" i="4"/>
  <c r="BS51" i="4"/>
  <c r="BT51" i="4"/>
  <c r="BU51" i="4"/>
  <c r="BW51" i="4"/>
  <c r="BX51" i="4"/>
  <c r="BY51" i="4"/>
  <c r="BZ51" i="4"/>
  <c r="CB51" i="4"/>
  <c r="CC51" i="4"/>
  <c r="CD51" i="4"/>
  <c r="CE51" i="4"/>
  <c r="CF51" i="4"/>
  <c r="CG51" i="4"/>
  <c r="CH51" i="4"/>
  <c r="BJ52" i="4"/>
  <c r="BK52" i="4"/>
  <c r="BL52" i="4"/>
  <c r="BM52" i="4"/>
  <c r="BN52" i="4"/>
  <c r="BO52" i="4"/>
  <c r="BQ52" i="4"/>
  <c r="BR52" i="4"/>
  <c r="BS52" i="4"/>
  <c r="BT52" i="4"/>
  <c r="BU52" i="4"/>
  <c r="BW52" i="4"/>
  <c r="BX52" i="4"/>
  <c r="BY52" i="4"/>
  <c r="BZ52" i="4"/>
  <c r="CB52" i="4"/>
  <c r="CC52" i="4"/>
  <c r="CD52" i="4"/>
  <c r="CE52" i="4"/>
  <c r="CF52" i="4"/>
  <c r="CG52" i="4"/>
  <c r="CH52" i="4"/>
  <c r="BJ53" i="4"/>
  <c r="BK53" i="4"/>
  <c r="BL53" i="4"/>
  <c r="BM53" i="4"/>
  <c r="BN53" i="4"/>
  <c r="BO53" i="4"/>
  <c r="BR53" i="4"/>
  <c r="BS53" i="4"/>
  <c r="BT53" i="4"/>
  <c r="BU53" i="4"/>
  <c r="BW53" i="4"/>
  <c r="BX53" i="4"/>
  <c r="BY53" i="4"/>
  <c r="BZ53" i="4"/>
  <c r="CB53" i="4"/>
  <c r="CC53" i="4"/>
  <c r="CD53" i="4"/>
  <c r="CE53" i="4"/>
  <c r="CF53" i="4"/>
  <c r="CG53" i="4"/>
  <c r="CH53" i="4"/>
  <c r="BJ54" i="4"/>
  <c r="BK54" i="4"/>
  <c r="BL54" i="4"/>
  <c r="BM54" i="4"/>
  <c r="BN54" i="4"/>
  <c r="BO54" i="4"/>
  <c r="BR54" i="4"/>
  <c r="BS54" i="4"/>
  <c r="BT54" i="4"/>
  <c r="BU54" i="4"/>
  <c r="BW54" i="4"/>
  <c r="BX54" i="4"/>
  <c r="BY54" i="4"/>
  <c r="BZ54" i="4"/>
  <c r="CB54" i="4"/>
  <c r="CC54" i="4"/>
  <c r="CD54" i="4"/>
  <c r="CE54" i="4"/>
  <c r="CF54" i="4"/>
  <c r="CG54" i="4"/>
  <c r="CH54" i="4"/>
  <c r="BJ55" i="4"/>
  <c r="BK55" i="4"/>
  <c r="BL55" i="4"/>
  <c r="BM55" i="4"/>
  <c r="BN55" i="4"/>
  <c r="BO55" i="4"/>
  <c r="BR55" i="4"/>
  <c r="BS55" i="4"/>
  <c r="BT55" i="4"/>
  <c r="BU55" i="4"/>
  <c r="BW55" i="4"/>
  <c r="BX55" i="4"/>
  <c r="BY55" i="4"/>
  <c r="BZ55" i="4"/>
  <c r="CB55" i="4"/>
  <c r="CC55" i="4"/>
  <c r="CD55" i="4"/>
  <c r="CE55" i="4"/>
  <c r="CF55" i="4"/>
  <c r="CG55" i="4"/>
  <c r="CH55" i="4"/>
  <c r="BJ56" i="4"/>
  <c r="BK56" i="4"/>
  <c r="BL56" i="4"/>
  <c r="BM56" i="4"/>
  <c r="BN56" i="4"/>
  <c r="BO56" i="4"/>
  <c r="BR56" i="4"/>
  <c r="BS56" i="4"/>
  <c r="BT56" i="4"/>
  <c r="BU56" i="4"/>
  <c r="BW56" i="4"/>
  <c r="BX56" i="4"/>
  <c r="BY56" i="4"/>
  <c r="BZ56" i="4"/>
  <c r="CB56" i="4"/>
  <c r="CC56" i="4"/>
  <c r="CD56" i="4"/>
  <c r="CE56" i="4"/>
  <c r="CF56" i="4"/>
  <c r="CG56" i="4"/>
  <c r="CH56" i="4"/>
  <c r="BJ57" i="4"/>
  <c r="BK57" i="4"/>
  <c r="BL57" i="4"/>
  <c r="BM57" i="4"/>
  <c r="BN57" i="4"/>
  <c r="BO57" i="4"/>
  <c r="BR57" i="4"/>
  <c r="BS57" i="4"/>
  <c r="BT57" i="4"/>
  <c r="BU57" i="4"/>
  <c r="BW57" i="4"/>
  <c r="BX57" i="4"/>
  <c r="BY57" i="4"/>
  <c r="BZ57" i="4"/>
  <c r="CB57" i="4"/>
  <c r="CC57" i="4"/>
  <c r="CD57" i="4"/>
  <c r="CE57" i="4"/>
  <c r="CF57" i="4"/>
  <c r="CG57" i="4"/>
  <c r="CH57" i="4"/>
  <c r="BJ58" i="4"/>
  <c r="BK58" i="4"/>
  <c r="BL58" i="4"/>
  <c r="BM58" i="4"/>
  <c r="BN58" i="4"/>
  <c r="BO58" i="4"/>
  <c r="BR58" i="4"/>
  <c r="BS58" i="4"/>
  <c r="BT58" i="4"/>
  <c r="BU58" i="4"/>
  <c r="BW58" i="4"/>
  <c r="BX58" i="4"/>
  <c r="BY58" i="4"/>
  <c r="BZ58" i="4"/>
  <c r="CB58" i="4"/>
  <c r="CC58" i="4"/>
  <c r="CD58" i="4"/>
  <c r="CE58" i="4"/>
  <c r="CF58" i="4"/>
  <c r="CG58" i="4"/>
  <c r="CH58" i="4"/>
  <c r="BJ59" i="4"/>
  <c r="BK59" i="4"/>
  <c r="BL59" i="4"/>
  <c r="BM59" i="4"/>
  <c r="BN59" i="4"/>
  <c r="BO59" i="4"/>
  <c r="BR59" i="4"/>
  <c r="BS59" i="4"/>
  <c r="BT59" i="4"/>
  <c r="BU59" i="4"/>
  <c r="BW59" i="4"/>
  <c r="BX59" i="4"/>
  <c r="BY59" i="4"/>
  <c r="BZ59" i="4"/>
  <c r="CB59" i="4"/>
  <c r="CC59" i="4"/>
  <c r="CD59" i="4"/>
  <c r="CE59" i="4"/>
  <c r="CF59" i="4"/>
  <c r="CG59" i="4"/>
  <c r="CH59" i="4"/>
  <c r="BJ60" i="4"/>
  <c r="BK60" i="4"/>
  <c r="BL60" i="4"/>
  <c r="BM60" i="4"/>
  <c r="BN60" i="4"/>
  <c r="BO60" i="4"/>
  <c r="BR60" i="4"/>
  <c r="BS60" i="4"/>
  <c r="BT60" i="4"/>
  <c r="BU60" i="4"/>
  <c r="BW60" i="4"/>
  <c r="BX60" i="4"/>
  <c r="BY60" i="4"/>
  <c r="BZ60" i="4"/>
  <c r="CB60" i="4"/>
  <c r="CC60" i="4"/>
  <c r="CD60" i="4"/>
  <c r="CE60" i="4"/>
  <c r="CF60" i="4"/>
  <c r="CG60" i="4"/>
  <c r="CH60" i="4"/>
  <c r="BJ61" i="4"/>
  <c r="BK61" i="4"/>
  <c r="BL61" i="4"/>
  <c r="BM61" i="4"/>
  <c r="BN61" i="4"/>
  <c r="BO61" i="4"/>
  <c r="BR61" i="4"/>
  <c r="BS61" i="4"/>
  <c r="BT61" i="4"/>
  <c r="BU61" i="4"/>
  <c r="BW61" i="4"/>
  <c r="BX61" i="4"/>
  <c r="BY61" i="4"/>
  <c r="BZ61" i="4"/>
  <c r="CB61" i="4"/>
  <c r="CC61" i="4"/>
  <c r="CD61" i="4"/>
  <c r="CE61" i="4"/>
  <c r="CF61" i="4"/>
  <c r="CG61" i="4"/>
  <c r="CH61" i="4"/>
  <c r="BJ62" i="4"/>
  <c r="BK62" i="4"/>
  <c r="BL62" i="4"/>
  <c r="BM62" i="4"/>
  <c r="BN62" i="4"/>
  <c r="BO62" i="4"/>
  <c r="BR62" i="4"/>
  <c r="BS62" i="4"/>
  <c r="BT62" i="4"/>
  <c r="BU62" i="4"/>
  <c r="BW62" i="4"/>
  <c r="BX62" i="4"/>
  <c r="BY62" i="4"/>
  <c r="BZ62" i="4"/>
  <c r="CB62" i="4"/>
  <c r="CC62" i="4"/>
  <c r="CD62" i="4"/>
  <c r="CE62" i="4"/>
  <c r="CF62" i="4"/>
  <c r="CG62" i="4"/>
  <c r="CH62" i="4"/>
  <c r="BJ63" i="4"/>
  <c r="BK63" i="4"/>
  <c r="BL63" i="4"/>
  <c r="BM63" i="4"/>
  <c r="BN63" i="4"/>
  <c r="BO63" i="4"/>
  <c r="BR63" i="4"/>
  <c r="BS63" i="4"/>
  <c r="BT63" i="4"/>
  <c r="BU63" i="4"/>
  <c r="BW63" i="4"/>
  <c r="BX63" i="4"/>
  <c r="BY63" i="4"/>
  <c r="BZ63" i="4"/>
  <c r="CB63" i="4"/>
  <c r="CC63" i="4"/>
  <c r="CD63" i="4"/>
  <c r="CE63" i="4"/>
  <c r="CF63" i="4"/>
  <c r="CG63" i="4"/>
  <c r="CH63" i="4"/>
  <c r="BJ64" i="4"/>
  <c r="BK64" i="4"/>
  <c r="BL64" i="4"/>
  <c r="BM64" i="4"/>
  <c r="BN64" i="4"/>
  <c r="BO64" i="4"/>
  <c r="BR64" i="4"/>
  <c r="BS64" i="4"/>
  <c r="BT64" i="4"/>
  <c r="BU64" i="4"/>
  <c r="BW64" i="4"/>
  <c r="BX64" i="4"/>
  <c r="BY64" i="4"/>
  <c r="BZ64" i="4"/>
  <c r="CB64" i="4"/>
  <c r="CC64" i="4"/>
  <c r="CD64" i="4"/>
  <c r="CE64" i="4"/>
  <c r="CF64" i="4"/>
  <c r="CG64" i="4"/>
  <c r="CH64" i="4"/>
  <c r="BJ65" i="4"/>
  <c r="BK65" i="4"/>
  <c r="BL65" i="4"/>
  <c r="BM65" i="4"/>
  <c r="BN65" i="4"/>
  <c r="BO65" i="4"/>
  <c r="BR65" i="4"/>
  <c r="BS65" i="4"/>
  <c r="BT65" i="4"/>
  <c r="BU65" i="4"/>
  <c r="BW65" i="4"/>
  <c r="BX65" i="4"/>
  <c r="BY65" i="4"/>
  <c r="BZ65" i="4"/>
  <c r="CB65" i="4"/>
  <c r="CC65" i="4"/>
  <c r="CD65" i="4"/>
  <c r="CE65" i="4"/>
  <c r="CF65" i="4"/>
  <c r="CG65" i="4"/>
  <c r="CH65" i="4"/>
  <c r="BJ66" i="4"/>
  <c r="BK66" i="4"/>
  <c r="BL66" i="4"/>
  <c r="BM66" i="4"/>
  <c r="BN66" i="4"/>
  <c r="BO66" i="4"/>
  <c r="BR66" i="4"/>
  <c r="BS66" i="4"/>
  <c r="BT66" i="4"/>
  <c r="BU66" i="4"/>
  <c r="BW66" i="4"/>
  <c r="BX66" i="4"/>
  <c r="BY66" i="4"/>
  <c r="BZ66" i="4"/>
  <c r="CB66" i="4"/>
  <c r="CC66" i="4"/>
  <c r="CD66" i="4"/>
  <c r="CE66" i="4"/>
  <c r="CF66" i="4"/>
  <c r="CG66" i="4"/>
  <c r="CH66" i="4"/>
  <c r="BJ67" i="4"/>
  <c r="BK67" i="4"/>
  <c r="BL67" i="4"/>
  <c r="BM67" i="4"/>
  <c r="BN67" i="4"/>
  <c r="BO67" i="4"/>
  <c r="BR67" i="4"/>
  <c r="BS67" i="4"/>
  <c r="BT67" i="4"/>
  <c r="BU67" i="4"/>
  <c r="BW67" i="4"/>
  <c r="BX67" i="4"/>
  <c r="BY67" i="4"/>
  <c r="BZ67" i="4"/>
  <c r="CB67" i="4"/>
  <c r="CC67" i="4"/>
  <c r="CD67" i="4"/>
  <c r="CE67" i="4"/>
  <c r="CF67" i="4"/>
  <c r="CG67" i="4"/>
  <c r="CH67" i="4"/>
  <c r="BJ68" i="4"/>
  <c r="BK68" i="4"/>
  <c r="BL68" i="4"/>
  <c r="BM68" i="4"/>
  <c r="BN68" i="4"/>
  <c r="BO68" i="4"/>
  <c r="BR68" i="4"/>
  <c r="BS68" i="4"/>
  <c r="BT68" i="4"/>
  <c r="BU68" i="4"/>
  <c r="BW68" i="4"/>
  <c r="BX68" i="4"/>
  <c r="BY68" i="4"/>
  <c r="BZ68" i="4"/>
  <c r="CB68" i="4"/>
  <c r="CC68" i="4"/>
  <c r="CD68" i="4"/>
  <c r="CE68" i="4"/>
  <c r="CF68" i="4"/>
  <c r="CG68" i="4"/>
  <c r="CH68" i="4"/>
  <c r="BJ69" i="4"/>
  <c r="BK69" i="4"/>
  <c r="BL69" i="4"/>
  <c r="BM69" i="4"/>
  <c r="BN69" i="4"/>
  <c r="BO69" i="4"/>
  <c r="BR69" i="4"/>
  <c r="BS69" i="4"/>
  <c r="BT69" i="4"/>
  <c r="BU69" i="4"/>
  <c r="BW69" i="4"/>
  <c r="BX69" i="4"/>
  <c r="BY69" i="4"/>
  <c r="BZ69" i="4"/>
  <c r="CB69" i="4"/>
  <c r="CC69" i="4"/>
  <c r="CD69" i="4"/>
  <c r="CE69" i="4"/>
  <c r="CF69" i="4"/>
  <c r="CG69" i="4"/>
  <c r="CH69" i="4"/>
  <c r="BJ70" i="4"/>
  <c r="BK70" i="4"/>
  <c r="BL70" i="4"/>
  <c r="BM70" i="4"/>
  <c r="BN70" i="4"/>
  <c r="BO70" i="4"/>
  <c r="BR70" i="4"/>
  <c r="BS70" i="4"/>
  <c r="BT70" i="4"/>
  <c r="BU70" i="4"/>
  <c r="BW70" i="4"/>
  <c r="BX70" i="4"/>
  <c r="BY70" i="4"/>
  <c r="BZ70" i="4"/>
  <c r="CB70" i="4"/>
  <c r="CC70" i="4"/>
  <c r="CD70" i="4"/>
  <c r="CE70" i="4"/>
  <c r="CF70" i="4"/>
  <c r="CG70" i="4"/>
  <c r="CH70" i="4"/>
  <c r="BJ71" i="4"/>
  <c r="BK71" i="4"/>
  <c r="BL71" i="4"/>
  <c r="BM71" i="4"/>
  <c r="BN71" i="4"/>
  <c r="BO71" i="4"/>
  <c r="BR71" i="4"/>
  <c r="BS71" i="4"/>
  <c r="BT71" i="4"/>
  <c r="BU71" i="4"/>
  <c r="BW71" i="4"/>
  <c r="BX71" i="4"/>
  <c r="BY71" i="4"/>
  <c r="BZ71" i="4"/>
  <c r="CB71" i="4"/>
  <c r="CC71" i="4"/>
  <c r="CD71" i="4"/>
  <c r="CE71" i="4"/>
  <c r="CF71" i="4"/>
  <c r="CG71" i="4"/>
  <c r="CH71" i="4"/>
  <c r="BJ72" i="4"/>
  <c r="BK72" i="4"/>
  <c r="BL72" i="4"/>
  <c r="BM72" i="4"/>
  <c r="BN72" i="4"/>
  <c r="BO72" i="4"/>
  <c r="BR72" i="4"/>
  <c r="BS72" i="4"/>
  <c r="BT72" i="4"/>
  <c r="BU72" i="4"/>
  <c r="BW72" i="4"/>
  <c r="BX72" i="4"/>
  <c r="BY72" i="4"/>
  <c r="BZ72" i="4"/>
  <c r="CB72" i="4"/>
  <c r="CC72" i="4"/>
  <c r="CD72" i="4"/>
  <c r="CE72" i="4"/>
  <c r="CF72" i="4"/>
  <c r="CG72" i="4"/>
  <c r="CH72" i="4"/>
  <c r="BJ73" i="4"/>
  <c r="BK73" i="4"/>
  <c r="BL73" i="4"/>
  <c r="BM73" i="4"/>
  <c r="BN73" i="4"/>
  <c r="BO73" i="4"/>
  <c r="BR73" i="4"/>
  <c r="BS73" i="4"/>
  <c r="BT73" i="4"/>
  <c r="BU73" i="4"/>
  <c r="BW73" i="4"/>
  <c r="BX73" i="4"/>
  <c r="BY73" i="4"/>
  <c r="BZ73" i="4"/>
  <c r="CB73" i="4"/>
  <c r="CC73" i="4"/>
  <c r="CD73" i="4"/>
  <c r="CE73" i="4"/>
  <c r="CF73" i="4"/>
  <c r="CG73" i="4"/>
  <c r="CH73" i="4"/>
  <c r="BJ74" i="4"/>
  <c r="BK74" i="4"/>
  <c r="BL74" i="4"/>
  <c r="BM74" i="4"/>
  <c r="BN74" i="4"/>
  <c r="BO74" i="4"/>
  <c r="BR74" i="4"/>
  <c r="BS74" i="4"/>
  <c r="BT74" i="4"/>
  <c r="BU74" i="4"/>
  <c r="BW74" i="4"/>
  <c r="BX74" i="4"/>
  <c r="BY74" i="4"/>
  <c r="BZ74" i="4"/>
  <c r="CB74" i="4"/>
  <c r="CC74" i="4"/>
  <c r="CD74" i="4"/>
  <c r="CE74" i="4"/>
  <c r="CF74" i="4"/>
  <c r="CG74" i="4"/>
  <c r="CH74" i="4"/>
  <c r="BJ75" i="4"/>
  <c r="BK75" i="4"/>
  <c r="BL75" i="4"/>
  <c r="BM75" i="4"/>
  <c r="BN75" i="4"/>
  <c r="BO75" i="4"/>
  <c r="BR75" i="4"/>
  <c r="BS75" i="4"/>
  <c r="BT75" i="4"/>
  <c r="BU75" i="4"/>
  <c r="BW75" i="4"/>
  <c r="BX75" i="4"/>
  <c r="BY75" i="4"/>
  <c r="BZ75" i="4"/>
  <c r="CB75" i="4"/>
  <c r="CC75" i="4"/>
  <c r="CD75" i="4"/>
  <c r="CE75" i="4"/>
  <c r="CF75" i="4"/>
  <c r="CG75" i="4"/>
  <c r="CH75" i="4"/>
  <c r="BI76" i="4"/>
  <c r="BJ76" i="4"/>
  <c r="BK76" i="4"/>
  <c r="BL76" i="4"/>
  <c r="BM76" i="4"/>
  <c r="BN76" i="4"/>
  <c r="BO76" i="4"/>
  <c r="BR76" i="4"/>
  <c r="BS76" i="4"/>
  <c r="BT76" i="4"/>
  <c r="BU76" i="4"/>
  <c r="BW76" i="4"/>
  <c r="BX76" i="4"/>
  <c r="BY76" i="4"/>
  <c r="BZ76" i="4"/>
  <c r="CB76" i="4"/>
  <c r="CC76" i="4"/>
  <c r="CD76" i="4"/>
  <c r="CE76" i="4"/>
  <c r="CF76" i="4"/>
  <c r="CG76" i="4"/>
  <c r="CH76" i="4"/>
  <c r="BJ77" i="4"/>
  <c r="BK77" i="4"/>
  <c r="BL77" i="4"/>
  <c r="BM77" i="4"/>
  <c r="BN77" i="4"/>
  <c r="BO77" i="4"/>
  <c r="BR77" i="4"/>
  <c r="BS77" i="4"/>
  <c r="BT77" i="4"/>
  <c r="BU77" i="4"/>
  <c r="BW77" i="4"/>
  <c r="BX77" i="4"/>
  <c r="BY77" i="4"/>
  <c r="BZ77" i="4"/>
  <c r="CB77" i="4"/>
  <c r="CC77" i="4"/>
  <c r="CD77" i="4"/>
  <c r="CE77" i="4"/>
  <c r="CF77" i="4"/>
  <c r="CG77" i="4"/>
  <c r="CH77" i="4"/>
  <c r="BJ78" i="4"/>
  <c r="BK78" i="4"/>
  <c r="BL78" i="4"/>
  <c r="BM78" i="4"/>
  <c r="BN78" i="4"/>
  <c r="BO78" i="4"/>
  <c r="BR78" i="4"/>
  <c r="BS78" i="4"/>
  <c r="BT78" i="4"/>
  <c r="BU78" i="4"/>
  <c r="BW78" i="4"/>
  <c r="BX78" i="4"/>
  <c r="BY78" i="4"/>
  <c r="BZ78" i="4"/>
  <c r="CB78" i="4"/>
  <c r="CC78" i="4"/>
  <c r="CD78" i="4"/>
  <c r="CE78" i="4"/>
  <c r="CF78" i="4"/>
  <c r="CG78" i="4"/>
  <c r="CH78" i="4"/>
  <c r="BJ79" i="4"/>
  <c r="BK79" i="4"/>
  <c r="BL79" i="4"/>
  <c r="BM79" i="4"/>
  <c r="BN79" i="4"/>
  <c r="BO79" i="4"/>
  <c r="BR79" i="4"/>
  <c r="BS79" i="4"/>
  <c r="BT79" i="4"/>
  <c r="BU79" i="4"/>
  <c r="BW79" i="4"/>
  <c r="BX79" i="4"/>
  <c r="BY79" i="4"/>
  <c r="BZ79" i="4"/>
  <c r="CB79" i="4"/>
  <c r="CC79" i="4"/>
  <c r="CD79" i="4"/>
  <c r="CE79" i="4"/>
  <c r="CF79" i="4"/>
  <c r="CG79" i="4"/>
  <c r="CH79" i="4"/>
  <c r="BJ80" i="4"/>
  <c r="BK80" i="4"/>
  <c r="BL80" i="4"/>
  <c r="BM80" i="4"/>
  <c r="BN80" i="4"/>
  <c r="BO80" i="4"/>
  <c r="BR80" i="4"/>
  <c r="BS80" i="4"/>
  <c r="BT80" i="4"/>
  <c r="BU80" i="4"/>
  <c r="BW80" i="4"/>
  <c r="BX80" i="4"/>
  <c r="BY80" i="4"/>
  <c r="BZ80" i="4"/>
  <c r="CB80" i="4"/>
  <c r="CC80" i="4"/>
  <c r="CD80" i="4"/>
  <c r="CE80" i="4"/>
  <c r="CF80" i="4"/>
  <c r="CG80" i="4"/>
  <c r="CH8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O8" i="4"/>
  <c r="AO9" i="4"/>
  <c r="AN9" i="4" s="1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N37" i="4" s="1"/>
  <c r="AO38" i="4"/>
  <c r="AO39" i="4"/>
  <c r="AO40" i="4"/>
  <c r="AO41" i="4"/>
  <c r="AN41" i="4" s="1"/>
  <c r="AO42" i="4"/>
  <c r="AO43" i="4"/>
  <c r="AO44" i="4"/>
  <c r="AO45" i="4"/>
  <c r="AO46" i="4"/>
  <c r="AO47" i="4"/>
  <c r="AO48" i="4"/>
  <c r="AO49" i="4"/>
  <c r="AO50" i="4"/>
  <c r="AN50" i="4" s="1"/>
  <c r="BG50" i="4" s="1"/>
  <c r="AO51" i="4"/>
  <c r="AO52" i="4"/>
  <c r="AO53" i="4"/>
  <c r="AO54" i="4"/>
  <c r="AO55" i="4"/>
  <c r="AO56" i="4"/>
  <c r="AO57" i="4"/>
  <c r="AO58" i="4"/>
  <c r="AN58" i="4" s="1"/>
  <c r="AO59" i="4"/>
  <c r="AO60" i="4"/>
  <c r="AO61" i="4"/>
  <c r="AO62" i="4"/>
  <c r="AN62" i="4" s="1"/>
  <c r="AO63" i="4"/>
  <c r="AO64" i="4"/>
  <c r="AO65" i="4"/>
  <c r="AO66" i="4"/>
  <c r="AN66" i="4" s="1"/>
  <c r="BG66" i="4" s="1"/>
  <c r="AO67" i="4"/>
  <c r="AO68" i="4"/>
  <c r="AO69" i="4"/>
  <c r="AN69" i="4" s="1"/>
  <c r="AN70" i="4"/>
  <c r="BG70" i="4" s="1"/>
  <c r="AO70" i="4"/>
  <c r="AO71" i="4"/>
  <c r="AO72" i="4"/>
  <c r="AO73" i="4"/>
  <c r="AN73" i="4" s="1"/>
  <c r="AO74" i="4"/>
  <c r="AO75" i="4"/>
  <c r="AO76" i="4"/>
  <c r="AO77" i="4"/>
  <c r="AO78" i="4"/>
  <c r="AO79" i="4"/>
  <c r="AO80" i="4"/>
  <c r="AF8" i="4"/>
  <c r="AG8" i="4"/>
  <c r="AG9" i="4"/>
  <c r="AF9" i="4" s="1"/>
  <c r="AG10" i="4"/>
  <c r="AF10" i="4" s="1"/>
  <c r="AG11" i="4"/>
  <c r="AF11" i="4" s="1"/>
  <c r="AG12" i="4"/>
  <c r="AF12" i="4" s="1"/>
  <c r="AG13" i="4"/>
  <c r="AF13" i="4" s="1"/>
  <c r="AG14" i="4"/>
  <c r="AF14" i="4" s="1"/>
  <c r="AG15" i="4"/>
  <c r="AF15" i="4" s="1"/>
  <c r="AG16" i="4"/>
  <c r="AF16" i="4" s="1"/>
  <c r="AG17" i="4"/>
  <c r="AF17" i="4" s="1"/>
  <c r="AG18" i="4"/>
  <c r="AF18" i="4" s="1"/>
  <c r="AG19" i="4"/>
  <c r="AF19" i="4" s="1"/>
  <c r="AG20" i="4"/>
  <c r="AF20" i="4" s="1"/>
  <c r="AF21" i="4"/>
  <c r="AG21" i="4"/>
  <c r="AG22" i="4"/>
  <c r="AF22" i="4" s="1"/>
  <c r="AG23" i="4"/>
  <c r="AF23" i="4" s="1"/>
  <c r="AG24" i="4"/>
  <c r="AF24" i="4" s="1"/>
  <c r="AG25" i="4"/>
  <c r="AF25" i="4" s="1"/>
  <c r="AG26" i="4"/>
  <c r="AF26" i="4" s="1"/>
  <c r="AG27" i="4"/>
  <c r="AF27" i="4" s="1"/>
  <c r="AG28" i="4"/>
  <c r="AF28" i="4" s="1"/>
  <c r="AG29" i="4"/>
  <c r="AF29" i="4" s="1"/>
  <c r="AG30" i="4"/>
  <c r="AF30" i="4" s="1"/>
  <c r="AG31" i="4"/>
  <c r="AF31" i="4" s="1"/>
  <c r="AG32" i="4"/>
  <c r="AF32" i="4" s="1"/>
  <c r="AG33" i="4"/>
  <c r="AF33" i="4" s="1"/>
  <c r="AG34" i="4"/>
  <c r="AF34" i="4" s="1"/>
  <c r="AG35" i="4"/>
  <c r="AF35" i="4" s="1"/>
  <c r="AG36" i="4"/>
  <c r="AF36" i="4" s="1"/>
  <c r="AF37" i="4"/>
  <c r="AG37" i="4"/>
  <c r="AG38" i="4"/>
  <c r="AF38" i="4" s="1"/>
  <c r="AG39" i="4"/>
  <c r="AF39" i="4" s="1"/>
  <c r="AG40" i="4"/>
  <c r="AF40" i="4" s="1"/>
  <c r="AG41" i="4"/>
  <c r="AF41" i="4" s="1"/>
  <c r="AG42" i="4"/>
  <c r="AF42" i="4" s="1"/>
  <c r="AG43" i="4"/>
  <c r="AF43" i="4" s="1"/>
  <c r="AG44" i="4"/>
  <c r="AF44" i="4" s="1"/>
  <c r="AG45" i="4"/>
  <c r="AF45" i="4" s="1"/>
  <c r="AG46" i="4"/>
  <c r="AF46" i="4" s="1"/>
  <c r="AG47" i="4"/>
  <c r="AF47" i="4" s="1"/>
  <c r="AG48" i="4"/>
  <c r="AF48" i="4" s="1"/>
  <c r="AG49" i="4"/>
  <c r="AF49" i="4" s="1"/>
  <c r="AG50" i="4"/>
  <c r="AF50" i="4" s="1"/>
  <c r="AG51" i="4"/>
  <c r="AF51" i="4" s="1"/>
  <c r="AG52" i="4"/>
  <c r="AF53" i="4"/>
  <c r="AG53" i="4"/>
  <c r="AG54" i="4"/>
  <c r="AF54" i="4" s="1"/>
  <c r="AG55" i="4"/>
  <c r="AF55" i="4" s="1"/>
  <c r="AG56" i="4"/>
  <c r="AF56" i="4" s="1"/>
  <c r="AG57" i="4"/>
  <c r="AF57" i="4" s="1"/>
  <c r="AG58" i="4"/>
  <c r="AF58" i="4" s="1"/>
  <c r="AG59" i="4"/>
  <c r="AF59" i="4" s="1"/>
  <c r="AG60" i="4"/>
  <c r="AF60" i="4" s="1"/>
  <c r="AG61" i="4"/>
  <c r="AF61" i="4" s="1"/>
  <c r="AG62" i="4"/>
  <c r="AF62" i="4" s="1"/>
  <c r="AG63" i="4"/>
  <c r="AF63" i="4" s="1"/>
  <c r="AG64" i="4"/>
  <c r="AG65" i="4"/>
  <c r="AF65" i="4" s="1"/>
  <c r="AG66" i="4"/>
  <c r="AF66" i="4" s="1"/>
  <c r="AG67" i="4"/>
  <c r="AF67" i="4" s="1"/>
  <c r="AG68" i="4"/>
  <c r="AF68" i="4" s="1"/>
  <c r="AF69" i="4"/>
  <c r="AG69" i="4"/>
  <c r="AG70" i="4"/>
  <c r="AF70" i="4" s="1"/>
  <c r="AG71" i="4"/>
  <c r="AF71" i="4" s="1"/>
  <c r="AG72" i="4"/>
  <c r="AF72" i="4" s="1"/>
  <c r="AG73" i="4"/>
  <c r="AF73" i="4" s="1"/>
  <c r="AG74" i="4"/>
  <c r="AF74" i="4" s="1"/>
  <c r="AG75" i="4"/>
  <c r="AF75" i="4" s="1"/>
  <c r="AG76" i="4"/>
  <c r="AF76" i="4" s="1"/>
  <c r="AG77" i="4"/>
  <c r="AF77" i="4" s="1"/>
  <c r="AG78" i="4"/>
  <c r="AF78" i="4" s="1"/>
  <c r="AG79" i="4"/>
  <c r="AF79" i="4" s="1"/>
  <c r="AG80" i="4"/>
  <c r="AF80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R8" i="4"/>
  <c r="R9" i="4"/>
  <c r="R10" i="4"/>
  <c r="R11" i="4"/>
  <c r="R12" i="4"/>
  <c r="R13" i="4"/>
  <c r="R14" i="4"/>
  <c r="BV14" i="4" s="1"/>
  <c r="R15" i="4"/>
  <c r="R16" i="4"/>
  <c r="R17" i="4"/>
  <c r="R18" i="4"/>
  <c r="BV18" i="4" s="1"/>
  <c r="R19" i="4"/>
  <c r="R20" i="4"/>
  <c r="R21" i="4"/>
  <c r="R22" i="4"/>
  <c r="BV22" i="4" s="1"/>
  <c r="R23" i="4"/>
  <c r="R24" i="4"/>
  <c r="R25" i="4"/>
  <c r="R26" i="4"/>
  <c r="R27" i="4"/>
  <c r="R28" i="4"/>
  <c r="R29" i="4"/>
  <c r="L29" i="4" s="1"/>
  <c r="R30" i="4"/>
  <c r="BV30" i="4" s="1"/>
  <c r="R31" i="4"/>
  <c r="R32" i="4"/>
  <c r="R33" i="4"/>
  <c r="R34" i="4"/>
  <c r="BV34" i="4" s="1"/>
  <c r="R35" i="4"/>
  <c r="R36" i="4"/>
  <c r="R37" i="4"/>
  <c r="R38" i="4"/>
  <c r="BV38" i="4" s="1"/>
  <c r="R39" i="4"/>
  <c r="R40" i="4"/>
  <c r="R41" i="4"/>
  <c r="L41" i="4" s="1"/>
  <c r="BP41" i="4" s="1"/>
  <c r="R42" i="4"/>
  <c r="R43" i="4"/>
  <c r="R44" i="4"/>
  <c r="R45" i="4"/>
  <c r="R46" i="4"/>
  <c r="BV46" i="4" s="1"/>
  <c r="R47" i="4"/>
  <c r="R48" i="4"/>
  <c r="R49" i="4"/>
  <c r="R50" i="4"/>
  <c r="BV50" i="4" s="1"/>
  <c r="R51" i="4"/>
  <c r="R52" i="4"/>
  <c r="R53" i="4"/>
  <c r="R54" i="4"/>
  <c r="BV54" i="4" s="1"/>
  <c r="R55" i="4"/>
  <c r="R56" i="4"/>
  <c r="R57" i="4"/>
  <c r="R58" i="4"/>
  <c r="R59" i="4"/>
  <c r="R60" i="4"/>
  <c r="R61" i="4"/>
  <c r="R62" i="4"/>
  <c r="BV62" i="4" s="1"/>
  <c r="R63" i="4"/>
  <c r="R64" i="4"/>
  <c r="R65" i="4"/>
  <c r="R66" i="4"/>
  <c r="BV66" i="4" s="1"/>
  <c r="R67" i="4"/>
  <c r="R68" i="4"/>
  <c r="R69" i="4"/>
  <c r="R70" i="4"/>
  <c r="BV70" i="4" s="1"/>
  <c r="R71" i="4"/>
  <c r="R72" i="4"/>
  <c r="R73" i="4"/>
  <c r="R74" i="4"/>
  <c r="BV74" i="4" s="1"/>
  <c r="R75" i="4"/>
  <c r="R76" i="4"/>
  <c r="R77" i="4"/>
  <c r="L77" i="4" s="1"/>
  <c r="R78" i="4"/>
  <c r="BV78" i="4" s="1"/>
  <c r="R79" i="4"/>
  <c r="R80" i="4"/>
  <c r="L15" i="4"/>
  <c r="M8" i="4"/>
  <c r="M9" i="4"/>
  <c r="M10" i="4"/>
  <c r="M11" i="4"/>
  <c r="BQ11" i="4" s="1"/>
  <c r="M12" i="4"/>
  <c r="M13" i="4"/>
  <c r="BQ13" i="4" s="1"/>
  <c r="M14" i="4"/>
  <c r="BQ14" i="4" s="1"/>
  <c r="M15" i="4"/>
  <c r="BQ15" i="4" s="1"/>
  <c r="M16" i="4"/>
  <c r="BQ16" i="4" s="1"/>
  <c r="M17" i="4"/>
  <c r="M18" i="4"/>
  <c r="M19" i="4"/>
  <c r="BQ19" i="4" s="1"/>
  <c r="M20" i="4"/>
  <c r="L21" i="4"/>
  <c r="M21" i="4"/>
  <c r="BQ21" i="4" s="1"/>
  <c r="M22" i="4"/>
  <c r="M23" i="4"/>
  <c r="M24" i="4"/>
  <c r="BQ24" i="4" s="1"/>
  <c r="M25" i="4"/>
  <c r="BQ25" i="4" s="1"/>
  <c r="M26" i="4"/>
  <c r="M27" i="4"/>
  <c r="BQ27" i="4" s="1"/>
  <c r="M28" i="4"/>
  <c r="BQ28" i="4" s="1"/>
  <c r="M29" i="4"/>
  <c r="BQ29" i="4" s="1"/>
  <c r="M30" i="4"/>
  <c r="M31" i="4"/>
  <c r="M32" i="4"/>
  <c r="BQ32" i="4" s="1"/>
  <c r="M33" i="4"/>
  <c r="M34" i="4"/>
  <c r="M35" i="4"/>
  <c r="BQ35" i="4" s="1"/>
  <c r="M36" i="4"/>
  <c r="M37" i="4"/>
  <c r="BQ37" i="4" s="1"/>
  <c r="M38" i="4"/>
  <c r="M39" i="4"/>
  <c r="L39" i="4" s="1"/>
  <c r="M40" i="4"/>
  <c r="BQ40" i="4" s="1"/>
  <c r="M41" i="4"/>
  <c r="M42" i="4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M50" i="4"/>
  <c r="M51" i="4"/>
  <c r="BQ51" i="4" s="1"/>
  <c r="M52" i="4"/>
  <c r="M53" i="4"/>
  <c r="M54" i="4"/>
  <c r="BQ54" i="4" s="1"/>
  <c r="M55" i="4"/>
  <c r="L55" i="4" s="1"/>
  <c r="M56" i="4"/>
  <c r="BQ56" i="4" s="1"/>
  <c r="M57" i="4"/>
  <c r="BQ57" i="4" s="1"/>
  <c r="M58" i="4"/>
  <c r="BQ58" i="4" s="1"/>
  <c r="M59" i="4"/>
  <c r="M60" i="4"/>
  <c r="BQ60" i="4" s="1"/>
  <c r="L61" i="4"/>
  <c r="M61" i="4"/>
  <c r="BQ61" i="4" s="1"/>
  <c r="M62" i="4"/>
  <c r="M63" i="4"/>
  <c r="M64" i="4"/>
  <c r="BQ64" i="4" s="1"/>
  <c r="M65" i="4"/>
  <c r="M66" i="4"/>
  <c r="M67" i="4"/>
  <c r="BQ67" i="4" s="1"/>
  <c r="M68" i="4"/>
  <c r="BQ68" i="4" s="1"/>
  <c r="M69" i="4"/>
  <c r="M70" i="4"/>
  <c r="BQ70" i="4" s="1"/>
  <c r="M71" i="4"/>
  <c r="M72" i="4"/>
  <c r="BQ72" i="4" s="1"/>
  <c r="M73" i="4"/>
  <c r="M74" i="4"/>
  <c r="BQ74" i="4" s="1"/>
  <c r="M75" i="4"/>
  <c r="BQ75" i="4" s="1"/>
  <c r="M76" i="4"/>
  <c r="M77" i="4"/>
  <c r="M78" i="4"/>
  <c r="M79" i="4"/>
  <c r="BQ79" i="4" s="1"/>
  <c r="M80" i="4"/>
  <c r="BQ80" i="4" s="1"/>
  <c r="E8" i="4"/>
  <c r="E9" i="4"/>
  <c r="D10" i="4"/>
  <c r="BH10" i="4" s="1"/>
  <c r="E10" i="4"/>
  <c r="BI10" i="4" s="1"/>
  <c r="E11" i="4"/>
  <c r="E12" i="4"/>
  <c r="BI12" i="4" s="1"/>
  <c r="E13" i="4"/>
  <c r="D14" i="4"/>
  <c r="E14" i="4"/>
  <c r="E15" i="4"/>
  <c r="E16" i="4"/>
  <c r="E17" i="4"/>
  <c r="D18" i="4"/>
  <c r="BH18" i="4" s="1"/>
  <c r="E18" i="4"/>
  <c r="BI18" i="4" s="1"/>
  <c r="E19" i="4"/>
  <c r="D20" i="4"/>
  <c r="E20" i="4"/>
  <c r="E21" i="4"/>
  <c r="E22" i="4"/>
  <c r="BI22" i="4" s="1"/>
  <c r="E23" i="4"/>
  <c r="E24" i="4"/>
  <c r="E25" i="4"/>
  <c r="D26" i="4"/>
  <c r="E26" i="4"/>
  <c r="BI26" i="4" s="1"/>
  <c r="E27" i="4"/>
  <c r="E28" i="4"/>
  <c r="BI28" i="4" s="1"/>
  <c r="E29" i="4"/>
  <c r="E30" i="4"/>
  <c r="E31" i="4"/>
  <c r="E32" i="4"/>
  <c r="E33" i="4"/>
  <c r="D34" i="4"/>
  <c r="BH34" i="4" s="1"/>
  <c r="E34" i="4"/>
  <c r="BI34" i="4" s="1"/>
  <c r="E35" i="4"/>
  <c r="E36" i="4"/>
  <c r="E37" i="4"/>
  <c r="E38" i="4"/>
  <c r="BI38" i="4" s="1"/>
  <c r="E39" i="4"/>
  <c r="E40" i="4"/>
  <c r="E41" i="4"/>
  <c r="D42" i="4"/>
  <c r="BH42" i="4" s="1"/>
  <c r="E42" i="4"/>
  <c r="BI42" i="4" s="1"/>
  <c r="E43" i="4"/>
  <c r="E44" i="4"/>
  <c r="BI44" i="4" s="1"/>
  <c r="E45" i="4"/>
  <c r="E46" i="4"/>
  <c r="D46" i="4" s="1"/>
  <c r="E47" i="4"/>
  <c r="E48" i="4"/>
  <c r="E49" i="4"/>
  <c r="D50" i="4"/>
  <c r="BH50" i="4" s="1"/>
  <c r="E50" i="4"/>
  <c r="BI50" i="4" s="1"/>
  <c r="E51" i="4"/>
  <c r="E52" i="4"/>
  <c r="D52" i="4" s="1"/>
  <c r="E53" i="4"/>
  <c r="E54" i="4"/>
  <c r="E55" i="4"/>
  <c r="E56" i="4"/>
  <c r="D56" i="4" s="1"/>
  <c r="E57" i="4"/>
  <c r="D58" i="4"/>
  <c r="E58" i="4"/>
  <c r="E59" i="4"/>
  <c r="E60" i="4"/>
  <c r="BI60" i="4" s="1"/>
  <c r="E61" i="4"/>
  <c r="E62" i="4"/>
  <c r="E63" i="4"/>
  <c r="E64" i="4"/>
  <c r="D64" i="4" s="1"/>
  <c r="E65" i="4"/>
  <c r="E66" i="4"/>
  <c r="BI66" i="4" s="1"/>
  <c r="E67" i="4"/>
  <c r="E68" i="4"/>
  <c r="E69" i="4"/>
  <c r="E70" i="4"/>
  <c r="BI70" i="4" s="1"/>
  <c r="E71" i="4"/>
  <c r="E72" i="4"/>
  <c r="E73" i="4"/>
  <c r="D74" i="4"/>
  <c r="BH74" i="4" s="1"/>
  <c r="E74" i="4"/>
  <c r="BI74" i="4" s="1"/>
  <c r="E75" i="4"/>
  <c r="E76" i="4"/>
  <c r="D76" i="4" s="1"/>
  <c r="E77" i="4"/>
  <c r="D78" i="4"/>
  <c r="E78" i="4"/>
  <c r="E79" i="4"/>
  <c r="E80" i="4"/>
  <c r="D80" i="4" s="1"/>
  <c r="X8" i="3"/>
  <c r="Y8" i="3"/>
  <c r="Z8" i="3"/>
  <c r="AA8" i="3"/>
  <c r="AB8" i="3"/>
  <c r="AC8" i="3"/>
  <c r="AD8" i="3"/>
  <c r="X9" i="3"/>
  <c r="Y9" i="3"/>
  <c r="Z9" i="3"/>
  <c r="AA9" i="3"/>
  <c r="AB9" i="3"/>
  <c r="AC9" i="3"/>
  <c r="AD9" i="3"/>
  <c r="X10" i="3"/>
  <c r="Y10" i="3"/>
  <c r="Z10" i="3"/>
  <c r="AA10" i="3"/>
  <c r="AB10" i="3"/>
  <c r="AC10" i="3"/>
  <c r="AD10" i="3"/>
  <c r="X11" i="3"/>
  <c r="Y11" i="3"/>
  <c r="Z11" i="3"/>
  <c r="AA11" i="3"/>
  <c r="AB11" i="3"/>
  <c r="AC11" i="3"/>
  <c r="AD11" i="3"/>
  <c r="X12" i="3"/>
  <c r="Y12" i="3"/>
  <c r="Z12" i="3"/>
  <c r="AA12" i="3"/>
  <c r="AB12" i="3"/>
  <c r="AC12" i="3"/>
  <c r="AD12" i="3"/>
  <c r="X13" i="3"/>
  <c r="Y13" i="3"/>
  <c r="Z13" i="3"/>
  <c r="AA13" i="3"/>
  <c r="AB13" i="3"/>
  <c r="AC13" i="3"/>
  <c r="AD13" i="3"/>
  <c r="X14" i="3"/>
  <c r="Y14" i="3"/>
  <c r="Z14" i="3"/>
  <c r="AA14" i="3"/>
  <c r="AB14" i="3"/>
  <c r="AC14" i="3"/>
  <c r="AD14" i="3"/>
  <c r="X15" i="3"/>
  <c r="Y15" i="3"/>
  <c r="Z15" i="3"/>
  <c r="AA15" i="3"/>
  <c r="AB15" i="3"/>
  <c r="AC15" i="3"/>
  <c r="AD15" i="3"/>
  <c r="X16" i="3"/>
  <c r="Y16" i="3"/>
  <c r="Z16" i="3"/>
  <c r="AA16" i="3"/>
  <c r="AB16" i="3"/>
  <c r="AC16" i="3"/>
  <c r="AD16" i="3"/>
  <c r="X17" i="3"/>
  <c r="Y17" i="3"/>
  <c r="Z17" i="3"/>
  <c r="AA17" i="3"/>
  <c r="AB17" i="3"/>
  <c r="AC17" i="3"/>
  <c r="AD17" i="3"/>
  <c r="X18" i="3"/>
  <c r="Y18" i="3"/>
  <c r="Z18" i="3"/>
  <c r="AA18" i="3"/>
  <c r="AB18" i="3"/>
  <c r="AC18" i="3"/>
  <c r="AD18" i="3"/>
  <c r="X19" i="3"/>
  <c r="Y19" i="3"/>
  <c r="Z19" i="3"/>
  <c r="AA19" i="3"/>
  <c r="AB19" i="3"/>
  <c r="AC19" i="3"/>
  <c r="AD19" i="3"/>
  <c r="X20" i="3"/>
  <c r="Y20" i="3"/>
  <c r="Z20" i="3"/>
  <c r="AA20" i="3"/>
  <c r="AB20" i="3"/>
  <c r="AC20" i="3"/>
  <c r="AD20" i="3"/>
  <c r="X21" i="3"/>
  <c r="Y21" i="3"/>
  <c r="Z21" i="3"/>
  <c r="AA21" i="3"/>
  <c r="AB21" i="3"/>
  <c r="AC21" i="3"/>
  <c r="AD21" i="3"/>
  <c r="X22" i="3"/>
  <c r="Y22" i="3"/>
  <c r="Z22" i="3"/>
  <c r="AA22" i="3"/>
  <c r="AB22" i="3"/>
  <c r="AC22" i="3"/>
  <c r="AD22" i="3"/>
  <c r="X23" i="3"/>
  <c r="Y23" i="3"/>
  <c r="Z23" i="3"/>
  <c r="AA23" i="3"/>
  <c r="AB23" i="3"/>
  <c r="AC23" i="3"/>
  <c r="AD23" i="3"/>
  <c r="X24" i="3"/>
  <c r="Y24" i="3"/>
  <c r="Z24" i="3"/>
  <c r="AA24" i="3"/>
  <c r="AB24" i="3"/>
  <c r="AC24" i="3"/>
  <c r="AD24" i="3"/>
  <c r="X25" i="3"/>
  <c r="Y25" i="3"/>
  <c r="Z25" i="3"/>
  <c r="AA25" i="3"/>
  <c r="AB25" i="3"/>
  <c r="AC25" i="3"/>
  <c r="AD25" i="3"/>
  <c r="X26" i="3"/>
  <c r="Y26" i="3"/>
  <c r="Z26" i="3"/>
  <c r="AA26" i="3"/>
  <c r="AB26" i="3"/>
  <c r="AC26" i="3"/>
  <c r="AD26" i="3"/>
  <c r="X27" i="3"/>
  <c r="Y27" i="3"/>
  <c r="Z27" i="3"/>
  <c r="AA27" i="3"/>
  <c r="AB27" i="3"/>
  <c r="AC27" i="3"/>
  <c r="AD27" i="3"/>
  <c r="X28" i="3"/>
  <c r="Y28" i="3"/>
  <c r="Z28" i="3"/>
  <c r="AA28" i="3"/>
  <c r="AB28" i="3"/>
  <c r="AC28" i="3"/>
  <c r="AD28" i="3"/>
  <c r="X29" i="3"/>
  <c r="Y29" i="3"/>
  <c r="Z29" i="3"/>
  <c r="AA29" i="3"/>
  <c r="AB29" i="3"/>
  <c r="AC29" i="3"/>
  <c r="AD29" i="3"/>
  <c r="X30" i="3"/>
  <c r="Y30" i="3"/>
  <c r="Z30" i="3"/>
  <c r="AA30" i="3"/>
  <c r="AB30" i="3"/>
  <c r="AC30" i="3"/>
  <c r="AD30" i="3"/>
  <c r="X31" i="3"/>
  <c r="Y31" i="3"/>
  <c r="Z31" i="3"/>
  <c r="AA31" i="3"/>
  <c r="AB31" i="3"/>
  <c r="AC31" i="3"/>
  <c r="AD31" i="3"/>
  <c r="X32" i="3"/>
  <c r="Y32" i="3"/>
  <c r="Z32" i="3"/>
  <c r="AA32" i="3"/>
  <c r="AB32" i="3"/>
  <c r="AC32" i="3"/>
  <c r="AD32" i="3"/>
  <c r="X33" i="3"/>
  <c r="Y33" i="3"/>
  <c r="Z33" i="3"/>
  <c r="AA33" i="3"/>
  <c r="AB33" i="3"/>
  <c r="AC33" i="3"/>
  <c r="AD33" i="3"/>
  <c r="X34" i="3"/>
  <c r="Y34" i="3"/>
  <c r="Z34" i="3"/>
  <c r="AA34" i="3"/>
  <c r="AB34" i="3"/>
  <c r="AC34" i="3"/>
  <c r="AD34" i="3"/>
  <c r="X35" i="3"/>
  <c r="Y35" i="3"/>
  <c r="Z35" i="3"/>
  <c r="AA35" i="3"/>
  <c r="AB35" i="3"/>
  <c r="AC35" i="3"/>
  <c r="AD35" i="3"/>
  <c r="X36" i="3"/>
  <c r="Y36" i="3"/>
  <c r="Z36" i="3"/>
  <c r="AA36" i="3"/>
  <c r="AB36" i="3"/>
  <c r="AC36" i="3"/>
  <c r="AD36" i="3"/>
  <c r="X37" i="3"/>
  <c r="Y37" i="3"/>
  <c r="Z37" i="3"/>
  <c r="AA37" i="3"/>
  <c r="AB37" i="3"/>
  <c r="AC37" i="3"/>
  <c r="AD37" i="3"/>
  <c r="X38" i="3"/>
  <c r="Y38" i="3"/>
  <c r="Z38" i="3"/>
  <c r="AA38" i="3"/>
  <c r="AB38" i="3"/>
  <c r="AC38" i="3"/>
  <c r="AD38" i="3"/>
  <c r="X39" i="3"/>
  <c r="Y39" i="3"/>
  <c r="Z39" i="3"/>
  <c r="AA39" i="3"/>
  <c r="AB39" i="3"/>
  <c r="AC39" i="3"/>
  <c r="AD39" i="3"/>
  <c r="X40" i="3"/>
  <c r="Y40" i="3"/>
  <c r="Z40" i="3"/>
  <c r="AA40" i="3"/>
  <c r="AB40" i="3"/>
  <c r="AC40" i="3"/>
  <c r="AD40" i="3"/>
  <c r="X41" i="3"/>
  <c r="Y41" i="3"/>
  <c r="Z41" i="3"/>
  <c r="AA41" i="3"/>
  <c r="AB41" i="3"/>
  <c r="AC41" i="3"/>
  <c r="AD41" i="3"/>
  <c r="X42" i="3"/>
  <c r="Y42" i="3"/>
  <c r="Z42" i="3"/>
  <c r="AA42" i="3"/>
  <c r="AB42" i="3"/>
  <c r="AC42" i="3"/>
  <c r="AD42" i="3"/>
  <c r="X43" i="3"/>
  <c r="Y43" i="3"/>
  <c r="Z43" i="3"/>
  <c r="AA43" i="3"/>
  <c r="AB43" i="3"/>
  <c r="AC43" i="3"/>
  <c r="AD43" i="3"/>
  <c r="X44" i="3"/>
  <c r="Y44" i="3"/>
  <c r="Z44" i="3"/>
  <c r="AA44" i="3"/>
  <c r="AB44" i="3"/>
  <c r="AC44" i="3"/>
  <c r="AD44" i="3"/>
  <c r="X45" i="3"/>
  <c r="Y45" i="3"/>
  <c r="Z45" i="3"/>
  <c r="AA45" i="3"/>
  <c r="AB45" i="3"/>
  <c r="AC45" i="3"/>
  <c r="AD45" i="3"/>
  <c r="X46" i="3"/>
  <c r="Y46" i="3"/>
  <c r="Z46" i="3"/>
  <c r="AA46" i="3"/>
  <c r="AB46" i="3"/>
  <c r="AC46" i="3"/>
  <c r="AD46" i="3"/>
  <c r="X47" i="3"/>
  <c r="Y47" i="3"/>
  <c r="Z47" i="3"/>
  <c r="AA47" i="3"/>
  <c r="AB47" i="3"/>
  <c r="AC47" i="3"/>
  <c r="AD47" i="3"/>
  <c r="X48" i="3"/>
  <c r="Y48" i="3"/>
  <c r="Z48" i="3"/>
  <c r="AA48" i="3"/>
  <c r="AB48" i="3"/>
  <c r="AC48" i="3"/>
  <c r="AD48" i="3"/>
  <c r="X49" i="3"/>
  <c r="Y49" i="3"/>
  <c r="Z49" i="3"/>
  <c r="AA49" i="3"/>
  <c r="AB49" i="3"/>
  <c r="AC49" i="3"/>
  <c r="AD49" i="3"/>
  <c r="X50" i="3"/>
  <c r="Y50" i="3"/>
  <c r="Z50" i="3"/>
  <c r="AA50" i="3"/>
  <c r="AB50" i="3"/>
  <c r="AC50" i="3"/>
  <c r="AD50" i="3"/>
  <c r="X51" i="3"/>
  <c r="Y51" i="3"/>
  <c r="Z51" i="3"/>
  <c r="AA51" i="3"/>
  <c r="AB51" i="3"/>
  <c r="AC51" i="3"/>
  <c r="AD51" i="3"/>
  <c r="X52" i="3"/>
  <c r="Y52" i="3"/>
  <c r="Z52" i="3"/>
  <c r="AA52" i="3"/>
  <c r="AB52" i="3"/>
  <c r="AC52" i="3"/>
  <c r="AD52" i="3"/>
  <c r="X53" i="3"/>
  <c r="Y53" i="3"/>
  <c r="Z53" i="3"/>
  <c r="AA53" i="3"/>
  <c r="AB53" i="3"/>
  <c r="AC53" i="3"/>
  <c r="AD53" i="3"/>
  <c r="X54" i="3"/>
  <c r="Y54" i="3"/>
  <c r="Z54" i="3"/>
  <c r="AA54" i="3"/>
  <c r="AB54" i="3"/>
  <c r="AC54" i="3"/>
  <c r="AD54" i="3"/>
  <c r="X55" i="3"/>
  <c r="Y55" i="3"/>
  <c r="Z55" i="3"/>
  <c r="AA55" i="3"/>
  <c r="AB55" i="3"/>
  <c r="AC55" i="3"/>
  <c r="AD55" i="3"/>
  <c r="X56" i="3"/>
  <c r="Y56" i="3"/>
  <c r="Z56" i="3"/>
  <c r="AA56" i="3"/>
  <c r="AB56" i="3"/>
  <c r="AC56" i="3"/>
  <c r="AD56" i="3"/>
  <c r="X57" i="3"/>
  <c r="Y57" i="3"/>
  <c r="Z57" i="3"/>
  <c r="AA57" i="3"/>
  <c r="AB57" i="3"/>
  <c r="AC57" i="3"/>
  <c r="AD57" i="3"/>
  <c r="X58" i="3"/>
  <c r="Y58" i="3"/>
  <c r="Z58" i="3"/>
  <c r="AA58" i="3"/>
  <c r="AB58" i="3"/>
  <c r="AC58" i="3"/>
  <c r="AD58" i="3"/>
  <c r="X59" i="3"/>
  <c r="Y59" i="3"/>
  <c r="Z59" i="3"/>
  <c r="AA59" i="3"/>
  <c r="AB59" i="3"/>
  <c r="AC59" i="3"/>
  <c r="AD59" i="3"/>
  <c r="X60" i="3"/>
  <c r="Y60" i="3"/>
  <c r="Z60" i="3"/>
  <c r="AA60" i="3"/>
  <c r="AB60" i="3"/>
  <c r="AC60" i="3"/>
  <c r="AD60" i="3"/>
  <c r="X61" i="3"/>
  <c r="Y61" i="3"/>
  <c r="Z61" i="3"/>
  <c r="AA61" i="3"/>
  <c r="AB61" i="3"/>
  <c r="AC61" i="3"/>
  <c r="AD61" i="3"/>
  <c r="X62" i="3"/>
  <c r="Y62" i="3"/>
  <c r="Z62" i="3"/>
  <c r="AA62" i="3"/>
  <c r="AB62" i="3"/>
  <c r="AC62" i="3"/>
  <c r="AD62" i="3"/>
  <c r="W63" i="3"/>
  <c r="X63" i="3"/>
  <c r="Y63" i="3"/>
  <c r="Z63" i="3"/>
  <c r="AA63" i="3"/>
  <c r="AB63" i="3"/>
  <c r="AC63" i="3"/>
  <c r="AD63" i="3"/>
  <c r="X64" i="3"/>
  <c r="Y64" i="3"/>
  <c r="Z64" i="3"/>
  <c r="AA64" i="3"/>
  <c r="AB64" i="3"/>
  <c r="AC64" i="3"/>
  <c r="AD64" i="3"/>
  <c r="X65" i="3"/>
  <c r="Y65" i="3"/>
  <c r="Z65" i="3"/>
  <c r="AA65" i="3"/>
  <c r="AB65" i="3"/>
  <c r="AC65" i="3"/>
  <c r="AD65" i="3"/>
  <c r="X66" i="3"/>
  <c r="Y66" i="3"/>
  <c r="Z66" i="3"/>
  <c r="AA66" i="3"/>
  <c r="AB66" i="3"/>
  <c r="AC66" i="3"/>
  <c r="AD66" i="3"/>
  <c r="X67" i="3"/>
  <c r="Y67" i="3"/>
  <c r="Z67" i="3"/>
  <c r="AA67" i="3"/>
  <c r="AB67" i="3"/>
  <c r="AC67" i="3"/>
  <c r="AD67" i="3"/>
  <c r="X68" i="3"/>
  <c r="Y68" i="3"/>
  <c r="Z68" i="3"/>
  <c r="AA68" i="3"/>
  <c r="AB68" i="3"/>
  <c r="AC68" i="3"/>
  <c r="AD68" i="3"/>
  <c r="X69" i="3"/>
  <c r="Y69" i="3"/>
  <c r="Z69" i="3"/>
  <c r="AA69" i="3"/>
  <c r="AB69" i="3"/>
  <c r="AC69" i="3"/>
  <c r="AD69" i="3"/>
  <c r="X70" i="3"/>
  <c r="Y70" i="3"/>
  <c r="Z70" i="3"/>
  <c r="AA70" i="3"/>
  <c r="AB70" i="3"/>
  <c r="AC70" i="3"/>
  <c r="AD70" i="3"/>
  <c r="X71" i="3"/>
  <c r="Y71" i="3"/>
  <c r="Z71" i="3"/>
  <c r="AA71" i="3"/>
  <c r="AB71" i="3"/>
  <c r="AC71" i="3"/>
  <c r="AD71" i="3"/>
  <c r="X72" i="3"/>
  <c r="Y72" i="3"/>
  <c r="Z72" i="3"/>
  <c r="AA72" i="3"/>
  <c r="AB72" i="3"/>
  <c r="AC72" i="3"/>
  <c r="AD72" i="3"/>
  <c r="X73" i="3"/>
  <c r="Y73" i="3"/>
  <c r="Z73" i="3"/>
  <c r="AA73" i="3"/>
  <c r="AB73" i="3"/>
  <c r="AC73" i="3"/>
  <c r="AD73" i="3"/>
  <c r="X74" i="3"/>
  <c r="Y74" i="3"/>
  <c r="Z74" i="3"/>
  <c r="AA74" i="3"/>
  <c r="AB74" i="3"/>
  <c r="AC74" i="3"/>
  <c r="AD74" i="3"/>
  <c r="X75" i="3"/>
  <c r="Y75" i="3"/>
  <c r="Z75" i="3"/>
  <c r="AA75" i="3"/>
  <c r="AB75" i="3"/>
  <c r="AC75" i="3"/>
  <c r="AD75" i="3"/>
  <c r="X76" i="3"/>
  <c r="Y76" i="3"/>
  <c r="Z76" i="3"/>
  <c r="AA76" i="3"/>
  <c r="AB76" i="3"/>
  <c r="AC76" i="3"/>
  <c r="AD76" i="3"/>
  <c r="X77" i="3"/>
  <c r="Y77" i="3"/>
  <c r="Z77" i="3"/>
  <c r="AA77" i="3"/>
  <c r="AB77" i="3"/>
  <c r="AC77" i="3"/>
  <c r="AD77" i="3"/>
  <c r="X78" i="3"/>
  <c r="Y78" i="3"/>
  <c r="Z78" i="3"/>
  <c r="AA78" i="3"/>
  <c r="AB78" i="3"/>
  <c r="AC78" i="3"/>
  <c r="AD78" i="3"/>
  <c r="X79" i="3"/>
  <c r="Y79" i="3"/>
  <c r="Z79" i="3"/>
  <c r="AA79" i="3"/>
  <c r="AB79" i="3"/>
  <c r="AC79" i="3"/>
  <c r="AD79" i="3"/>
  <c r="X80" i="3"/>
  <c r="Y80" i="3"/>
  <c r="Z80" i="3"/>
  <c r="AA80" i="3"/>
  <c r="AB80" i="3"/>
  <c r="AC80" i="3"/>
  <c r="AD80" i="3"/>
  <c r="N8" i="3"/>
  <c r="M8" i="3" s="1"/>
  <c r="N9" i="3"/>
  <c r="M9" i="3" s="1"/>
  <c r="M10" i="3"/>
  <c r="N10" i="3"/>
  <c r="N11" i="3"/>
  <c r="M11" i="3" s="1"/>
  <c r="N12" i="3"/>
  <c r="M12" i="3" s="1"/>
  <c r="N13" i="3"/>
  <c r="M13" i="3" s="1"/>
  <c r="N14" i="3"/>
  <c r="M14" i="3" s="1"/>
  <c r="N15" i="3"/>
  <c r="M15" i="3" s="1"/>
  <c r="N16" i="3"/>
  <c r="M16" i="3" s="1"/>
  <c r="N17" i="3"/>
  <c r="M17" i="3" s="1"/>
  <c r="N18" i="3"/>
  <c r="M18" i="3" s="1"/>
  <c r="N19" i="3"/>
  <c r="M19" i="3" s="1"/>
  <c r="N20" i="3"/>
  <c r="M20" i="3" s="1"/>
  <c r="N21" i="3"/>
  <c r="M21" i="3" s="1"/>
  <c r="N22" i="3"/>
  <c r="M22" i="3" s="1"/>
  <c r="N23" i="3"/>
  <c r="M23" i="3" s="1"/>
  <c r="V23" i="3" s="1"/>
  <c r="M24" i="3"/>
  <c r="N24" i="3"/>
  <c r="N25" i="3"/>
  <c r="M25" i="3" s="1"/>
  <c r="N26" i="3"/>
  <c r="M26" i="3" s="1"/>
  <c r="N27" i="3"/>
  <c r="M27" i="3" s="1"/>
  <c r="N28" i="3"/>
  <c r="M28" i="3" s="1"/>
  <c r="N29" i="3"/>
  <c r="M29" i="3" s="1"/>
  <c r="N30" i="3"/>
  <c r="M30" i="3" s="1"/>
  <c r="N31" i="3"/>
  <c r="M31" i="3" s="1"/>
  <c r="N32" i="3"/>
  <c r="M32" i="3" s="1"/>
  <c r="N33" i="3"/>
  <c r="M33" i="3" s="1"/>
  <c r="N34" i="3"/>
  <c r="M34" i="3" s="1"/>
  <c r="N35" i="3"/>
  <c r="M35" i="3" s="1"/>
  <c r="N36" i="3"/>
  <c r="M36" i="3" s="1"/>
  <c r="N37" i="3"/>
  <c r="M37" i="3" s="1"/>
  <c r="V37" i="3" s="1"/>
  <c r="N38" i="3"/>
  <c r="M38" i="3" s="1"/>
  <c r="N39" i="3"/>
  <c r="M39" i="3" s="1"/>
  <c r="N40" i="3"/>
  <c r="M40" i="3" s="1"/>
  <c r="N41" i="3"/>
  <c r="M41" i="3" s="1"/>
  <c r="N42" i="3"/>
  <c r="M42" i="3" s="1"/>
  <c r="N43" i="3"/>
  <c r="M43" i="3" s="1"/>
  <c r="N44" i="3"/>
  <c r="M44" i="3" s="1"/>
  <c r="N45" i="3"/>
  <c r="M45" i="3" s="1"/>
  <c r="N46" i="3"/>
  <c r="M46" i="3" s="1"/>
  <c r="N47" i="3"/>
  <c r="M47" i="3" s="1"/>
  <c r="N48" i="3"/>
  <c r="M48" i="3" s="1"/>
  <c r="N49" i="3"/>
  <c r="M49" i="3" s="1"/>
  <c r="N50" i="3"/>
  <c r="M50" i="3" s="1"/>
  <c r="N51" i="3"/>
  <c r="M51" i="3" s="1"/>
  <c r="N52" i="3"/>
  <c r="M52" i="3" s="1"/>
  <c r="N53" i="3"/>
  <c r="M53" i="3" s="1"/>
  <c r="V53" i="3" s="1"/>
  <c r="N54" i="3"/>
  <c r="M54" i="3" s="1"/>
  <c r="N55" i="3"/>
  <c r="M55" i="3" s="1"/>
  <c r="N56" i="3"/>
  <c r="M56" i="3" s="1"/>
  <c r="N57" i="3"/>
  <c r="M57" i="3" s="1"/>
  <c r="N58" i="3"/>
  <c r="M58" i="3" s="1"/>
  <c r="N59" i="3"/>
  <c r="M59" i="3" s="1"/>
  <c r="N60" i="3"/>
  <c r="M60" i="3" s="1"/>
  <c r="N61" i="3"/>
  <c r="M61" i="3" s="1"/>
  <c r="N62" i="3"/>
  <c r="M62" i="3" s="1"/>
  <c r="N63" i="3"/>
  <c r="M63" i="3" s="1"/>
  <c r="M64" i="3"/>
  <c r="N64" i="3"/>
  <c r="N65" i="3"/>
  <c r="M65" i="3" s="1"/>
  <c r="N66" i="3"/>
  <c r="M66" i="3" s="1"/>
  <c r="N67" i="3"/>
  <c r="M67" i="3" s="1"/>
  <c r="N68" i="3"/>
  <c r="M68" i="3" s="1"/>
  <c r="N69" i="3"/>
  <c r="M69" i="3" s="1"/>
  <c r="N70" i="3"/>
  <c r="M70" i="3" s="1"/>
  <c r="N71" i="3"/>
  <c r="M71" i="3" s="1"/>
  <c r="N72" i="3"/>
  <c r="M72" i="3" s="1"/>
  <c r="N73" i="3"/>
  <c r="M73" i="3" s="1"/>
  <c r="M74" i="3"/>
  <c r="N74" i="3"/>
  <c r="N75" i="3"/>
  <c r="M75" i="3" s="1"/>
  <c r="N76" i="3"/>
  <c r="M76" i="3" s="1"/>
  <c r="N77" i="3"/>
  <c r="M77" i="3" s="1"/>
  <c r="V77" i="3" s="1"/>
  <c r="N78" i="3"/>
  <c r="M78" i="3" s="1"/>
  <c r="N79" i="3"/>
  <c r="M79" i="3" s="1"/>
  <c r="N80" i="3"/>
  <c r="M80" i="3" s="1"/>
  <c r="E12" i="3"/>
  <c r="D12" i="3" s="1"/>
  <c r="E8" i="3"/>
  <c r="W8" i="3" s="1"/>
  <c r="E9" i="3"/>
  <c r="E10" i="3"/>
  <c r="E11" i="3"/>
  <c r="E14" i="3"/>
  <c r="W14" i="3" s="1"/>
  <c r="E15" i="3"/>
  <c r="D15" i="3" s="1"/>
  <c r="V15" i="3" s="1"/>
  <c r="E16" i="3"/>
  <c r="E17" i="3"/>
  <c r="E18" i="3"/>
  <c r="E19" i="3"/>
  <c r="E20" i="3"/>
  <c r="D20" i="3" s="1"/>
  <c r="V20" i="3" s="1"/>
  <c r="E21" i="3"/>
  <c r="E22" i="3"/>
  <c r="W22" i="3" s="1"/>
  <c r="E23" i="3"/>
  <c r="D23" i="3" s="1"/>
  <c r="E24" i="3"/>
  <c r="E25" i="3"/>
  <c r="E26" i="3"/>
  <c r="D26" i="3" s="1"/>
  <c r="E27" i="3"/>
  <c r="D27" i="3" s="1"/>
  <c r="V27" i="3" s="1"/>
  <c r="E28" i="3"/>
  <c r="D28" i="3" s="1"/>
  <c r="V28" i="3" s="1"/>
  <c r="E29" i="3"/>
  <c r="D29" i="3" s="1"/>
  <c r="E30" i="3"/>
  <c r="E31" i="3"/>
  <c r="D31" i="3" s="1"/>
  <c r="V31" i="3" s="1"/>
  <c r="E32" i="3"/>
  <c r="D32" i="3" s="1"/>
  <c r="E33" i="3"/>
  <c r="E34" i="3"/>
  <c r="D34" i="3" s="1"/>
  <c r="E35" i="3"/>
  <c r="D35" i="3" s="1"/>
  <c r="V35" i="3" s="1"/>
  <c r="D36" i="3"/>
  <c r="V36" i="3" s="1"/>
  <c r="E36" i="3"/>
  <c r="E37" i="3"/>
  <c r="D37" i="3" s="1"/>
  <c r="E38" i="3"/>
  <c r="W38" i="3" s="1"/>
  <c r="E39" i="3"/>
  <c r="D39" i="3" s="1"/>
  <c r="V39" i="3" s="1"/>
  <c r="E40" i="3"/>
  <c r="D40" i="3" s="1"/>
  <c r="E41" i="3"/>
  <c r="E42" i="3"/>
  <c r="D42" i="3" s="1"/>
  <c r="E43" i="3"/>
  <c r="D43" i="3" s="1"/>
  <c r="V43" i="3" s="1"/>
  <c r="E44" i="3"/>
  <c r="D44" i="3" s="1"/>
  <c r="V44" i="3" s="1"/>
  <c r="E45" i="3"/>
  <c r="D45" i="3" s="1"/>
  <c r="D46" i="3"/>
  <c r="V46" i="3" s="1"/>
  <c r="E46" i="3"/>
  <c r="E47" i="3"/>
  <c r="D47" i="3" s="1"/>
  <c r="E48" i="3"/>
  <c r="D48" i="3" s="1"/>
  <c r="E49" i="3"/>
  <c r="E50" i="3"/>
  <c r="D50" i="3" s="1"/>
  <c r="E51" i="3"/>
  <c r="D51" i="3" s="1"/>
  <c r="V51" i="3" s="1"/>
  <c r="E52" i="3"/>
  <c r="D52" i="3" s="1"/>
  <c r="V52" i="3" s="1"/>
  <c r="E53" i="3"/>
  <c r="D53" i="3" s="1"/>
  <c r="E54" i="3"/>
  <c r="E55" i="3"/>
  <c r="D55" i="3" s="1"/>
  <c r="V55" i="3" s="1"/>
  <c r="E56" i="3"/>
  <c r="D56" i="3" s="1"/>
  <c r="E57" i="3"/>
  <c r="E58" i="3"/>
  <c r="D58" i="3" s="1"/>
  <c r="E59" i="3"/>
  <c r="D59" i="3" s="1"/>
  <c r="V59" i="3" s="1"/>
  <c r="D60" i="3"/>
  <c r="V60" i="3" s="1"/>
  <c r="E60" i="3"/>
  <c r="E61" i="3"/>
  <c r="D61" i="3" s="1"/>
  <c r="E62" i="3"/>
  <c r="W62" i="3" s="1"/>
  <c r="E63" i="3"/>
  <c r="D63" i="3" s="1"/>
  <c r="E64" i="3"/>
  <c r="D64" i="3" s="1"/>
  <c r="E65" i="3"/>
  <c r="E66" i="3"/>
  <c r="D66" i="3" s="1"/>
  <c r="E67" i="3"/>
  <c r="D67" i="3" s="1"/>
  <c r="E68" i="3"/>
  <c r="D68" i="3" s="1"/>
  <c r="V68" i="3" s="1"/>
  <c r="E69" i="3"/>
  <c r="D69" i="3" s="1"/>
  <c r="E70" i="3"/>
  <c r="E71" i="3"/>
  <c r="D71" i="3" s="1"/>
  <c r="E72" i="3"/>
  <c r="D72" i="3" s="1"/>
  <c r="E73" i="3"/>
  <c r="E74" i="3"/>
  <c r="D74" i="3" s="1"/>
  <c r="E75" i="3"/>
  <c r="D75" i="3" s="1"/>
  <c r="V75" i="3" s="1"/>
  <c r="E76" i="3"/>
  <c r="D76" i="3" s="1"/>
  <c r="V76" i="3" s="1"/>
  <c r="E77" i="3"/>
  <c r="D77" i="3" s="1"/>
  <c r="E78" i="3"/>
  <c r="W78" i="3" s="1"/>
  <c r="E79" i="3"/>
  <c r="D79" i="3" s="1"/>
  <c r="V79" i="3" s="1"/>
  <c r="E80" i="3"/>
  <c r="D80" i="3" s="1"/>
  <c r="DB8" i="2"/>
  <c r="DB15" i="2"/>
  <c r="DB16" i="2"/>
  <c r="DB23" i="2"/>
  <c r="DB24" i="2"/>
  <c r="CW12" i="2"/>
  <c r="CW13" i="2"/>
  <c r="CW20" i="2"/>
  <c r="CW21" i="2"/>
  <c r="CR9" i="2"/>
  <c r="CR10" i="2"/>
  <c r="CR17" i="2"/>
  <c r="CR18" i="2"/>
  <c r="CR25" i="2"/>
  <c r="CR26" i="2"/>
  <c r="CJ14" i="2"/>
  <c r="CJ15" i="2"/>
  <c r="CJ22" i="2"/>
  <c r="CJ23" i="2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BZ16" i="2"/>
  <c r="BZ17" i="2"/>
  <c r="DB17" i="2" s="1"/>
  <c r="BZ18" i="2"/>
  <c r="DB18" i="2" s="1"/>
  <c r="BZ19" i="2"/>
  <c r="DB19" i="2" s="1"/>
  <c r="BZ20" i="2"/>
  <c r="DB20" i="2" s="1"/>
  <c r="BZ21" i="2"/>
  <c r="DB21" i="2" s="1"/>
  <c r="BZ22" i="2"/>
  <c r="DB22" i="2" s="1"/>
  <c r="BZ23" i="2"/>
  <c r="BZ24" i="2"/>
  <c r="BZ25" i="2"/>
  <c r="DB25" i="2" s="1"/>
  <c r="BZ26" i="2"/>
  <c r="DB26" i="2" s="1"/>
  <c r="BU8" i="2"/>
  <c r="CW8" i="2" s="1"/>
  <c r="BU9" i="2"/>
  <c r="CW9" i="2" s="1"/>
  <c r="BU10" i="2"/>
  <c r="CW10" i="2" s="1"/>
  <c r="BU11" i="2"/>
  <c r="CW11" i="2" s="1"/>
  <c r="BU12" i="2"/>
  <c r="BU13" i="2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BU21" i="2"/>
  <c r="BU22" i="2"/>
  <c r="CW22" i="2" s="1"/>
  <c r="BU23" i="2"/>
  <c r="CW23" i="2" s="1"/>
  <c r="BU24" i="2"/>
  <c r="CW24" i="2" s="1"/>
  <c r="BU25" i="2"/>
  <c r="CW25" i="2" s="1"/>
  <c r="BU26" i="2"/>
  <c r="CW26" i="2" s="1"/>
  <c r="BP8" i="2"/>
  <c r="CR8" i="2" s="1"/>
  <c r="BP9" i="2"/>
  <c r="BP10" i="2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BP18" i="2"/>
  <c r="BP19" i="2"/>
  <c r="CR19" i="2" s="1"/>
  <c r="BP20" i="2"/>
  <c r="CR20" i="2" s="1"/>
  <c r="BP21" i="2"/>
  <c r="CR21" i="2" s="1"/>
  <c r="BP22" i="2"/>
  <c r="CR22" i="2" s="1"/>
  <c r="BP23" i="2"/>
  <c r="CR23" i="2" s="1"/>
  <c r="BP24" i="2"/>
  <c r="CR24" i="2" s="1"/>
  <c r="BP25" i="2"/>
  <c r="BP26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G21" i="2"/>
  <c r="BG22" i="2"/>
  <c r="BG23" i="2"/>
  <c r="BG24" i="2"/>
  <c r="BG25" i="2"/>
  <c r="BG26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F8" i="2"/>
  <c r="CJ8" i="2" s="1"/>
  <c r="AF9" i="2"/>
  <c r="CJ9" i="2" s="1"/>
  <c r="AF10" i="2"/>
  <c r="CJ10" i="2" s="1"/>
  <c r="AF11" i="2"/>
  <c r="CJ11" i="2" s="1"/>
  <c r="AF12" i="2"/>
  <c r="CJ12" i="2" s="1"/>
  <c r="AF13" i="2"/>
  <c r="CJ13" i="2" s="1"/>
  <c r="AF14" i="2"/>
  <c r="AF15" i="2"/>
  <c r="AF16" i="2"/>
  <c r="CJ16" i="2" s="1"/>
  <c r="AF17" i="2"/>
  <c r="CJ17" i="2" s="1"/>
  <c r="AF18" i="2"/>
  <c r="CJ18" i="2" s="1"/>
  <c r="AF19" i="2"/>
  <c r="CJ19" i="2" s="1"/>
  <c r="AF20" i="2"/>
  <c r="CJ20" i="2" s="1"/>
  <c r="AF21" i="2"/>
  <c r="CJ21" i="2" s="1"/>
  <c r="AF22" i="2"/>
  <c r="AF23" i="2"/>
  <c r="AF24" i="2"/>
  <c r="CJ24" i="2" s="1"/>
  <c r="AF25" i="2"/>
  <c r="CJ25" i="2" s="1"/>
  <c r="AF26" i="2"/>
  <c r="CJ26" i="2" s="1"/>
  <c r="BZ8" i="1"/>
  <c r="BZ9" i="1"/>
  <c r="BZ10" i="1"/>
  <c r="BZ11" i="1"/>
  <c r="DB11" i="1" s="1"/>
  <c r="BZ12" i="1"/>
  <c r="BZ14" i="1"/>
  <c r="BZ15" i="1"/>
  <c r="BZ16" i="1"/>
  <c r="BZ17" i="1"/>
  <c r="BZ18" i="1"/>
  <c r="BZ19" i="1"/>
  <c r="DB19" i="1" s="1"/>
  <c r="BZ20" i="1"/>
  <c r="BZ21" i="1"/>
  <c r="BZ22" i="1"/>
  <c r="BZ23" i="1"/>
  <c r="BZ24" i="1"/>
  <c r="BZ25" i="1"/>
  <c r="BZ26" i="1"/>
  <c r="BZ27" i="1"/>
  <c r="DB27" i="1" s="1"/>
  <c r="BZ28" i="1"/>
  <c r="BZ29" i="1"/>
  <c r="BZ30" i="1"/>
  <c r="BZ31" i="1"/>
  <c r="BZ32" i="1"/>
  <c r="BZ33" i="1"/>
  <c r="BZ34" i="1"/>
  <c r="BZ35" i="1"/>
  <c r="DB35" i="1" s="1"/>
  <c r="BZ36" i="1"/>
  <c r="BZ37" i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BZ50" i="1"/>
  <c r="BZ51" i="1"/>
  <c r="DB51" i="1" s="1"/>
  <c r="BZ52" i="1"/>
  <c r="BZ53" i="1"/>
  <c r="BZ54" i="1"/>
  <c r="BZ55" i="1"/>
  <c r="BZ56" i="1"/>
  <c r="BZ57" i="1"/>
  <c r="BZ58" i="1"/>
  <c r="BZ59" i="1"/>
  <c r="DB59" i="1" s="1"/>
  <c r="BZ60" i="1"/>
  <c r="BZ61" i="1"/>
  <c r="BU8" i="1"/>
  <c r="BU9" i="1"/>
  <c r="BU10" i="1"/>
  <c r="BU11" i="1"/>
  <c r="BU12" i="1"/>
  <c r="BU14" i="1"/>
  <c r="BU15" i="1"/>
  <c r="BU16" i="1"/>
  <c r="BU17" i="1"/>
  <c r="BU18" i="1"/>
  <c r="BU19" i="1"/>
  <c r="BU20" i="1"/>
  <c r="BU21" i="1"/>
  <c r="CW21" i="1" s="1"/>
  <c r="BU22" i="1"/>
  <c r="BU23" i="1"/>
  <c r="BU24" i="1"/>
  <c r="BU25" i="1"/>
  <c r="BU26" i="1"/>
  <c r="BU27" i="1"/>
  <c r="BU28" i="1"/>
  <c r="BU29" i="1"/>
  <c r="CW29" i="1" s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P8" i="1"/>
  <c r="BP9" i="1"/>
  <c r="BP10" i="1"/>
  <c r="BP11" i="1"/>
  <c r="BP12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G8" i="1"/>
  <c r="BG9" i="1"/>
  <c r="BG10" i="1"/>
  <c r="BG11" i="1"/>
  <c r="BG12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AX8" i="1"/>
  <c r="AX9" i="1"/>
  <c r="AX10" i="1"/>
  <c r="AX11" i="1"/>
  <c r="AX12" i="1"/>
  <c r="DB12" i="1" s="1"/>
  <c r="AX14" i="1"/>
  <c r="AX15" i="1"/>
  <c r="AX16" i="1"/>
  <c r="AX17" i="1"/>
  <c r="AX18" i="1"/>
  <c r="AX19" i="1"/>
  <c r="AX20" i="1"/>
  <c r="DB20" i="1" s="1"/>
  <c r="AX21" i="1"/>
  <c r="AX22" i="1"/>
  <c r="AX23" i="1"/>
  <c r="AX24" i="1"/>
  <c r="AX25" i="1"/>
  <c r="AX26" i="1"/>
  <c r="AX27" i="1"/>
  <c r="AX28" i="1"/>
  <c r="DB28" i="1" s="1"/>
  <c r="AX29" i="1"/>
  <c r="AX30" i="1"/>
  <c r="AX31" i="1"/>
  <c r="AX32" i="1"/>
  <c r="AX33" i="1"/>
  <c r="AX34" i="1"/>
  <c r="AX35" i="1"/>
  <c r="AX36" i="1"/>
  <c r="DB36" i="1" s="1"/>
  <c r="AX37" i="1"/>
  <c r="AX38" i="1"/>
  <c r="AX39" i="1"/>
  <c r="AX40" i="1"/>
  <c r="AX41" i="1"/>
  <c r="AX42" i="1"/>
  <c r="AX43" i="1"/>
  <c r="AX44" i="1"/>
  <c r="DB44" i="1" s="1"/>
  <c r="AX45" i="1"/>
  <c r="AX46" i="1"/>
  <c r="AX47" i="1"/>
  <c r="AX48" i="1"/>
  <c r="AX49" i="1"/>
  <c r="AX50" i="1"/>
  <c r="AX51" i="1"/>
  <c r="AX52" i="1"/>
  <c r="DB52" i="1" s="1"/>
  <c r="AX53" i="1"/>
  <c r="AX54" i="1"/>
  <c r="AX55" i="1"/>
  <c r="AX56" i="1"/>
  <c r="AX57" i="1"/>
  <c r="AX58" i="1"/>
  <c r="AX59" i="1"/>
  <c r="AX60" i="1"/>
  <c r="DB60" i="1" s="1"/>
  <c r="AX61" i="1"/>
  <c r="AS8" i="1"/>
  <c r="AS9" i="1"/>
  <c r="AS10" i="1"/>
  <c r="AS11" i="1"/>
  <c r="AS12" i="1"/>
  <c r="AS14" i="1"/>
  <c r="CW14" i="1" s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AS28" i="1"/>
  <c r="AS29" i="1"/>
  <c r="AS30" i="1"/>
  <c r="CW30" i="1" s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F8" i="1"/>
  <c r="CJ8" i="1" s="1"/>
  <c r="AF9" i="1"/>
  <c r="CJ9" i="1" s="1"/>
  <c r="AF10" i="1"/>
  <c r="CJ10" i="1" s="1"/>
  <c r="AF11" i="1"/>
  <c r="CJ11" i="1" s="1"/>
  <c r="AF12" i="1"/>
  <c r="CJ12" i="1" s="1"/>
  <c r="AF14" i="1"/>
  <c r="CJ14" i="1" s="1"/>
  <c r="AF15" i="1"/>
  <c r="CJ15" i="1" s="1"/>
  <c r="AF16" i="1"/>
  <c r="CJ16" i="1" s="1"/>
  <c r="AF17" i="1"/>
  <c r="CJ17" i="1" s="1"/>
  <c r="AF18" i="1"/>
  <c r="CJ18" i="1" s="1"/>
  <c r="AF19" i="1"/>
  <c r="CJ19" i="1" s="1"/>
  <c r="AF20" i="1"/>
  <c r="CJ20" i="1" s="1"/>
  <c r="AF21" i="1"/>
  <c r="CJ21" i="1" s="1"/>
  <c r="AF22" i="1"/>
  <c r="CJ22" i="1" s="1"/>
  <c r="AF23" i="1"/>
  <c r="CJ23" i="1" s="1"/>
  <c r="AF24" i="1"/>
  <c r="CJ24" i="1" s="1"/>
  <c r="AF25" i="1"/>
  <c r="CJ25" i="1" s="1"/>
  <c r="AF26" i="1"/>
  <c r="CJ26" i="1" s="1"/>
  <c r="AF27" i="1"/>
  <c r="CJ27" i="1" s="1"/>
  <c r="AF28" i="1"/>
  <c r="CJ28" i="1" s="1"/>
  <c r="AF29" i="1"/>
  <c r="CJ29" i="1" s="1"/>
  <c r="AF30" i="1"/>
  <c r="CJ30" i="1" s="1"/>
  <c r="AF31" i="1"/>
  <c r="CJ31" i="1" s="1"/>
  <c r="AF32" i="1"/>
  <c r="CJ32" i="1" s="1"/>
  <c r="AF33" i="1"/>
  <c r="CJ33" i="1" s="1"/>
  <c r="AF34" i="1"/>
  <c r="CJ34" i="1" s="1"/>
  <c r="AF35" i="1"/>
  <c r="CJ35" i="1" s="1"/>
  <c r="AF36" i="1"/>
  <c r="CJ36" i="1" s="1"/>
  <c r="AF37" i="1"/>
  <c r="CJ37" i="1" s="1"/>
  <c r="AF38" i="1"/>
  <c r="CJ38" i="1" s="1"/>
  <c r="AF39" i="1"/>
  <c r="CJ39" i="1" s="1"/>
  <c r="AF40" i="1"/>
  <c r="CJ40" i="1" s="1"/>
  <c r="AF41" i="1"/>
  <c r="CJ41" i="1" s="1"/>
  <c r="AF42" i="1"/>
  <c r="CJ42" i="1" s="1"/>
  <c r="AF43" i="1"/>
  <c r="CJ43" i="1" s="1"/>
  <c r="AF44" i="1"/>
  <c r="CJ44" i="1" s="1"/>
  <c r="AF45" i="1"/>
  <c r="CJ45" i="1" s="1"/>
  <c r="AF46" i="1"/>
  <c r="CJ46" i="1" s="1"/>
  <c r="AF47" i="1"/>
  <c r="CJ47" i="1" s="1"/>
  <c r="AF48" i="1"/>
  <c r="CJ48" i="1" s="1"/>
  <c r="AF49" i="1"/>
  <c r="CJ49" i="1" s="1"/>
  <c r="AF50" i="1"/>
  <c r="CJ50" i="1" s="1"/>
  <c r="AF51" i="1"/>
  <c r="CJ51" i="1" s="1"/>
  <c r="AF52" i="1"/>
  <c r="CJ52" i="1" s="1"/>
  <c r="AF53" i="1"/>
  <c r="CJ53" i="1" s="1"/>
  <c r="AF54" i="1"/>
  <c r="CJ54" i="1" s="1"/>
  <c r="AF55" i="1"/>
  <c r="CJ55" i="1" s="1"/>
  <c r="AF56" i="1"/>
  <c r="CJ56" i="1" s="1"/>
  <c r="AF57" i="1"/>
  <c r="CJ57" i="1" s="1"/>
  <c r="AF58" i="1"/>
  <c r="CJ58" i="1" s="1"/>
  <c r="AF59" i="1"/>
  <c r="CJ59" i="1" s="1"/>
  <c r="AF60" i="1"/>
  <c r="CJ60" i="1" s="1"/>
  <c r="AF61" i="1"/>
  <c r="CJ61" i="1" s="1"/>
  <c r="CR58" i="1" l="1"/>
  <c r="CR54" i="1"/>
  <c r="CR50" i="1"/>
  <c r="CR46" i="1"/>
  <c r="CR42" i="1"/>
  <c r="CR38" i="1"/>
  <c r="CR34" i="1"/>
  <c r="CR30" i="1"/>
  <c r="CR26" i="1"/>
  <c r="CR22" i="1"/>
  <c r="CR18" i="1"/>
  <c r="CR14" i="1"/>
  <c r="CR10" i="1"/>
  <c r="CW60" i="1"/>
  <c r="CW56" i="1"/>
  <c r="CW52" i="1"/>
  <c r="CW48" i="1"/>
  <c r="CW44" i="1"/>
  <c r="CW40" i="1"/>
  <c r="CW36" i="1"/>
  <c r="CR61" i="1"/>
  <c r="CR57" i="1"/>
  <c r="CR53" i="1"/>
  <c r="CR49" i="1"/>
  <c r="CR45" i="1"/>
  <c r="CR41" i="1"/>
  <c r="CR37" i="1"/>
  <c r="CR33" i="1"/>
  <c r="CR29" i="1"/>
  <c r="CR25" i="1"/>
  <c r="CR21" i="1"/>
  <c r="CR17" i="1"/>
  <c r="CR9" i="1"/>
  <c r="CW59" i="1"/>
  <c r="CW55" i="1"/>
  <c r="CW51" i="1"/>
  <c r="CW47" i="1"/>
  <c r="CW43" i="1"/>
  <c r="CW39" i="1"/>
  <c r="CW35" i="1"/>
  <c r="CR60" i="1"/>
  <c r="CR56" i="1"/>
  <c r="CR52" i="1"/>
  <c r="CR48" i="1"/>
  <c r="CR44" i="1"/>
  <c r="CR40" i="1"/>
  <c r="CR36" i="1"/>
  <c r="CR32" i="1"/>
  <c r="CR28" i="1"/>
  <c r="CR24" i="1"/>
  <c r="CR20" i="1"/>
  <c r="CR16" i="1"/>
  <c r="CR12" i="1"/>
  <c r="CR8" i="1"/>
  <c r="CW58" i="1"/>
  <c r="CW54" i="1"/>
  <c r="CW50" i="1"/>
  <c r="CW46" i="1"/>
  <c r="CW42" i="1"/>
  <c r="CW38" i="1"/>
  <c r="CW34" i="1"/>
  <c r="CW26" i="1"/>
  <c r="CW18" i="1"/>
  <c r="CW10" i="1"/>
  <c r="DB56" i="1"/>
  <c r="DB48" i="1"/>
  <c r="DB40" i="1"/>
  <c r="DB32" i="1"/>
  <c r="DB24" i="1"/>
  <c r="DB16" i="1"/>
  <c r="DB8" i="1"/>
  <c r="CR59" i="1"/>
  <c r="CR55" i="1"/>
  <c r="CR51" i="1"/>
  <c r="CR47" i="1"/>
  <c r="CR43" i="1"/>
  <c r="CR39" i="1"/>
  <c r="CR35" i="1"/>
  <c r="CR31" i="1"/>
  <c r="CR27" i="1"/>
  <c r="CR23" i="1"/>
  <c r="CR19" i="1"/>
  <c r="CR15" i="1"/>
  <c r="CR11" i="1"/>
  <c r="CW61" i="1"/>
  <c r="CW57" i="1"/>
  <c r="CW53" i="1"/>
  <c r="CW49" i="1"/>
  <c r="CW45" i="1"/>
  <c r="CW41" i="1"/>
  <c r="CW37" i="1"/>
  <c r="CW33" i="1"/>
  <c r="CW25" i="1"/>
  <c r="CW17" i="1"/>
  <c r="CW9" i="1"/>
  <c r="DB55" i="1"/>
  <c r="DB47" i="1"/>
  <c r="DB39" i="1"/>
  <c r="DB31" i="1"/>
  <c r="DB23" i="1"/>
  <c r="DB15" i="1"/>
  <c r="BG73" i="4"/>
  <c r="BG58" i="4"/>
  <c r="BI56" i="4"/>
  <c r="BI64" i="4"/>
  <c r="BQ76" i="4"/>
  <c r="BG69" i="4"/>
  <c r="BG37" i="4"/>
  <c r="BG9" i="4"/>
  <c r="AN54" i="4"/>
  <c r="BG54" i="4" s="1"/>
  <c r="AN38" i="4"/>
  <c r="BG38" i="4" s="1"/>
  <c r="AN22" i="4"/>
  <c r="BG22" i="4" s="1"/>
  <c r="D66" i="4"/>
  <c r="BH66" i="4" s="1"/>
  <c r="BI58" i="4"/>
  <c r="L57" i="4"/>
  <c r="BQ38" i="4"/>
  <c r="BQ30" i="4"/>
  <c r="L13" i="4"/>
  <c r="BI54" i="4"/>
  <c r="BQ77" i="4"/>
  <c r="BQ22" i="4"/>
  <c r="BV79" i="4"/>
  <c r="BV71" i="4"/>
  <c r="BV63" i="4"/>
  <c r="BV55" i="4"/>
  <c r="BV47" i="4"/>
  <c r="BV39" i="4"/>
  <c r="BV23" i="4"/>
  <c r="BV15" i="4"/>
  <c r="V72" i="3"/>
  <c r="D62" i="3"/>
  <c r="V62" i="3" s="1"/>
  <c r="V42" i="3"/>
  <c r="W47" i="3"/>
  <c r="V71" i="3"/>
  <c r="V47" i="3"/>
  <c r="V56" i="3"/>
  <c r="V48" i="3"/>
  <c r="V29" i="3"/>
  <c r="D78" i="3"/>
  <c r="V78" i="3" s="1"/>
  <c r="V64" i="3"/>
  <c r="V58" i="3"/>
  <c r="W54" i="3"/>
  <c r="W30" i="3"/>
  <c r="D14" i="3"/>
  <c r="V14" i="3" s="1"/>
  <c r="V69" i="3"/>
  <c r="V45" i="3"/>
  <c r="W79" i="3"/>
  <c r="V80" i="3"/>
  <c r="V74" i="3"/>
  <c r="W70" i="3"/>
  <c r="V67" i="3"/>
  <c r="V63" i="3"/>
  <c r="W46" i="3"/>
  <c r="V40" i="3"/>
  <c r="D30" i="3"/>
  <c r="V30" i="3" s="1"/>
  <c r="V61" i="3"/>
  <c r="W67" i="3"/>
  <c r="V32" i="3"/>
  <c r="V26" i="3"/>
  <c r="CW31" i="1"/>
  <c r="CW15" i="1"/>
  <c r="DB53" i="1"/>
  <c r="DB41" i="1"/>
  <c r="DB25" i="1"/>
  <c r="DB9" i="1"/>
  <c r="W16" i="3"/>
  <c r="D16" i="3"/>
  <c r="V16" i="3" s="1"/>
  <c r="D72" i="4"/>
  <c r="BI72" i="4"/>
  <c r="BI40" i="4"/>
  <c r="D40" i="4"/>
  <c r="BV58" i="4"/>
  <c r="L58" i="4"/>
  <c r="BP58" i="4" s="1"/>
  <c r="BV26" i="4"/>
  <c r="L26" i="4"/>
  <c r="AE26" i="4" s="1"/>
  <c r="CW32" i="1"/>
  <c r="CW28" i="1"/>
  <c r="CW24" i="1"/>
  <c r="CW20" i="1"/>
  <c r="CW16" i="1"/>
  <c r="CW12" i="1"/>
  <c r="CW8" i="1"/>
  <c r="DB58" i="1"/>
  <c r="DB54" i="1"/>
  <c r="DB50" i="1"/>
  <c r="DB46" i="1"/>
  <c r="DB42" i="1"/>
  <c r="DB38" i="1"/>
  <c r="DB34" i="1"/>
  <c r="DB30" i="1"/>
  <c r="DB26" i="1"/>
  <c r="DB22" i="1"/>
  <c r="DB18" i="1"/>
  <c r="DB14" i="1"/>
  <c r="DB10" i="1"/>
  <c r="D65" i="3"/>
  <c r="V65" i="3" s="1"/>
  <c r="W65" i="3"/>
  <c r="D49" i="3"/>
  <c r="V49" i="3" s="1"/>
  <c r="W49" i="3"/>
  <c r="D33" i="3"/>
  <c r="V33" i="3" s="1"/>
  <c r="W33" i="3"/>
  <c r="D17" i="3"/>
  <c r="V17" i="3" s="1"/>
  <c r="W17" i="3"/>
  <c r="W75" i="3"/>
  <c r="W71" i="3"/>
  <c r="W59" i="3"/>
  <c r="W55" i="3"/>
  <c r="W51" i="3"/>
  <c r="W43" i="3"/>
  <c r="W39" i="3"/>
  <c r="W35" i="3"/>
  <c r="W31" i="3"/>
  <c r="W27" i="3"/>
  <c r="W15" i="3"/>
  <c r="BH76" i="4"/>
  <c r="BI62" i="4"/>
  <c r="D62" i="4"/>
  <c r="BI30" i="4"/>
  <c r="D30" i="4"/>
  <c r="BQ63" i="4"/>
  <c r="BQ53" i="4"/>
  <c r="L53" i="4"/>
  <c r="BQ17" i="4"/>
  <c r="L17" i="4"/>
  <c r="L70" i="4"/>
  <c r="BP70" i="4" s="1"/>
  <c r="L30" i="4"/>
  <c r="L75" i="4"/>
  <c r="BV75" i="4"/>
  <c r="L67" i="4"/>
  <c r="BV67" i="4"/>
  <c r="L59" i="4"/>
  <c r="BV59" i="4"/>
  <c r="L51" i="4"/>
  <c r="BV51" i="4"/>
  <c r="L43" i="4"/>
  <c r="BV43" i="4"/>
  <c r="L35" i="4"/>
  <c r="BV35" i="4"/>
  <c r="BV31" i="4"/>
  <c r="L31" i="4"/>
  <c r="L27" i="4"/>
  <c r="BV27" i="4"/>
  <c r="L19" i="4"/>
  <c r="BV19" i="4"/>
  <c r="L11" i="4"/>
  <c r="BV11" i="4"/>
  <c r="L63" i="4"/>
  <c r="CW27" i="1"/>
  <c r="DB37" i="1"/>
  <c r="CW23" i="1"/>
  <c r="CW11" i="1"/>
  <c r="DB57" i="1"/>
  <c r="DB45" i="1"/>
  <c r="DB29" i="1"/>
  <c r="DB17" i="1"/>
  <c r="W12" i="3"/>
  <c r="D75" i="4"/>
  <c r="BI75" i="4"/>
  <c r="BI36" i="4"/>
  <c r="D36" i="4"/>
  <c r="D11" i="4"/>
  <c r="BI11" i="4"/>
  <c r="BV42" i="4"/>
  <c r="L42" i="4"/>
  <c r="AE42" i="4" s="1"/>
  <c r="D73" i="3"/>
  <c r="V73" i="3" s="1"/>
  <c r="W73" i="3"/>
  <c r="D70" i="3"/>
  <c r="V70" i="3" s="1"/>
  <c r="D57" i="3"/>
  <c r="V57" i="3" s="1"/>
  <c r="W57" i="3"/>
  <c r="D54" i="3"/>
  <c r="V54" i="3" s="1"/>
  <c r="D41" i="3"/>
  <c r="V41" i="3" s="1"/>
  <c r="W41" i="3"/>
  <c r="D38" i="3"/>
  <c r="V38" i="3" s="1"/>
  <c r="D25" i="3"/>
  <c r="V25" i="3" s="1"/>
  <c r="W25" i="3"/>
  <c r="D22" i="3"/>
  <c r="V22" i="3" s="1"/>
  <c r="D19" i="3"/>
  <c r="V19" i="3" s="1"/>
  <c r="W19" i="3"/>
  <c r="D11" i="3"/>
  <c r="V11" i="3" s="1"/>
  <c r="W11" i="3"/>
  <c r="D8" i="3"/>
  <c r="V8" i="3" s="1"/>
  <c r="W23" i="3"/>
  <c r="BH78" i="4"/>
  <c r="D71" i="4"/>
  <c r="BI71" i="4"/>
  <c r="BH58" i="4"/>
  <c r="AE58" i="4"/>
  <c r="CI58" i="4" s="1"/>
  <c r="D49" i="4"/>
  <c r="BI49" i="4"/>
  <c r="BH46" i="4"/>
  <c r="D39" i="4"/>
  <c r="BI39" i="4"/>
  <c r="BH26" i="4"/>
  <c r="BH20" i="4"/>
  <c r="D17" i="4"/>
  <c r="BI17" i="4"/>
  <c r="BH14" i="4"/>
  <c r="BQ73" i="4"/>
  <c r="L73" i="4"/>
  <c r="BP73" i="4" s="1"/>
  <c r="L37" i="4"/>
  <c r="BP37" i="4" s="1"/>
  <c r="BQ33" i="4"/>
  <c r="L33" i="4"/>
  <c r="L54" i="4"/>
  <c r="BP54" i="4" s="1"/>
  <c r="L14" i="4"/>
  <c r="BG62" i="4"/>
  <c r="CW19" i="1"/>
  <c r="DB61" i="1"/>
  <c r="DB49" i="1"/>
  <c r="DB33" i="1"/>
  <c r="DB21" i="1"/>
  <c r="BI68" i="4"/>
  <c r="D68" i="4"/>
  <c r="D43" i="4"/>
  <c r="BI43" i="4"/>
  <c r="BI8" i="4"/>
  <c r="D8" i="4"/>
  <c r="BQ34" i="4"/>
  <c r="L34" i="4"/>
  <c r="L9" i="4"/>
  <c r="BP9" i="4" s="1"/>
  <c r="BQ9" i="4"/>
  <c r="BV10" i="4"/>
  <c r="L10" i="4"/>
  <c r="V66" i="3"/>
  <c r="V50" i="3"/>
  <c r="V34" i="3"/>
  <c r="W24" i="3"/>
  <c r="D24" i="3"/>
  <c r="V24" i="3" s="1"/>
  <c r="W18" i="3"/>
  <c r="W10" i="3"/>
  <c r="D10" i="3"/>
  <c r="V10" i="3" s="1"/>
  <c r="V12" i="3"/>
  <c r="W80" i="3"/>
  <c r="W76" i="3"/>
  <c r="W72" i="3"/>
  <c r="W68" i="3"/>
  <c r="W64" i="3"/>
  <c r="W60" i="3"/>
  <c r="W56" i="3"/>
  <c r="W52" i="3"/>
  <c r="W48" i="3"/>
  <c r="W44" i="3"/>
  <c r="W40" i="3"/>
  <c r="W36" i="3"/>
  <c r="W32" i="3"/>
  <c r="W28" i="3"/>
  <c r="W20" i="3"/>
  <c r="BH80" i="4"/>
  <c r="D63" i="4"/>
  <c r="BI63" i="4"/>
  <c r="D60" i="4"/>
  <c r="D57" i="4"/>
  <c r="BI57" i="4"/>
  <c r="D54" i="4"/>
  <c r="D51" i="4"/>
  <c r="BI51" i="4"/>
  <c r="BI48" i="4"/>
  <c r="D48" i="4"/>
  <c r="D31" i="4"/>
  <c r="BI31" i="4"/>
  <c r="D28" i="4"/>
  <c r="D25" i="4"/>
  <c r="BI25" i="4"/>
  <c r="D22" i="4"/>
  <c r="D19" i="4"/>
  <c r="BI19" i="4"/>
  <c r="BI16" i="4"/>
  <c r="D16" i="4"/>
  <c r="BQ50" i="4"/>
  <c r="L50" i="4"/>
  <c r="BQ46" i="4"/>
  <c r="L46" i="4"/>
  <c r="AE46" i="4" s="1"/>
  <c r="L74" i="4"/>
  <c r="AE74" i="4" s="1"/>
  <c r="L38" i="4"/>
  <c r="BP38" i="4" s="1"/>
  <c r="L71" i="4"/>
  <c r="CA71" i="4"/>
  <c r="L47" i="4"/>
  <c r="CA47" i="4"/>
  <c r="L23" i="4"/>
  <c r="CA23" i="4"/>
  <c r="AF64" i="4"/>
  <c r="BH64" i="4" s="1"/>
  <c r="AF52" i="4"/>
  <c r="BH52" i="4" s="1"/>
  <c r="BI52" i="4"/>
  <c r="BG41" i="4"/>
  <c r="AN34" i="4"/>
  <c r="BG34" i="4" s="1"/>
  <c r="AN18" i="4"/>
  <c r="BG18" i="4" s="1"/>
  <c r="BI80" i="4"/>
  <c r="D21" i="3"/>
  <c r="V21" i="3" s="1"/>
  <c r="W21" i="3"/>
  <c r="D13" i="3"/>
  <c r="V13" i="3" s="1"/>
  <c r="W13" i="3"/>
  <c r="W74" i="3"/>
  <c r="W66" i="3"/>
  <c r="W58" i="3"/>
  <c r="W50" i="3"/>
  <c r="W42" i="3"/>
  <c r="W34" i="3"/>
  <c r="W26" i="3"/>
  <c r="D79" i="4"/>
  <c r="BI79" i="4"/>
  <c r="D65" i="4"/>
  <c r="BI65" i="4"/>
  <c r="D59" i="4"/>
  <c r="BI59" i="4"/>
  <c r="BH56" i="4"/>
  <c r="D47" i="4"/>
  <c r="BI47" i="4"/>
  <c r="D33" i="4"/>
  <c r="BI33" i="4"/>
  <c r="D27" i="4"/>
  <c r="BI27" i="4"/>
  <c r="BI24" i="4"/>
  <c r="D24" i="4"/>
  <c r="D15" i="4"/>
  <c r="BI15" i="4"/>
  <c r="BQ69" i="4"/>
  <c r="BQ66" i="4"/>
  <c r="BQ62" i="4"/>
  <c r="L62" i="4"/>
  <c r="BP62" i="4" s="1"/>
  <c r="BQ59" i="4"/>
  <c r="BQ49" i="4"/>
  <c r="L49" i="4"/>
  <c r="BQ12" i="4"/>
  <c r="BQ8" i="4"/>
  <c r="L66" i="4"/>
  <c r="BP66" i="4" s="1"/>
  <c r="BV77" i="4"/>
  <c r="BV73" i="4"/>
  <c r="BV69" i="4"/>
  <c r="BV65" i="4"/>
  <c r="BV61" i="4"/>
  <c r="BV57" i="4"/>
  <c r="BV53" i="4"/>
  <c r="BV49" i="4"/>
  <c r="BV45" i="4"/>
  <c r="BV41" i="4"/>
  <c r="BV37" i="4"/>
  <c r="BV33" i="4"/>
  <c r="BV29" i="4"/>
  <c r="BV25" i="4"/>
  <c r="BV21" i="4"/>
  <c r="BV17" i="4"/>
  <c r="BV13" i="4"/>
  <c r="BV9" i="4"/>
  <c r="AN57" i="4"/>
  <c r="BG57" i="4" s="1"/>
  <c r="AN25" i="4"/>
  <c r="BG25" i="4" s="1"/>
  <c r="D18" i="3"/>
  <c r="V18" i="3" s="1"/>
  <c r="D9" i="3"/>
  <c r="V9" i="3" s="1"/>
  <c r="W9" i="3"/>
  <c r="W77" i="3"/>
  <c r="W69" i="3"/>
  <c r="W61" i="3"/>
  <c r="W53" i="3"/>
  <c r="W45" i="3"/>
  <c r="W37" i="3"/>
  <c r="W29" i="3"/>
  <c r="BI78" i="4"/>
  <c r="D73" i="4"/>
  <c r="BI73" i="4"/>
  <c r="D70" i="4"/>
  <c r="D67" i="4"/>
  <c r="BI67" i="4"/>
  <c r="D55" i="4"/>
  <c r="BI55" i="4"/>
  <c r="BI46" i="4"/>
  <c r="D44" i="4"/>
  <c r="D41" i="4"/>
  <c r="BI41" i="4"/>
  <c r="D38" i="4"/>
  <c r="D35" i="4"/>
  <c r="BI35" i="4"/>
  <c r="BI32" i="4"/>
  <c r="D32" i="4"/>
  <c r="D23" i="4"/>
  <c r="BI23" i="4"/>
  <c r="BI20" i="4"/>
  <c r="BI14" i="4"/>
  <c r="D12" i="4"/>
  <c r="D9" i="4"/>
  <c r="BI9" i="4"/>
  <c r="BQ78" i="4"/>
  <c r="L78" i="4"/>
  <c r="L69" i="4"/>
  <c r="BP69" i="4" s="1"/>
  <c r="BQ65" i="4"/>
  <c r="L65" i="4"/>
  <c r="L45" i="4"/>
  <c r="BQ41" i="4"/>
  <c r="BQ31" i="4"/>
  <c r="L25" i="4"/>
  <c r="BP25" i="4" s="1"/>
  <c r="BQ18" i="4"/>
  <c r="L18" i="4"/>
  <c r="L79" i="4"/>
  <c r="L22" i="4"/>
  <c r="AN78" i="4"/>
  <c r="BG78" i="4" s="1"/>
  <c r="AN74" i="4"/>
  <c r="BG74" i="4" s="1"/>
  <c r="AN53" i="4"/>
  <c r="BG53" i="4" s="1"/>
  <c r="AN46" i="4"/>
  <c r="BG46" i="4" s="1"/>
  <c r="AN42" i="4"/>
  <c r="BG42" i="4" s="1"/>
  <c r="AN21" i="4"/>
  <c r="BG21" i="4" s="1"/>
  <c r="AN14" i="4"/>
  <c r="BG14" i="4" s="1"/>
  <c r="AN10" i="4"/>
  <c r="BG10" i="4" s="1"/>
  <c r="AN30" i="4"/>
  <c r="BG30" i="4" s="1"/>
  <c r="AN26" i="4"/>
  <c r="BG26" i="4" s="1"/>
  <c r="D77" i="4"/>
  <c r="BI77" i="4"/>
  <c r="D69" i="4"/>
  <c r="BI69" i="4"/>
  <c r="D61" i="4"/>
  <c r="BI61" i="4"/>
  <c r="D53" i="4"/>
  <c r="BI53" i="4"/>
  <c r="D45" i="4"/>
  <c r="BI45" i="4"/>
  <c r="D37" i="4"/>
  <c r="BI37" i="4"/>
  <c r="D29" i="4"/>
  <c r="BI29" i="4"/>
  <c r="D21" i="4"/>
  <c r="BI21" i="4"/>
  <c r="D13" i="4"/>
  <c r="BI13" i="4"/>
  <c r="BQ71" i="4"/>
  <c r="BQ55" i="4"/>
  <c r="BQ42" i="4"/>
  <c r="BQ39" i="4"/>
  <c r="BQ36" i="4"/>
  <c r="BQ26" i="4"/>
  <c r="BQ23" i="4"/>
  <c r="BQ20" i="4"/>
  <c r="BQ10" i="4"/>
  <c r="BV80" i="4"/>
  <c r="BV76" i="4"/>
  <c r="BV72" i="4"/>
  <c r="BV68" i="4"/>
  <c r="BV64" i="4"/>
  <c r="BV60" i="4"/>
  <c r="BV56" i="4"/>
  <c r="BV52" i="4"/>
  <c r="BV48" i="4"/>
  <c r="BV44" i="4"/>
  <c r="BV40" i="4"/>
  <c r="BV36" i="4"/>
  <c r="BV32" i="4"/>
  <c r="BV28" i="4"/>
  <c r="BV24" i="4"/>
  <c r="BV20" i="4"/>
  <c r="BV16" i="4"/>
  <c r="BV12" i="4"/>
  <c r="BV8" i="4"/>
  <c r="L80" i="4"/>
  <c r="BP80" i="4" s="1"/>
  <c r="L72" i="4"/>
  <c r="L64" i="4"/>
  <c r="L56" i="4"/>
  <c r="L48" i="4"/>
  <c r="CA48" i="4"/>
  <c r="L40" i="4"/>
  <c r="CA40" i="4"/>
  <c r="L32" i="4"/>
  <c r="CA32" i="4"/>
  <c r="L24" i="4"/>
  <c r="CA24" i="4"/>
  <c r="L16" i="4"/>
  <c r="BP16" i="4" s="1"/>
  <c r="CA16" i="4"/>
  <c r="AN77" i="4"/>
  <c r="BG77" i="4" s="1"/>
  <c r="AN61" i="4"/>
  <c r="BG61" i="4" s="1"/>
  <c r="AN45" i="4"/>
  <c r="BG45" i="4" s="1"/>
  <c r="AN29" i="4"/>
  <c r="BG29" i="4" s="1"/>
  <c r="AN13" i="4"/>
  <c r="BG13" i="4" s="1"/>
  <c r="AN68" i="4"/>
  <c r="BG68" i="4" s="1"/>
  <c r="AN52" i="4"/>
  <c r="BG52" i="4" s="1"/>
  <c r="AN65" i="4"/>
  <c r="BG65" i="4" s="1"/>
  <c r="AN49" i="4"/>
  <c r="BG49" i="4" s="1"/>
  <c r="AN33" i="4"/>
  <c r="BG33" i="4" s="1"/>
  <c r="AN17" i="4"/>
  <c r="BG17" i="4" s="1"/>
  <c r="AN36" i="4"/>
  <c r="BG36" i="4" s="1"/>
  <c r="AN20" i="4"/>
  <c r="BG20" i="4" s="1"/>
  <c r="AN71" i="4"/>
  <c r="BG71" i="4" s="1"/>
  <c r="AN55" i="4"/>
  <c r="BG55" i="4" s="1"/>
  <c r="AN39" i="4"/>
  <c r="BG39" i="4" s="1"/>
  <c r="AN23" i="4"/>
  <c r="BG23" i="4" s="1"/>
  <c r="AN80" i="4"/>
  <c r="BG80" i="4" s="1"/>
  <c r="AN76" i="4"/>
  <c r="BG76" i="4" s="1"/>
  <c r="AN72" i="4"/>
  <c r="BG72" i="4" s="1"/>
  <c r="AN64" i="4"/>
  <c r="BG64" i="4" s="1"/>
  <c r="AN60" i="4"/>
  <c r="BG60" i="4" s="1"/>
  <c r="AN56" i="4"/>
  <c r="BG56" i="4" s="1"/>
  <c r="AN48" i="4"/>
  <c r="BG48" i="4" s="1"/>
  <c r="AN44" i="4"/>
  <c r="BG44" i="4" s="1"/>
  <c r="AN40" i="4"/>
  <c r="BG40" i="4" s="1"/>
  <c r="AN32" i="4"/>
  <c r="BG32" i="4" s="1"/>
  <c r="AN28" i="4"/>
  <c r="BG28" i="4" s="1"/>
  <c r="AN24" i="4"/>
  <c r="BG24" i="4" s="1"/>
  <c r="AN16" i="4"/>
  <c r="BG16" i="4" s="1"/>
  <c r="AN12" i="4"/>
  <c r="BG12" i="4" s="1"/>
  <c r="AN8" i="4"/>
  <c r="BG8" i="4" s="1"/>
  <c r="AN79" i="4"/>
  <c r="BG79" i="4" s="1"/>
  <c r="AN63" i="4"/>
  <c r="BG63" i="4" s="1"/>
  <c r="AN47" i="4"/>
  <c r="BG47" i="4" s="1"/>
  <c r="AN31" i="4"/>
  <c r="BG31" i="4" s="1"/>
  <c r="AN15" i="4"/>
  <c r="BG15" i="4" s="1"/>
  <c r="AN75" i="4"/>
  <c r="BG75" i="4" s="1"/>
  <c r="AN67" i="4"/>
  <c r="BG67" i="4" s="1"/>
  <c r="AN59" i="4"/>
  <c r="BG59" i="4" s="1"/>
  <c r="AN51" i="4"/>
  <c r="BG51" i="4" s="1"/>
  <c r="AN43" i="4"/>
  <c r="BG43" i="4" s="1"/>
  <c r="AN35" i="4"/>
  <c r="BG35" i="4" s="1"/>
  <c r="AN27" i="4"/>
  <c r="BG27" i="4" s="1"/>
  <c r="AN19" i="4"/>
  <c r="BG19" i="4" s="1"/>
  <c r="AN11" i="4"/>
  <c r="BG11" i="4" s="1"/>
  <c r="L76" i="4"/>
  <c r="BP76" i="4" s="1"/>
  <c r="L68" i="4"/>
  <c r="BP68" i="4" s="1"/>
  <c r="L60" i="4"/>
  <c r="L52" i="4"/>
  <c r="L44" i="4"/>
  <c r="BP44" i="4" s="1"/>
  <c r="L36" i="4"/>
  <c r="BP36" i="4" s="1"/>
  <c r="L28" i="4"/>
  <c r="L20" i="4"/>
  <c r="BP20" i="4" s="1"/>
  <c r="L12" i="4"/>
  <c r="BP12" i="4" s="1"/>
  <c r="L8" i="4"/>
  <c r="BP8" i="4" s="1"/>
  <c r="C1" i="8"/>
  <c r="B1" i="8"/>
  <c r="BP22" i="4" l="1"/>
  <c r="CI46" i="4"/>
  <c r="BP52" i="4"/>
  <c r="CI74" i="4"/>
  <c r="BP28" i="4"/>
  <c r="BP60" i="4"/>
  <c r="BP24" i="4"/>
  <c r="BP40" i="4"/>
  <c r="BP64" i="4"/>
  <c r="BH13" i="4"/>
  <c r="AE13" i="4"/>
  <c r="CI13" i="4" s="1"/>
  <c r="BH29" i="4"/>
  <c r="AE29" i="4"/>
  <c r="CI29" i="4" s="1"/>
  <c r="BH45" i="4"/>
  <c r="AE45" i="4"/>
  <c r="CI45" i="4" s="1"/>
  <c r="BH61" i="4"/>
  <c r="AE61" i="4"/>
  <c r="CI61" i="4" s="1"/>
  <c r="BH77" i="4"/>
  <c r="AE77" i="4"/>
  <c r="CI77" i="4" s="1"/>
  <c r="BP45" i="4"/>
  <c r="BP78" i="4"/>
  <c r="BH12" i="4"/>
  <c r="AE12" i="4"/>
  <c r="CI12" i="4" s="1"/>
  <c r="BH23" i="4"/>
  <c r="AE23" i="4"/>
  <c r="CI23" i="4" s="1"/>
  <c r="BH35" i="4"/>
  <c r="AE35" i="4"/>
  <c r="CI35" i="4" s="1"/>
  <c r="BH44" i="4"/>
  <c r="AE44" i="4"/>
  <c r="CI44" i="4" s="1"/>
  <c r="BP29" i="4"/>
  <c r="BH59" i="4"/>
  <c r="AE59" i="4"/>
  <c r="CI59" i="4" s="1"/>
  <c r="AE79" i="4"/>
  <c r="CI79" i="4" s="1"/>
  <c r="BH79" i="4"/>
  <c r="BP23" i="4"/>
  <c r="BP71" i="4"/>
  <c r="BH16" i="4"/>
  <c r="AE16" i="4"/>
  <c r="CI16" i="4" s="1"/>
  <c r="BH22" i="4"/>
  <c r="AE22" i="4"/>
  <c r="CI22" i="4" s="1"/>
  <c r="BH57" i="4"/>
  <c r="AE57" i="4"/>
  <c r="CI57" i="4" s="1"/>
  <c r="AE80" i="4"/>
  <c r="CI80" i="4" s="1"/>
  <c r="BH43" i="4"/>
  <c r="AE43" i="4"/>
  <c r="CI43" i="4" s="1"/>
  <c r="BP14" i="4"/>
  <c r="AE14" i="4"/>
  <c r="CI14" i="4" s="1"/>
  <c r="BH39" i="4"/>
  <c r="AE39" i="4"/>
  <c r="CI39" i="4" s="1"/>
  <c r="BH49" i="4"/>
  <c r="AE49" i="4"/>
  <c r="CI49" i="4" s="1"/>
  <c r="AE64" i="4"/>
  <c r="CI64" i="4" s="1"/>
  <c r="BP42" i="4"/>
  <c r="BH11" i="4"/>
  <c r="AE11" i="4"/>
  <c r="CI11" i="4" s="1"/>
  <c r="BH75" i="4"/>
  <c r="AE75" i="4"/>
  <c r="CI75" i="4" s="1"/>
  <c r="BP30" i="4"/>
  <c r="BP21" i="4"/>
  <c r="BP72" i="4"/>
  <c r="BP65" i="4"/>
  <c r="BH32" i="4"/>
  <c r="AE32" i="4"/>
  <c r="CI32" i="4" s="1"/>
  <c r="BH38" i="4"/>
  <c r="AE38" i="4"/>
  <c r="CI38" i="4" s="1"/>
  <c r="BH73" i="4"/>
  <c r="AE73" i="4"/>
  <c r="CI73" i="4" s="1"/>
  <c r="BP49" i="4"/>
  <c r="BH15" i="4"/>
  <c r="AE15" i="4"/>
  <c r="CI15" i="4" s="1"/>
  <c r="BH27" i="4"/>
  <c r="AE27" i="4"/>
  <c r="CI27" i="4" s="1"/>
  <c r="BH47" i="4"/>
  <c r="AE47" i="4"/>
  <c r="CI47" i="4" s="1"/>
  <c r="BP50" i="4"/>
  <c r="AE50" i="4"/>
  <c r="CI50" i="4" s="1"/>
  <c r="BH31" i="4"/>
  <c r="AE31" i="4"/>
  <c r="CI31" i="4" s="1"/>
  <c r="BH51" i="4"/>
  <c r="AE51" i="4"/>
  <c r="CI51" i="4" s="1"/>
  <c r="BH60" i="4"/>
  <c r="AE60" i="4"/>
  <c r="CI60" i="4" s="1"/>
  <c r="BH8" i="4"/>
  <c r="AE8" i="4"/>
  <c r="CI8" i="4" s="1"/>
  <c r="BH68" i="4"/>
  <c r="AE68" i="4"/>
  <c r="CI68" i="4" s="1"/>
  <c r="CI26" i="4"/>
  <c r="BH36" i="4"/>
  <c r="AE36" i="4"/>
  <c r="CI36" i="4" s="1"/>
  <c r="BP11" i="4"/>
  <c r="BP27" i="4"/>
  <c r="BP35" i="4"/>
  <c r="BP51" i="4"/>
  <c r="BP67" i="4"/>
  <c r="BP53" i="4"/>
  <c r="BH30" i="4"/>
  <c r="AE30" i="4"/>
  <c r="CI30" i="4" s="1"/>
  <c r="AE76" i="4"/>
  <c r="CI76" i="4" s="1"/>
  <c r="BP32" i="4"/>
  <c r="BP48" i="4"/>
  <c r="BH21" i="4"/>
  <c r="AE21" i="4"/>
  <c r="CI21" i="4" s="1"/>
  <c r="BH37" i="4"/>
  <c r="AE37" i="4"/>
  <c r="CI37" i="4" s="1"/>
  <c r="BH53" i="4"/>
  <c r="AE53" i="4"/>
  <c r="CI53" i="4" s="1"/>
  <c r="BH69" i="4"/>
  <c r="AE69" i="4"/>
  <c r="CI69" i="4" s="1"/>
  <c r="BP79" i="4"/>
  <c r="BH67" i="4"/>
  <c r="AE67" i="4"/>
  <c r="CI67" i="4" s="1"/>
  <c r="BH24" i="4"/>
  <c r="AE24" i="4"/>
  <c r="CI24" i="4" s="1"/>
  <c r="BH65" i="4"/>
  <c r="AE65" i="4"/>
  <c r="CI65" i="4" s="1"/>
  <c r="BP47" i="4"/>
  <c r="BP74" i="4"/>
  <c r="BH25" i="4"/>
  <c r="AE25" i="4"/>
  <c r="CI25" i="4" s="1"/>
  <c r="BH48" i="4"/>
  <c r="AE48" i="4"/>
  <c r="CI48" i="4" s="1"/>
  <c r="BH54" i="4"/>
  <c r="AE54" i="4"/>
  <c r="CI54" i="4" s="1"/>
  <c r="BP10" i="4"/>
  <c r="AE10" i="4"/>
  <c r="CI10" i="4" s="1"/>
  <c r="BP13" i="4"/>
  <c r="AE20" i="4"/>
  <c r="CI20" i="4" s="1"/>
  <c r="BP33" i="4"/>
  <c r="BH71" i="4"/>
  <c r="AE71" i="4"/>
  <c r="CI71" i="4" s="1"/>
  <c r="BP55" i="4"/>
  <c r="AE66" i="4"/>
  <c r="CI66" i="4" s="1"/>
  <c r="BP31" i="4"/>
  <c r="BP17" i="4"/>
  <c r="BP26" i="4"/>
  <c r="BP15" i="4"/>
  <c r="BH72" i="4"/>
  <c r="AE72" i="4"/>
  <c r="CI72" i="4" s="1"/>
  <c r="BP56" i="4"/>
  <c r="AE56" i="4"/>
  <c r="CI56" i="4" s="1"/>
  <c r="CI42" i="4"/>
  <c r="BP18" i="4"/>
  <c r="AE18" i="4"/>
  <c r="CI18" i="4" s="1"/>
  <c r="BH9" i="4"/>
  <c r="AE9" i="4"/>
  <c r="CI9" i="4" s="1"/>
  <c r="BH41" i="4"/>
  <c r="AE41" i="4"/>
  <c r="CI41" i="4" s="1"/>
  <c r="BH55" i="4"/>
  <c r="AE55" i="4"/>
  <c r="CI55" i="4" s="1"/>
  <c r="BH70" i="4"/>
  <c r="AE70" i="4"/>
  <c r="CI70" i="4" s="1"/>
  <c r="BH33" i="4"/>
  <c r="AE33" i="4"/>
  <c r="CI33" i="4" s="1"/>
  <c r="BP46" i="4"/>
  <c r="BP61" i="4"/>
  <c r="BH19" i="4"/>
  <c r="AE19" i="4"/>
  <c r="CI19" i="4" s="1"/>
  <c r="BH28" i="4"/>
  <c r="AE28" i="4"/>
  <c r="CI28" i="4" s="1"/>
  <c r="BH63" i="4"/>
  <c r="AE63" i="4"/>
  <c r="CI63" i="4" s="1"/>
  <c r="BP34" i="4"/>
  <c r="AE34" i="4"/>
  <c r="CI34" i="4" s="1"/>
  <c r="BP77" i="4"/>
  <c r="BH17" i="4"/>
  <c r="AE17" i="4"/>
  <c r="CI17" i="4" s="1"/>
  <c r="AE78" i="4"/>
  <c r="CI78" i="4" s="1"/>
  <c r="BP39" i="4"/>
  <c r="BP63" i="4"/>
  <c r="BP19" i="4"/>
  <c r="BP43" i="4"/>
  <c r="BP59" i="4"/>
  <c r="BP75" i="4"/>
  <c r="BP57" i="4"/>
  <c r="BH62" i="4"/>
  <c r="AE62" i="4"/>
  <c r="CI62" i="4" s="1"/>
  <c r="BH40" i="4"/>
  <c r="AE40" i="4"/>
  <c r="CI40" i="4" s="1"/>
  <c r="AE52" i="4"/>
  <c r="CI5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R7" i="3"/>
  <c r="Q7" i="3"/>
  <c r="P7" i="3"/>
  <c r="O7" i="3"/>
  <c r="L7" i="3"/>
  <c r="K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H5" i="8"/>
  <c r="AH6" i="8"/>
  <c r="AB7" i="1"/>
  <c r="AD2" i="8" l="1"/>
  <c r="AF2" i="8" s="1"/>
  <c r="AI2" i="8"/>
  <c r="E7" i="6"/>
  <c r="D7" i="6"/>
  <c r="DI7" i="2"/>
  <c r="DH7" i="2"/>
  <c r="DE7" i="2"/>
  <c r="BZ7" i="2"/>
  <c r="DD7" i="2"/>
  <c r="DA7" i="2"/>
  <c r="CZ7" i="2"/>
  <c r="BU7" i="2"/>
  <c r="CY7" i="2"/>
  <c r="CX7" i="2"/>
  <c r="CV7" i="2"/>
  <c r="CU7" i="2"/>
  <c r="BP7" i="2"/>
  <c r="CT7" i="2"/>
  <c r="CS7" i="2"/>
  <c r="CO7" i="2"/>
  <c r="CN7" i="2"/>
  <c r="CM7" i="2"/>
  <c r="BH7" i="2"/>
  <c r="CL7" i="2"/>
  <c r="AX7" i="2"/>
  <c r="DC7" i="2"/>
  <c r="AS7" i="2"/>
  <c r="AN7" i="2"/>
  <c r="AF7" i="2"/>
  <c r="AE7" i="2" s="1"/>
  <c r="CK7" i="2"/>
  <c r="AD7" i="2"/>
  <c r="AC7" i="2"/>
  <c r="AB7" i="2"/>
  <c r="AA7" i="2"/>
  <c r="Z7" i="2"/>
  <c r="Y7" i="2"/>
  <c r="N7" i="2"/>
  <c r="M7" i="2" s="1"/>
  <c r="X7" i="2"/>
  <c r="E7" i="2"/>
  <c r="D7" i="2" s="1"/>
  <c r="DF7" i="2"/>
  <c r="Y7" i="5"/>
  <c r="AL7" i="5"/>
  <c r="BE7" i="5"/>
  <c r="Q7" i="5"/>
  <c r="AD7" i="5"/>
  <c r="AW7" i="5"/>
  <c r="D7" i="5"/>
  <c r="AG7" i="5"/>
  <c r="AT7" i="5"/>
  <c r="N7" i="5"/>
  <c r="G7" i="5"/>
  <c r="E7" i="5"/>
  <c r="V7" i="5"/>
  <c r="AO7" i="5"/>
  <c r="BB7" i="5"/>
  <c r="H7" i="5"/>
  <c r="CG7" i="4"/>
  <c r="CF7" i="4"/>
  <c r="CE7" i="4"/>
  <c r="CC7" i="4"/>
  <c r="CB7" i="4"/>
  <c r="BZ7" i="4"/>
  <c r="BX7" i="4"/>
  <c r="BU7" i="4"/>
  <c r="BS7" i="4"/>
  <c r="AO7" i="4"/>
  <c r="BO7" i="4"/>
  <c r="BM7" i="4"/>
  <c r="BL7" i="4"/>
  <c r="AG7" i="4"/>
  <c r="AF7" i="4" s="1"/>
  <c r="BK7" i="4"/>
  <c r="BJ7" i="4"/>
  <c r="W7" i="4"/>
  <c r="BY7" i="4"/>
  <c r="R7" i="4"/>
  <c r="BW7" i="4"/>
  <c r="M7" i="4"/>
  <c r="BR7" i="4"/>
  <c r="AT7" i="4"/>
  <c r="E7" i="4"/>
  <c r="D7" i="4" s="1"/>
  <c r="BT7" i="4"/>
  <c r="CD7" i="4"/>
  <c r="CH7" i="4"/>
  <c r="BN7" i="4"/>
  <c r="AY7" i="4"/>
  <c r="AD7" i="3"/>
  <c r="AC7" i="3"/>
  <c r="AA7" i="3"/>
  <c r="Z7" i="3"/>
  <c r="N7" i="3"/>
  <c r="M7" i="3" s="1"/>
  <c r="Y7" i="3"/>
  <c r="X7" i="3"/>
  <c r="DI7" i="1"/>
  <c r="DH7" i="1"/>
  <c r="DG7" i="1"/>
  <c r="DF7" i="1"/>
  <c r="DD7" i="1"/>
  <c r="DC7" i="1"/>
  <c r="CY7" i="1"/>
  <c r="BU7" i="1"/>
  <c r="CV7" i="1"/>
  <c r="CU7" i="1"/>
  <c r="CT7" i="1"/>
  <c r="BP7" i="1"/>
  <c r="CS7" i="1"/>
  <c r="CN7" i="1"/>
  <c r="CM7" i="1"/>
  <c r="CL7" i="1"/>
  <c r="BH7" i="1"/>
  <c r="BG7" i="1" s="1"/>
  <c r="CK7" i="1"/>
  <c r="DE7" i="1"/>
  <c r="CZ7" i="1"/>
  <c r="AS7" i="1"/>
  <c r="CX7" i="1"/>
  <c r="CO7" i="1"/>
  <c r="AD7" i="1"/>
  <c r="AC7" i="1"/>
  <c r="Z7" i="1"/>
  <c r="Y7" i="1"/>
  <c r="N7" i="1"/>
  <c r="M7" i="1" s="1"/>
  <c r="AA7" i="1"/>
  <c r="AN7" i="1"/>
  <c r="X7" i="1"/>
  <c r="AF7" i="1"/>
  <c r="AE7" i="1" s="1"/>
  <c r="AX7" i="1"/>
  <c r="CP7" i="1"/>
  <c r="DA7" i="1"/>
  <c r="E7" i="1"/>
  <c r="D7" i="1" s="1"/>
  <c r="BZ7" i="1"/>
  <c r="DB7" i="2" l="1"/>
  <c r="BO7" i="2"/>
  <c r="CW7" i="2"/>
  <c r="CJ7" i="2"/>
  <c r="CR7" i="2"/>
  <c r="BG7" i="2"/>
  <c r="CI7" i="2" s="1"/>
  <c r="AM7" i="2"/>
  <c r="W7" i="2"/>
  <c r="V7" i="2"/>
  <c r="F7" i="5"/>
  <c r="BV7" i="4"/>
  <c r="CA7" i="4"/>
  <c r="L7" i="4"/>
  <c r="AE7" i="4" s="1"/>
  <c r="CW7" i="1"/>
  <c r="I7" i="5"/>
  <c r="AN7" i="4"/>
  <c r="BG7" i="4" s="1"/>
  <c r="BQ7" i="4"/>
  <c r="BI7" i="4"/>
  <c r="V7" i="3"/>
  <c r="W7" i="3"/>
  <c r="DB7" i="1"/>
  <c r="BO7" i="1"/>
  <c r="CH7" i="1" s="1"/>
  <c r="CR7" i="1"/>
  <c r="AM7" i="1"/>
  <c r="BF7" i="1" s="1"/>
  <c r="CI7" i="1"/>
  <c r="CJ7" i="1"/>
  <c r="W7" i="1"/>
  <c r="BH7" i="4"/>
  <c r="AF45" i="8"/>
  <c r="AF58" i="8"/>
  <c r="AF27" i="8"/>
  <c r="AF23" i="8"/>
  <c r="AF41" i="8"/>
  <c r="AF20" i="8"/>
  <c r="AF36" i="8"/>
  <c r="AF7" i="8"/>
  <c r="AF42" i="8"/>
  <c r="AF28" i="8"/>
  <c r="AF38" i="8"/>
  <c r="AF34" i="8"/>
  <c r="AF62" i="8"/>
  <c r="AF29" i="8"/>
  <c r="AF19" i="8"/>
  <c r="AF35" i="8"/>
  <c r="AF31" i="8"/>
  <c r="AF47" i="8"/>
  <c r="AF59" i="8"/>
  <c r="AF16" i="8"/>
  <c r="AF61" i="8"/>
  <c r="AF9" i="8"/>
  <c r="AF25" i="8"/>
  <c r="AF22" i="8"/>
  <c r="AF39" i="8"/>
  <c r="AF57" i="8"/>
  <c r="AF56" i="8"/>
  <c r="AF30" i="8"/>
  <c r="AF49" i="8"/>
  <c r="AF54" i="8"/>
  <c r="AF44" i="8"/>
  <c r="AF21" i="8"/>
  <c r="AF17" i="8"/>
  <c r="AF52" i="8"/>
  <c r="AF40" i="8"/>
  <c r="AF55" i="8"/>
  <c r="AF13" i="8"/>
  <c r="AF33" i="8"/>
  <c r="AF48" i="8"/>
  <c r="AF10" i="8"/>
  <c r="AF12" i="8"/>
  <c r="AF50" i="8"/>
  <c r="AF32" i="8"/>
  <c r="AF53" i="8"/>
  <c r="AF37" i="8"/>
  <c r="AF43" i="8"/>
  <c r="AF15" i="8"/>
  <c r="AF8" i="8"/>
  <c r="AF60" i="8"/>
  <c r="AF14" i="8"/>
  <c r="AF24" i="8"/>
  <c r="AF51" i="8"/>
  <c r="AF46" i="8"/>
  <c r="AF26" i="8"/>
  <c r="M17" i="8" l="1"/>
  <c r="L10" i="8"/>
  <c r="L21" i="8"/>
  <c r="M16" i="8"/>
  <c r="L28" i="8"/>
  <c r="E12" i="8"/>
  <c r="M18" i="8"/>
  <c r="F8" i="8"/>
  <c r="M27" i="8"/>
  <c r="M28" i="8"/>
  <c r="L9" i="8"/>
  <c r="M20" i="8"/>
  <c r="L15" i="8"/>
  <c r="M12" i="8"/>
  <c r="E9" i="8"/>
  <c r="L7" i="8"/>
  <c r="E8" i="8"/>
  <c r="L20" i="8"/>
  <c r="L23" i="8"/>
  <c r="F10" i="8"/>
  <c r="M26" i="8"/>
  <c r="L25" i="8"/>
  <c r="L18" i="8"/>
  <c r="L16" i="8"/>
  <c r="F7" i="8"/>
  <c r="L12" i="8"/>
  <c r="L27" i="8"/>
  <c r="L24" i="8"/>
  <c r="M11" i="8"/>
  <c r="L26" i="8"/>
  <c r="L11" i="8"/>
  <c r="M15" i="8"/>
  <c r="M8" i="8"/>
  <c r="M7" i="8"/>
  <c r="E10" i="8"/>
  <c r="E7" i="8"/>
  <c r="L17" i="8"/>
  <c r="M24" i="8"/>
  <c r="F9" i="8"/>
  <c r="M22" i="8"/>
  <c r="F12" i="8"/>
  <c r="L19" i="8"/>
  <c r="L31" i="8"/>
  <c r="M31" i="8"/>
  <c r="M10" i="8"/>
  <c r="M25" i="8"/>
  <c r="L22" i="8"/>
  <c r="M19" i="8"/>
  <c r="M23" i="8"/>
  <c r="E15" i="8"/>
  <c r="M21" i="8"/>
  <c r="M9" i="8"/>
  <c r="L8" i="8"/>
  <c r="F15" i="8"/>
  <c r="CQ7" i="2"/>
  <c r="CH7" i="2"/>
  <c r="BF7" i="2"/>
  <c r="CQ7" i="1"/>
  <c r="BP7" i="4"/>
  <c r="CI7" i="4"/>
  <c r="DJ7" i="1"/>
  <c r="E21" i="8" l="1"/>
  <c r="M29" i="8"/>
  <c r="M30" i="8" s="1"/>
  <c r="L29" i="8"/>
  <c r="L30" i="8" s="1"/>
  <c r="M13" i="8"/>
  <c r="M14" i="8" s="1"/>
  <c r="L13" i="8"/>
  <c r="L14" i="8" s="1"/>
  <c r="F21" i="8"/>
  <c r="DJ7" i="2"/>
  <c r="J7" i="3"/>
  <c r="S7" i="3"/>
  <c r="AF11" i="8"/>
  <c r="AF18" i="8"/>
  <c r="F11" i="8" l="1"/>
  <c r="E11" i="8"/>
  <c r="AB7" i="3"/>
  <c r="M32" i="8"/>
  <c r="M33" i="8"/>
  <c r="L32" i="8"/>
  <c r="L33" i="8"/>
  <c r="E20" i="8" l="1"/>
  <c r="E13" i="8"/>
  <c r="F20" i="8"/>
  <c r="F13" i="8"/>
  <c r="E14" i="8" l="1"/>
  <c r="E17" i="8" s="1"/>
  <c r="E16" i="8"/>
  <c r="F16" i="8"/>
  <c r="F14" i="8"/>
  <c r="F17" i="8" s="1"/>
</calcChain>
</file>

<file path=xl/sharedStrings.xml><?xml version="1.0" encoding="utf-8"?>
<sst xmlns="http://schemas.openxmlformats.org/spreadsheetml/2006/main" count="2634" uniqueCount="545">
  <si>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</si>
  <si>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</si>
  <si>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</si>
  <si>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</si>
  <si>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</si>
  <si>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</si>
  <si>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</si>
  <si>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</si>
  <si>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</si>
  <si>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</si>
  <si>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</si>
  <si>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</si>
  <si>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</si>
  <si>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</si>
  <si>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</si>
  <si>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</si>
  <si>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</si>
  <si>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</si>
  <si>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</si>
  <si>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</si>
  <si>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</si>
  <si>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</si>
  <si>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</si>
  <si>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</si>
  <si>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</si>
  <si>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</si>
  <si>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</si>
  <si>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</si>
  <si>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</si>
  <si>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</si>
  <si>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</si>
  <si>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</si>
  <si>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</si>
  <si>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</si>
  <si>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</si>
  <si>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</si>
  <si>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</si>
  <si>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</si>
  <si>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</si>
  <si>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</si>
  <si>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</si>
  <si>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</si>
  <si>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</si>
  <si>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</si>
  <si>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</si>
  <si>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</si>
  <si>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</si>
  <si>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</si>
  <si>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</si>
  <si>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</si>
  <si>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</si>
  <si>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</si>
  <si>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</si>
  <si>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</si>
  <si>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</si>
  <si>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</si>
  <si>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</si>
  <si>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</si>
  <si>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</si>
  <si>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</si>
  <si>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</si>
  <si>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</si>
  <si>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</si>
  <si>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</si>
  <si>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</si>
  <si>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</si>
  <si>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</si>
  <si>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</si>
  <si>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</si>
  <si>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</si>
  <si>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</si>
  <si>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</si>
  <si>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</si>
  <si>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</si>
  <si>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</si>
  <si>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</si>
  <si>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</si>
  <si>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</si>
  <si>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</si>
  <si>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</si>
  <si>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</si>
  <si>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</si>
  <si>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</si>
  <si>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</si>
  <si>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</si>
  <si>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</si>
  <si>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</si>
  <si>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</si>
  <si>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</si>
  <si>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</si>
  <si>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</si>
  <si>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</si>
  <si>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</si>
  <si>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</si>
  <si>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</si>
  <si>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</si>
  <si>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</si>
  <si>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</si>
  <si>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</si>
  <si>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</si>
  <si>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</si>
  <si>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</si>
  <si>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</si>
  <si>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</si>
  <si>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</si>
  <si>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</si>
  <si>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</si>
  <si>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</si>
  <si>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</si>
  <si>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</si>
  <si>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</si>
  <si>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</si>
  <si>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</si>
  <si>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</si>
  <si>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</si>
  <si>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</si>
  <si>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</si>
  <si>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</si>
  <si>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</si>
  <si>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</si>
  <si>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</si>
  <si>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</si>
  <si>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</si>
  <si>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</si>
  <si>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</si>
  <si>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</si>
  <si>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</si>
  <si>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</si>
  <si>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</si>
  <si>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</si>
  <si>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</si>
  <si>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</si>
  <si>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</si>
  <si>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</si>
  <si>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</si>
  <si>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</si>
  <si>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</si>
  <si>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</si>
  <si>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</si>
  <si>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</si>
  <si>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</si>
  <si>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</si>
  <si>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</si>
  <si>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</si>
  <si>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</si>
  <si>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</si>
  <si>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</si>
  <si>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</si>
  <si>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</si>
  <si>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</si>
  <si>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</si>
  <si>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</si>
  <si>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</si>
  <si>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</si>
  <si>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</si>
  <si>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</si>
  <si>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</si>
  <si>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</si>
  <si>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</si>
  <si>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</si>
  <si>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</si>
  <si>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</si>
  <si>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</si>
  <si>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</si>
  <si>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</si>
  <si>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</si>
  <si>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</si>
  <si>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</si>
  <si>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</si>
  <si>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</si>
  <si>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</si>
  <si>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</si>
  <si>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</si>
  <si>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</si>
  <si>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</si>
  <si>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</si>
  <si>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</si>
  <si>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</si>
  <si>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</si>
  <si>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</si>
  <si>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</si>
  <si>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</si>
  <si>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</si>
  <si>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</si>
  <si>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</si>
  <si>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</si>
  <si>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</si>
  <si>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</si>
  <si>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</si>
  <si>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</si>
  <si>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</si>
  <si>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</si>
  <si>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</si>
  <si>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</si>
  <si>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</si>
  <si>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</si>
  <si>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</si>
  <si>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</si>
  <si>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</si>
  <si>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</si>
  <si>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</si>
  <si>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</si>
  <si>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</si>
  <si>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</si>
  <si>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</si>
  <si>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</si>
  <si>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</si>
  <si>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</si>
  <si>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</si>
  <si>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</si>
  <si>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</si>
  <si>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</si>
  <si>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</si>
  <si>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</si>
  <si>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</si>
  <si>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</si>
  <si>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</si>
  <si>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</si>
  <si>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</si>
  <si>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</si>
  <si>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</si>
  <si>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</si>
  <si>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</si>
  <si>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</si>
  <si>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</si>
  <si>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</si>
  <si>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</si>
  <si>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</si>
  <si>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</si>
  <si>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</si>
  <si>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</si>
  <si>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</si>
  <si>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</si>
  <si>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</si>
  <si>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</si>
  <si>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</si>
  <si>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</si>
  <si>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</si>
  <si>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</si>
  <si>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</si>
  <si>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</si>
  <si>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</si>
  <si>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</si>
  <si>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</si>
  <si>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</si>
  <si>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</si>
  <si>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</si>
  <si>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</si>
  <si>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</si>
  <si>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</si>
  <si>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</si>
  <si>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</si>
  <si>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</si>
  <si>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</si>
  <si>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</si>
  <si>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</si>
  <si>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</si>
  <si>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</si>
  <si>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</si>
  <si>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</si>
  <si>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</si>
  <si>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</si>
  <si>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</si>
  <si>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</si>
  <si>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</si>
  <si>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</si>
  <si>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</si>
  <si>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</si>
  <si>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</si>
  <si>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</si>
  <si>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</si>
  <si>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</si>
  <si>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</si>
  <si>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</si>
  <si>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</si>
  <si>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</si>
  <si>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</si>
  <si>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</si>
  <si>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</si>
  <si>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</si>
  <si>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</si>
  <si>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</si>
  <si>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</si>
  <si>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</si>
  <si>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</si>
  <si>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</si>
  <si>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</si>
  <si>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</si>
  <si>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</si>
  <si>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</si>
  <si>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</si>
  <si>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</si>
  <si>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</si>
  <si>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</si>
  <si>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</si>
  <si>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</si>
  <si>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</si>
  <si>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</si>
  <si>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</si>
  <si>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</si>
  <si>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</si>
  <si>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</si>
  <si>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</si>
  <si>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</si>
  <si>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</si>
  <si>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</si>
  <si>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</si>
  <si>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</si>
  <si>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</si>
  <si>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</si>
  <si>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</si>
  <si>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</si>
  <si>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</si>
  <si>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</si>
  <si>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</si>
  <si>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</si>
  <si>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</si>
  <si>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23000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</si>
  <si>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</si>
  <si>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</si>
  <si>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</si>
  <si>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</si>
  <si>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</si>
  <si>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</si>
  <si>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23100</t>
  </si>
  <si>
    <t>名古屋市</t>
  </si>
  <si>
    <t>231100</t>
  </si>
  <si>
    <t>23201</t>
  </si>
  <si>
    <t>豊橋市</t>
  </si>
  <si>
    <t>231201</t>
  </si>
  <si>
    <t>23202</t>
  </si>
  <si>
    <t>岡崎市</t>
  </si>
  <si>
    <t>231202</t>
  </si>
  <si>
    <t>23203</t>
  </si>
  <si>
    <t>一宮市</t>
  </si>
  <si>
    <t>231203</t>
  </si>
  <si>
    <t>23204</t>
  </si>
  <si>
    <t>瀬戸市</t>
  </si>
  <si>
    <t>231204</t>
  </si>
  <si>
    <t>23848</t>
  </si>
  <si>
    <t>尾張東部衛生組合</t>
  </si>
  <si>
    <t>23205</t>
  </si>
  <si>
    <t>半田市</t>
  </si>
  <si>
    <t>231205</t>
  </si>
  <si>
    <t>23835</t>
  </si>
  <si>
    <t>中部知多衛生組合</t>
  </si>
  <si>
    <t>23206</t>
  </si>
  <si>
    <t>春日井市</t>
  </si>
  <si>
    <t>231206</t>
  </si>
  <si>
    <t>23207</t>
  </si>
  <si>
    <t>豊川市</t>
  </si>
  <si>
    <t>231207</t>
  </si>
  <si>
    <t>23208</t>
  </si>
  <si>
    <t>津島市</t>
  </si>
  <si>
    <t>231208</t>
  </si>
  <si>
    <t>23849</t>
  </si>
  <si>
    <t>海部地区環境事務組合</t>
  </si>
  <si>
    <t>23209</t>
  </si>
  <si>
    <t>碧南市</t>
  </si>
  <si>
    <t>231209</t>
  </si>
  <si>
    <t>23838</t>
  </si>
  <si>
    <t>衣浦衛生組合</t>
  </si>
  <si>
    <t>23210</t>
  </si>
  <si>
    <t>刈谷市</t>
  </si>
  <si>
    <t>231210</t>
  </si>
  <si>
    <t>23858</t>
  </si>
  <si>
    <t>刈谷知立環境組合</t>
  </si>
  <si>
    <t>23211</t>
  </si>
  <si>
    <t>豊田市</t>
  </si>
  <si>
    <t>231211</t>
  </si>
  <si>
    <t>23212</t>
  </si>
  <si>
    <t>安城市</t>
  </si>
  <si>
    <t>231212</t>
  </si>
  <si>
    <t>23213</t>
  </si>
  <si>
    <t>西尾市</t>
  </si>
  <si>
    <t>231213</t>
  </si>
  <si>
    <t>23214</t>
  </si>
  <si>
    <t>蒲郡市</t>
  </si>
  <si>
    <t>231214</t>
  </si>
  <si>
    <t>23842</t>
  </si>
  <si>
    <t>蒲郡市幸田町衛生組合</t>
  </si>
  <si>
    <t>23215</t>
  </si>
  <si>
    <t>犬山市</t>
  </si>
  <si>
    <t>231215</t>
  </si>
  <si>
    <t>23833</t>
  </si>
  <si>
    <t>愛北広域事務組合</t>
  </si>
  <si>
    <t>23216</t>
  </si>
  <si>
    <t>常滑市</t>
  </si>
  <si>
    <t>231216</t>
  </si>
  <si>
    <t>23841</t>
  </si>
  <si>
    <t>常滑武豊衛生組合</t>
  </si>
  <si>
    <t>23217</t>
  </si>
  <si>
    <t>江南市</t>
  </si>
  <si>
    <t>231217</t>
  </si>
  <si>
    <t>23859</t>
  </si>
  <si>
    <t>江南丹羽環境管理組合</t>
  </si>
  <si>
    <t>23219</t>
  </si>
  <si>
    <t>小牧市</t>
  </si>
  <si>
    <t>231219</t>
  </si>
  <si>
    <t>23851</t>
  </si>
  <si>
    <t>小牧岩倉衛生組合</t>
  </si>
  <si>
    <t>23220</t>
  </si>
  <si>
    <t>稲沢市</t>
  </si>
  <si>
    <t>231220</t>
  </si>
  <si>
    <t>23221</t>
  </si>
  <si>
    <t>新城市</t>
  </si>
  <si>
    <t>231221</t>
  </si>
  <si>
    <t>23222</t>
  </si>
  <si>
    <t>東海市</t>
  </si>
  <si>
    <t>231222</t>
  </si>
  <si>
    <t>23846</t>
  </si>
  <si>
    <t>西知多医療厚生組合</t>
  </si>
  <si>
    <t>23223</t>
  </si>
  <si>
    <t>大府市</t>
  </si>
  <si>
    <t>231223</t>
  </si>
  <si>
    <t>23837</t>
  </si>
  <si>
    <t>東部知多衛生組合</t>
  </si>
  <si>
    <t>23224</t>
  </si>
  <si>
    <t>知多市</t>
  </si>
  <si>
    <t>231224</t>
  </si>
  <si>
    <t>23225</t>
  </si>
  <si>
    <t>知立市</t>
  </si>
  <si>
    <t>231225</t>
  </si>
  <si>
    <t>23226</t>
  </si>
  <si>
    <t>尾張旭市</t>
  </si>
  <si>
    <t>231226</t>
  </si>
  <si>
    <t>23854</t>
  </si>
  <si>
    <t>尾張旭市長久手市衛生組合</t>
  </si>
  <si>
    <t>23227</t>
  </si>
  <si>
    <t>高浜市</t>
  </si>
  <si>
    <t>231227</t>
  </si>
  <si>
    <t>23228</t>
  </si>
  <si>
    <t>岩倉市</t>
  </si>
  <si>
    <t>231228</t>
  </si>
  <si>
    <t>23229</t>
  </si>
  <si>
    <t>豊明市</t>
  </si>
  <si>
    <t>231229</t>
  </si>
  <si>
    <t>23230</t>
  </si>
  <si>
    <t>日進市</t>
  </si>
  <si>
    <t>231230</t>
  </si>
  <si>
    <t>23887</t>
  </si>
  <si>
    <t>尾三衛生組合</t>
  </si>
  <si>
    <t>23893</t>
  </si>
  <si>
    <t>日東衛生組合</t>
  </si>
  <si>
    <t>23231</t>
  </si>
  <si>
    <t>田原市</t>
  </si>
  <si>
    <t>231231</t>
  </si>
  <si>
    <t>23232</t>
  </si>
  <si>
    <t>愛西市</t>
  </si>
  <si>
    <t>231232</t>
  </si>
  <si>
    <t>23233</t>
  </si>
  <si>
    <t>清須市</t>
  </si>
  <si>
    <t>231233</t>
  </si>
  <si>
    <t>23899</t>
  </si>
  <si>
    <t>五条広域事務組合</t>
  </si>
  <si>
    <t>23234</t>
  </si>
  <si>
    <t>北名古屋市</t>
  </si>
  <si>
    <t>231234</t>
  </si>
  <si>
    <t>23874</t>
  </si>
  <si>
    <t>北名古屋衛生組合</t>
  </si>
  <si>
    <t>23235</t>
  </si>
  <si>
    <t>弥富市</t>
  </si>
  <si>
    <t>231235</t>
  </si>
  <si>
    <t>23236</t>
  </si>
  <si>
    <t>みよし市</t>
  </si>
  <si>
    <t>231236</t>
  </si>
  <si>
    <t>23237</t>
  </si>
  <si>
    <t>あま市</t>
  </si>
  <si>
    <t>231237</t>
  </si>
  <si>
    <t>23238</t>
  </si>
  <si>
    <t>長久手市</t>
  </si>
  <si>
    <t>231238</t>
  </si>
  <si>
    <t>23302</t>
  </si>
  <si>
    <t>東郷町</t>
  </si>
  <si>
    <t>231302</t>
  </si>
  <si>
    <t>23342</t>
  </si>
  <si>
    <t>豊山町</t>
  </si>
  <si>
    <t>231342</t>
  </si>
  <si>
    <t>23361</t>
  </si>
  <si>
    <t>大口町</t>
  </si>
  <si>
    <t>231361</t>
  </si>
  <si>
    <t>23362</t>
  </si>
  <si>
    <t>扶桑町</t>
  </si>
  <si>
    <t>231362</t>
  </si>
  <si>
    <t>23424</t>
  </si>
  <si>
    <t>大治町</t>
  </si>
  <si>
    <t>231424</t>
  </si>
  <si>
    <t>23425</t>
  </si>
  <si>
    <t>蟹江町</t>
  </si>
  <si>
    <t>231425</t>
  </si>
  <si>
    <t>23427</t>
  </si>
  <si>
    <t>飛島村</t>
  </si>
  <si>
    <t>231427</t>
  </si>
  <si>
    <t>23441</t>
  </si>
  <si>
    <t>阿久比町</t>
  </si>
  <si>
    <t>231441</t>
  </si>
  <si>
    <t>23442</t>
  </si>
  <si>
    <t>東浦町</t>
  </si>
  <si>
    <t>231442</t>
  </si>
  <si>
    <t>23445</t>
  </si>
  <si>
    <t>南知多町</t>
  </si>
  <si>
    <t>231445</t>
  </si>
  <si>
    <t>23853</t>
  </si>
  <si>
    <t>知多南部衛生組合</t>
  </si>
  <si>
    <t>23446</t>
  </si>
  <si>
    <t>美浜町</t>
  </si>
  <si>
    <t>231446</t>
  </si>
  <si>
    <t>23447</t>
  </si>
  <si>
    <t>武豊町</t>
  </si>
  <si>
    <t>231447</t>
  </si>
  <si>
    <t>23501</t>
  </si>
  <si>
    <t>幸田町</t>
  </si>
  <si>
    <t>231501</t>
  </si>
  <si>
    <t>23561</t>
  </si>
  <si>
    <t>設楽町</t>
  </si>
  <si>
    <t>231561</t>
  </si>
  <si>
    <t>23869</t>
  </si>
  <si>
    <t>北設広域事務組合</t>
  </si>
  <si>
    <t>23562</t>
  </si>
  <si>
    <t>東栄町</t>
  </si>
  <si>
    <t>231562</t>
  </si>
  <si>
    <t>23563</t>
  </si>
  <si>
    <t>豊根村</t>
  </si>
  <si>
    <t>231563</t>
  </si>
  <si>
    <t>232001</t>
  </si>
  <si>
    <t>232012</t>
  </si>
  <si>
    <t>232013</t>
  </si>
  <si>
    <t>232002</t>
  </si>
  <si>
    <t>232009</t>
  </si>
  <si>
    <t>232004</t>
  </si>
  <si>
    <t>232010</t>
  </si>
  <si>
    <t>232017</t>
  </si>
  <si>
    <t>232003</t>
  </si>
  <si>
    <t>232008</t>
  </si>
  <si>
    <t>232011</t>
  </si>
  <si>
    <t>232016</t>
  </si>
  <si>
    <t>232005</t>
  </si>
  <si>
    <t>232007</t>
  </si>
  <si>
    <t>232018</t>
  </si>
  <si>
    <t>20410</t>
  </si>
  <si>
    <t>根羽村</t>
  </si>
  <si>
    <t>232019</t>
  </si>
  <si>
    <t>232015</t>
  </si>
  <si>
    <t>232014</t>
  </si>
  <si>
    <t>232006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</si>
</sst>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2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0" fontId="13" fillId="0" borderId="0" xfId="0" quotePrefix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000"/>
  <sheetViews>
    <sheetView tabSelected="1" zoomScaleNormal="100" workbookViewId="0">
      <pane xSplit="3" ySplit="6" topLeftCell="D7" activePane="bottomRight" state="frozen"/>
      <selection activeCell="I16" sqref="I16"/>
      <selection pane="topRight" activeCell="I16" sqref="I16"/>
      <selection pane="bottomLeft" activeCell="I16" sqref="I16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5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5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5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5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5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5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5" s="136" customFormat="1" ht="13.5" customHeight="1" x14ac:dyDescent="0.15">
      <c r="A7" s="138" t="s">
        <v>25</v>
      </c>
      <c r="B7" s="154" t="s">
        <v>317</v>
      </c>
      <c r="C7" s="138" t="s">
        <v>33</v>
      </c>
      <c r="D7" s="140">
        <f>SUM(E7,+L7)</f>
        <v>103592529</v>
      </c>
      <c r="E7" s="140">
        <f>SUM(F7:I7,K7)</f>
        <v>24457571</v>
      </c>
      <c r="F7" s="140">
        <f>SUM(F$8:F$1000)</f>
        <v>2883952</v>
      </c>
      <c r="G7" s="140">
        <f>SUM(G$8:G$1000)</f>
        <v>62972</v>
      </c>
      <c r="H7" s="140">
        <f>SUM(H$8:H$1000)</f>
        <v>5395500</v>
      </c>
      <c r="I7" s="140">
        <f>SUM(I$8:I$1000)</f>
        <v>9142555</v>
      </c>
      <c r="J7" s="143" t="s">
        <v>314</v>
      </c>
      <c r="K7" s="140">
        <f>SUM(K$8:K$1000)</f>
        <v>6972592</v>
      </c>
      <c r="L7" s="140">
        <f>SUM(L$8:L$1000)</f>
        <v>79134958</v>
      </c>
      <c r="M7" s="140">
        <f>SUM(N7,+U7)</f>
        <v>9876233</v>
      </c>
      <c r="N7" s="140">
        <f>SUM(O7:R7,T7)</f>
        <v>1047782</v>
      </c>
      <c r="O7" s="140">
        <f>SUM(O$8:O$1000)</f>
        <v>360634</v>
      </c>
      <c r="P7" s="140">
        <f>SUM(P$8:P$1000)</f>
        <v>13685</v>
      </c>
      <c r="Q7" s="140">
        <f>SUM(Q$8:Q$1000)</f>
        <v>20963</v>
      </c>
      <c r="R7" s="140">
        <f>SUM(R$8:R$1000)</f>
        <v>392873</v>
      </c>
      <c r="S7" s="143" t="s">
        <v>314</v>
      </c>
      <c r="T7" s="140">
        <f>SUM(T$8:T$1000)</f>
        <v>259627</v>
      </c>
      <c r="U7" s="140">
        <f>SUM(U$8:U$1000)</f>
        <v>8828451</v>
      </c>
      <c r="V7" s="140">
        <f>+SUM(D7,M7)</f>
        <v>113468762</v>
      </c>
      <c r="W7" s="140">
        <f t="shared" ref="V7:AA7" si="0">+SUM(E7,N7)</f>
        <v>25505353</v>
      </c>
      <c r="X7" s="140">
        <f t="shared" si="0"/>
        <v>3244586</v>
      </c>
      <c r="Y7" s="140">
        <f t="shared" si="0"/>
        <v>76657</v>
      </c>
      <c r="Z7" s="140">
        <f t="shared" si="0"/>
        <v>5416463</v>
      </c>
      <c r="AA7" s="140">
        <f t="shared" si="0"/>
        <v>9535428</v>
      </c>
      <c r="AB7" s="142" t="str">
        <f>IF(+SUM(J7,S7)=0,"-",+SUM(J7,S7))</f>
        <v>-</v>
      </c>
      <c r="AC7" s="140">
        <f>+SUM(K7,T7)</f>
        <v>7232219</v>
      </c>
      <c r="AD7" s="140">
        <f>+SUM(L7,U7)</f>
        <v>87963409</v>
      </c>
      <c r="AE7" s="140">
        <f>SUM(AF7,+AK7)</f>
        <v>13536163</v>
      </c>
      <c r="AF7" s="140">
        <f>SUM(AG7:AJ7)</f>
        <v>13489301</v>
      </c>
      <c r="AG7" s="140">
        <f>SUM(AG$8:AG$1000)</f>
        <v>3575</v>
      </c>
      <c r="AH7" s="140">
        <f>SUM(AH$8:AH$1000)</f>
        <v>9912341</v>
      </c>
      <c r="AI7" s="140">
        <f>SUM(AI$8:AI$1000)</f>
        <v>3551730</v>
      </c>
      <c r="AJ7" s="140">
        <f>SUM(AJ$8:AJ$1000)</f>
        <v>21655</v>
      </c>
      <c r="AK7" s="140">
        <f>SUM(AK$8:AK$1000)</f>
        <v>46862</v>
      </c>
      <c r="AL7" s="140">
        <f>SUM(AL$8:AL$1000)</f>
        <v>1003269</v>
      </c>
      <c r="AM7" s="140">
        <f>SUM(AN7,AS7,AW7,AX7,BD7)</f>
        <v>75576807</v>
      </c>
      <c r="AN7" s="140">
        <f>SUM(AO7:AR7)</f>
        <v>22283113</v>
      </c>
      <c r="AO7" s="140">
        <f>SUM(AO$8:AO$1000)</f>
        <v>7400593</v>
      </c>
      <c r="AP7" s="140">
        <f>SUM(AP$8:AP$1000)</f>
        <v>12294313</v>
      </c>
      <c r="AQ7" s="140">
        <f>SUM(AQ$8:AQ$1000)</f>
        <v>2255117</v>
      </c>
      <c r="AR7" s="140">
        <f>SUM(AR$8:AR$1000)</f>
        <v>333090</v>
      </c>
      <c r="AS7" s="140">
        <f>SUM(AT7:AV7)</f>
        <v>18189014</v>
      </c>
      <c r="AT7" s="140">
        <f>SUM(AT$8:AT$1000)</f>
        <v>4890641</v>
      </c>
      <c r="AU7" s="140">
        <f>SUM(AU$8:AU$1000)</f>
        <v>11854869</v>
      </c>
      <c r="AV7" s="140">
        <f>SUM(AV$8:AV$1000)</f>
        <v>1443504</v>
      </c>
      <c r="AW7" s="140">
        <f>SUM(AW$8:AW$1000)</f>
        <v>294325</v>
      </c>
      <c r="AX7" s="140">
        <f>SUM(AY7:BB7)</f>
        <v>34529869</v>
      </c>
      <c r="AY7" s="140">
        <f>SUM(AY$8:AY$1000)</f>
        <v>15918609</v>
      </c>
      <c r="AZ7" s="140">
        <f>SUM(AZ$8:AZ$1000)</f>
        <v>15199858</v>
      </c>
      <c r="BA7" s="140">
        <f>SUM(BA$8:BA$1000)</f>
        <v>1223606</v>
      </c>
      <c r="BB7" s="140">
        <f>SUM(BB$8:BB$1000)</f>
        <v>2187796</v>
      </c>
      <c r="BC7" s="140">
        <f>SUM(BC$8:BC$1000)</f>
        <v>9496675</v>
      </c>
      <c r="BD7" s="140">
        <f>SUM(BD$8:BD$1000)</f>
        <v>280486</v>
      </c>
      <c r="BE7" s="140">
        <f>SUM(BE$8:BE$1000)</f>
        <v>3979615</v>
      </c>
      <c r="BF7" s="140">
        <f>SUM(AE7,+AM7,+BE7)</f>
        <v>93092585</v>
      </c>
      <c r="BG7" s="140">
        <f>SUM(BH7,+BM7)</f>
        <v>1537643</v>
      </c>
      <c r="BH7" s="140">
        <f>SUM(BI7:BL7)</f>
        <v>1537378</v>
      </c>
      <c r="BI7" s="140">
        <f>SUM(BI$8:BI$1000)</f>
        <v>0</v>
      </c>
      <c r="BJ7" s="140">
        <f>SUM(BJ$8:BJ$1000)</f>
        <v>1529386</v>
      </c>
      <c r="BK7" s="140">
        <f>SUM(BK$8:BK$1000)</f>
        <v>7992</v>
      </c>
      <c r="BL7" s="140">
        <f>SUM(BL$8:BL$1000)</f>
        <v>0</v>
      </c>
      <c r="BM7" s="140">
        <f>SUM(BM$8:BM$1000)</f>
        <v>265</v>
      </c>
      <c r="BN7" s="140">
        <f>SUM(BN$8:BN$1000)</f>
        <v>0</v>
      </c>
      <c r="BO7" s="140">
        <f>SUM(BP7,BU7,BY7,BZ7,CF7)</f>
        <v>5109046</v>
      </c>
      <c r="BP7" s="140">
        <f>SUM(BQ7:BT7)</f>
        <v>1598326</v>
      </c>
      <c r="BQ7" s="140">
        <f>SUM(BQ$8:BQ$1000)</f>
        <v>689490</v>
      </c>
      <c r="BR7" s="140">
        <f>SUM(BR$8:BR$1000)</f>
        <v>603153</v>
      </c>
      <c r="BS7" s="140">
        <f>SUM(BS$8:BS$1000)</f>
        <v>172154</v>
      </c>
      <c r="BT7" s="140">
        <f>SUM(BT$8:BT$1000)</f>
        <v>133529</v>
      </c>
      <c r="BU7" s="140">
        <f>SUM(BV7:BX7)</f>
        <v>1154322</v>
      </c>
      <c r="BV7" s="140">
        <f>SUM(BV$8:BV$1000)</f>
        <v>80120</v>
      </c>
      <c r="BW7" s="140">
        <f>SUM(BW$8:BW$1000)</f>
        <v>899447</v>
      </c>
      <c r="BX7" s="140">
        <f>SUM(BX$8:BX$1000)</f>
        <v>174755</v>
      </c>
      <c r="BY7" s="140">
        <f>SUM(BY$8:BY$1000)</f>
        <v>13784</v>
      </c>
      <c r="BZ7" s="140">
        <f>SUM(CA7:CD7)</f>
        <v>2341160</v>
      </c>
      <c r="CA7" s="140">
        <f>SUM(CA$8:CA$1000)</f>
        <v>808848</v>
      </c>
      <c r="CB7" s="140">
        <f>SUM(CB$8:CB$1000)</f>
        <v>1224519</v>
      </c>
      <c r="CC7" s="140">
        <f>SUM(CC$8:CC$1000)</f>
        <v>82062</v>
      </c>
      <c r="CD7" s="140">
        <f>SUM(CD$8:CD$1000)</f>
        <v>225731</v>
      </c>
      <c r="CE7" s="140">
        <f>SUM(CE$8:CE$1000)</f>
        <v>3073122</v>
      </c>
      <c r="CF7" s="140">
        <f>SUM(CF$8:CF$1000)</f>
        <v>1454</v>
      </c>
      <c r="CG7" s="140">
        <f>SUM(CG$8:CG$1000)</f>
        <v>156422</v>
      </c>
      <c r="CH7" s="140">
        <f>SUM(BG7,+BO7,+CG7)</f>
        <v>6803111</v>
      </c>
      <c r="CI7" s="140">
        <f t="shared" ref="CI7:DJ22" si="1">SUM(AE7,+BG7)</f>
        <v>15073806</v>
      </c>
      <c r="CJ7" s="140">
        <f t="shared" si="1"/>
        <v>15026679</v>
      </c>
      <c r="CK7" s="140">
        <f t="shared" si="1"/>
        <v>3575</v>
      </c>
      <c r="CL7" s="140">
        <f t="shared" si="1"/>
        <v>11441727</v>
      </c>
      <c r="CM7" s="140">
        <f t="shared" si="1"/>
        <v>3559722</v>
      </c>
      <c r="CN7" s="140">
        <f t="shared" si="1"/>
        <v>21655</v>
      </c>
      <c r="CO7" s="140">
        <f t="shared" si="1"/>
        <v>47127</v>
      </c>
      <c r="CP7" s="140">
        <f t="shared" si="1"/>
        <v>1003269</v>
      </c>
      <c r="CQ7" s="140">
        <f t="shared" si="1"/>
        <v>80685853</v>
      </c>
      <c r="CR7" s="140">
        <f t="shared" si="1"/>
        <v>23881439</v>
      </c>
      <c r="CS7" s="140">
        <f t="shared" si="1"/>
        <v>8090083</v>
      </c>
      <c r="CT7" s="140">
        <f t="shared" si="1"/>
        <v>12897466</v>
      </c>
      <c r="CU7" s="140">
        <f t="shared" si="1"/>
        <v>2427271</v>
      </c>
      <c r="CV7" s="140">
        <f t="shared" si="1"/>
        <v>466619</v>
      </c>
      <c r="CW7" s="140">
        <f t="shared" si="1"/>
        <v>19343336</v>
      </c>
      <c r="CX7" s="140">
        <f t="shared" si="1"/>
        <v>4970761</v>
      </c>
      <c r="CY7" s="140">
        <f t="shared" si="1"/>
        <v>12754316</v>
      </c>
      <c r="CZ7" s="140">
        <f t="shared" si="1"/>
        <v>1618259</v>
      </c>
      <c r="DA7" s="140">
        <f t="shared" si="1"/>
        <v>308109</v>
      </c>
      <c r="DB7" s="140">
        <f t="shared" si="1"/>
        <v>36871029</v>
      </c>
      <c r="DC7" s="140">
        <f t="shared" si="1"/>
        <v>16727457</v>
      </c>
      <c r="DD7" s="140">
        <f t="shared" si="1"/>
        <v>16424377</v>
      </c>
      <c r="DE7" s="140">
        <f t="shared" si="1"/>
        <v>1305668</v>
      </c>
      <c r="DF7" s="140">
        <f t="shared" si="1"/>
        <v>2413527</v>
      </c>
      <c r="DG7" s="140">
        <f t="shared" si="1"/>
        <v>12569797</v>
      </c>
      <c r="DH7" s="140">
        <f t="shared" si="1"/>
        <v>281940</v>
      </c>
      <c r="DI7" s="140">
        <f t="shared" si="1"/>
        <v>4136037</v>
      </c>
      <c r="DJ7" s="140">
        <f t="shared" si="1"/>
        <v>99895696</v>
      </c>
    </row>
    <row r="8" spans="1:115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v>31091812</v>
      </c>
      <c r="E8" s="121">
        <v>9698783</v>
      </c>
      <c r="F8" s="121">
        <v>609186</v>
      </c>
      <c r="G8" s="121">
        <v>9411</v>
      </c>
      <c r="H8" s="121">
        <v>1704000</v>
      </c>
      <c r="I8" s="121">
        <v>4188803</v>
      </c>
      <c r="J8" s="122"/>
      <c r="K8" s="121">
        <v>3187383</v>
      </c>
      <c r="L8" s="121">
        <v>21393029</v>
      </c>
      <c r="M8" s="121">
        <v>1147312</v>
      </c>
      <c r="N8" s="121">
        <v>143607</v>
      </c>
      <c r="O8" s="121">
        <v>0</v>
      </c>
      <c r="P8" s="121">
        <v>4852</v>
      </c>
      <c r="Q8" s="121">
        <v>0</v>
      </c>
      <c r="R8" s="121">
        <v>53635</v>
      </c>
      <c r="S8" s="122"/>
      <c r="T8" s="121">
        <v>85120</v>
      </c>
      <c r="U8" s="121">
        <v>1003705</v>
      </c>
      <c r="V8" s="121">
        <v>32239124</v>
      </c>
      <c r="W8" s="121">
        <v>9842390</v>
      </c>
      <c r="X8" s="121">
        <v>609186</v>
      </c>
      <c r="Y8" s="121">
        <v>14263</v>
      </c>
      <c r="Z8" s="121">
        <v>1704000</v>
      </c>
      <c r="AA8" s="121">
        <v>4242438</v>
      </c>
      <c r="AB8" s="122"/>
      <c r="AC8" s="121">
        <v>3272503</v>
      </c>
      <c r="AD8" s="121">
        <v>22396734</v>
      </c>
      <c r="AE8" s="121">
        <v>2280112</v>
      </c>
      <c r="AF8" s="121">
        <f t="shared" ref="AF8:AF61" si="2">SUM(AG8:AJ8)</f>
        <v>2267073</v>
      </c>
      <c r="AG8" s="121">
        <v>0</v>
      </c>
      <c r="AH8" s="121">
        <v>2224401</v>
      </c>
      <c r="AI8" s="121">
        <v>42672</v>
      </c>
      <c r="AJ8" s="121">
        <v>0</v>
      </c>
      <c r="AK8" s="121">
        <v>13039</v>
      </c>
      <c r="AL8" s="121">
        <v>0</v>
      </c>
      <c r="AM8" s="121">
        <v>28064896</v>
      </c>
      <c r="AN8" s="121">
        <f t="shared" ref="AN8:AN61" si="3">SUM(AO8:AR8)</f>
        <v>11641037</v>
      </c>
      <c r="AO8" s="121">
        <v>3680245</v>
      </c>
      <c r="AP8" s="121">
        <v>7261150</v>
      </c>
      <c r="AQ8" s="121">
        <v>642914</v>
      </c>
      <c r="AR8" s="121">
        <v>56728</v>
      </c>
      <c r="AS8" s="121">
        <f t="shared" ref="AS8:AS61" si="4">SUM(AT8:AV8)</f>
        <v>9943892</v>
      </c>
      <c r="AT8" s="121">
        <v>3843647</v>
      </c>
      <c r="AU8" s="121">
        <v>5635795</v>
      </c>
      <c r="AV8" s="121">
        <v>464450</v>
      </c>
      <c r="AW8" s="121">
        <v>73737</v>
      </c>
      <c r="AX8" s="121">
        <f t="shared" ref="AX8:AX61" si="5">SUM(AY8:BB8)</f>
        <v>6395415</v>
      </c>
      <c r="AY8" s="121">
        <v>3139857</v>
      </c>
      <c r="AZ8" s="121">
        <v>3210198</v>
      </c>
      <c r="BA8" s="121">
        <v>45360</v>
      </c>
      <c r="BB8" s="121">
        <v>0</v>
      </c>
      <c r="BC8" s="121">
        <v>0</v>
      </c>
      <c r="BD8" s="121">
        <v>10815</v>
      </c>
      <c r="BE8" s="121">
        <v>746804</v>
      </c>
      <c r="BF8" s="121">
        <v>31091812</v>
      </c>
      <c r="BG8" s="121">
        <f t="shared" ref="BG8:BG61" si="6">SUM(BH8,+BM8)</f>
        <v>0</v>
      </c>
      <c r="BH8" s="121"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v>1085236</v>
      </c>
      <c r="BP8" s="121">
        <f t="shared" ref="BP8:BP61" si="7">SUM(BQ8:BT8)</f>
        <v>893116</v>
      </c>
      <c r="BQ8" s="121">
        <v>196858</v>
      </c>
      <c r="BR8" s="121">
        <v>562729</v>
      </c>
      <c r="BS8" s="121">
        <v>0</v>
      </c>
      <c r="BT8" s="121">
        <v>133529</v>
      </c>
      <c r="BU8" s="121">
        <f t="shared" ref="BU8:BU61" si="8">SUM(BV8:BX8)</f>
        <v>98641</v>
      </c>
      <c r="BV8" s="121">
        <v>20405</v>
      </c>
      <c r="BW8" s="121">
        <v>0</v>
      </c>
      <c r="BX8" s="121">
        <v>78236</v>
      </c>
      <c r="BY8" s="121">
        <v>13765</v>
      </c>
      <c r="BZ8" s="121">
        <f t="shared" ref="BZ8:BZ61" si="9">SUM(CA8:CD8)</f>
        <v>79714</v>
      </c>
      <c r="CA8" s="121">
        <v>0</v>
      </c>
      <c r="CB8" s="121">
        <v>0</v>
      </c>
      <c r="CC8" s="121">
        <v>79714</v>
      </c>
      <c r="CD8" s="121">
        <v>0</v>
      </c>
      <c r="CE8" s="121">
        <v>0</v>
      </c>
      <c r="CF8" s="121">
        <v>0</v>
      </c>
      <c r="CG8" s="121">
        <v>62076</v>
      </c>
      <c r="CH8" s="121">
        <v>1147312</v>
      </c>
      <c r="CI8" s="121">
        <v>2280112</v>
      </c>
      <c r="CJ8" s="121">
        <f t="shared" si="1"/>
        <v>2267073</v>
      </c>
      <c r="CK8" s="121">
        <v>0</v>
      </c>
      <c r="CL8" s="121">
        <v>2224401</v>
      </c>
      <c r="CM8" s="121">
        <v>42672</v>
      </c>
      <c r="CN8" s="121">
        <v>0</v>
      </c>
      <c r="CO8" s="121">
        <v>13039</v>
      </c>
      <c r="CP8" s="121">
        <v>0</v>
      </c>
      <c r="CQ8" s="121">
        <v>29150132</v>
      </c>
      <c r="CR8" s="121">
        <f t="shared" si="1"/>
        <v>12534153</v>
      </c>
      <c r="CS8" s="121">
        <v>3877103</v>
      </c>
      <c r="CT8" s="121">
        <v>7823879</v>
      </c>
      <c r="CU8" s="121">
        <v>642914</v>
      </c>
      <c r="CV8" s="121">
        <v>190257</v>
      </c>
      <c r="CW8" s="121">
        <f t="shared" si="1"/>
        <v>10042533</v>
      </c>
      <c r="CX8" s="121">
        <v>3864052</v>
      </c>
      <c r="CY8" s="121">
        <v>5635795</v>
      </c>
      <c r="CZ8" s="121">
        <v>542686</v>
      </c>
      <c r="DA8" s="121">
        <v>87502</v>
      </c>
      <c r="DB8" s="121">
        <f t="shared" si="1"/>
        <v>6475129</v>
      </c>
      <c r="DC8" s="121">
        <v>3139857</v>
      </c>
      <c r="DD8" s="121">
        <v>3210198</v>
      </c>
      <c r="DE8" s="121">
        <v>125074</v>
      </c>
      <c r="DF8" s="121">
        <v>0</v>
      </c>
      <c r="DG8" s="121">
        <v>0</v>
      </c>
      <c r="DH8" s="121">
        <v>10815</v>
      </c>
      <c r="DI8" s="121">
        <v>808880</v>
      </c>
      <c r="DJ8" s="121">
        <v>32239124</v>
      </c>
    </row>
    <row r="9" spans="1:115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v>5125806</v>
      </c>
      <c r="E9" s="121">
        <v>724646</v>
      </c>
      <c r="F9" s="121">
        <v>15850</v>
      </c>
      <c r="G9" s="121">
        <v>0</v>
      </c>
      <c r="H9" s="121">
        <v>120400</v>
      </c>
      <c r="I9" s="121">
        <v>449326</v>
      </c>
      <c r="J9" s="122"/>
      <c r="K9" s="121">
        <v>139070</v>
      </c>
      <c r="L9" s="121">
        <v>4401160</v>
      </c>
      <c r="M9" s="121">
        <v>224313</v>
      </c>
      <c r="N9" s="121">
        <v>2800</v>
      </c>
      <c r="O9" s="121">
        <v>0</v>
      </c>
      <c r="P9" s="121">
        <v>0</v>
      </c>
      <c r="Q9" s="121">
        <v>0</v>
      </c>
      <c r="R9" s="121">
        <v>2800</v>
      </c>
      <c r="S9" s="122"/>
      <c r="T9" s="121">
        <v>0</v>
      </c>
      <c r="U9" s="121">
        <v>221513</v>
      </c>
      <c r="V9" s="121">
        <v>5350119</v>
      </c>
      <c r="W9" s="121">
        <v>727446</v>
      </c>
      <c r="X9" s="121">
        <v>15850</v>
      </c>
      <c r="Y9" s="121">
        <v>0</v>
      </c>
      <c r="Z9" s="121">
        <v>120400</v>
      </c>
      <c r="AA9" s="121">
        <v>452126</v>
      </c>
      <c r="AB9" s="122"/>
      <c r="AC9" s="121">
        <v>139070</v>
      </c>
      <c r="AD9" s="121">
        <v>4622673</v>
      </c>
      <c r="AE9" s="121">
        <v>814776</v>
      </c>
      <c r="AF9" s="121">
        <f t="shared" si="2"/>
        <v>812047</v>
      </c>
      <c r="AG9" s="121">
        <v>1091</v>
      </c>
      <c r="AH9" s="121">
        <v>802478</v>
      </c>
      <c r="AI9" s="121">
        <v>8478</v>
      </c>
      <c r="AJ9" s="121">
        <v>0</v>
      </c>
      <c r="AK9" s="121">
        <v>2729</v>
      </c>
      <c r="AL9" s="121">
        <v>0</v>
      </c>
      <c r="AM9" s="121">
        <v>4311030</v>
      </c>
      <c r="AN9" s="121">
        <f t="shared" si="3"/>
        <v>1669177</v>
      </c>
      <c r="AO9" s="121">
        <v>456914</v>
      </c>
      <c r="AP9" s="121">
        <v>676014</v>
      </c>
      <c r="AQ9" s="121">
        <v>479508</v>
      </c>
      <c r="AR9" s="121">
        <v>56741</v>
      </c>
      <c r="AS9" s="121">
        <f t="shared" si="4"/>
        <v>795692</v>
      </c>
      <c r="AT9" s="121">
        <v>190591</v>
      </c>
      <c r="AU9" s="121">
        <v>524765</v>
      </c>
      <c r="AV9" s="121">
        <v>80336</v>
      </c>
      <c r="AW9" s="121">
        <v>62902</v>
      </c>
      <c r="AX9" s="121">
        <f t="shared" si="5"/>
        <v>1783259</v>
      </c>
      <c r="AY9" s="121">
        <v>260496</v>
      </c>
      <c r="AZ9" s="121">
        <v>176104</v>
      </c>
      <c r="BA9" s="121">
        <v>0</v>
      </c>
      <c r="BB9" s="121">
        <v>1346659</v>
      </c>
      <c r="BC9" s="121">
        <v>0</v>
      </c>
      <c r="BD9" s="121">
        <v>0</v>
      </c>
      <c r="BE9" s="121">
        <v>0</v>
      </c>
      <c r="BF9" s="121">
        <v>5125806</v>
      </c>
      <c r="BG9" s="121">
        <f t="shared" si="6"/>
        <v>17280</v>
      </c>
      <c r="BH9" s="121">
        <v>17280</v>
      </c>
      <c r="BI9" s="121">
        <v>0</v>
      </c>
      <c r="BJ9" s="121">
        <v>17280</v>
      </c>
      <c r="BK9" s="121">
        <v>0</v>
      </c>
      <c r="BL9" s="121">
        <v>0</v>
      </c>
      <c r="BM9" s="121">
        <v>0</v>
      </c>
      <c r="BN9" s="121">
        <v>0</v>
      </c>
      <c r="BO9" s="121">
        <v>207033</v>
      </c>
      <c r="BP9" s="121">
        <f t="shared" si="7"/>
        <v>46122</v>
      </c>
      <c r="BQ9" s="121">
        <v>20764</v>
      </c>
      <c r="BR9" s="121">
        <v>0</v>
      </c>
      <c r="BS9" s="121">
        <v>25358</v>
      </c>
      <c r="BT9" s="121">
        <v>0</v>
      </c>
      <c r="BU9" s="121">
        <f t="shared" si="8"/>
        <v>160911</v>
      </c>
      <c r="BV9" s="121">
        <v>0</v>
      </c>
      <c r="BW9" s="121">
        <v>160911</v>
      </c>
      <c r="BX9" s="121">
        <v>0</v>
      </c>
      <c r="BY9" s="121">
        <v>0</v>
      </c>
      <c r="BZ9" s="121">
        <f t="shared" si="9"/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224313</v>
      </c>
      <c r="CI9" s="121">
        <v>832056</v>
      </c>
      <c r="CJ9" s="121">
        <f t="shared" si="1"/>
        <v>829327</v>
      </c>
      <c r="CK9" s="121">
        <v>1091</v>
      </c>
      <c r="CL9" s="121">
        <v>819758</v>
      </c>
      <c r="CM9" s="121">
        <v>8478</v>
      </c>
      <c r="CN9" s="121">
        <v>0</v>
      </c>
      <c r="CO9" s="121">
        <v>2729</v>
      </c>
      <c r="CP9" s="121">
        <v>0</v>
      </c>
      <c r="CQ9" s="121">
        <v>4518063</v>
      </c>
      <c r="CR9" s="121">
        <f t="shared" si="1"/>
        <v>1715299</v>
      </c>
      <c r="CS9" s="121">
        <v>477678</v>
      </c>
      <c r="CT9" s="121">
        <v>676014</v>
      </c>
      <c r="CU9" s="121">
        <v>504866</v>
      </c>
      <c r="CV9" s="121">
        <v>56741</v>
      </c>
      <c r="CW9" s="121">
        <f t="shared" si="1"/>
        <v>956603</v>
      </c>
      <c r="CX9" s="121">
        <v>190591</v>
      </c>
      <c r="CY9" s="121">
        <v>685676</v>
      </c>
      <c r="CZ9" s="121">
        <v>80336</v>
      </c>
      <c r="DA9" s="121">
        <v>62902</v>
      </c>
      <c r="DB9" s="121">
        <f t="shared" si="1"/>
        <v>1783259</v>
      </c>
      <c r="DC9" s="121">
        <v>260496</v>
      </c>
      <c r="DD9" s="121">
        <v>176104</v>
      </c>
      <c r="DE9" s="121">
        <v>0</v>
      </c>
      <c r="DF9" s="121">
        <v>1346659</v>
      </c>
      <c r="DG9" s="121">
        <v>0</v>
      </c>
      <c r="DH9" s="121">
        <v>0</v>
      </c>
      <c r="DI9" s="121">
        <v>0</v>
      </c>
      <c r="DJ9" s="121">
        <v>5350119</v>
      </c>
    </row>
    <row r="10" spans="1:115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v>4094577</v>
      </c>
      <c r="E10" s="121">
        <v>1333328</v>
      </c>
      <c r="F10" s="121">
        <v>0</v>
      </c>
      <c r="G10" s="121">
        <v>0</v>
      </c>
      <c r="H10" s="121">
        <v>0</v>
      </c>
      <c r="I10" s="121">
        <v>419285</v>
      </c>
      <c r="J10" s="122"/>
      <c r="K10" s="121">
        <v>914043</v>
      </c>
      <c r="L10" s="121">
        <v>2761249</v>
      </c>
      <c r="M10" s="121">
        <v>223728</v>
      </c>
      <c r="N10" s="121">
        <v>0</v>
      </c>
      <c r="O10" s="121">
        <v>0</v>
      </c>
      <c r="P10" s="121">
        <v>0</v>
      </c>
      <c r="Q10" s="121">
        <v>0</v>
      </c>
      <c r="R10" s="121">
        <v>0</v>
      </c>
      <c r="S10" s="122"/>
      <c r="T10" s="121">
        <v>0</v>
      </c>
      <c r="U10" s="121">
        <v>223728</v>
      </c>
      <c r="V10" s="121">
        <v>4318305</v>
      </c>
      <c r="W10" s="121">
        <v>1333328</v>
      </c>
      <c r="X10" s="121">
        <v>0</v>
      </c>
      <c r="Y10" s="121">
        <v>0</v>
      </c>
      <c r="Z10" s="121">
        <v>0</v>
      </c>
      <c r="AA10" s="121">
        <v>419285</v>
      </c>
      <c r="AB10" s="122"/>
      <c r="AC10" s="121">
        <v>914043</v>
      </c>
      <c r="AD10" s="121">
        <v>2984977</v>
      </c>
      <c r="AE10" s="121">
        <v>0</v>
      </c>
      <c r="AF10" s="121">
        <f t="shared" si="2"/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3927172</v>
      </c>
      <c r="AN10" s="121">
        <f t="shared" si="3"/>
        <v>1133398</v>
      </c>
      <c r="AO10" s="121">
        <v>174593</v>
      </c>
      <c r="AP10" s="121">
        <v>633829</v>
      </c>
      <c r="AQ10" s="121">
        <v>284682</v>
      </c>
      <c r="AR10" s="121">
        <v>40294</v>
      </c>
      <c r="AS10" s="121">
        <f t="shared" si="4"/>
        <v>2257495</v>
      </c>
      <c r="AT10" s="121">
        <v>59712</v>
      </c>
      <c r="AU10" s="121">
        <v>2109910</v>
      </c>
      <c r="AV10" s="121">
        <v>87873</v>
      </c>
      <c r="AW10" s="121">
        <v>0</v>
      </c>
      <c r="AX10" s="121">
        <f t="shared" si="5"/>
        <v>536279</v>
      </c>
      <c r="AY10" s="121">
        <v>389922</v>
      </c>
      <c r="AZ10" s="121">
        <v>146357</v>
      </c>
      <c r="BA10" s="121">
        <v>0</v>
      </c>
      <c r="BB10" s="121">
        <v>0</v>
      </c>
      <c r="BC10" s="121">
        <v>0</v>
      </c>
      <c r="BD10" s="121">
        <v>0</v>
      </c>
      <c r="BE10" s="121">
        <v>167405</v>
      </c>
      <c r="BF10" s="121">
        <v>4094577</v>
      </c>
      <c r="BG10" s="121">
        <f t="shared" si="6"/>
        <v>0</v>
      </c>
      <c r="BH10" s="121"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v>216780</v>
      </c>
      <c r="BP10" s="121">
        <f t="shared" si="7"/>
        <v>103378</v>
      </c>
      <c r="BQ10" s="121">
        <v>17230</v>
      </c>
      <c r="BR10" s="121">
        <v>0</v>
      </c>
      <c r="BS10" s="121">
        <v>86148</v>
      </c>
      <c r="BT10" s="121">
        <v>0</v>
      </c>
      <c r="BU10" s="121">
        <f t="shared" si="8"/>
        <v>113402</v>
      </c>
      <c r="BV10" s="121">
        <v>5860</v>
      </c>
      <c r="BW10" s="121">
        <v>107542</v>
      </c>
      <c r="BX10" s="121">
        <v>0</v>
      </c>
      <c r="BY10" s="121">
        <v>0</v>
      </c>
      <c r="BZ10" s="121">
        <f t="shared" si="9"/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6948</v>
      </c>
      <c r="CH10" s="121">
        <v>223728</v>
      </c>
      <c r="CI10" s="121">
        <v>0</v>
      </c>
      <c r="CJ10" s="121">
        <f t="shared" si="1"/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4143952</v>
      </c>
      <c r="CR10" s="121">
        <f t="shared" si="1"/>
        <v>1236776</v>
      </c>
      <c r="CS10" s="121">
        <v>191823</v>
      </c>
      <c r="CT10" s="121">
        <v>633829</v>
      </c>
      <c r="CU10" s="121">
        <v>370830</v>
      </c>
      <c r="CV10" s="121">
        <v>40294</v>
      </c>
      <c r="CW10" s="121">
        <f t="shared" si="1"/>
        <v>2370897</v>
      </c>
      <c r="CX10" s="121">
        <v>65572</v>
      </c>
      <c r="CY10" s="121">
        <v>2217452</v>
      </c>
      <c r="CZ10" s="121">
        <v>87873</v>
      </c>
      <c r="DA10" s="121">
        <v>0</v>
      </c>
      <c r="DB10" s="121">
        <f t="shared" si="1"/>
        <v>536279</v>
      </c>
      <c r="DC10" s="121">
        <v>389922</v>
      </c>
      <c r="DD10" s="121">
        <v>146357</v>
      </c>
      <c r="DE10" s="121">
        <v>0</v>
      </c>
      <c r="DF10" s="121">
        <v>0</v>
      </c>
      <c r="DG10" s="121">
        <v>0</v>
      </c>
      <c r="DH10" s="121">
        <v>0</v>
      </c>
      <c r="DI10" s="121">
        <v>174353</v>
      </c>
      <c r="DJ10" s="121">
        <v>4318305</v>
      </c>
    </row>
    <row r="11" spans="1:115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v>5580107</v>
      </c>
      <c r="E11" s="121">
        <v>2772915</v>
      </c>
      <c r="F11" s="121">
        <v>980534</v>
      </c>
      <c r="G11" s="121">
        <v>0</v>
      </c>
      <c r="H11" s="121">
        <v>1086100</v>
      </c>
      <c r="I11" s="121">
        <v>515542</v>
      </c>
      <c r="J11" s="122"/>
      <c r="K11" s="121">
        <v>190739</v>
      </c>
      <c r="L11" s="121">
        <v>2807192</v>
      </c>
      <c r="M11" s="121">
        <v>191692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2"/>
      <c r="T11" s="121">
        <v>0</v>
      </c>
      <c r="U11" s="121">
        <v>191692</v>
      </c>
      <c r="V11" s="121">
        <v>5771799</v>
      </c>
      <c r="W11" s="121">
        <v>2772915</v>
      </c>
      <c r="X11" s="121">
        <v>980534</v>
      </c>
      <c r="Y11" s="121">
        <v>0</v>
      </c>
      <c r="Z11" s="121">
        <v>1086100</v>
      </c>
      <c r="AA11" s="121">
        <v>515542</v>
      </c>
      <c r="AB11" s="122"/>
      <c r="AC11" s="121">
        <v>190739</v>
      </c>
      <c r="AD11" s="121">
        <v>2998884</v>
      </c>
      <c r="AE11" s="121">
        <v>2374839</v>
      </c>
      <c r="AF11" s="121">
        <f t="shared" si="2"/>
        <v>2374839</v>
      </c>
      <c r="AG11" s="121">
        <v>0</v>
      </c>
      <c r="AH11" s="121">
        <v>2374839</v>
      </c>
      <c r="AI11" s="121">
        <v>0</v>
      </c>
      <c r="AJ11" s="121">
        <v>0</v>
      </c>
      <c r="AK11" s="121">
        <v>0</v>
      </c>
      <c r="AL11" s="121">
        <v>0</v>
      </c>
      <c r="AM11" s="121">
        <v>2925578</v>
      </c>
      <c r="AN11" s="121">
        <f t="shared" si="3"/>
        <v>878664</v>
      </c>
      <c r="AO11" s="121">
        <v>210879</v>
      </c>
      <c r="AP11" s="121">
        <v>514194</v>
      </c>
      <c r="AQ11" s="121">
        <v>153591</v>
      </c>
      <c r="AR11" s="121">
        <v>0</v>
      </c>
      <c r="AS11" s="121">
        <f t="shared" si="4"/>
        <v>606968</v>
      </c>
      <c r="AT11" s="121">
        <v>28718</v>
      </c>
      <c r="AU11" s="121">
        <v>278990</v>
      </c>
      <c r="AV11" s="121">
        <v>299260</v>
      </c>
      <c r="AW11" s="121">
        <v>25186</v>
      </c>
      <c r="AX11" s="121">
        <f t="shared" si="5"/>
        <v>1414760</v>
      </c>
      <c r="AY11" s="121">
        <v>734374</v>
      </c>
      <c r="AZ11" s="121">
        <v>594494</v>
      </c>
      <c r="BA11" s="121">
        <v>38165</v>
      </c>
      <c r="BB11" s="121">
        <v>47727</v>
      </c>
      <c r="BC11" s="121">
        <v>0</v>
      </c>
      <c r="BD11" s="121">
        <v>0</v>
      </c>
      <c r="BE11" s="121">
        <v>279690</v>
      </c>
      <c r="BF11" s="121">
        <v>5580107</v>
      </c>
      <c r="BG11" s="121">
        <f t="shared" si="6"/>
        <v>0</v>
      </c>
      <c r="BH11" s="121"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v>191550</v>
      </c>
      <c r="BP11" s="121">
        <f t="shared" si="7"/>
        <v>19959</v>
      </c>
      <c r="BQ11" s="121">
        <v>19959</v>
      </c>
      <c r="BR11" s="121">
        <v>0</v>
      </c>
      <c r="BS11" s="121">
        <v>0</v>
      </c>
      <c r="BT11" s="121">
        <v>0</v>
      </c>
      <c r="BU11" s="121">
        <f t="shared" si="8"/>
        <v>92919</v>
      </c>
      <c r="BV11" s="121">
        <v>0</v>
      </c>
      <c r="BW11" s="121">
        <v>1200</v>
      </c>
      <c r="BX11" s="121">
        <v>91719</v>
      </c>
      <c r="BY11" s="121">
        <v>0</v>
      </c>
      <c r="BZ11" s="121">
        <f t="shared" si="9"/>
        <v>78672</v>
      </c>
      <c r="CA11" s="121">
        <v>0</v>
      </c>
      <c r="CB11" s="121">
        <v>0</v>
      </c>
      <c r="CC11" s="121">
        <v>0</v>
      </c>
      <c r="CD11" s="121">
        <v>78672</v>
      </c>
      <c r="CE11" s="121">
        <v>0</v>
      </c>
      <c r="CF11" s="121">
        <v>0</v>
      </c>
      <c r="CG11" s="121">
        <v>142</v>
      </c>
      <c r="CH11" s="121">
        <v>191692</v>
      </c>
      <c r="CI11" s="121">
        <v>2374839</v>
      </c>
      <c r="CJ11" s="121">
        <f t="shared" si="1"/>
        <v>2374839</v>
      </c>
      <c r="CK11" s="121">
        <v>0</v>
      </c>
      <c r="CL11" s="121">
        <v>2374839</v>
      </c>
      <c r="CM11" s="121">
        <v>0</v>
      </c>
      <c r="CN11" s="121">
        <v>0</v>
      </c>
      <c r="CO11" s="121">
        <v>0</v>
      </c>
      <c r="CP11" s="121">
        <v>0</v>
      </c>
      <c r="CQ11" s="121">
        <v>3117128</v>
      </c>
      <c r="CR11" s="121">
        <f t="shared" si="1"/>
        <v>898623</v>
      </c>
      <c r="CS11" s="121">
        <v>230838</v>
      </c>
      <c r="CT11" s="121">
        <v>514194</v>
      </c>
      <c r="CU11" s="121">
        <v>153591</v>
      </c>
      <c r="CV11" s="121">
        <v>0</v>
      </c>
      <c r="CW11" s="121">
        <f t="shared" si="1"/>
        <v>699887</v>
      </c>
      <c r="CX11" s="121">
        <v>28718</v>
      </c>
      <c r="CY11" s="121">
        <v>280190</v>
      </c>
      <c r="CZ11" s="121">
        <v>390979</v>
      </c>
      <c r="DA11" s="121">
        <v>25186</v>
      </c>
      <c r="DB11" s="121">
        <f t="shared" si="1"/>
        <v>1493432</v>
      </c>
      <c r="DC11" s="121">
        <v>734374</v>
      </c>
      <c r="DD11" s="121">
        <v>594494</v>
      </c>
      <c r="DE11" s="121">
        <v>38165</v>
      </c>
      <c r="DF11" s="121">
        <v>126399</v>
      </c>
      <c r="DG11" s="121">
        <v>0</v>
      </c>
      <c r="DH11" s="121">
        <v>0</v>
      </c>
      <c r="DI11" s="121">
        <v>279832</v>
      </c>
      <c r="DJ11" s="121">
        <v>5771799</v>
      </c>
    </row>
    <row r="12" spans="1:115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v>702865</v>
      </c>
      <c r="E12" s="121">
        <v>45912</v>
      </c>
      <c r="F12" s="121">
        <v>0</v>
      </c>
      <c r="G12" s="121">
        <v>0</v>
      </c>
      <c r="H12" s="121">
        <v>0</v>
      </c>
      <c r="I12" s="121">
        <v>11715</v>
      </c>
      <c r="J12" s="122"/>
      <c r="K12" s="121">
        <v>34197</v>
      </c>
      <c r="L12" s="121">
        <v>656953</v>
      </c>
      <c r="M12" s="121">
        <v>246277</v>
      </c>
      <c r="N12" s="121">
        <v>35006</v>
      </c>
      <c r="O12" s="121">
        <v>0</v>
      </c>
      <c r="P12" s="121">
        <v>0</v>
      </c>
      <c r="Q12" s="121">
        <v>0</v>
      </c>
      <c r="R12" s="121">
        <v>35006</v>
      </c>
      <c r="S12" s="122"/>
      <c r="T12" s="121">
        <v>0</v>
      </c>
      <c r="U12" s="121">
        <v>211271</v>
      </c>
      <c r="V12" s="121">
        <v>949142</v>
      </c>
      <c r="W12" s="121">
        <v>80918</v>
      </c>
      <c r="X12" s="121">
        <v>0</v>
      </c>
      <c r="Y12" s="121">
        <v>0</v>
      </c>
      <c r="Z12" s="121">
        <v>0</v>
      </c>
      <c r="AA12" s="121">
        <v>46721</v>
      </c>
      <c r="AB12" s="122"/>
      <c r="AC12" s="121">
        <v>34197</v>
      </c>
      <c r="AD12" s="121">
        <v>868224</v>
      </c>
      <c r="AE12" s="121">
        <v>0</v>
      </c>
      <c r="AF12" s="121">
        <f t="shared" si="2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659304</v>
      </c>
      <c r="AN12" s="121">
        <f t="shared" si="3"/>
        <v>146727</v>
      </c>
      <c r="AO12" s="121">
        <v>40421</v>
      </c>
      <c r="AP12" s="121">
        <v>106306</v>
      </c>
      <c r="AQ12" s="121">
        <v>0</v>
      </c>
      <c r="AR12" s="121">
        <v>0</v>
      </c>
      <c r="AS12" s="121">
        <f t="shared" si="4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5"/>
        <v>269460</v>
      </c>
      <c r="AY12" s="121">
        <v>256330</v>
      </c>
      <c r="AZ12" s="121">
        <v>13130</v>
      </c>
      <c r="BA12" s="121">
        <v>0</v>
      </c>
      <c r="BB12" s="121">
        <v>0</v>
      </c>
      <c r="BC12" s="121">
        <v>243117</v>
      </c>
      <c r="BD12" s="121">
        <v>0</v>
      </c>
      <c r="BE12" s="121">
        <v>43561</v>
      </c>
      <c r="BF12" s="121">
        <v>702865</v>
      </c>
      <c r="BG12" s="121">
        <f t="shared" si="6"/>
        <v>0</v>
      </c>
      <c r="BH12" s="121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v>245724</v>
      </c>
      <c r="BP12" s="121">
        <f t="shared" si="7"/>
        <v>60208</v>
      </c>
      <c r="BQ12" s="121">
        <v>20455</v>
      </c>
      <c r="BR12" s="121">
        <v>0</v>
      </c>
      <c r="BS12" s="121">
        <v>39753</v>
      </c>
      <c r="BT12" s="121">
        <v>0</v>
      </c>
      <c r="BU12" s="121">
        <f t="shared" si="8"/>
        <v>114979</v>
      </c>
      <c r="BV12" s="121">
        <v>0</v>
      </c>
      <c r="BW12" s="121">
        <v>114979</v>
      </c>
      <c r="BX12" s="121">
        <v>0</v>
      </c>
      <c r="BY12" s="121">
        <v>0</v>
      </c>
      <c r="BZ12" s="121">
        <f t="shared" si="9"/>
        <v>70537</v>
      </c>
      <c r="CA12" s="121">
        <v>49220</v>
      </c>
      <c r="CB12" s="121">
        <v>21317</v>
      </c>
      <c r="CC12" s="121">
        <v>0</v>
      </c>
      <c r="CD12" s="121">
        <v>0</v>
      </c>
      <c r="CE12" s="121">
        <v>0</v>
      </c>
      <c r="CF12" s="121">
        <v>0</v>
      </c>
      <c r="CG12" s="121">
        <v>553</v>
      </c>
      <c r="CH12" s="121">
        <v>246277</v>
      </c>
      <c r="CI12" s="121">
        <v>0</v>
      </c>
      <c r="CJ12" s="121">
        <f t="shared" si="1"/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905028</v>
      </c>
      <c r="CR12" s="121">
        <f t="shared" si="1"/>
        <v>206935</v>
      </c>
      <c r="CS12" s="121">
        <v>60876</v>
      </c>
      <c r="CT12" s="121">
        <v>106306</v>
      </c>
      <c r="CU12" s="121">
        <v>39753</v>
      </c>
      <c r="CV12" s="121">
        <v>0</v>
      </c>
      <c r="CW12" s="121">
        <f t="shared" si="1"/>
        <v>114979</v>
      </c>
      <c r="CX12" s="121">
        <v>0</v>
      </c>
      <c r="CY12" s="121">
        <v>114979</v>
      </c>
      <c r="CZ12" s="121">
        <v>0</v>
      </c>
      <c r="DA12" s="121">
        <v>0</v>
      </c>
      <c r="DB12" s="121">
        <f t="shared" si="1"/>
        <v>339997</v>
      </c>
      <c r="DC12" s="121">
        <v>305550</v>
      </c>
      <c r="DD12" s="121">
        <v>34447</v>
      </c>
      <c r="DE12" s="121">
        <v>0</v>
      </c>
      <c r="DF12" s="121">
        <v>0</v>
      </c>
      <c r="DG12" s="121">
        <v>243117</v>
      </c>
      <c r="DH12" s="121">
        <v>0</v>
      </c>
      <c r="DI12" s="121">
        <v>44114</v>
      </c>
      <c r="DJ12" s="121">
        <v>949142</v>
      </c>
      <c r="DK12" s="220"/>
    </row>
    <row r="13" spans="1:115" s="137" customFormat="1" ht="13.5" customHeight="1" x14ac:dyDescent="0.15">
      <c r="A13" s="205" t="s">
        <v>25</v>
      </c>
      <c r="B13" s="206" t="s">
        <v>341</v>
      </c>
      <c r="C13" s="205" t="s">
        <v>342</v>
      </c>
      <c r="D13" s="207">
        <v>1440333</v>
      </c>
      <c r="E13" s="207">
        <v>251687</v>
      </c>
      <c r="F13" s="207">
        <v>0</v>
      </c>
      <c r="G13" s="207">
        <v>0</v>
      </c>
      <c r="H13" s="207">
        <v>0</v>
      </c>
      <c r="I13" s="207">
        <v>118554</v>
      </c>
      <c r="J13" s="219"/>
      <c r="K13" s="207">
        <v>133133</v>
      </c>
      <c r="L13" s="207">
        <v>1188646</v>
      </c>
      <c r="M13" s="207">
        <v>143051</v>
      </c>
      <c r="N13" s="207">
        <v>13760</v>
      </c>
      <c r="O13" s="207">
        <v>0</v>
      </c>
      <c r="P13" s="207">
        <v>0</v>
      </c>
      <c r="Q13" s="207">
        <v>0</v>
      </c>
      <c r="R13" s="207">
        <v>13760</v>
      </c>
      <c r="S13" s="219"/>
      <c r="T13" s="207">
        <v>0</v>
      </c>
      <c r="U13" s="207">
        <v>129291</v>
      </c>
      <c r="V13" s="207">
        <v>1583384</v>
      </c>
      <c r="W13" s="207">
        <v>265447</v>
      </c>
      <c r="X13" s="207">
        <v>0</v>
      </c>
      <c r="Y13" s="207">
        <v>0</v>
      </c>
      <c r="Z13" s="207">
        <v>0</v>
      </c>
      <c r="AA13" s="207">
        <v>132314</v>
      </c>
      <c r="AB13" s="219">
        <v>0</v>
      </c>
      <c r="AC13" s="207">
        <v>133133</v>
      </c>
      <c r="AD13" s="207">
        <v>1317937</v>
      </c>
      <c r="AE13" s="207">
        <v>150285</v>
      </c>
      <c r="AF13" s="207">
        <v>150285</v>
      </c>
      <c r="AG13" s="207">
        <v>0</v>
      </c>
      <c r="AH13" s="207">
        <v>143479</v>
      </c>
      <c r="AI13" s="207">
        <v>6642</v>
      </c>
      <c r="AJ13" s="207">
        <v>164</v>
      </c>
      <c r="AK13" s="207">
        <v>0</v>
      </c>
      <c r="AL13" s="207">
        <v>0</v>
      </c>
      <c r="AM13" s="207">
        <v>819230</v>
      </c>
      <c r="AN13" s="207">
        <v>173794</v>
      </c>
      <c r="AO13" s="207">
        <v>173794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8510</v>
      </c>
      <c r="AX13" s="207">
        <v>636926</v>
      </c>
      <c r="AY13" s="207">
        <v>256411</v>
      </c>
      <c r="AZ13" s="207">
        <v>58795</v>
      </c>
      <c r="BA13" s="207">
        <v>0</v>
      </c>
      <c r="BB13" s="207">
        <v>321720</v>
      </c>
      <c r="BC13" s="207">
        <v>0</v>
      </c>
      <c r="BD13" s="207">
        <v>0</v>
      </c>
      <c r="BE13" s="207">
        <v>470818</v>
      </c>
      <c r="BF13" s="207">
        <v>1440333</v>
      </c>
      <c r="BG13" s="207">
        <v>0</v>
      </c>
      <c r="BH13" s="207">
        <v>0</v>
      </c>
      <c r="BI13" s="207">
        <v>0</v>
      </c>
      <c r="BJ13" s="207">
        <v>0</v>
      </c>
      <c r="BK13" s="207">
        <v>0</v>
      </c>
      <c r="BL13" s="207">
        <v>0</v>
      </c>
      <c r="BM13" s="207">
        <v>0</v>
      </c>
      <c r="BN13" s="207">
        <v>0</v>
      </c>
      <c r="BO13" s="207">
        <v>29727</v>
      </c>
      <c r="BP13" s="207">
        <v>0</v>
      </c>
      <c r="BQ13" s="207">
        <v>0</v>
      </c>
      <c r="BR13" s="207">
        <v>0</v>
      </c>
      <c r="BS13" s="207">
        <v>0</v>
      </c>
      <c r="BT13" s="207">
        <v>0</v>
      </c>
      <c r="BU13" s="207">
        <v>0</v>
      </c>
      <c r="BV13" s="207">
        <v>0</v>
      </c>
      <c r="BW13" s="207">
        <v>0</v>
      </c>
      <c r="BX13" s="207">
        <v>0</v>
      </c>
      <c r="BY13" s="207">
        <v>0</v>
      </c>
      <c r="BZ13" s="207">
        <v>29727</v>
      </c>
      <c r="CA13" s="207">
        <v>23725</v>
      </c>
      <c r="CB13" s="207">
        <v>0</v>
      </c>
      <c r="CC13" s="207">
        <v>0</v>
      </c>
      <c r="CD13" s="207">
        <v>6002</v>
      </c>
      <c r="CE13" s="207">
        <v>112038</v>
      </c>
      <c r="CF13" s="207">
        <v>0</v>
      </c>
      <c r="CG13" s="207">
        <v>1286</v>
      </c>
      <c r="CH13" s="207">
        <v>31013</v>
      </c>
      <c r="CI13" s="207">
        <v>150285</v>
      </c>
      <c r="CJ13" s="207">
        <v>150285</v>
      </c>
      <c r="CK13" s="207">
        <v>0</v>
      </c>
      <c r="CL13" s="207">
        <v>143479</v>
      </c>
      <c r="CM13" s="207">
        <v>6642</v>
      </c>
      <c r="CN13" s="207">
        <v>164</v>
      </c>
      <c r="CO13" s="207">
        <v>0</v>
      </c>
      <c r="CP13" s="207">
        <v>0</v>
      </c>
      <c r="CQ13" s="207">
        <v>848957</v>
      </c>
      <c r="CR13" s="207">
        <v>173794</v>
      </c>
      <c r="CS13" s="207">
        <v>173794</v>
      </c>
      <c r="CT13" s="207">
        <v>0</v>
      </c>
      <c r="CU13" s="207">
        <v>0</v>
      </c>
      <c r="CV13" s="207">
        <v>0</v>
      </c>
      <c r="CW13" s="207">
        <v>0</v>
      </c>
      <c r="CX13" s="207">
        <v>0</v>
      </c>
      <c r="CY13" s="207">
        <v>0</v>
      </c>
      <c r="CZ13" s="207">
        <v>0</v>
      </c>
      <c r="DA13" s="207">
        <v>8510</v>
      </c>
      <c r="DB13" s="207">
        <v>666653</v>
      </c>
      <c r="DC13" s="207">
        <v>280136</v>
      </c>
      <c r="DD13" s="207">
        <v>58795</v>
      </c>
      <c r="DE13" s="207">
        <v>0</v>
      </c>
      <c r="DF13" s="207">
        <v>327722</v>
      </c>
      <c r="DG13" s="207">
        <v>112038</v>
      </c>
      <c r="DH13" s="207">
        <v>0</v>
      </c>
      <c r="DI13" s="207">
        <v>472104</v>
      </c>
      <c r="DJ13" s="207">
        <v>1359308</v>
      </c>
      <c r="DK13" s="221"/>
    </row>
    <row r="14" spans="1:115" s="136" customFormat="1" ht="13.5" customHeight="1" x14ac:dyDescent="0.15">
      <c r="A14" s="119" t="s">
        <v>25</v>
      </c>
      <c r="B14" s="120" t="s">
        <v>346</v>
      </c>
      <c r="C14" s="119" t="s">
        <v>347</v>
      </c>
      <c r="D14" s="121">
        <v>7501397</v>
      </c>
      <c r="E14" s="121">
        <v>3734265</v>
      </c>
      <c r="F14" s="121">
        <v>592713</v>
      </c>
      <c r="G14" s="121">
        <v>0</v>
      </c>
      <c r="H14" s="121">
        <v>2485000</v>
      </c>
      <c r="I14" s="121">
        <v>392741</v>
      </c>
      <c r="J14" s="122"/>
      <c r="K14" s="121">
        <v>263811</v>
      </c>
      <c r="L14" s="121">
        <v>3767132</v>
      </c>
      <c r="M14" s="121">
        <v>569672</v>
      </c>
      <c r="N14" s="121">
        <v>20963</v>
      </c>
      <c r="O14" s="121">
        <v>0</v>
      </c>
      <c r="P14" s="121">
        <v>0</v>
      </c>
      <c r="Q14" s="121">
        <v>20963</v>
      </c>
      <c r="R14" s="121">
        <v>0</v>
      </c>
      <c r="S14" s="122"/>
      <c r="T14" s="121">
        <v>0</v>
      </c>
      <c r="U14" s="121">
        <v>548709</v>
      </c>
      <c r="V14" s="121">
        <v>8071069</v>
      </c>
      <c r="W14" s="121">
        <v>3755228</v>
      </c>
      <c r="X14" s="121">
        <v>592713</v>
      </c>
      <c r="Y14" s="121">
        <v>0</v>
      </c>
      <c r="Z14" s="121">
        <v>2505963</v>
      </c>
      <c r="AA14" s="121">
        <v>392741</v>
      </c>
      <c r="AB14" s="122"/>
      <c r="AC14" s="121">
        <v>263811</v>
      </c>
      <c r="AD14" s="121">
        <v>4315841</v>
      </c>
      <c r="AE14" s="121">
        <v>3359604</v>
      </c>
      <c r="AF14" s="121">
        <f t="shared" si="2"/>
        <v>3359604</v>
      </c>
      <c r="AG14" s="121">
        <v>0</v>
      </c>
      <c r="AH14" s="121">
        <v>0</v>
      </c>
      <c r="AI14" s="121">
        <v>3359604</v>
      </c>
      <c r="AJ14" s="121">
        <v>0</v>
      </c>
      <c r="AK14" s="121">
        <v>0</v>
      </c>
      <c r="AL14" s="121">
        <v>0</v>
      </c>
      <c r="AM14" s="121">
        <v>4018746</v>
      </c>
      <c r="AN14" s="121">
        <f t="shared" si="3"/>
        <v>1288235</v>
      </c>
      <c r="AO14" s="121">
        <v>291451</v>
      </c>
      <c r="AP14" s="121">
        <v>766107</v>
      </c>
      <c r="AQ14" s="121">
        <v>206293</v>
      </c>
      <c r="AR14" s="121">
        <v>24384</v>
      </c>
      <c r="AS14" s="121">
        <f t="shared" si="4"/>
        <v>1023463</v>
      </c>
      <c r="AT14" s="121">
        <v>42199</v>
      </c>
      <c r="AU14" s="121">
        <v>943004</v>
      </c>
      <c r="AV14" s="121">
        <v>38260</v>
      </c>
      <c r="AW14" s="121">
        <v>0</v>
      </c>
      <c r="AX14" s="121">
        <f t="shared" si="5"/>
        <v>1707048</v>
      </c>
      <c r="AY14" s="121">
        <v>511437</v>
      </c>
      <c r="AZ14" s="121">
        <v>1169158</v>
      </c>
      <c r="BA14" s="121">
        <v>12401</v>
      </c>
      <c r="BB14" s="121">
        <v>14052</v>
      </c>
      <c r="BC14" s="121">
        <v>0</v>
      </c>
      <c r="BD14" s="121">
        <v>0</v>
      </c>
      <c r="BE14" s="121">
        <v>123047</v>
      </c>
      <c r="BF14" s="121">
        <v>7501397</v>
      </c>
      <c r="BG14" s="121">
        <f t="shared" si="6"/>
        <v>230000</v>
      </c>
      <c r="BH14" s="121">
        <v>230000</v>
      </c>
      <c r="BI14" s="121">
        <v>0</v>
      </c>
      <c r="BJ14" s="121">
        <v>230000</v>
      </c>
      <c r="BK14" s="121">
        <v>0</v>
      </c>
      <c r="BL14" s="121">
        <v>0</v>
      </c>
      <c r="BM14" s="121">
        <v>0</v>
      </c>
      <c r="BN14" s="121">
        <v>0</v>
      </c>
      <c r="BO14" s="121">
        <v>338670</v>
      </c>
      <c r="BP14" s="121">
        <f t="shared" si="7"/>
        <v>90880</v>
      </c>
      <c r="BQ14" s="121">
        <v>56933</v>
      </c>
      <c r="BR14" s="121">
        <v>33947</v>
      </c>
      <c r="BS14" s="121">
        <v>0</v>
      </c>
      <c r="BT14" s="121">
        <v>0</v>
      </c>
      <c r="BU14" s="121">
        <f t="shared" si="8"/>
        <v>125927</v>
      </c>
      <c r="BV14" s="121">
        <v>1558</v>
      </c>
      <c r="BW14" s="121">
        <v>124369</v>
      </c>
      <c r="BX14" s="121">
        <v>0</v>
      </c>
      <c r="BY14" s="121">
        <v>0</v>
      </c>
      <c r="BZ14" s="121">
        <f t="shared" si="9"/>
        <v>121863</v>
      </c>
      <c r="CA14" s="121">
        <v>52128</v>
      </c>
      <c r="CB14" s="121">
        <v>66573</v>
      </c>
      <c r="CC14" s="121">
        <v>0</v>
      </c>
      <c r="CD14" s="121">
        <v>3162</v>
      </c>
      <c r="CE14" s="121">
        <v>0</v>
      </c>
      <c r="CF14" s="121">
        <v>0</v>
      </c>
      <c r="CG14" s="121">
        <v>1002</v>
      </c>
      <c r="CH14" s="121">
        <v>569672</v>
      </c>
      <c r="CI14" s="121">
        <v>3589604</v>
      </c>
      <c r="CJ14" s="121">
        <f t="shared" si="1"/>
        <v>3589604</v>
      </c>
      <c r="CK14" s="121">
        <v>0</v>
      </c>
      <c r="CL14" s="121">
        <v>230000</v>
      </c>
      <c r="CM14" s="121">
        <v>3359604</v>
      </c>
      <c r="CN14" s="121">
        <v>0</v>
      </c>
      <c r="CO14" s="121">
        <v>0</v>
      </c>
      <c r="CP14" s="121">
        <v>0</v>
      </c>
      <c r="CQ14" s="121">
        <v>4357416</v>
      </c>
      <c r="CR14" s="121">
        <f t="shared" si="1"/>
        <v>1379115</v>
      </c>
      <c r="CS14" s="121">
        <v>348384</v>
      </c>
      <c r="CT14" s="121">
        <v>800054</v>
      </c>
      <c r="CU14" s="121">
        <v>206293</v>
      </c>
      <c r="CV14" s="121">
        <v>24384</v>
      </c>
      <c r="CW14" s="121">
        <f t="shared" si="1"/>
        <v>1149390</v>
      </c>
      <c r="CX14" s="121">
        <v>43757</v>
      </c>
      <c r="CY14" s="121">
        <v>1067373</v>
      </c>
      <c r="CZ14" s="121">
        <v>38260</v>
      </c>
      <c r="DA14" s="121">
        <v>0</v>
      </c>
      <c r="DB14" s="121">
        <f t="shared" si="1"/>
        <v>1828911</v>
      </c>
      <c r="DC14" s="121">
        <v>563565</v>
      </c>
      <c r="DD14" s="121">
        <v>1235731</v>
      </c>
      <c r="DE14" s="121">
        <v>12401</v>
      </c>
      <c r="DF14" s="121">
        <v>17214</v>
      </c>
      <c r="DG14" s="121">
        <v>0</v>
      </c>
      <c r="DH14" s="121">
        <v>0</v>
      </c>
      <c r="DI14" s="121">
        <v>124049</v>
      </c>
      <c r="DJ14" s="121">
        <v>8071069</v>
      </c>
    </row>
    <row r="15" spans="1:115" s="136" customFormat="1" ht="13.5" customHeight="1" x14ac:dyDescent="0.15">
      <c r="A15" s="119" t="s">
        <v>25</v>
      </c>
      <c r="B15" s="120" t="s">
        <v>349</v>
      </c>
      <c r="C15" s="119" t="s">
        <v>350</v>
      </c>
      <c r="D15" s="121">
        <v>5141891</v>
      </c>
      <c r="E15" s="121">
        <v>952832</v>
      </c>
      <c r="F15" s="121">
        <v>685669</v>
      </c>
      <c r="G15" s="121">
        <v>0</v>
      </c>
      <c r="H15" s="121">
        <v>0</v>
      </c>
      <c r="I15" s="121">
        <v>192951</v>
      </c>
      <c r="J15" s="122"/>
      <c r="K15" s="121">
        <v>74212</v>
      </c>
      <c r="L15" s="121">
        <v>4189059</v>
      </c>
      <c r="M15" s="121">
        <v>236678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2"/>
      <c r="T15" s="121">
        <v>0</v>
      </c>
      <c r="U15" s="121">
        <v>236678</v>
      </c>
      <c r="V15" s="121">
        <v>5378569</v>
      </c>
      <c r="W15" s="121">
        <v>952832</v>
      </c>
      <c r="X15" s="121">
        <v>685669</v>
      </c>
      <c r="Y15" s="121">
        <v>0</v>
      </c>
      <c r="Z15" s="121">
        <v>0</v>
      </c>
      <c r="AA15" s="121">
        <v>192951</v>
      </c>
      <c r="AB15" s="122"/>
      <c r="AC15" s="121">
        <v>74212</v>
      </c>
      <c r="AD15" s="121">
        <v>4425737</v>
      </c>
      <c r="AE15" s="121">
        <v>3119167</v>
      </c>
      <c r="AF15" s="121">
        <f t="shared" si="2"/>
        <v>3088073</v>
      </c>
      <c r="AG15" s="121">
        <v>0</v>
      </c>
      <c r="AH15" s="121">
        <v>3069138</v>
      </c>
      <c r="AI15" s="121">
        <v>18935</v>
      </c>
      <c r="AJ15" s="121">
        <v>0</v>
      </c>
      <c r="AK15" s="121">
        <v>31094</v>
      </c>
      <c r="AL15" s="121">
        <v>0</v>
      </c>
      <c r="AM15" s="121">
        <v>1988642</v>
      </c>
      <c r="AN15" s="121">
        <f t="shared" si="3"/>
        <v>245995</v>
      </c>
      <c r="AO15" s="121">
        <v>112668</v>
      </c>
      <c r="AP15" s="121">
        <v>110576</v>
      </c>
      <c r="AQ15" s="121">
        <v>12062</v>
      </c>
      <c r="AR15" s="121">
        <v>10689</v>
      </c>
      <c r="AS15" s="121">
        <f t="shared" si="4"/>
        <v>193025</v>
      </c>
      <c r="AT15" s="121">
        <v>11529</v>
      </c>
      <c r="AU15" s="121">
        <v>133191</v>
      </c>
      <c r="AV15" s="121">
        <v>48305</v>
      </c>
      <c r="AW15" s="121">
        <v>7155</v>
      </c>
      <c r="AX15" s="121">
        <f t="shared" si="5"/>
        <v>1541467</v>
      </c>
      <c r="AY15" s="121">
        <v>491060</v>
      </c>
      <c r="AZ15" s="121">
        <v>986474</v>
      </c>
      <c r="BA15" s="121">
        <v>59810</v>
      </c>
      <c r="BB15" s="121">
        <v>4123</v>
      </c>
      <c r="BC15" s="121">
        <v>0</v>
      </c>
      <c r="BD15" s="121">
        <v>1000</v>
      </c>
      <c r="BE15" s="121">
        <v>34082</v>
      </c>
      <c r="BF15" s="121">
        <v>5141891</v>
      </c>
      <c r="BG15" s="121">
        <f t="shared" si="6"/>
        <v>0</v>
      </c>
      <c r="BH15" s="121"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v>236678</v>
      </c>
      <c r="BP15" s="121">
        <f t="shared" si="7"/>
        <v>6457</v>
      </c>
      <c r="BQ15" s="121">
        <v>6457</v>
      </c>
      <c r="BR15" s="121">
        <v>0</v>
      </c>
      <c r="BS15" s="121">
        <v>0</v>
      </c>
      <c r="BT15" s="121">
        <v>0</v>
      </c>
      <c r="BU15" s="121">
        <f t="shared" si="8"/>
        <v>44629</v>
      </c>
      <c r="BV15" s="121">
        <v>0</v>
      </c>
      <c r="BW15" s="121">
        <v>44629</v>
      </c>
      <c r="BX15" s="121">
        <v>0</v>
      </c>
      <c r="BY15" s="121">
        <v>0</v>
      </c>
      <c r="BZ15" s="121">
        <f t="shared" si="9"/>
        <v>185592</v>
      </c>
      <c r="CA15" s="121">
        <v>0</v>
      </c>
      <c r="CB15" s="121">
        <v>185039</v>
      </c>
      <c r="CC15" s="121">
        <v>0</v>
      </c>
      <c r="CD15" s="121">
        <v>553</v>
      </c>
      <c r="CE15" s="121">
        <v>0</v>
      </c>
      <c r="CF15" s="121">
        <v>0</v>
      </c>
      <c r="CG15" s="121">
        <v>0</v>
      </c>
      <c r="CH15" s="121">
        <v>236678</v>
      </c>
      <c r="CI15" s="121">
        <v>3119167</v>
      </c>
      <c r="CJ15" s="121">
        <f t="shared" si="1"/>
        <v>3088073</v>
      </c>
      <c r="CK15" s="121">
        <v>0</v>
      </c>
      <c r="CL15" s="121">
        <v>3069138</v>
      </c>
      <c r="CM15" s="121">
        <v>18935</v>
      </c>
      <c r="CN15" s="121">
        <v>0</v>
      </c>
      <c r="CO15" s="121">
        <v>31094</v>
      </c>
      <c r="CP15" s="121">
        <v>0</v>
      </c>
      <c r="CQ15" s="121">
        <v>2225320</v>
      </c>
      <c r="CR15" s="121">
        <f t="shared" si="1"/>
        <v>252452</v>
      </c>
      <c r="CS15" s="121">
        <v>119125</v>
      </c>
      <c r="CT15" s="121">
        <v>110576</v>
      </c>
      <c r="CU15" s="121">
        <v>12062</v>
      </c>
      <c r="CV15" s="121">
        <v>10689</v>
      </c>
      <c r="CW15" s="121">
        <f t="shared" si="1"/>
        <v>237654</v>
      </c>
      <c r="CX15" s="121">
        <v>11529</v>
      </c>
      <c r="CY15" s="121">
        <v>177820</v>
      </c>
      <c r="CZ15" s="121">
        <v>48305</v>
      </c>
      <c r="DA15" s="121">
        <v>7155</v>
      </c>
      <c r="DB15" s="121">
        <f t="shared" si="1"/>
        <v>1727059</v>
      </c>
      <c r="DC15" s="121">
        <v>491060</v>
      </c>
      <c r="DD15" s="121">
        <v>1171513</v>
      </c>
      <c r="DE15" s="121">
        <v>59810</v>
      </c>
      <c r="DF15" s="121">
        <v>4676</v>
      </c>
      <c r="DG15" s="121">
        <v>0</v>
      </c>
      <c r="DH15" s="121">
        <v>1000</v>
      </c>
      <c r="DI15" s="121">
        <v>34082</v>
      </c>
      <c r="DJ15" s="121">
        <v>5378569</v>
      </c>
    </row>
    <row r="16" spans="1:115" s="136" customFormat="1" ht="13.5" customHeight="1" x14ac:dyDescent="0.15">
      <c r="A16" s="119" t="s">
        <v>25</v>
      </c>
      <c r="B16" s="120" t="s">
        <v>352</v>
      </c>
      <c r="C16" s="119" t="s">
        <v>353</v>
      </c>
      <c r="D16" s="121">
        <v>664975</v>
      </c>
      <c r="E16" s="121">
        <v>69229</v>
      </c>
      <c r="F16" s="121">
        <v>0</v>
      </c>
      <c r="G16" s="121">
        <v>0</v>
      </c>
      <c r="H16" s="121">
        <v>0</v>
      </c>
      <c r="I16" s="121">
        <v>5295</v>
      </c>
      <c r="J16" s="122"/>
      <c r="K16" s="121">
        <v>63934</v>
      </c>
      <c r="L16" s="121">
        <v>595746</v>
      </c>
      <c r="M16" s="121">
        <v>144472</v>
      </c>
      <c r="N16" s="121">
        <v>11290</v>
      </c>
      <c r="O16" s="121">
        <v>3007</v>
      </c>
      <c r="P16" s="121">
        <v>1690</v>
      </c>
      <c r="Q16" s="121">
        <v>0</v>
      </c>
      <c r="R16" s="121">
        <v>3556</v>
      </c>
      <c r="S16" s="122"/>
      <c r="T16" s="121">
        <v>3037</v>
      </c>
      <c r="U16" s="121">
        <v>133182</v>
      </c>
      <c r="V16" s="121">
        <v>809447</v>
      </c>
      <c r="W16" s="121">
        <v>80519</v>
      </c>
      <c r="X16" s="121">
        <v>3007</v>
      </c>
      <c r="Y16" s="121">
        <v>1690</v>
      </c>
      <c r="Z16" s="121">
        <v>0</v>
      </c>
      <c r="AA16" s="121">
        <v>8851</v>
      </c>
      <c r="AB16" s="122"/>
      <c r="AC16" s="121">
        <v>66971</v>
      </c>
      <c r="AD16" s="121">
        <v>728928</v>
      </c>
      <c r="AE16" s="121">
        <v>271</v>
      </c>
      <c r="AF16" s="121">
        <f t="shared" si="2"/>
        <v>271</v>
      </c>
      <c r="AG16" s="121">
        <v>0</v>
      </c>
      <c r="AH16" s="121">
        <v>0</v>
      </c>
      <c r="AI16" s="121">
        <v>0</v>
      </c>
      <c r="AJ16" s="121">
        <v>271</v>
      </c>
      <c r="AK16" s="121">
        <v>0</v>
      </c>
      <c r="AL16" s="121">
        <v>0</v>
      </c>
      <c r="AM16" s="121">
        <v>630757</v>
      </c>
      <c r="AN16" s="121">
        <f t="shared" si="3"/>
        <v>75902</v>
      </c>
      <c r="AO16" s="121">
        <v>45541</v>
      </c>
      <c r="AP16" s="121">
        <v>22771</v>
      </c>
      <c r="AQ16" s="121">
        <v>0</v>
      </c>
      <c r="AR16" s="121">
        <v>7590</v>
      </c>
      <c r="AS16" s="121">
        <f t="shared" si="4"/>
        <v>19520</v>
      </c>
      <c r="AT16" s="121">
        <v>1594</v>
      </c>
      <c r="AU16" s="121">
        <v>185</v>
      </c>
      <c r="AV16" s="121">
        <v>17741</v>
      </c>
      <c r="AW16" s="121">
        <v>0</v>
      </c>
      <c r="AX16" s="121">
        <f t="shared" si="5"/>
        <v>216748</v>
      </c>
      <c r="AY16" s="121">
        <v>187312</v>
      </c>
      <c r="AZ16" s="121">
        <v>26719</v>
      </c>
      <c r="BA16" s="121">
        <v>243</v>
      </c>
      <c r="BB16" s="121">
        <v>2474</v>
      </c>
      <c r="BC16" s="121">
        <v>318587</v>
      </c>
      <c r="BD16" s="121">
        <v>0</v>
      </c>
      <c r="BE16" s="121">
        <v>33947</v>
      </c>
      <c r="BF16" s="121">
        <v>664975</v>
      </c>
      <c r="BG16" s="121">
        <f t="shared" si="6"/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135269</v>
      </c>
      <c r="BP16" s="121">
        <f t="shared" si="7"/>
        <v>15506</v>
      </c>
      <c r="BQ16" s="121">
        <v>15506</v>
      </c>
      <c r="BR16" s="121">
        <v>0</v>
      </c>
      <c r="BS16" s="121">
        <v>0</v>
      </c>
      <c r="BT16" s="121">
        <v>0</v>
      </c>
      <c r="BU16" s="121">
        <f t="shared" si="8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9"/>
        <v>3556</v>
      </c>
      <c r="CA16" s="121">
        <v>0</v>
      </c>
      <c r="CB16" s="121">
        <v>3556</v>
      </c>
      <c r="CC16" s="121">
        <v>0</v>
      </c>
      <c r="CD16" s="121">
        <v>0</v>
      </c>
      <c r="CE16" s="121">
        <v>116207</v>
      </c>
      <c r="CF16" s="121">
        <v>0</v>
      </c>
      <c r="CG16" s="121">
        <v>9203</v>
      </c>
      <c r="CH16" s="121">
        <v>144472</v>
      </c>
      <c r="CI16" s="121">
        <v>271</v>
      </c>
      <c r="CJ16" s="121">
        <f t="shared" si="1"/>
        <v>271</v>
      </c>
      <c r="CK16" s="121">
        <v>0</v>
      </c>
      <c r="CL16" s="121">
        <v>0</v>
      </c>
      <c r="CM16" s="121">
        <v>0</v>
      </c>
      <c r="CN16" s="121">
        <v>271</v>
      </c>
      <c r="CO16" s="121">
        <v>0</v>
      </c>
      <c r="CP16" s="121">
        <v>0</v>
      </c>
      <c r="CQ16" s="121">
        <v>766026</v>
      </c>
      <c r="CR16" s="121">
        <f t="shared" si="1"/>
        <v>91408</v>
      </c>
      <c r="CS16" s="121">
        <v>61047</v>
      </c>
      <c r="CT16" s="121">
        <v>22771</v>
      </c>
      <c r="CU16" s="121">
        <v>0</v>
      </c>
      <c r="CV16" s="121">
        <v>7590</v>
      </c>
      <c r="CW16" s="121">
        <f t="shared" si="1"/>
        <v>19520</v>
      </c>
      <c r="CX16" s="121">
        <v>1594</v>
      </c>
      <c r="CY16" s="121">
        <v>185</v>
      </c>
      <c r="CZ16" s="121">
        <v>17741</v>
      </c>
      <c r="DA16" s="121">
        <v>0</v>
      </c>
      <c r="DB16" s="121">
        <f t="shared" si="1"/>
        <v>220304</v>
      </c>
      <c r="DC16" s="121">
        <v>187312</v>
      </c>
      <c r="DD16" s="121">
        <v>30275</v>
      </c>
      <c r="DE16" s="121">
        <v>243</v>
      </c>
      <c r="DF16" s="121">
        <v>2474</v>
      </c>
      <c r="DG16" s="121">
        <v>434794</v>
      </c>
      <c r="DH16" s="121">
        <v>0</v>
      </c>
      <c r="DI16" s="121">
        <v>43150</v>
      </c>
      <c r="DJ16" s="121">
        <v>809447</v>
      </c>
    </row>
    <row r="17" spans="1:114" s="136" customFormat="1" ht="13.5" customHeight="1" x14ac:dyDescent="0.15">
      <c r="A17" s="119" t="s">
        <v>25</v>
      </c>
      <c r="B17" s="120" t="s">
        <v>357</v>
      </c>
      <c r="C17" s="119" t="s">
        <v>358</v>
      </c>
      <c r="D17" s="121">
        <v>1010733</v>
      </c>
      <c r="E17" s="121">
        <v>19224</v>
      </c>
      <c r="F17" s="121">
        <v>0</v>
      </c>
      <c r="G17" s="121">
        <v>0</v>
      </c>
      <c r="H17" s="121">
        <v>0</v>
      </c>
      <c r="I17" s="121">
        <v>4469</v>
      </c>
      <c r="J17" s="122"/>
      <c r="K17" s="121">
        <v>14755</v>
      </c>
      <c r="L17" s="121">
        <v>991509</v>
      </c>
      <c r="M17" s="121">
        <v>2044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2"/>
      <c r="T17" s="121">
        <v>0</v>
      </c>
      <c r="U17" s="121">
        <v>2044</v>
      </c>
      <c r="V17" s="121">
        <v>1012777</v>
      </c>
      <c r="W17" s="121">
        <v>19224</v>
      </c>
      <c r="X17" s="121">
        <v>0</v>
      </c>
      <c r="Y17" s="121">
        <v>0</v>
      </c>
      <c r="Z17" s="121">
        <v>0</v>
      </c>
      <c r="AA17" s="121">
        <v>4469</v>
      </c>
      <c r="AB17" s="122"/>
      <c r="AC17" s="121">
        <v>14755</v>
      </c>
      <c r="AD17" s="121">
        <v>993553</v>
      </c>
      <c r="AE17" s="121">
        <v>114467</v>
      </c>
      <c r="AF17" s="121">
        <f t="shared" si="2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114467</v>
      </c>
      <c r="AM17" s="121">
        <v>896266</v>
      </c>
      <c r="AN17" s="121">
        <f t="shared" si="3"/>
        <v>29830</v>
      </c>
      <c r="AO17" s="121">
        <v>19722</v>
      </c>
      <c r="AP17" s="121">
        <v>0</v>
      </c>
      <c r="AQ17" s="121">
        <v>0</v>
      </c>
      <c r="AR17" s="121">
        <v>10108</v>
      </c>
      <c r="AS17" s="121">
        <f t="shared" si="4"/>
        <v>40302</v>
      </c>
      <c r="AT17" s="121">
        <v>36763</v>
      </c>
      <c r="AU17" s="121">
        <v>0</v>
      </c>
      <c r="AV17" s="121">
        <v>3539</v>
      </c>
      <c r="AW17" s="121">
        <v>0</v>
      </c>
      <c r="AX17" s="121">
        <f t="shared" si="5"/>
        <v>283291</v>
      </c>
      <c r="AY17" s="121">
        <v>232237</v>
      </c>
      <c r="AZ17" s="121">
        <v>48047</v>
      </c>
      <c r="BA17" s="121">
        <v>3007</v>
      </c>
      <c r="BB17" s="121">
        <v>0</v>
      </c>
      <c r="BC17" s="121">
        <v>542843</v>
      </c>
      <c r="BD17" s="121">
        <v>0</v>
      </c>
      <c r="BE17" s="121">
        <v>0</v>
      </c>
      <c r="BF17" s="121">
        <v>1010733</v>
      </c>
      <c r="BG17" s="121">
        <f t="shared" si="6"/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v>2044</v>
      </c>
      <c r="BP17" s="121">
        <f t="shared" si="7"/>
        <v>2044</v>
      </c>
      <c r="BQ17" s="121">
        <v>2044</v>
      </c>
      <c r="BR17" s="121">
        <v>0</v>
      </c>
      <c r="BS17" s="121">
        <v>0</v>
      </c>
      <c r="BT17" s="121">
        <v>0</v>
      </c>
      <c r="BU17" s="121">
        <f t="shared" si="8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9"/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2044</v>
      </c>
      <c r="CI17" s="121">
        <v>114467</v>
      </c>
      <c r="CJ17" s="121">
        <f t="shared" si="1"/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0</v>
      </c>
      <c r="CP17" s="121">
        <v>114467</v>
      </c>
      <c r="CQ17" s="121">
        <v>898310</v>
      </c>
      <c r="CR17" s="121">
        <f t="shared" si="1"/>
        <v>31874</v>
      </c>
      <c r="CS17" s="121">
        <v>21766</v>
      </c>
      <c r="CT17" s="121">
        <v>0</v>
      </c>
      <c r="CU17" s="121">
        <v>0</v>
      </c>
      <c r="CV17" s="121">
        <v>10108</v>
      </c>
      <c r="CW17" s="121">
        <f t="shared" si="1"/>
        <v>40302</v>
      </c>
      <c r="CX17" s="121">
        <v>36763</v>
      </c>
      <c r="CY17" s="121">
        <v>0</v>
      </c>
      <c r="CZ17" s="121">
        <v>3539</v>
      </c>
      <c r="DA17" s="121">
        <v>0</v>
      </c>
      <c r="DB17" s="121">
        <f t="shared" si="1"/>
        <v>283291</v>
      </c>
      <c r="DC17" s="121">
        <v>232237</v>
      </c>
      <c r="DD17" s="121">
        <v>48047</v>
      </c>
      <c r="DE17" s="121">
        <v>3007</v>
      </c>
      <c r="DF17" s="121">
        <v>0</v>
      </c>
      <c r="DG17" s="121">
        <v>542843</v>
      </c>
      <c r="DH17" s="121">
        <v>0</v>
      </c>
      <c r="DI17" s="121">
        <v>0</v>
      </c>
      <c r="DJ17" s="121">
        <v>1012777</v>
      </c>
    </row>
    <row r="18" spans="1:114" s="136" customFormat="1" ht="13.5" customHeight="1" x14ac:dyDescent="0.15">
      <c r="A18" s="119" t="s">
        <v>25</v>
      </c>
      <c r="B18" s="120" t="s">
        <v>362</v>
      </c>
      <c r="C18" s="119" t="s">
        <v>363</v>
      </c>
      <c r="D18" s="121">
        <v>1688819</v>
      </c>
      <c r="E18" s="121">
        <v>129829</v>
      </c>
      <c r="F18" s="121">
        <v>0</v>
      </c>
      <c r="G18" s="121">
        <v>0</v>
      </c>
      <c r="H18" s="121">
        <v>0</v>
      </c>
      <c r="I18" s="121">
        <v>7212</v>
      </c>
      <c r="J18" s="122"/>
      <c r="K18" s="121">
        <v>122617</v>
      </c>
      <c r="L18" s="121">
        <v>1558990</v>
      </c>
      <c r="M18" s="121">
        <v>314600</v>
      </c>
      <c r="N18" s="121">
        <v>11095</v>
      </c>
      <c r="O18" s="121">
        <v>0</v>
      </c>
      <c r="P18" s="121">
        <v>0</v>
      </c>
      <c r="Q18" s="121">
        <v>0</v>
      </c>
      <c r="R18" s="121">
        <v>11095</v>
      </c>
      <c r="S18" s="122"/>
      <c r="T18" s="121">
        <v>0</v>
      </c>
      <c r="U18" s="121">
        <v>303505</v>
      </c>
      <c r="V18" s="121">
        <v>2003419</v>
      </c>
      <c r="W18" s="121">
        <v>140924</v>
      </c>
      <c r="X18" s="121">
        <v>0</v>
      </c>
      <c r="Y18" s="121">
        <v>0</v>
      </c>
      <c r="Z18" s="121">
        <v>0</v>
      </c>
      <c r="AA18" s="121">
        <v>18307</v>
      </c>
      <c r="AB18" s="122"/>
      <c r="AC18" s="121">
        <v>122617</v>
      </c>
      <c r="AD18" s="121">
        <v>1862495</v>
      </c>
      <c r="AE18" s="121">
        <v>85191</v>
      </c>
      <c r="AF18" s="121">
        <f t="shared" si="2"/>
        <v>85191</v>
      </c>
      <c r="AG18" s="121">
        <v>0</v>
      </c>
      <c r="AH18" s="121">
        <v>0</v>
      </c>
      <c r="AI18" s="121">
        <v>85191</v>
      </c>
      <c r="AJ18" s="121">
        <v>0</v>
      </c>
      <c r="AK18" s="121">
        <v>0</v>
      </c>
      <c r="AL18" s="121">
        <v>0</v>
      </c>
      <c r="AM18" s="121">
        <v>1471093</v>
      </c>
      <c r="AN18" s="121">
        <f t="shared" si="3"/>
        <v>141577</v>
      </c>
      <c r="AO18" s="121">
        <v>30613</v>
      </c>
      <c r="AP18" s="121">
        <v>93532</v>
      </c>
      <c r="AQ18" s="121">
        <v>0</v>
      </c>
      <c r="AR18" s="121">
        <v>17432</v>
      </c>
      <c r="AS18" s="121">
        <f t="shared" si="4"/>
        <v>80714</v>
      </c>
      <c r="AT18" s="121">
        <v>8348</v>
      </c>
      <c r="AU18" s="121">
        <v>228</v>
      </c>
      <c r="AV18" s="121">
        <v>72138</v>
      </c>
      <c r="AW18" s="121">
        <v>28358</v>
      </c>
      <c r="AX18" s="121">
        <f t="shared" si="5"/>
        <v>533178</v>
      </c>
      <c r="AY18" s="121">
        <v>424380</v>
      </c>
      <c r="AZ18" s="121">
        <v>79304</v>
      </c>
      <c r="BA18" s="121">
        <v>16783</v>
      </c>
      <c r="BB18" s="121">
        <v>12711</v>
      </c>
      <c r="BC18" s="121">
        <v>687266</v>
      </c>
      <c r="BD18" s="121">
        <v>0</v>
      </c>
      <c r="BE18" s="121">
        <v>132535</v>
      </c>
      <c r="BF18" s="121">
        <v>1688819</v>
      </c>
      <c r="BG18" s="121">
        <f t="shared" si="6"/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314074</v>
      </c>
      <c r="BP18" s="121">
        <f t="shared" si="7"/>
        <v>50141</v>
      </c>
      <c r="BQ18" s="121">
        <v>50141</v>
      </c>
      <c r="BR18" s="121">
        <v>0</v>
      </c>
      <c r="BS18" s="121">
        <v>0</v>
      </c>
      <c r="BT18" s="121">
        <v>0</v>
      </c>
      <c r="BU18" s="121">
        <f t="shared" si="8"/>
        <v>27096</v>
      </c>
      <c r="BV18" s="121">
        <v>0</v>
      </c>
      <c r="BW18" s="121">
        <v>22296</v>
      </c>
      <c r="BX18" s="121">
        <v>4800</v>
      </c>
      <c r="BY18" s="121">
        <v>0</v>
      </c>
      <c r="BZ18" s="121">
        <f t="shared" si="9"/>
        <v>236837</v>
      </c>
      <c r="CA18" s="121">
        <v>47472</v>
      </c>
      <c r="CB18" s="121">
        <v>187017</v>
      </c>
      <c r="CC18" s="121">
        <v>2348</v>
      </c>
      <c r="CD18" s="121">
        <v>0</v>
      </c>
      <c r="CE18" s="121">
        <v>0</v>
      </c>
      <c r="CF18" s="121">
        <v>0</v>
      </c>
      <c r="CG18" s="121">
        <v>526</v>
      </c>
      <c r="CH18" s="121">
        <v>314600</v>
      </c>
      <c r="CI18" s="121">
        <v>85191</v>
      </c>
      <c r="CJ18" s="121">
        <f t="shared" si="1"/>
        <v>85191</v>
      </c>
      <c r="CK18" s="121">
        <v>0</v>
      </c>
      <c r="CL18" s="121">
        <v>0</v>
      </c>
      <c r="CM18" s="121">
        <v>85191</v>
      </c>
      <c r="CN18" s="121">
        <v>0</v>
      </c>
      <c r="CO18" s="121">
        <v>0</v>
      </c>
      <c r="CP18" s="121">
        <v>0</v>
      </c>
      <c r="CQ18" s="121">
        <v>1785167</v>
      </c>
      <c r="CR18" s="121">
        <f t="shared" si="1"/>
        <v>191718</v>
      </c>
      <c r="CS18" s="121">
        <v>80754</v>
      </c>
      <c r="CT18" s="121">
        <v>93532</v>
      </c>
      <c r="CU18" s="121">
        <v>0</v>
      </c>
      <c r="CV18" s="121">
        <v>17432</v>
      </c>
      <c r="CW18" s="121">
        <f t="shared" si="1"/>
        <v>107810</v>
      </c>
      <c r="CX18" s="121">
        <v>8348</v>
      </c>
      <c r="CY18" s="121">
        <v>22524</v>
      </c>
      <c r="CZ18" s="121">
        <v>76938</v>
      </c>
      <c r="DA18" s="121">
        <v>28358</v>
      </c>
      <c r="DB18" s="121">
        <f t="shared" si="1"/>
        <v>770015</v>
      </c>
      <c r="DC18" s="121">
        <v>471852</v>
      </c>
      <c r="DD18" s="121">
        <v>266321</v>
      </c>
      <c r="DE18" s="121">
        <v>19131</v>
      </c>
      <c r="DF18" s="121">
        <v>12711</v>
      </c>
      <c r="DG18" s="121">
        <v>687266</v>
      </c>
      <c r="DH18" s="121">
        <v>0</v>
      </c>
      <c r="DI18" s="121">
        <v>133061</v>
      </c>
      <c r="DJ18" s="121">
        <v>2003419</v>
      </c>
    </row>
    <row r="19" spans="1:114" s="136" customFormat="1" ht="13.5" customHeight="1" x14ac:dyDescent="0.15">
      <c r="A19" s="119" t="s">
        <v>25</v>
      </c>
      <c r="B19" s="120" t="s">
        <v>367</v>
      </c>
      <c r="C19" s="119" t="s">
        <v>368</v>
      </c>
      <c r="D19" s="121">
        <v>5501438</v>
      </c>
      <c r="E19" s="121">
        <v>1088114</v>
      </c>
      <c r="F19" s="121">
        <v>0</v>
      </c>
      <c r="G19" s="121">
        <v>51552</v>
      </c>
      <c r="H19" s="121">
        <v>0</v>
      </c>
      <c r="I19" s="121">
        <v>437266</v>
      </c>
      <c r="J19" s="122"/>
      <c r="K19" s="121">
        <v>599296</v>
      </c>
      <c r="L19" s="121">
        <v>4413324</v>
      </c>
      <c r="M19" s="121">
        <v>746032</v>
      </c>
      <c r="N19" s="121">
        <v>153151</v>
      </c>
      <c r="O19" s="121">
        <v>0</v>
      </c>
      <c r="P19" s="121">
        <v>0</v>
      </c>
      <c r="Q19" s="121">
        <v>0</v>
      </c>
      <c r="R19" s="121">
        <v>0</v>
      </c>
      <c r="S19" s="122"/>
      <c r="T19" s="121">
        <v>153151</v>
      </c>
      <c r="U19" s="121">
        <v>592881</v>
      </c>
      <c r="V19" s="121">
        <v>6247470</v>
      </c>
      <c r="W19" s="121">
        <v>1241265</v>
      </c>
      <c r="X19" s="121">
        <v>0</v>
      </c>
      <c r="Y19" s="121">
        <v>51552</v>
      </c>
      <c r="Z19" s="121">
        <v>0</v>
      </c>
      <c r="AA19" s="121">
        <v>437266</v>
      </c>
      <c r="AB19" s="122"/>
      <c r="AC19" s="121">
        <v>752447</v>
      </c>
      <c r="AD19" s="121">
        <v>5006205</v>
      </c>
      <c r="AE19" s="121">
        <v>315360</v>
      </c>
      <c r="AF19" s="121">
        <f t="shared" si="2"/>
        <v>315360</v>
      </c>
      <c r="AG19" s="121">
        <v>0</v>
      </c>
      <c r="AH19" s="121">
        <v>315360</v>
      </c>
      <c r="AI19" s="121">
        <v>0</v>
      </c>
      <c r="AJ19" s="121">
        <v>0</v>
      </c>
      <c r="AK19" s="121">
        <v>0</v>
      </c>
      <c r="AL19" s="121">
        <v>0</v>
      </c>
      <c r="AM19" s="121">
        <v>5186078</v>
      </c>
      <c r="AN19" s="121">
        <f t="shared" si="3"/>
        <v>1388817</v>
      </c>
      <c r="AO19" s="121">
        <v>227661</v>
      </c>
      <c r="AP19" s="121">
        <v>1025806</v>
      </c>
      <c r="AQ19" s="121">
        <v>75826</v>
      </c>
      <c r="AR19" s="121">
        <v>59524</v>
      </c>
      <c r="AS19" s="121">
        <f t="shared" si="4"/>
        <v>684100</v>
      </c>
      <c r="AT19" s="121">
        <v>107454</v>
      </c>
      <c r="AU19" s="121">
        <v>467432</v>
      </c>
      <c r="AV19" s="121">
        <v>109214</v>
      </c>
      <c r="AW19" s="121">
        <v>37720</v>
      </c>
      <c r="AX19" s="121">
        <f t="shared" si="5"/>
        <v>3075441</v>
      </c>
      <c r="AY19" s="121">
        <v>606213</v>
      </c>
      <c r="AZ19" s="121">
        <v>2153614</v>
      </c>
      <c r="BA19" s="121">
        <v>230604</v>
      </c>
      <c r="BB19" s="121">
        <v>85010</v>
      </c>
      <c r="BC19" s="121">
        <v>0</v>
      </c>
      <c r="BD19" s="121">
        <v>0</v>
      </c>
      <c r="BE19" s="121">
        <v>0</v>
      </c>
      <c r="BF19" s="121">
        <v>5501438</v>
      </c>
      <c r="BG19" s="121">
        <f t="shared" si="6"/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v>746032</v>
      </c>
      <c r="BP19" s="121">
        <f t="shared" si="7"/>
        <v>14545</v>
      </c>
      <c r="BQ19" s="121">
        <v>2067</v>
      </c>
      <c r="BR19" s="121">
        <v>0</v>
      </c>
      <c r="BS19" s="121">
        <v>12478</v>
      </c>
      <c r="BT19" s="121">
        <v>0</v>
      </c>
      <c r="BU19" s="121">
        <f t="shared" si="8"/>
        <v>115117</v>
      </c>
      <c r="BV19" s="121">
        <v>3210</v>
      </c>
      <c r="BW19" s="121">
        <v>111907</v>
      </c>
      <c r="BX19" s="121">
        <v>0</v>
      </c>
      <c r="BY19" s="121">
        <v>19</v>
      </c>
      <c r="BZ19" s="121">
        <f t="shared" si="9"/>
        <v>616351</v>
      </c>
      <c r="CA19" s="121">
        <v>164911</v>
      </c>
      <c r="CB19" s="121">
        <v>451440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746032</v>
      </c>
      <c r="CI19" s="121">
        <v>315360</v>
      </c>
      <c r="CJ19" s="121">
        <f t="shared" si="1"/>
        <v>315360</v>
      </c>
      <c r="CK19" s="121">
        <v>0</v>
      </c>
      <c r="CL19" s="121">
        <v>315360</v>
      </c>
      <c r="CM19" s="121">
        <v>0</v>
      </c>
      <c r="CN19" s="121">
        <v>0</v>
      </c>
      <c r="CO19" s="121">
        <v>0</v>
      </c>
      <c r="CP19" s="121">
        <v>0</v>
      </c>
      <c r="CQ19" s="121">
        <v>5932110</v>
      </c>
      <c r="CR19" s="121">
        <f t="shared" si="1"/>
        <v>1403362</v>
      </c>
      <c r="CS19" s="121">
        <v>229728</v>
      </c>
      <c r="CT19" s="121">
        <v>1025806</v>
      </c>
      <c r="CU19" s="121">
        <v>88304</v>
      </c>
      <c r="CV19" s="121">
        <v>59524</v>
      </c>
      <c r="CW19" s="121">
        <f t="shared" si="1"/>
        <v>799217</v>
      </c>
      <c r="CX19" s="121">
        <v>110664</v>
      </c>
      <c r="CY19" s="121">
        <v>579339</v>
      </c>
      <c r="CZ19" s="121">
        <v>109214</v>
      </c>
      <c r="DA19" s="121">
        <v>37739</v>
      </c>
      <c r="DB19" s="121">
        <f t="shared" si="1"/>
        <v>3691792</v>
      </c>
      <c r="DC19" s="121">
        <v>771124</v>
      </c>
      <c r="DD19" s="121">
        <v>2605054</v>
      </c>
      <c r="DE19" s="121">
        <v>230604</v>
      </c>
      <c r="DF19" s="121">
        <v>85010</v>
      </c>
      <c r="DG19" s="121">
        <v>0</v>
      </c>
      <c r="DH19" s="121">
        <v>0</v>
      </c>
      <c r="DI19" s="121">
        <v>0</v>
      </c>
      <c r="DJ19" s="121">
        <v>6247470</v>
      </c>
    </row>
    <row r="20" spans="1:114" s="136" customFormat="1" ht="13.5" customHeight="1" x14ac:dyDescent="0.15">
      <c r="A20" s="119" t="s">
        <v>25</v>
      </c>
      <c r="B20" s="120" t="s">
        <v>370</v>
      </c>
      <c r="C20" s="119" t="s">
        <v>371</v>
      </c>
      <c r="D20" s="121">
        <v>2796133</v>
      </c>
      <c r="E20" s="121">
        <v>406086</v>
      </c>
      <c r="F20" s="121">
        <v>0</v>
      </c>
      <c r="G20" s="121">
        <v>0</v>
      </c>
      <c r="H20" s="121">
        <v>0</v>
      </c>
      <c r="I20" s="121">
        <v>183143</v>
      </c>
      <c r="J20" s="122"/>
      <c r="K20" s="121">
        <v>222943</v>
      </c>
      <c r="L20" s="121">
        <v>2390047</v>
      </c>
      <c r="M20" s="121">
        <v>1355962</v>
      </c>
      <c r="N20" s="121">
        <v>340399</v>
      </c>
      <c r="O20" s="121">
        <v>340399</v>
      </c>
      <c r="P20" s="121">
        <v>0</v>
      </c>
      <c r="Q20" s="121">
        <v>0</v>
      </c>
      <c r="R20" s="121">
        <v>0</v>
      </c>
      <c r="S20" s="122"/>
      <c r="T20" s="121">
        <v>0</v>
      </c>
      <c r="U20" s="121">
        <v>1015563</v>
      </c>
      <c r="V20" s="121">
        <v>4152095</v>
      </c>
      <c r="W20" s="121">
        <v>746485</v>
      </c>
      <c r="X20" s="121">
        <v>340399</v>
      </c>
      <c r="Y20" s="121">
        <v>0</v>
      </c>
      <c r="Z20" s="121">
        <v>0</v>
      </c>
      <c r="AA20" s="121">
        <v>183143</v>
      </c>
      <c r="AB20" s="122"/>
      <c r="AC20" s="121">
        <v>222943</v>
      </c>
      <c r="AD20" s="121">
        <v>3405610</v>
      </c>
      <c r="AE20" s="121">
        <v>468396</v>
      </c>
      <c r="AF20" s="121">
        <f t="shared" si="2"/>
        <v>468396</v>
      </c>
      <c r="AG20" s="121">
        <v>0</v>
      </c>
      <c r="AH20" s="121">
        <v>468396</v>
      </c>
      <c r="AI20" s="121">
        <v>0</v>
      </c>
      <c r="AJ20" s="121">
        <v>0</v>
      </c>
      <c r="AK20" s="121">
        <v>0</v>
      </c>
      <c r="AL20" s="121">
        <v>0</v>
      </c>
      <c r="AM20" s="121">
        <v>2327737</v>
      </c>
      <c r="AN20" s="121">
        <f t="shared" si="3"/>
        <v>355764</v>
      </c>
      <c r="AO20" s="121">
        <v>101879</v>
      </c>
      <c r="AP20" s="121">
        <v>191319</v>
      </c>
      <c r="AQ20" s="121">
        <v>61223</v>
      </c>
      <c r="AR20" s="121">
        <v>1343</v>
      </c>
      <c r="AS20" s="121">
        <f t="shared" si="4"/>
        <v>443904</v>
      </c>
      <c r="AT20" s="121">
        <v>111733</v>
      </c>
      <c r="AU20" s="121">
        <v>316927</v>
      </c>
      <c r="AV20" s="121">
        <v>15244</v>
      </c>
      <c r="AW20" s="121">
        <v>13802</v>
      </c>
      <c r="AX20" s="121">
        <f t="shared" si="5"/>
        <v>1514267</v>
      </c>
      <c r="AY20" s="121">
        <v>439884</v>
      </c>
      <c r="AZ20" s="121">
        <v>960036</v>
      </c>
      <c r="BA20" s="121">
        <v>113336</v>
      </c>
      <c r="BB20" s="121">
        <v>1011</v>
      </c>
      <c r="BC20" s="121">
        <v>0</v>
      </c>
      <c r="BD20" s="121">
        <v>0</v>
      </c>
      <c r="BE20" s="121">
        <v>0</v>
      </c>
      <c r="BF20" s="121">
        <v>2796133</v>
      </c>
      <c r="BG20" s="121">
        <f t="shared" si="6"/>
        <v>1253772</v>
      </c>
      <c r="BH20" s="121">
        <v>1253772</v>
      </c>
      <c r="BI20" s="121">
        <v>0</v>
      </c>
      <c r="BJ20" s="121">
        <v>1253772</v>
      </c>
      <c r="BK20" s="121">
        <v>0</v>
      </c>
      <c r="BL20" s="121">
        <v>0</v>
      </c>
      <c r="BM20" s="121">
        <v>0</v>
      </c>
      <c r="BN20" s="121">
        <v>0</v>
      </c>
      <c r="BO20" s="121">
        <v>102190</v>
      </c>
      <c r="BP20" s="121">
        <f t="shared" si="7"/>
        <v>10260</v>
      </c>
      <c r="BQ20" s="121">
        <v>9588</v>
      </c>
      <c r="BR20" s="121">
        <v>0</v>
      </c>
      <c r="BS20" s="121">
        <v>672</v>
      </c>
      <c r="BT20" s="121">
        <v>0</v>
      </c>
      <c r="BU20" s="121">
        <f t="shared" si="8"/>
        <v>14023</v>
      </c>
      <c r="BV20" s="121">
        <v>0</v>
      </c>
      <c r="BW20" s="121">
        <v>14023</v>
      </c>
      <c r="BX20" s="121">
        <v>0</v>
      </c>
      <c r="BY20" s="121">
        <v>0</v>
      </c>
      <c r="BZ20" s="121">
        <f t="shared" si="9"/>
        <v>77907</v>
      </c>
      <c r="CA20" s="121">
        <v>0</v>
      </c>
      <c r="CB20" s="121">
        <v>77907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1355962</v>
      </c>
      <c r="CI20" s="121">
        <v>1722168</v>
      </c>
      <c r="CJ20" s="121">
        <f t="shared" si="1"/>
        <v>1722168</v>
      </c>
      <c r="CK20" s="121">
        <v>0</v>
      </c>
      <c r="CL20" s="121">
        <v>1722168</v>
      </c>
      <c r="CM20" s="121">
        <v>0</v>
      </c>
      <c r="CN20" s="121">
        <v>0</v>
      </c>
      <c r="CO20" s="121">
        <v>0</v>
      </c>
      <c r="CP20" s="121">
        <v>0</v>
      </c>
      <c r="CQ20" s="121">
        <v>2429927</v>
      </c>
      <c r="CR20" s="121">
        <f t="shared" si="1"/>
        <v>366024</v>
      </c>
      <c r="CS20" s="121">
        <v>111467</v>
      </c>
      <c r="CT20" s="121">
        <v>191319</v>
      </c>
      <c r="CU20" s="121">
        <v>61895</v>
      </c>
      <c r="CV20" s="121">
        <v>1343</v>
      </c>
      <c r="CW20" s="121">
        <f t="shared" si="1"/>
        <v>457927</v>
      </c>
      <c r="CX20" s="121">
        <v>111733</v>
      </c>
      <c r="CY20" s="121">
        <v>330950</v>
      </c>
      <c r="CZ20" s="121">
        <v>15244</v>
      </c>
      <c r="DA20" s="121">
        <v>13802</v>
      </c>
      <c r="DB20" s="121">
        <f t="shared" si="1"/>
        <v>1592174</v>
      </c>
      <c r="DC20" s="121">
        <v>439884</v>
      </c>
      <c r="DD20" s="121">
        <v>1037943</v>
      </c>
      <c r="DE20" s="121">
        <v>113336</v>
      </c>
      <c r="DF20" s="121">
        <v>1011</v>
      </c>
      <c r="DG20" s="121">
        <v>0</v>
      </c>
      <c r="DH20" s="121">
        <v>0</v>
      </c>
      <c r="DI20" s="121">
        <v>0</v>
      </c>
      <c r="DJ20" s="121">
        <v>4152095</v>
      </c>
    </row>
    <row r="21" spans="1:114" s="136" customFormat="1" ht="13.5" customHeight="1" x14ac:dyDescent="0.15">
      <c r="A21" s="119" t="s">
        <v>25</v>
      </c>
      <c r="B21" s="120" t="s">
        <v>373</v>
      </c>
      <c r="C21" s="119" t="s">
        <v>374</v>
      </c>
      <c r="D21" s="121">
        <v>1998763</v>
      </c>
      <c r="E21" s="121">
        <v>364345</v>
      </c>
      <c r="F21" s="121">
        <v>0</v>
      </c>
      <c r="G21" s="121">
        <v>0</v>
      </c>
      <c r="H21" s="121">
        <v>0</v>
      </c>
      <c r="I21" s="121">
        <v>193130</v>
      </c>
      <c r="J21" s="122"/>
      <c r="K21" s="121">
        <v>171215</v>
      </c>
      <c r="L21" s="121">
        <v>1634418</v>
      </c>
      <c r="M21" s="121">
        <v>212224</v>
      </c>
      <c r="N21" s="121">
        <v>31188</v>
      </c>
      <c r="O21" s="121">
        <v>0</v>
      </c>
      <c r="P21" s="121">
        <v>0</v>
      </c>
      <c r="Q21" s="121">
        <v>0</v>
      </c>
      <c r="R21" s="121">
        <v>31188</v>
      </c>
      <c r="S21" s="122"/>
      <c r="T21" s="121">
        <v>0</v>
      </c>
      <c r="U21" s="121">
        <v>181036</v>
      </c>
      <c r="V21" s="121">
        <v>2210987</v>
      </c>
      <c r="W21" s="121">
        <v>395533</v>
      </c>
      <c r="X21" s="121">
        <v>0</v>
      </c>
      <c r="Y21" s="121">
        <v>0</v>
      </c>
      <c r="Z21" s="121">
        <v>0</v>
      </c>
      <c r="AA21" s="121">
        <v>224318</v>
      </c>
      <c r="AB21" s="122"/>
      <c r="AC21" s="121">
        <v>171215</v>
      </c>
      <c r="AD21" s="121">
        <v>1815454</v>
      </c>
      <c r="AE21" s="121">
        <v>14888</v>
      </c>
      <c r="AF21" s="121">
        <f t="shared" si="2"/>
        <v>14888</v>
      </c>
      <c r="AG21" s="121">
        <v>0</v>
      </c>
      <c r="AH21" s="121">
        <v>0</v>
      </c>
      <c r="AI21" s="121">
        <v>14888</v>
      </c>
      <c r="AJ21" s="121">
        <v>0</v>
      </c>
      <c r="AK21" s="121">
        <v>0</v>
      </c>
      <c r="AL21" s="121">
        <v>0</v>
      </c>
      <c r="AM21" s="121">
        <v>1876208</v>
      </c>
      <c r="AN21" s="121">
        <f t="shared" si="3"/>
        <v>561293</v>
      </c>
      <c r="AO21" s="121">
        <v>412843</v>
      </c>
      <c r="AP21" s="121">
        <v>112098</v>
      </c>
      <c r="AQ21" s="121">
        <v>8328</v>
      </c>
      <c r="AR21" s="121">
        <v>28024</v>
      </c>
      <c r="AS21" s="121">
        <f t="shared" si="4"/>
        <v>297311</v>
      </c>
      <c r="AT21" s="121">
        <v>61377</v>
      </c>
      <c r="AU21" s="121">
        <v>192053</v>
      </c>
      <c r="AV21" s="121">
        <v>43881</v>
      </c>
      <c r="AW21" s="121">
        <v>27067</v>
      </c>
      <c r="AX21" s="121">
        <f t="shared" si="5"/>
        <v>990537</v>
      </c>
      <c r="AY21" s="121">
        <v>446006</v>
      </c>
      <c r="AZ21" s="121">
        <v>406747</v>
      </c>
      <c r="BA21" s="121">
        <v>122552</v>
      </c>
      <c r="BB21" s="121">
        <v>15232</v>
      </c>
      <c r="BC21" s="121">
        <v>0</v>
      </c>
      <c r="BD21" s="121">
        <v>0</v>
      </c>
      <c r="BE21" s="121">
        <v>107667</v>
      </c>
      <c r="BF21" s="121">
        <v>1998763</v>
      </c>
      <c r="BG21" s="121">
        <f t="shared" si="6"/>
        <v>7992</v>
      </c>
      <c r="BH21" s="121">
        <v>7992</v>
      </c>
      <c r="BI21" s="121">
        <v>0</v>
      </c>
      <c r="BJ21" s="121">
        <v>0</v>
      </c>
      <c r="BK21" s="121">
        <v>7992</v>
      </c>
      <c r="BL21" s="121">
        <v>0</v>
      </c>
      <c r="BM21" s="121">
        <v>0</v>
      </c>
      <c r="BN21" s="121">
        <v>0</v>
      </c>
      <c r="BO21" s="121">
        <v>204186</v>
      </c>
      <c r="BP21" s="121">
        <f t="shared" si="7"/>
        <v>24758</v>
      </c>
      <c r="BQ21" s="121">
        <v>24758</v>
      </c>
      <c r="BR21" s="121">
        <v>0</v>
      </c>
      <c r="BS21" s="121">
        <v>0</v>
      </c>
      <c r="BT21" s="121">
        <v>0</v>
      </c>
      <c r="BU21" s="121">
        <f t="shared" si="8"/>
        <v>78141</v>
      </c>
      <c r="BV21" s="121">
        <v>2575</v>
      </c>
      <c r="BW21" s="121">
        <v>75566</v>
      </c>
      <c r="BX21" s="121">
        <v>0</v>
      </c>
      <c r="BY21" s="121">
        <v>0</v>
      </c>
      <c r="BZ21" s="121">
        <f t="shared" si="9"/>
        <v>101287</v>
      </c>
      <c r="CA21" s="121">
        <v>53747</v>
      </c>
      <c r="CB21" s="121">
        <v>47540</v>
      </c>
      <c r="CC21" s="121">
        <v>0</v>
      </c>
      <c r="CD21" s="121">
        <v>0</v>
      </c>
      <c r="CE21" s="121">
        <v>0</v>
      </c>
      <c r="CF21" s="121">
        <v>0</v>
      </c>
      <c r="CG21" s="121">
        <v>46</v>
      </c>
      <c r="CH21" s="121">
        <v>212224</v>
      </c>
      <c r="CI21" s="121">
        <v>22880</v>
      </c>
      <c r="CJ21" s="121">
        <f t="shared" si="1"/>
        <v>22880</v>
      </c>
      <c r="CK21" s="121">
        <v>0</v>
      </c>
      <c r="CL21" s="121">
        <v>0</v>
      </c>
      <c r="CM21" s="121">
        <v>22880</v>
      </c>
      <c r="CN21" s="121">
        <v>0</v>
      </c>
      <c r="CO21" s="121">
        <v>0</v>
      </c>
      <c r="CP21" s="121">
        <v>0</v>
      </c>
      <c r="CQ21" s="121">
        <v>2080394</v>
      </c>
      <c r="CR21" s="121">
        <f t="shared" si="1"/>
        <v>586051</v>
      </c>
      <c r="CS21" s="121">
        <v>437601</v>
      </c>
      <c r="CT21" s="121">
        <v>112098</v>
      </c>
      <c r="CU21" s="121">
        <v>8328</v>
      </c>
      <c r="CV21" s="121">
        <v>28024</v>
      </c>
      <c r="CW21" s="121">
        <f t="shared" si="1"/>
        <v>375452</v>
      </c>
      <c r="CX21" s="121">
        <v>63952</v>
      </c>
      <c r="CY21" s="121">
        <v>267619</v>
      </c>
      <c r="CZ21" s="121">
        <v>43881</v>
      </c>
      <c r="DA21" s="121">
        <v>27067</v>
      </c>
      <c r="DB21" s="121">
        <f t="shared" si="1"/>
        <v>1091824</v>
      </c>
      <c r="DC21" s="121">
        <v>499753</v>
      </c>
      <c r="DD21" s="121">
        <v>454287</v>
      </c>
      <c r="DE21" s="121">
        <v>122552</v>
      </c>
      <c r="DF21" s="121">
        <v>15232</v>
      </c>
      <c r="DG21" s="121">
        <v>0</v>
      </c>
      <c r="DH21" s="121">
        <v>0</v>
      </c>
      <c r="DI21" s="121">
        <v>107713</v>
      </c>
      <c r="DJ21" s="121">
        <v>2210987</v>
      </c>
    </row>
    <row r="22" spans="1:114" s="136" customFormat="1" ht="13.5" customHeight="1" x14ac:dyDescent="0.15">
      <c r="A22" s="119" t="s">
        <v>25</v>
      </c>
      <c r="B22" s="120" t="s">
        <v>376</v>
      </c>
      <c r="C22" s="119" t="s">
        <v>377</v>
      </c>
      <c r="D22" s="121">
        <v>1089705</v>
      </c>
      <c r="E22" s="121">
        <v>201384</v>
      </c>
      <c r="F22" s="121">
        <v>0</v>
      </c>
      <c r="G22" s="121">
        <v>0</v>
      </c>
      <c r="H22" s="121">
        <v>0</v>
      </c>
      <c r="I22" s="121">
        <v>94170</v>
      </c>
      <c r="J22" s="122"/>
      <c r="K22" s="121">
        <v>107214</v>
      </c>
      <c r="L22" s="121">
        <v>888321</v>
      </c>
      <c r="M22" s="121">
        <v>78918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2"/>
      <c r="T22" s="121">
        <v>0</v>
      </c>
      <c r="U22" s="121">
        <v>78918</v>
      </c>
      <c r="V22" s="121">
        <v>1168623</v>
      </c>
      <c r="W22" s="121">
        <v>201384</v>
      </c>
      <c r="X22" s="121">
        <v>0</v>
      </c>
      <c r="Y22" s="121">
        <v>0</v>
      </c>
      <c r="Z22" s="121">
        <v>0</v>
      </c>
      <c r="AA22" s="121">
        <v>94170</v>
      </c>
      <c r="AB22" s="122"/>
      <c r="AC22" s="121">
        <v>107214</v>
      </c>
      <c r="AD22" s="121">
        <v>967239</v>
      </c>
      <c r="AE22" s="121">
        <v>0</v>
      </c>
      <c r="AF22" s="121">
        <f t="shared" si="2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1089705</v>
      </c>
      <c r="AN22" s="121">
        <f t="shared" si="3"/>
        <v>130458</v>
      </c>
      <c r="AO22" s="121">
        <v>23844</v>
      </c>
      <c r="AP22" s="121">
        <v>0</v>
      </c>
      <c r="AQ22" s="121">
        <v>94692</v>
      </c>
      <c r="AR22" s="121">
        <v>11922</v>
      </c>
      <c r="AS22" s="121">
        <f t="shared" si="4"/>
        <v>373131</v>
      </c>
      <c r="AT22" s="121">
        <v>2927</v>
      </c>
      <c r="AU22" s="121">
        <v>335564</v>
      </c>
      <c r="AV22" s="121">
        <v>34640</v>
      </c>
      <c r="AW22" s="121">
        <v>0</v>
      </c>
      <c r="AX22" s="121">
        <f t="shared" si="5"/>
        <v>586116</v>
      </c>
      <c r="AY22" s="121">
        <v>232974</v>
      </c>
      <c r="AZ22" s="121">
        <v>341534</v>
      </c>
      <c r="BA22" s="121">
        <v>11608</v>
      </c>
      <c r="BB22" s="121">
        <v>0</v>
      </c>
      <c r="BC22" s="121">
        <v>0</v>
      </c>
      <c r="BD22" s="121">
        <v>0</v>
      </c>
      <c r="BE22" s="121">
        <v>0</v>
      </c>
      <c r="BF22" s="121">
        <v>1089705</v>
      </c>
      <c r="BG22" s="121">
        <f t="shared" si="6"/>
        <v>0</v>
      </c>
      <c r="BH22" s="121"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v>78918</v>
      </c>
      <c r="BP22" s="121">
        <f t="shared" si="7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8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9"/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78918</v>
      </c>
      <c r="CF22" s="121">
        <v>0</v>
      </c>
      <c r="CG22" s="121">
        <v>0</v>
      </c>
      <c r="CH22" s="121">
        <v>78918</v>
      </c>
      <c r="CI22" s="121">
        <v>0</v>
      </c>
      <c r="CJ22" s="121">
        <f t="shared" si="1"/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1168623</v>
      </c>
      <c r="CR22" s="121">
        <f t="shared" si="1"/>
        <v>130458</v>
      </c>
      <c r="CS22" s="121">
        <v>23844</v>
      </c>
      <c r="CT22" s="121">
        <v>0</v>
      </c>
      <c r="CU22" s="121">
        <v>94692</v>
      </c>
      <c r="CV22" s="121">
        <v>11922</v>
      </c>
      <c r="CW22" s="121">
        <f t="shared" si="1"/>
        <v>373131</v>
      </c>
      <c r="CX22" s="121">
        <v>2927</v>
      </c>
      <c r="CY22" s="121">
        <v>335564</v>
      </c>
      <c r="CZ22" s="121">
        <v>34640</v>
      </c>
      <c r="DA22" s="121">
        <v>0</v>
      </c>
      <c r="DB22" s="121">
        <f t="shared" si="1"/>
        <v>586116</v>
      </c>
      <c r="DC22" s="121">
        <v>232974</v>
      </c>
      <c r="DD22" s="121">
        <v>341534</v>
      </c>
      <c r="DE22" s="121">
        <v>11608</v>
      </c>
      <c r="DF22" s="121">
        <v>0</v>
      </c>
      <c r="DG22" s="121">
        <v>78918</v>
      </c>
      <c r="DH22" s="121">
        <v>0</v>
      </c>
      <c r="DI22" s="121">
        <v>0</v>
      </c>
      <c r="DJ22" s="121">
        <v>1168623</v>
      </c>
    </row>
    <row r="23" spans="1:114" s="136" customFormat="1" ht="13.5" customHeight="1" x14ac:dyDescent="0.15">
      <c r="A23" s="119" t="s">
        <v>25</v>
      </c>
      <c r="B23" s="120" t="s">
        <v>381</v>
      </c>
      <c r="C23" s="119" t="s">
        <v>382</v>
      </c>
      <c r="D23" s="121">
        <v>1083428</v>
      </c>
      <c r="E23" s="121">
        <v>196762</v>
      </c>
      <c r="F23" s="121">
        <v>0</v>
      </c>
      <c r="G23" s="121">
        <v>0</v>
      </c>
      <c r="H23" s="121">
        <v>0</v>
      </c>
      <c r="I23" s="121">
        <v>175513</v>
      </c>
      <c r="J23" s="122"/>
      <c r="K23" s="121">
        <v>21249</v>
      </c>
      <c r="L23" s="121">
        <v>886666</v>
      </c>
      <c r="M23" s="121">
        <v>116459</v>
      </c>
      <c r="N23" s="121">
        <v>35972</v>
      </c>
      <c r="O23" s="121">
        <v>1360</v>
      </c>
      <c r="P23" s="121">
        <v>441</v>
      </c>
      <c r="Q23" s="121">
        <v>0</v>
      </c>
      <c r="R23" s="121">
        <v>18005</v>
      </c>
      <c r="S23" s="122"/>
      <c r="T23" s="121">
        <v>16166</v>
      </c>
      <c r="U23" s="121">
        <v>80487</v>
      </c>
      <c r="V23" s="121">
        <v>1199887</v>
      </c>
      <c r="W23" s="121">
        <v>232734</v>
      </c>
      <c r="X23" s="121">
        <v>1360</v>
      </c>
      <c r="Y23" s="121">
        <v>441</v>
      </c>
      <c r="Z23" s="121">
        <v>0</v>
      </c>
      <c r="AA23" s="121">
        <v>193518</v>
      </c>
      <c r="AB23" s="122"/>
      <c r="AC23" s="121">
        <v>37415</v>
      </c>
      <c r="AD23" s="121">
        <v>967153</v>
      </c>
      <c r="AE23" s="121">
        <v>117462</v>
      </c>
      <c r="AF23" s="121">
        <f t="shared" si="2"/>
        <v>117462</v>
      </c>
      <c r="AG23" s="121">
        <v>0</v>
      </c>
      <c r="AH23" s="121">
        <v>91268</v>
      </c>
      <c r="AI23" s="121">
        <v>5049</v>
      </c>
      <c r="AJ23" s="121">
        <v>21145</v>
      </c>
      <c r="AK23" s="121">
        <v>0</v>
      </c>
      <c r="AL23" s="121">
        <v>0</v>
      </c>
      <c r="AM23" s="121">
        <v>783102</v>
      </c>
      <c r="AN23" s="121">
        <f t="shared" si="3"/>
        <v>91657</v>
      </c>
      <c r="AO23" s="121">
        <v>76908</v>
      </c>
      <c r="AP23" s="121">
        <v>0</v>
      </c>
      <c r="AQ23" s="121">
        <v>14749</v>
      </c>
      <c r="AR23" s="121">
        <v>0</v>
      </c>
      <c r="AS23" s="121">
        <f t="shared" si="4"/>
        <v>6509</v>
      </c>
      <c r="AT23" s="121">
        <v>0</v>
      </c>
      <c r="AU23" s="121">
        <v>3403</v>
      </c>
      <c r="AV23" s="121">
        <v>3106</v>
      </c>
      <c r="AW23" s="121">
        <v>0</v>
      </c>
      <c r="AX23" s="121">
        <f t="shared" si="5"/>
        <v>684936</v>
      </c>
      <c r="AY23" s="121">
        <v>312204</v>
      </c>
      <c r="AZ23" s="121">
        <v>327347</v>
      </c>
      <c r="BA23" s="121">
        <v>42875</v>
      </c>
      <c r="BB23" s="121">
        <v>2510</v>
      </c>
      <c r="BC23" s="121">
        <v>0</v>
      </c>
      <c r="BD23" s="121">
        <v>0</v>
      </c>
      <c r="BE23" s="121">
        <v>182864</v>
      </c>
      <c r="BF23" s="121">
        <v>1083428</v>
      </c>
      <c r="BG23" s="121">
        <f t="shared" si="6"/>
        <v>0</v>
      </c>
      <c r="BH23" s="121"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v>113799</v>
      </c>
      <c r="BP23" s="121">
        <f t="shared" si="7"/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 t="shared" si="8"/>
        <v>2919</v>
      </c>
      <c r="BV23" s="121">
        <v>2919</v>
      </c>
      <c r="BW23" s="121">
        <v>0</v>
      </c>
      <c r="BX23" s="121">
        <v>0</v>
      </c>
      <c r="BY23" s="121">
        <v>0</v>
      </c>
      <c r="BZ23" s="121">
        <f t="shared" si="9"/>
        <v>30639</v>
      </c>
      <c r="CA23" s="121">
        <v>30099</v>
      </c>
      <c r="CB23" s="121">
        <v>0</v>
      </c>
      <c r="CC23" s="121">
        <v>0</v>
      </c>
      <c r="CD23" s="121">
        <v>540</v>
      </c>
      <c r="CE23" s="121">
        <v>80241</v>
      </c>
      <c r="CF23" s="121">
        <v>0</v>
      </c>
      <c r="CG23" s="121">
        <v>2660</v>
      </c>
      <c r="CH23" s="121">
        <v>116459</v>
      </c>
      <c r="CI23" s="121">
        <v>117462</v>
      </c>
      <c r="CJ23" s="121">
        <f t="shared" ref="CJ23:CJ61" si="10">SUM(AF23,+BH23)</f>
        <v>117462</v>
      </c>
      <c r="CK23" s="121">
        <v>0</v>
      </c>
      <c r="CL23" s="121">
        <v>91268</v>
      </c>
      <c r="CM23" s="121">
        <v>5049</v>
      </c>
      <c r="CN23" s="121">
        <v>21145</v>
      </c>
      <c r="CO23" s="121">
        <v>0</v>
      </c>
      <c r="CP23" s="121">
        <v>0</v>
      </c>
      <c r="CQ23" s="121">
        <v>896901</v>
      </c>
      <c r="CR23" s="121">
        <f t="shared" ref="CR23:CR61" si="11">SUM(AN23,+BP23)</f>
        <v>91657</v>
      </c>
      <c r="CS23" s="121">
        <v>76908</v>
      </c>
      <c r="CT23" s="121">
        <v>0</v>
      </c>
      <c r="CU23" s="121">
        <v>14749</v>
      </c>
      <c r="CV23" s="121">
        <v>0</v>
      </c>
      <c r="CW23" s="121">
        <f t="shared" ref="CW23:CW61" si="12">SUM(AS23,+BU23)</f>
        <v>9428</v>
      </c>
      <c r="CX23" s="121">
        <v>2919</v>
      </c>
      <c r="CY23" s="121">
        <v>3403</v>
      </c>
      <c r="CZ23" s="121">
        <v>3106</v>
      </c>
      <c r="DA23" s="121">
        <v>0</v>
      </c>
      <c r="DB23" s="121">
        <f t="shared" ref="DB23:DB61" si="13">SUM(AX23,+BZ23)</f>
        <v>715575</v>
      </c>
      <c r="DC23" s="121">
        <v>342303</v>
      </c>
      <c r="DD23" s="121">
        <v>327347</v>
      </c>
      <c r="DE23" s="121">
        <v>42875</v>
      </c>
      <c r="DF23" s="121">
        <v>3050</v>
      </c>
      <c r="DG23" s="121">
        <v>80241</v>
      </c>
      <c r="DH23" s="121">
        <v>0</v>
      </c>
      <c r="DI23" s="121">
        <v>185524</v>
      </c>
      <c r="DJ23" s="121">
        <v>1199887</v>
      </c>
    </row>
    <row r="24" spans="1:114" s="136" customFormat="1" ht="13.5" customHeight="1" x14ac:dyDescent="0.15">
      <c r="A24" s="119" t="s">
        <v>25</v>
      </c>
      <c r="B24" s="120" t="s">
        <v>386</v>
      </c>
      <c r="C24" s="119" t="s">
        <v>387</v>
      </c>
      <c r="D24" s="121">
        <v>640739</v>
      </c>
      <c r="E24" s="121">
        <v>39690</v>
      </c>
      <c r="F24" s="121">
        <v>0</v>
      </c>
      <c r="G24" s="121">
        <v>1000</v>
      </c>
      <c r="H24" s="121">
        <v>0</v>
      </c>
      <c r="I24" s="121">
        <v>0</v>
      </c>
      <c r="J24" s="122"/>
      <c r="K24" s="121">
        <v>38690</v>
      </c>
      <c r="L24" s="121">
        <v>601049</v>
      </c>
      <c r="M24" s="121">
        <v>173003</v>
      </c>
      <c r="N24" s="121">
        <v>15636</v>
      </c>
      <c r="O24" s="121">
        <v>0</v>
      </c>
      <c r="P24" s="121">
        <v>0</v>
      </c>
      <c r="Q24" s="121">
        <v>0</v>
      </c>
      <c r="R24" s="121">
        <v>15636</v>
      </c>
      <c r="S24" s="122"/>
      <c r="T24" s="121">
        <v>0</v>
      </c>
      <c r="U24" s="121">
        <v>157367</v>
      </c>
      <c r="V24" s="121">
        <v>813742</v>
      </c>
      <c r="W24" s="121">
        <v>55326</v>
      </c>
      <c r="X24" s="121">
        <v>0</v>
      </c>
      <c r="Y24" s="121">
        <v>1000</v>
      </c>
      <c r="Z24" s="121">
        <v>0</v>
      </c>
      <c r="AA24" s="121">
        <v>15636</v>
      </c>
      <c r="AB24" s="122"/>
      <c r="AC24" s="121">
        <v>38690</v>
      </c>
      <c r="AD24" s="121">
        <v>758416</v>
      </c>
      <c r="AE24" s="121">
        <v>0</v>
      </c>
      <c r="AF24" s="121">
        <f t="shared" si="2"/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640739</v>
      </c>
      <c r="AN24" s="121">
        <f t="shared" si="3"/>
        <v>34895</v>
      </c>
      <c r="AO24" s="121">
        <v>34895</v>
      </c>
      <c r="AP24" s="121">
        <v>0</v>
      </c>
      <c r="AQ24" s="121">
        <v>0</v>
      </c>
      <c r="AR24" s="121">
        <v>0</v>
      </c>
      <c r="AS24" s="121">
        <f t="shared" si="4"/>
        <v>4738</v>
      </c>
      <c r="AT24" s="121">
        <v>0</v>
      </c>
      <c r="AU24" s="121">
        <v>0</v>
      </c>
      <c r="AV24" s="121">
        <v>4738</v>
      </c>
      <c r="AW24" s="121">
        <v>0</v>
      </c>
      <c r="AX24" s="121">
        <f t="shared" si="5"/>
        <v>243610</v>
      </c>
      <c r="AY24" s="121">
        <v>171024</v>
      </c>
      <c r="AZ24" s="121">
        <v>38161</v>
      </c>
      <c r="BA24" s="121">
        <v>11374</v>
      </c>
      <c r="BB24" s="121">
        <v>23051</v>
      </c>
      <c r="BC24" s="121">
        <v>357496</v>
      </c>
      <c r="BD24" s="121">
        <v>0</v>
      </c>
      <c r="BE24" s="121">
        <v>0</v>
      </c>
      <c r="BF24" s="121">
        <v>640739</v>
      </c>
      <c r="BG24" s="121">
        <f t="shared" si="6"/>
        <v>0</v>
      </c>
      <c r="BH24" s="121"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v>173003</v>
      </c>
      <c r="BP24" s="121">
        <f t="shared" si="7"/>
        <v>4661</v>
      </c>
      <c r="BQ24" s="121">
        <v>4661</v>
      </c>
      <c r="BR24" s="121">
        <v>0</v>
      </c>
      <c r="BS24" s="121">
        <v>0</v>
      </c>
      <c r="BT24" s="121">
        <v>0</v>
      </c>
      <c r="BU24" s="121">
        <f t="shared" si="8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9"/>
        <v>38725</v>
      </c>
      <c r="CA24" s="121">
        <v>38725</v>
      </c>
      <c r="CB24" s="121">
        <v>0</v>
      </c>
      <c r="CC24" s="121">
        <v>0</v>
      </c>
      <c r="CD24" s="121">
        <v>0</v>
      </c>
      <c r="CE24" s="121">
        <v>129617</v>
      </c>
      <c r="CF24" s="121">
        <v>0</v>
      </c>
      <c r="CG24" s="121">
        <v>0</v>
      </c>
      <c r="CH24" s="121">
        <v>173003</v>
      </c>
      <c r="CI24" s="121">
        <v>0</v>
      </c>
      <c r="CJ24" s="121">
        <f t="shared" si="10"/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813742</v>
      </c>
      <c r="CR24" s="121">
        <f t="shared" si="11"/>
        <v>39556</v>
      </c>
      <c r="CS24" s="121">
        <v>39556</v>
      </c>
      <c r="CT24" s="121">
        <v>0</v>
      </c>
      <c r="CU24" s="121">
        <v>0</v>
      </c>
      <c r="CV24" s="121">
        <v>0</v>
      </c>
      <c r="CW24" s="121">
        <f t="shared" si="12"/>
        <v>4738</v>
      </c>
      <c r="CX24" s="121">
        <v>0</v>
      </c>
      <c r="CY24" s="121">
        <v>0</v>
      </c>
      <c r="CZ24" s="121">
        <v>4738</v>
      </c>
      <c r="DA24" s="121">
        <v>0</v>
      </c>
      <c r="DB24" s="121">
        <f t="shared" si="13"/>
        <v>282335</v>
      </c>
      <c r="DC24" s="121">
        <v>209749</v>
      </c>
      <c r="DD24" s="121">
        <v>38161</v>
      </c>
      <c r="DE24" s="121">
        <v>11374</v>
      </c>
      <c r="DF24" s="121">
        <v>23051</v>
      </c>
      <c r="DG24" s="121">
        <v>487113</v>
      </c>
      <c r="DH24" s="121">
        <v>0</v>
      </c>
      <c r="DI24" s="121">
        <v>0</v>
      </c>
      <c r="DJ24" s="121">
        <v>813742</v>
      </c>
    </row>
    <row r="25" spans="1:114" s="136" customFormat="1" ht="13.5" customHeight="1" x14ac:dyDescent="0.15">
      <c r="A25" s="119" t="s">
        <v>25</v>
      </c>
      <c r="B25" s="120" t="s">
        <v>391</v>
      </c>
      <c r="C25" s="119" t="s">
        <v>392</v>
      </c>
      <c r="D25" s="121">
        <v>1129185</v>
      </c>
      <c r="E25" s="121">
        <v>69743</v>
      </c>
      <c r="F25" s="121">
        <v>0</v>
      </c>
      <c r="G25" s="121">
        <v>0</v>
      </c>
      <c r="H25" s="121">
        <v>0</v>
      </c>
      <c r="I25" s="121">
        <v>7454</v>
      </c>
      <c r="J25" s="122"/>
      <c r="K25" s="121">
        <v>62289</v>
      </c>
      <c r="L25" s="121">
        <v>1059442</v>
      </c>
      <c r="M25" s="121">
        <v>200871</v>
      </c>
      <c r="N25" s="121">
        <v>6439</v>
      </c>
      <c r="O25" s="121">
        <v>4892</v>
      </c>
      <c r="P25" s="121">
        <v>1547</v>
      </c>
      <c r="Q25" s="121">
        <v>0</v>
      </c>
      <c r="R25" s="121">
        <v>0</v>
      </c>
      <c r="S25" s="122"/>
      <c r="T25" s="121">
        <v>0</v>
      </c>
      <c r="U25" s="121">
        <v>194432</v>
      </c>
      <c r="V25" s="121">
        <v>1330056</v>
      </c>
      <c r="W25" s="121">
        <v>76182</v>
      </c>
      <c r="X25" s="121">
        <v>4892</v>
      </c>
      <c r="Y25" s="121">
        <v>1547</v>
      </c>
      <c r="Z25" s="121">
        <v>0</v>
      </c>
      <c r="AA25" s="121">
        <v>7454</v>
      </c>
      <c r="AB25" s="122"/>
      <c r="AC25" s="121">
        <v>62289</v>
      </c>
      <c r="AD25" s="121">
        <v>1253874</v>
      </c>
      <c r="AE25" s="121">
        <v>0</v>
      </c>
      <c r="AF25" s="121">
        <f t="shared" si="2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1027603</v>
      </c>
      <c r="AN25" s="121">
        <f t="shared" si="3"/>
        <v>117774</v>
      </c>
      <c r="AO25" s="121">
        <v>85935</v>
      </c>
      <c r="AP25" s="121">
        <v>26166</v>
      </c>
      <c r="AQ25" s="121">
        <v>0</v>
      </c>
      <c r="AR25" s="121">
        <v>5673</v>
      </c>
      <c r="AS25" s="121">
        <f t="shared" si="4"/>
        <v>14187</v>
      </c>
      <c r="AT25" s="121">
        <v>6526</v>
      </c>
      <c r="AU25" s="121">
        <v>2315</v>
      </c>
      <c r="AV25" s="121">
        <v>5346</v>
      </c>
      <c r="AW25" s="121">
        <v>0</v>
      </c>
      <c r="AX25" s="121">
        <f t="shared" si="5"/>
        <v>411322</v>
      </c>
      <c r="AY25" s="121">
        <v>325343</v>
      </c>
      <c r="AZ25" s="121">
        <v>51776</v>
      </c>
      <c r="BA25" s="121">
        <v>27325</v>
      </c>
      <c r="BB25" s="121">
        <v>6878</v>
      </c>
      <c r="BC25" s="121">
        <v>484320</v>
      </c>
      <c r="BD25" s="121">
        <v>0</v>
      </c>
      <c r="BE25" s="121">
        <v>101582</v>
      </c>
      <c r="BF25" s="121">
        <v>1129185</v>
      </c>
      <c r="BG25" s="121">
        <f t="shared" si="6"/>
        <v>0</v>
      </c>
      <c r="BH25" s="121"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v>189955</v>
      </c>
      <c r="BP25" s="121">
        <f t="shared" si="7"/>
        <v>4922</v>
      </c>
      <c r="BQ25" s="121">
        <v>4922</v>
      </c>
      <c r="BR25" s="121">
        <v>0</v>
      </c>
      <c r="BS25" s="121">
        <v>0</v>
      </c>
      <c r="BT25" s="121">
        <v>0</v>
      </c>
      <c r="BU25" s="121">
        <f t="shared" si="8"/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 t="shared" si="9"/>
        <v>4598</v>
      </c>
      <c r="CA25" s="121">
        <v>4598</v>
      </c>
      <c r="CB25" s="121">
        <v>0</v>
      </c>
      <c r="CC25" s="121">
        <v>0</v>
      </c>
      <c r="CD25" s="121">
        <v>0</v>
      </c>
      <c r="CE25" s="121">
        <v>180435</v>
      </c>
      <c r="CF25" s="121">
        <v>0</v>
      </c>
      <c r="CG25" s="121">
        <v>10916</v>
      </c>
      <c r="CH25" s="121">
        <v>200871</v>
      </c>
      <c r="CI25" s="121">
        <v>0</v>
      </c>
      <c r="CJ25" s="121">
        <f t="shared" si="10"/>
        <v>0</v>
      </c>
      <c r="CK25" s="121">
        <v>0</v>
      </c>
      <c r="CL25" s="121">
        <v>0</v>
      </c>
      <c r="CM25" s="121">
        <v>0</v>
      </c>
      <c r="CN25" s="121">
        <v>0</v>
      </c>
      <c r="CO25" s="121">
        <v>0</v>
      </c>
      <c r="CP25" s="121">
        <v>0</v>
      </c>
      <c r="CQ25" s="121">
        <v>1217558</v>
      </c>
      <c r="CR25" s="121">
        <f t="shared" si="11"/>
        <v>122696</v>
      </c>
      <c r="CS25" s="121">
        <v>90857</v>
      </c>
      <c r="CT25" s="121">
        <v>26166</v>
      </c>
      <c r="CU25" s="121">
        <v>0</v>
      </c>
      <c r="CV25" s="121">
        <v>5673</v>
      </c>
      <c r="CW25" s="121">
        <f t="shared" si="12"/>
        <v>14187</v>
      </c>
      <c r="CX25" s="121">
        <v>6526</v>
      </c>
      <c r="CY25" s="121">
        <v>2315</v>
      </c>
      <c r="CZ25" s="121">
        <v>5346</v>
      </c>
      <c r="DA25" s="121">
        <v>0</v>
      </c>
      <c r="DB25" s="121">
        <f t="shared" si="13"/>
        <v>415920</v>
      </c>
      <c r="DC25" s="121">
        <v>329941</v>
      </c>
      <c r="DD25" s="121">
        <v>51776</v>
      </c>
      <c r="DE25" s="121">
        <v>27325</v>
      </c>
      <c r="DF25" s="121">
        <v>6878</v>
      </c>
      <c r="DG25" s="121">
        <v>664755</v>
      </c>
      <c r="DH25" s="121">
        <v>0</v>
      </c>
      <c r="DI25" s="121">
        <v>112498</v>
      </c>
      <c r="DJ25" s="121">
        <v>1330056</v>
      </c>
    </row>
    <row r="26" spans="1:114" s="136" customFormat="1" ht="13.5" customHeight="1" x14ac:dyDescent="0.15">
      <c r="A26" s="119" t="s">
        <v>25</v>
      </c>
      <c r="B26" s="120" t="s">
        <v>396</v>
      </c>
      <c r="C26" s="119" t="s">
        <v>397</v>
      </c>
      <c r="D26" s="121">
        <v>1671529</v>
      </c>
      <c r="E26" s="121">
        <v>81742</v>
      </c>
      <c r="F26" s="121">
        <v>0</v>
      </c>
      <c r="G26" s="121">
        <v>0</v>
      </c>
      <c r="H26" s="121">
        <v>0</v>
      </c>
      <c r="I26" s="121">
        <v>7454</v>
      </c>
      <c r="J26" s="122"/>
      <c r="K26" s="121">
        <v>74288</v>
      </c>
      <c r="L26" s="121">
        <v>1589787</v>
      </c>
      <c r="M26" s="121">
        <v>142747</v>
      </c>
      <c r="N26" s="121">
        <v>24085</v>
      </c>
      <c r="O26" s="121">
        <v>0</v>
      </c>
      <c r="P26" s="121">
        <v>0</v>
      </c>
      <c r="Q26" s="121">
        <v>0</v>
      </c>
      <c r="R26" s="121">
        <v>24085</v>
      </c>
      <c r="S26" s="122"/>
      <c r="T26" s="121">
        <v>0</v>
      </c>
      <c r="U26" s="121">
        <v>118662</v>
      </c>
      <c r="V26" s="121">
        <v>1814276</v>
      </c>
      <c r="W26" s="121">
        <v>105827</v>
      </c>
      <c r="X26" s="121">
        <v>0</v>
      </c>
      <c r="Y26" s="121">
        <v>0</v>
      </c>
      <c r="Z26" s="121">
        <v>0</v>
      </c>
      <c r="AA26" s="121">
        <v>31539</v>
      </c>
      <c r="AB26" s="122"/>
      <c r="AC26" s="121">
        <v>74288</v>
      </c>
      <c r="AD26" s="121">
        <v>1708449</v>
      </c>
      <c r="AE26" s="121">
        <v>25346</v>
      </c>
      <c r="AF26" s="121">
        <f t="shared" si="2"/>
        <v>2484</v>
      </c>
      <c r="AG26" s="121">
        <v>2484</v>
      </c>
      <c r="AH26" s="121">
        <v>0</v>
      </c>
      <c r="AI26" s="121">
        <v>0</v>
      </c>
      <c r="AJ26" s="121">
        <v>0</v>
      </c>
      <c r="AK26" s="121">
        <v>0</v>
      </c>
      <c r="AL26" s="121">
        <v>22862</v>
      </c>
      <c r="AM26" s="121">
        <v>1598895</v>
      </c>
      <c r="AN26" s="121">
        <f t="shared" si="3"/>
        <v>187201</v>
      </c>
      <c r="AO26" s="121">
        <v>112317</v>
      </c>
      <c r="AP26" s="121">
        <v>74884</v>
      </c>
      <c r="AQ26" s="121">
        <v>0</v>
      </c>
      <c r="AR26" s="121">
        <v>0</v>
      </c>
      <c r="AS26" s="121">
        <f t="shared" si="4"/>
        <v>39824</v>
      </c>
      <c r="AT26" s="121">
        <v>8203</v>
      </c>
      <c r="AU26" s="121">
        <v>31621</v>
      </c>
      <c r="AV26" s="121">
        <v>0</v>
      </c>
      <c r="AW26" s="121">
        <v>2572</v>
      </c>
      <c r="AX26" s="121">
        <f t="shared" si="5"/>
        <v>616623</v>
      </c>
      <c r="AY26" s="121">
        <v>392982</v>
      </c>
      <c r="AZ26" s="121">
        <v>96955</v>
      </c>
      <c r="BA26" s="121">
        <v>0</v>
      </c>
      <c r="BB26" s="121">
        <v>126686</v>
      </c>
      <c r="BC26" s="121">
        <v>752675</v>
      </c>
      <c r="BD26" s="121">
        <v>0</v>
      </c>
      <c r="BE26" s="121">
        <v>47288</v>
      </c>
      <c r="BF26" s="121">
        <v>1671529</v>
      </c>
      <c r="BG26" s="121">
        <f t="shared" si="6"/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v>142747</v>
      </c>
      <c r="BP26" s="121">
        <f t="shared" si="7"/>
        <v>7175</v>
      </c>
      <c r="BQ26" s="121">
        <v>7175</v>
      </c>
      <c r="BR26" s="121">
        <v>0</v>
      </c>
      <c r="BS26" s="121">
        <v>0</v>
      </c>
      <c r="BT26" s="121">
        <v>0</v>
      </c>
      <c r="BU26" s="121">
        <f t="shared" si="8"/>
        <v>28193</v>
      </c>
      <c r="BV26" s="121">
        <v>9032</v>
      </c>
      <c r="BW26" s="121">
        <v>19161</v>
      </c>
      <c r="BX26" s="121">
        <v>0</v>
      </c>
      <c r="BY26" s="121">
        <v>0</v>
      </c>
      <c r="BZ26" s="121">
        <f t="shared" si="9"/>
        <v>107379</v>
      </c>
      <c r="CA26" s="121">
        <v>0</v>
      </c>
      <c r="CB26" s="121">
        <v>102033</v>
      </c>
      <c r="CC26" s="121">
        <v>0</v>
      </c>
      <c r="CD26" s="121">
        <v>5346</v>
      </c>
      <c r="CE26" s="121">
        <v>0</v>
      </c>
      <c r="CF26" s="121">
        <v>0</v>
      </c>
      <c r="CG26" s="121">
        <v>0</v>
      </c>
      <c r="CH26" s="121">
        <v>142747</v>
      </c>
      <c r="CI26" s="121">
        <v>25346</v>
      </c>
      <c r="CJ26" s="121">
        <f t="shared" si="10"/>
        <v>2484</v>
      </c>
      <c r="CK26" s="121">
        <v>2484</v>
      </c>
      <c r="CL26" s="121">
        <v>0</v>
      </c>
      <c r="CM26" s="121">
        <v>0</v>
      </c>
      <c r="CN26" s="121">
        <v>0</v>
      </c>
      <c r="CO26" s="121">
        <v>0</v>
      </c>
      <c r="CP26" s="121">
        <v>22862</v>
      </c>
      <c r="CQ26" s="121">
        <v>1741642</v>
      </c>
      <c r="CR26" s="121">
        <f t="shared" si="11"/>
        <v>194376</v>
      </c>
      <c r="CS26" s="121">
        <v>119492</v>
      </c>
      <c r="CT26" s="121">
        <v>74884</v>
      </c>
      <c r="CU26" s="121">
        <v>0</v>
      </c>
      <c r="CV26" s="121">
        <v>0</v>
      </c>
      <c r="CW26" s="121">
        <f t="shared" si="12"/>
        <v>68017</v>
      </c>
      <c r="CX26" s="121">
        <v>17235</v>
      </c>
      <c r="CY26" s="121">
        <v>50782</v>
      </c>
      <c r="CZ26" s="121">
        <v>0</v>
      </c>
      <c r="DA26" s="121">
        <v>2572</v>
      </c>
      <c r="DB26" s="121">
        <f t="shared" si="13"/>
        <v>724002</v>
      </c>
      <c r="DC26" s="121">
        <v>392982</v>
      </c>
      <c r="DD26" s="121">
        <v>198988</v>
      </c>
      <c r="DE26" s="121">
        <v>0</v>
      </c>
      <c r="DF26" s="121">
        <v>132032</v>
      </c>
      <c r="DG26" s="121">
        <v>752675</v>
      </c>
      <c r="DH26" s="121">
        <v>0</v>
      </c>
      <c r="DI26" s="121">
        <v>47288</v>
      </c>
      <c r="DJ26" s="121">
        <v>1814276</v>
      </c>
    </row>
    <row r="27" spans="1:114" s="136" customFormat="1" ht="13.5" customHeight="1" x14ac:dyDescent="0.15">
      <c r="A27" s="119" t="s">
        <v>25</v>
      </c>
      <c r="B27" s="120" t="s">
        <v>401</v>
      </c>
      <c r="C27" s="119" t="s">
        <v>402</v>
      </c>
      <c r="D27" s="121">
        <v>1335608</v>
      </c>
      <c r="E27" s="121">
        <v>249819</v>
      </c>
      <c r="F27" s="121">
        <v>0</v>
      </c>
      <c r="G27" s="121">
        <v>0</v>
      </c>
      <c r="H27" s="121">
        <v>0</v>
      </c>
      <c r="I27" s="121">
        <v>171317</v>
      </c>
      <c r="J27" s="122"/>
      <c r="K27" s="121">
        <v>78502</v>
      </c>
      <c r="L27" s="121">
        <v>1085789</v>
      </c>
      <c r="M27" s="121">
        <v>117117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2"/>
      <c r="T27" s="121">
        <v>0</v>
      </c>
      <c r="U27" s="121">
        <v>117117</v>
      </c>
      <c r="V27" s="121">
        <v>1452725</v>
      </c>
      <c r="W27" s="121">
        <v>249819</v>
      </c>
      <c r="X27" s="121">
        <v>0</v>
      </c>
      <c r="Y27" s="121">
        <v>0</v>
      </c>
      <c r="Z27" s="121">
        <v>0</v>
      </c>
      <c r="AA27" s="121">
        <v>171317</v>
      </c>
      <c r="AB27" s="122"/>
      <c r="AC27" s="121">
        <v>78502</v>
      </c>
      <c r="AD27" s="121">
        <v>1202906</v>
      </c>
      <c r="AE27" s="121">
        <v>0</v>
      </c>
      <c r="AF27" s="121">
        <f t="shared" si="2"/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1335608</v>
      </c>
      <c r="AN27" s="121">
        <f t="shared" si="3"/>
        <v>348701</v>
      </c>
      <c r="AO27" s="121">
        <v>131570</v>
      </c>
      <c r="AP27" s="121">
        <v>83464</v>
      </c>
      <c r="AQ27" s="121">
        <v>133667</v>
      </c>
      <c r="AR27" s="121">
        <v>0</v>
      </c>
      <c r="AS27" s="121">
        <f t="shared" si="4"/>
        <v>454549</v>
      </c>
      <c r="AT27" s="121">
        <v>43933</v>
      </c>
      <c r="AU27" s="121">
        <v>410024</v>
      </c>
      <c r="AV27" s="121">
        <v>592</v>
      </c>
      <c r="AW27" s="121">
        <v>702</v>
      </c>
      <c r="AX27" s="121">
        <f t="shared" si="5"/>
        <v>531656</v>
      </c>
      <c r="AY27" s="121">
        <v>352376</v>
      </c>
      <c r="AZ27" s="121">
        <v>90226</v>
      </c>
      <c r="BA27" s="121">
        <v>89054</v>
      </c>
      <c r="BB27" s="121">
        <v>0</v>
      </c>
      <c r="BC27" s="121">
        <v>0</v>
      </c>
      <c r="BD27" s="121">
        <v>0</v>
      </c>
      <c r="BE27" s="121">
        <v>0</v>
      </c>
      <c r="BF27" s="121">
        <v>1335608</v>
      </c>
      <c r="BG27" s="121">
        <f t="shared" si="6"/>
        <v>0</v>
      </c>
      <c r="BH27" s="121"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v>117117</v>
      </c>
      <c r="BP27" s="121">
        <f t="shared" si="7"/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 t="shared" si="8"/>
        <v>63981</v>
      </c>
      <c r="BV27" s="121">
        <v>0</v>
      </c>
      <c r="BW27" s="121">
        <v>63981</v>
      </c>
      <c r="BX27" s="121">
        <v>0</v>
      </c>
      <c r="BY27" s="121">
        <v>0</v>
      </c>
      <c r="BZ27" s="121">
        <f t="shared" si="9"/>
        <v>53136</v>
      </c>
      <c r="CA27" s="121">
        <v>0</v>
      </c>
      <c r="CB27" s="121">
        <v>53136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v>117117</v>
      </c>
      <c r="CI27" s="121">
        <v>0</v>
      </c>
      <c r="CJ27" s="121">
        <f t="shared" si="10"/>
        <v>0</v>
      </c>
      <c r="CK27" s="121">
        <v>0</v>
      </c>
      <c r="CL27" s="121">
        <v>0</v>
      </c>
      <c r="CM27" s="121">
        <v>0</v>
      </c>
      <c r="CN27" s="121">
        <v>0</v>
      </c>
      <c r="CO27" s="121">
        <v>0</v>
      </c>
      <c r="CP27" s="121">
        <v>0</v>
      </c>
      <c r="CQ27" s="121">
        <v>1452725</v>
      </c>
      <c r="CR27" s="121">
        <f t="shared" si="11"/>
        <v>348701</v>
      </c>
      <c r="CS27" s="121">
        <v>131570</v>
      </c>
      <c r="CT27" s="121">
        <v>83464</v>
      </c>
      <c r="CU27" s="121">
        <v>133667</v>
      </c>
      <c r="CV27" s="121">
        <v>0</v>
      </c>
      <c r="CW27" s="121">
        <f t="shared" si="12"/>
        <v>518530</v>
      </c>
      <c r="CX27" s="121">
        <v>43933</v>
      </c>
      <c r="CY27" s="121">
        <v>474005</v>
      </c>
      <c r="CZ27" s="121">
        <v>592</v>
      </c>
      <c r="DA27" s="121">
        <v>702</v>
      </c>
      <c r="DB27" s="121">
        <f t="shared" si="13"/>
        <v>584792</v>
      </c>
      <c r="DC27" s="121">
        <v>352376</v>
      </c>
      <c r="DD27" s="121">
        <v>143362</v>
      </c>
      <c r="DE27" s="121">
        <v>89054</v>
      </c>
      <c r="DF27" s="121">
        <v>0</v>
      </c>
      <c r="DG27" s="121">
        <v>0</v>
      </c>
      <c r="DH27" s="121">
        <v>0</v>
      </c>
      <c r="DI27" s="121">
        <v>0</v>
      </c>
      <c r="DJ27" s="121">
        <v>1452725</v>
      </c>
    </row>
    <row r="28" spans="1:114" s="136" customFormat="1" ht="13.5" customHeight="1" x14ac:dyDescent="0.15">
      <c r="A28" s="119" t="s">
        <v>25</v>
      </c>
      <c r="B28" s="120" t="s">
        <v>404</v>
      </c>
      <c r="C28" s="119" t="s">
        <v>405</v>
      </c>
      <c r="D28" s="121">
        <v>663749</v>
      </c>
      <c r="E28" s="121">
        <v>42528</v>
      </c>
      <c r="F28" s="121">
        <v>0</v>
      </c>
      <c r="G28" s="121">
        <v>0</v>
      </c>
      <c r="H28" s="121">
        <v>0</v>
      </c>
      <c r="I28" s="121">
        <v>33544</v>
      </c>
      <c r="J28" s="122"/>
      <c r="K28" s="121">
        <v>8984</v>
      </c>
      <c r="L28" s="121">
        <v>621221</v>
      </c>
      <c r="M28" s="121">
        <v>154471</v>
      </c>
      <c r="N28" s="121">
        <v>50160</v>
      </c>
      <c r="O28" s="121">
        <v>0</v>
      </c>
      <c r="P28" s="121">
        <v>0</v>
      </c>
      <c r="Q28" s="121">
        <v>0</v>
      </c>
      <c r="R28" s="121">
        <v>49856</v>
      </c>
      <c r="S28" s="122"/>
      <c r="T28" s="121">
        <v>304</v>
      </c>
      <c r="U28" s="121">
        <v>104311</v>
      </c>
      <c r="V28" s="121">
        <v>818220</v>
      </c>
      <c r="W28" s="121">
        <v>92688</v>
      </c>
      <c r="X28" s="121">
        <v>0</v>
      </c>
      <c r="Y28" s="121">
        <v>0</v>
      </c>
      <c r="Z28" s="121">
        <v>0</v>
      </c>
      <c r="AA28" s="121">
        <v>83400</v>
      </c>
      <c r="AB28" s="122"/>
      <c r="AC28" s="121">
        <v>9288</v>
      </c>
      <c r="AD28" s="121">
        <v>725532</v>
      </c>
      <c r="AE28" s="121">
        <v>51646</v>
      </c>
      <c r="AF28" s="121">
        <f t="shared" si="2"/>
        <v>51646</v>
      </c>
      <c r="AG28" s="121">
        <v>0</v>
      </c>
      <c r="AH28" s="121">
        <v>45706</v>
      </c>
      <c r="AI28" s="121">
        <v>5940</v>
      </c>
      <c r="AJ28" s="121">
        <v>0</v>
      </c>
      <c r="AK28" s="121">
        <v>0</v>
      </c>
      <c r="AL28" s="121">
        <v>0</v>
      </c>
      <c r="AM28" s="121">
        <v>605381</v>
      </c>
      <c r="AN28" s="121">
        <f t="shared" si="3"/>
        <v>104707</v>
      </c>
      <c r="AO28" s="121">
        <v>46376</v>
      </c>
      <c r="AP28" s="121">
        <v>22308</v>
      </c>
      <c r="AQ28" s="121">
        <v>33385</v>
      </c>
      <c r="AR28" s="121">
        <v>2638</v>
      </c>
      <c r="AS28" s="121">
        <f t="shared" si="4"/>
        <v>110346</v>
      </c>
      <c r="AT28" s="121">
        <v>8251</v>
      </c>
      <c r="AU28" s="121">
        <v>87845</v>
      </c>
      <c r="AV28" s="121">
        <v>14250</v>
      </c>
      <c r="AW28" s="121">
        <v>17</v>
      </c>
      <c r="AX28" s="121">
        <f t="shared" si="5"/>
        <v>390305</v>
      </c>
      <c r="AY28" s="121">
        <v>114584</v>
      </c>
      <c r="AZ28" s="121">
        <v>255458</v>
      </c>
      <c r="BA28" s="121">
        <v>19874</v>
      </c>
      <c r="BB28" s="121">
        <v>389</v>
      </c>
      <c r="BC28" s="121">
        <v>0</v>
      </c>
      <c r="BD28" s="121">
        <v>6</v>
      </c>
      <c r="BE28" s="121">
        <v>6722</v>
      </c>
      <c r="BF28" s="121">
        <v>663749</v>
      </c>
      <c r="BG28" s="121">
        <f t="shared" si="6"/>
        <v>25240</v>
      </c>
      <c r="BH28" s="121">
        <v>25240</v>
      </c>
      <c r="BI28" s="121">
        <v>0</v>
      </c>
      <c r="BJ28" s="121">
        <v>25240</v>
      </c>
      <c r="BK28" s="121">
        <v>0</v>
      </c>
      <c r="BL28" s="121">
        <v>0</v>
      </c>
      <c r="BM28" s="121">
        <v>0</v>
      </c>
      <c r="BN28" s="121">
        <v>0</v>
      </c>
      <c r="BO28" s="121">
        <v>129231</v>
      </c>
      <c r="BP28" s="121">
        <f t="shared" si="7"/>
        <v>39965</v>
      </c>
      <c r="BQ28" s="121">
        <v>38158</v>
      </c>
      <c r="BR28" s="121">
        <v>1807</v>
      </c>
      <c r="BS28" s="121">
        <v>0</v>
      </c>
      <c r="BT28" s="121">
        <v>0</v>
      </c>
      <c r="BU28" s="121">
        <f t="shared" si="8"/>
        <v>26219</v>
      </c>
      <c r="BV28" s="121">
        <v>5548</v>
      </c>
      <c r="BW28" s="121">
        <v>20671</v>
      </c>
      <c r="BX28" s="121">
        <v>0</v>
      </c>
      <c r="BY28" s="121">
        <v>0</v>
      </c>
      <c r="BZ28" s="121">
        <f t="shared" si="9"/>
        <v>63047</v>
      </c>
      <c r="CA28" s="121">
        <v>34086</v>
      </c>
      <c r="CB28" s="121">
        <v>28961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154471</v>
      </c>
      <c r="CI28" s="121">
        <v>76886</v>
      </c>
      <c r="CJ28" s="121">
        <f t="shared" si="10"/>
        <v>76886</v>
      </c>
      <c r="CK28" s="121">
        <v>0</v>
      </c>
      <c r="CL28" s="121">
        <v>70946</v>
      </c>
      <c r="CM28" s="121">
        <v>5940</v>
      </c>
      <c r="CN28" s="121">
        <v>0</v>
      </c>
      <c r="CO28" s="121">
        <v>0</v>
      </c>
      <c r="CP28" s="121">
        <v>0</v>
      </c>
      <c r="CQ28" s="121">
        <v>734612</v>
      </c>
      <c r="CR28" s="121">
        <f t="shared" si="11"/>
        <v>144672</v>
      </c>
      <c r="CS28" s="121">
        <v>84534</v>
      </c>
      <c r="CT28" s="121">
        <v>24115</v>
      </c>
      <c r="CU28" s="121">
        <v>33385</v>
      </c>
      <c r="CV28" s="121">
        <v>2638</v>
      </c>
      <c r="CW28" s="121">
        <f t="shared" si="12"/>
        <v>136565</v>
      </c>
      <c r="CX28" s="121">
        <v>13799</v>
      </c>
      <c r="CY28" s="121">
        <v>108516</v>
      </c>
      <c r="CZ28" s="121">
        <v>14250</v>
      </c>
      <c r="DA28" s="121">
        <v>17</v>
      </c>
      <c r="DB28" s="121">
        <f t="shared" si="13"/>
        <v>453352</v>
      </c>
      <c r="DC28" s="121">
        <v>148670</v>
      </c>
      <c r="DD28" s="121">
        <v>284419</v>
      </c>
      <c r="DE28" s="121">
        <v>19874</v>
      </c>
      <c r="DF28" s="121">
        <v>389</v>
      </c>
      <c r="DG28" s="121">
        <v>0</v>
      </c>
      <c r="DH28" s="121">
        <v>6</v>
      </c>
      <c r="DI28" s="121">
        <v>6722</v>
      </c>
      <c r="DJ28" s="121">
        <v>818220</v>
      </c>
    </row>
    <row r="29" spans="1:114" s="136" customFormat="1" ht="13.5" customHeight="1" x14ac:dyDescent="0.15">
      <c r="A29" s="119" t="s">
        <v>25</v>
      </c>
      <c r="B29" s="120" t="s">
        <v>407</v>
      </c>
      <c r="C29" s="119" t="s">
        <v>408</v>
      </c>
      <c r="D29" s="121">
        <v>1848428</v>
      </c>
      <c r="E29" s="121">
        <v>208957</v>
      </c>
      <c r="F29" s="121">
        <v>0</v>
      </c>
      <c r="G29" s="121">
        <v>0</v>
      </c>
      <c r="H29" s="121">
        <v>0</v>
      </c>
      <c r="I29" s="121">
        <v>208659</v>
      </c>
      <c r="J29" s="122"/>
      <c r="K29" s="121">
        <v>298</v>
      </c>
      <c r="L29" s="121">
        <v>1639471</v>
      </c>
      <c r="M29" s="121">
        <v>185312</v>
      </c>
      <c r="N29" s="121">
        <v>11016</v>
      </c>
      <c r="O29" s="121">
        <v>1355</v>
      </c>
      <c r="P29" s="121">
        <v>760</v>
      </c>
      <c r="Q29" s="121">
        <v>0</v>
      </c>
      <c r="R29" s="121">
        <v>8901</v>
      </c>
      <c r="S29" s="122"/>
      <c r="T29" s="121">
        <v>0</v>
      </c>
      <c r="U29" s="121">
        <v>174296</v>
      </c>
      <c r="V29" s="121">
        <v>2033740</v>
      </c>
      <c r="W29" s="121">
        <v>219973</v>
      </c>
      <c r="X29" s="121">
        <v>1355</v>
      </c>
      <c r="Y29" s="121">
        <v>760</v>
      </c>
      <c r="Z29" s="121">
        <v>0</v>
      </c>
      <c r="AA29" s="121">
        <v>217560</v>
      </c>
      <c r="AB29" s="122"/>
      <c r="AC29" s="121">
        <v>298</v>
      </c>
      <c r="AD29" s="121">
        <v>1813767</v>
      </c>
      <c r="AE29" s="121">
        <v>377276</v>
      </c>
      <c r="AF29" s="121">
        <f t="shared" si="2"/>
        <v>377276</v>
      </c>
      <c r="AG29" s="121">
        <v>0</v>
      </c>
      <c r="AH29" s="121">
        <v>377276</v>
      </c>
      <c r="AI29" s="121">
        <v>0</v>
      </c>
      <c r="AJ29" s="121">
        <v>0</v>
      </c>
      <c r="AK29" s="121">
        <v>0</v>
      </c>
      <c r="AL29" s="121">
        <v>0</v>
      </c>
      <c r="AM29" s="121">
        <v>1053249</v>
      </c>
      <c r="AN29" s="121">
        <f t="shared" si="3"/>
        <v>100959</v>
      </c>
      <c r="AO29" s="121">
        <v>80769</v>
      </c>
      <c r="AP29" s="121">
        <v>20190</v>
      </c>
      <c r="AQ29" s="121">
        <v>0</v>
      </c>
      <c r="AR29" s="121">
        <v>0</v>
      </c>
      <c r="AS29" s="121">
        <f t="shared" si="4"/>
        <v>306775</v>
      </c>
      <c r="AT29" s="121">
        <v>0</v>
      </c>
      <c r="AU29" s="121">
        <v>285654</v>
      </c>
      <c r="AV29" s="121">
        <v>21121</v>
      </c>
      <c r="AW29" s="121">
        <v>0</v>
      </c>
      <c r="AX29" s="121">
        <f t="shared" si="5"/>
        <v>618271</v>
      </c>
      <c r="AY29" s="121">
        <v>333522</v>
      </c>
      <c r="AZ29" s="121">
        <v>279725</v>
      </c>
      <c r="BA29" s="121">
        <v>5024</v>
      </c>
      <c r="BB29" s="121">
        <v>0</v>
      </c>
      <c r="BC29" s="121">
        <v>27244</v>
      </c>
      <c r="BD29" s="121">
        <v>0</v>
      </c>
      <c r="BE29" s="121">
        <v>417903</v>
      </c>
      <c r="BF29" s="121">
        <v>1848428</v>
      </c>
      <c r="BG29" s="121">
        <f t="shared" si="6"/>
        <v>0</v>
      </c>
      <c r="BH29" s="121"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v>179084</v>
      </c>
      <c r="BP29" s="121">
        <f t="shared" si="7"/>
        <v>6730</v>
      </c>
      <c r="BQ29" s="121">
        <v>6730</v>
      </c>
      <c r="BR29" s="121">
        <v>0</v>
      </c>
      <c r="BS29" s="121">
        <v>0</v>
      </c>
      <c r="BT29" s="121">
        <v>0</v>
      </c>
      <c r="BU29" s="121">
        <f t="shared" si="8"/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 t="shared" si="9"/>
        <v>38498</v>
      </c>
      <c r="CA29" s="121">
        <v>38498</v>
      </c>
      <c r="CB29" s="121">
        <v>0</v>
      </c>
      <c r="CC29" s="121">
        <v>0</v>
      </c>
      <c r="CD29" s="121">
        <v>0</v>
      </c>
      <c r="CE29" s="121">
        <v>133856</v>
      </c>
      <c r="CF29" s="121">
        <v>0</v>
      </c>
      <c r="CG29" s="121">
        <v>6228</v>
      </c>
      <c r="CH29" s="121">
        <v>185312</v>
      </c>
      <c r="CI29" s="121">
        <v>377276</v>
      </c>
      <c r="CJ29" s="121">
        <f t="shared" si="10"/>
        <v>377276</v>
      </c>
      <c r="CK29" s="121">
        <v>0</v>
      </c>
      <c r="CL29" s="121">
        <v>377276</v>
      </c>
      <c r="CM29" s="121">
        <v>0</v>
      </c>
      <c r="CN29" s="121">
        <v>0</v>
      </c>
      <c r="CO29" s="121">
        <v>0</v>
      </c>
      <c r="CP29" s="121">
        <v>0</v>
      </c>
      <c r="CQ29" s="121">
        <v>1232333</v>
      </c>
      <c r="CR29" s="121">
        <f t="shared" si="11"/>
        <v>107689</v>
      </c>
      <c r="CS29" s="121">
        <v>87499</v>
      </c>
      <c r="CT29" s="121">
        <v>20190</v>
      </c>
      <c r="CU29" s="121">
        <v>0</v>
      </c>
      <c r="CV29" s="121">
        <v>0</v>
      </c>
      <c r="CW29" s="121">
        <f t="shared" si="12"/>
        <v>306775</v>
      </c>
      <c r="CX29" s="121">
        <v>0</v>
      </c>
      <c r="CY29" s="121">
        <v>285654</v>
      </c>
      <c r="CZ29" s="121">
        <v>21121</v>
      </c>
      <c r="DA29" s="121">
        <v>0</v>
      </c>
      <c r="DB29" s="121">
        <f t="shared" si="13"/>
        <v>656769</v>
      </c>
      <c r="DC29" s="121">
        <v>372020</v>
      </c>
      <c r="DD29" s="121">
        <v>279725</v>
      </c>
      <c r="DE29" s="121">
        <v>5024</v>
      </c>
      <c r="DF29" s="121">
        <v>0</v>
      </c>
      <c r="DG29" s="121">
        <v>161100</v>
      </c>
      <c r="DH29" s="121">
        <v>0</v>
      </c>
      <c r="DI29" s="121">
        <v>424131</v>
      </c>
      <c r="DJ29" s="121">
        <v>2033740</v>
      </c>
    </row>
    <row r="30" spans="1:114" s="136" customFormat="1" ht="13.5" customHeight="1" x14ac:dyDescent="0.15">
      <c r="A30" s="119" t="s">
        <v>25</v>
      </c>
      <c r="B30" s="120" t="s">
        <v>412</v>
      </c>
      <c r="C30" s="119" t="s">
        <v>413</v>
      </c>
      <c r="D30" s="121">
        <v>749534</v>
      </c>
      <c r="E30" s="121">
        <v>14218</v>
      </c>
      <c r="F30" s="121">
        <v>0</v>
      </c>
      <c r="G30" s="121">
        <v>0</v>
      </c>
      <c r="H30" s="121">
        <v>0</v>
      </c>
      <c r="I30" s="121">
        <v>20</v>
      </c>
      <c r="J30" s="122"/>
      <c r="K30" s="121">
        <v>14198</v>
      </c>
      <c r="L30" s="121">
        <v>735316</v>
      </c>
      <c r="M30" s="121">
        <v>115215</v>
      </c>
      <c r="N30" s="121">
        <v>10855</v>
      </c>
      <c r="O30" s="121">
        <v>0</v>
      </c>
      <c r="P30" s="121">
        <v>0</v>
      </c>
      <c r="Q30" s="121">
        <v>0</v>
      </c>
      <c r="R30" s="121">
        <v>10855</v>
      </c>
      <c r="S30" s="122"/>
      <c r="T30" s="121">
        <v>0</v>
      </c>
      <c r="U30" s="121">
        <v>104360</v>
      </c>
      <c r="V30" s="121">
        <v>864749</v>
      </c>
      <c r="W30" s="121">
        <v>25073</v>
      </c>
      <c r="X30" s="121">
        <v>0</v>
      </c>
      <c r="Y30" s="121">
        <v>0</v>
      </c>
      <c r="Z30" s="121">
        <v>0</v>
      </c>
      <c r="AA30" s="121">
        <v>10875</v>
      </c>
      <c r="AB30" s="122"/>
      <c r="AC30" s="121">
        <v>14198</v>
      </c>
      <c r="AD30" s="121">
        <v>839676</v>
      </c>
      <c r="AE30" s="121">
        <v>293700</v>
      </c>
      <c r="AF30" s="121">
        <f t="shared" si="2"/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293700</v>
      </c>
      <c r="AM30" s="121">
        <v>423943</v>
      </c>
      <c r="AN30" s="121">
        <f t="shared" si="3"/>
        <v>23618</v>
      </c>
      <c r="AO30" s="121">
        <v>23618</v>
      </c>
      <c r="AP30" s="121">
        <v>0</v>
      </c>
      <c r="AQ30" s="121">
        <v>0</v>
      </c>
      <c r="AR30" s="121">
        <v>0</v>
      </c>
      <c r="AS30" s="121">
        <f t="shared" si="4"/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 t="shared" si="5"/>
        <v>356397</v>
      </c>
      <c r="AY30" s="121">
        <v>314294</v>
      </c>
      <c r="AZ30" s="121">
        <v>33517</v>
      </c>
      <c r="BA30" s="121">
        <v>0</v>
      </c>
      <c r="BB30" s="121">
        <v>8586</v>
      </c>
      <c r="BC30" s="121">
        <v>43928</v>
      </c>
      <c r="BD30" s="121">
        <v>0</v>
      </c>
      <c r="BE30" s="121">
        <v>31891</v>
      </c>
      <c r="BF30" s="121">
        <v>749534</v>
      </c>
      <c r="BG30" s="121">
        <f t="shared" si="6"/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v>114728</v>
      </c>
      <c r="BP30" s="121">
        <f t="shared" si="7"/>
        <v>4186</v>
      </c>
      <c r="BQ30" s="121">
        <v>4186</v>
      </c>
      <c r="BR30" s="121">
        <v>0</v>
      </c>
      <c r="BS30" s="121">
        <v>0</v>
      </c>
      <c r="BT30" s="121">
        <v>0</v>
      </c>
      <c r="BU30" s="121">
        <f t="shared" si="8"/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 t="shared" si="9"/>
        <v>28706</v>
      </c>
      <c r="CA30" s="121">
        <v>28706</v>
      </c>
      <c r="CB30" s="121">
        <v>0</v>
      </c>
      <c r="CC30" s="121">
        <v>0</v>
      </c>
      <c r="CD30" s="121">
        <v>0</v>
      </c>
      <c r="CE30" s="121">
        <v>81836</v>
      </c>
      <c r="CF30" s="121">
        <v>0</v>
      </c>
      <c r="CG30" s="121">
        <v>487</v>
      </c>
      <c r="CH30" s="121">
        <v>115215</v>
      </c>
      <c r="CI30" s="121">
        <v>293700</v>
      </c>
      <c r="CJ30" s="121">
        <f t="shared" si="10"/>
        <v>0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293700</v>
      </c>
      <c r="CQ30" s="121">
        <v>538671</v>
      </c>
      <c r="CR30" s="121">
        <f t="shared" si="11"/>
        <v>27804</v>
      </c>
      <c r="CS30" s="121">
        <v>27804</v>
      </c>
      <c r="CT30" s="121">
        <v>0</v>
      </c>
      <c r="CU30" s="121">
        <v>0</v>
      </c>
      <c r="CV30" s="121">
        <v>0</v>
      </c>
      <c r="CW30" s="121">
        <f t="shared" si="12"/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f t="shared" si="13"/>
        <v>385103</v>
      </c>
      <c r="DC30" s="121">
        <v>343000</v>
      </c>
      <c r="DD30" s="121">
        <v>33517</v>
      </c>
      <c r="DE30" s="121">
        <v>0</v>
      </c>
      <c r="DF30" s="121">
        <v>8586</v>
      </c>
      <c r="DG30" s="121">
        <v>125764</v>
      </c>
      <c r="DH30" s="121">
        <v>0</v>
      </c>
      <c r="DI30" s="121">
        <v>32378</v>
      </c>
      <c r="DJ30" s="121">
        <v>864749</v>
      </c>
    </row>
    <row r="31" spans="1:114" s="136" customFormat="1" ht="13.5" customHeight="1" x14ac:dyDescent="0.15">
      <c r="A31" s="119" t="s">
        <v>25</v>
      </c>
      <c r="B31" s="120" t="s">
        <v>417</v>
      </c>
      <c r="C31" s="119" t="s">
        <v>418</v>
      </c>
      <c r="D31" s="121">
        <v>1752701</v>
      </c>
      <c r="E31" s="121">
        <v>100773</v>
      </c>
      <c r="F31" s="121">
        <v>0</v>
      </c>
      <c r="G31" s="121">
        <v>1009</v>
      </c>
      <c r="H31" s="121">
        <v>0</v>
      </c>
      <c r="I31" s="121">
        <v>72586</v>
      </c>
      <c r="J31" s="122"/>
      <c r="K31" s="121">
        <v>27178</v>
      </c>
      <c r="L31" s="121">
        <v>1651928</v>
      </c>
      <c r="M31" s="121">
        <v>44676</v>
      </c>
      <c r="N31" s="121">
        <v>8055</v>
      </c>
      <c r="O31" s="121">
        <v>0</v>
      </c>
      <c r="P31" s="121">
        <v>0</v>
      </c>
      <c r="Q31" s="121">
        <v>0</v>
      </c>
      <c r="R31" s="121">
        <v>8055</v>
      </c>
      <c r="S31" s="122"/>
      <c r="T31" s="121">
        <v>0</v>
      </c>
      <c r="U31" s="121">
        <v>36621</v>
      </c>
      <c r="V31" s="121">
        <v>1797377</v>
      </c>
      <c r="W31" s="121">
        <v>108828</v>
      </c>
      <c r="X31" s="121">
        <v>0</v>
      </c>
      <c r="Y31" s="121">
        <v>1009</v>
      </c>
      <c r="Z31" s="121">
        <v>0</v>
      </c>
      <c r="AA31" s="121">
        <v>80641</v>
      </c>
      <c r="AB31" s="122"/>
      <c r="AC31" s="121">
        <v>27178</v>
      </c>
      <c r="AD31" s="121">
        <v>1688549</v>
      </c>
      <c r="AE31" s="121">
        <v>0</v>
      </c>
      <c r="AF31" s="121">
        <f t="shared" si="2"/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1629655</v>
      </c>
      <c r="AN31" s="121">
        <f t="shared" si="3"/>
        <v>272581</v>
      </c>
      <c r="AO31" s="121">
        <v>105889</v>
      </c>
      <c r="AP31" s="121">
        <v>127095</v>
      </c>
      <c r="AQ31" s="121">
        <v>39597</v>
      </c>
      <c r="AR31" s="121">
        <v>0</v>
      </c>
      <c r="AS31" s="121">
        <f t="shared" si="4"/>
        <v>26534</v>
      </c>
      <c r="AT31" s="121">
        <v>12210</v>
      </c>
      <c r="AU31" s="121">
        <v>12801</v>
      </c>
      <c r="AV31" s="121">
        <v>1523</v>
      </c>
      <c r="AW31" s="121">
        <v>6550</v>
      </c>
      <c r="AX31" s="121">
        <f t="shared" si="5"/>
        <v>1294851</v>
      </c>
      <c r="AY31" s="121">
        <v>129676</v>
      </c>
      <c r="AZ31" s="121">
        <v>1061218</v>
      </c>
      <c r="BA31" s="121">
        <v>97056</v>
      </c>
      <c r="BB31" s="121">
        <v>6901</v>
      </c>
      <c r="BC31" s="121">
        <v>27244</v>
      </c>
      <c r="BD31" s="121">
        <v>1895</v>
      </c>
      <c r="BE31" s="121">
        <v>123046</v>
      </c>
      <c r="BF31" s="121">
        <v>1752701</v>
      </c>
      <c r="BG31" s="121">
        <f t="shared" si="6"/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v>44676</v>
      </c>
      <c r="BP31" s="121">
        <f t="shared" si="7"/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 t="shared" si="8"/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 t="shared" si="9"/>
        <v>12951</v>
      </c>
      <c r="CA31" s="121">
        <v>12951</v>
      </c>
      <c r="CB31" s="121">
        <v>0</v>
      </c>
      <c r="CC31" s="121">
        <v>0</v>
      </c>
      <c r="CD31" s="121">
        <v>0</v>
      </c>
      <c r="CE31" s="121">
        <v>31725</v>
      </c>
      <c r="CF31" s="121">
        <v>0</v>
      </c>
      <c r="CG31" s="121">
        <v>0</v>
      </c>
      <c r="CH31" s="121">
        <v>44676</v>
      </c>
      <c r="CI31" s="121">
        <v>0</v>
      </c>
      <c r="CJ31" s="121">
        <f t="shared" si="10"/>
        <v>0</v>
      </c>
      <c r="CK31" s="121">
        <v>0</v>
      </c>
      <c r="CL31" s="121">
        <v>0</v>
      </c>
      <c r="CM31" s="121">
        <v>0</v>
      </c>
      <c r="CN31" s="121">
        <v>0</v>
      </c>
      <c r="CO31" s="121">
        <v>0</v>
      </c>
      <c r="CP31" s="121">
        <v>0</v>
      </c>
      <c r="CQ31" s="121">
        <v>1674331</v>
      </c>
      <c r="CR31" s="121">
        <f t="shared" si="11"/>
        <v>272581</v>
      </c>
      <c r="CS31" s="121">
        <v>105889</v>
      </c>
      <c r="CT31" s="121">
        <v>127095</v>
      </c>
      <c r="CU31" s="121">
        <v>39597</v>
      </c>
      <c r="CV31" s="121">
        <v>0</v>
      </c>
      <c r="CW31" s="121">
        <f t="shared" si="12"/>
        <v>26534</v>
      </c>
      <c r="CX31" s="121">
        <v>12210</v>
      </c>
      <c r="CY31" s="121">
        <v>12801</v>
      </c>
      <c r="CZ31" s="121">
        <v>1523</v>
      </c>
      <c r="DA31" s="121">
        <v>6550</v>
      </c>
      <c r="DB31" s="121">
        <f t="shared" si="13"/>
        <v>1307802</v>
      </c>
      <c r="DC31" s="121">
        <v>142627</v>
      </c>
      <c r="DD31" s="121">
        <v>1061218</v>
      </c>
      <c r="DE31" s="121">
        <v>97056</v>
      </c>
      <c r="DF31" s="121">
        <v>6901</v>
      </c>
      <c r="DG31" s="121">
        <v>58969</v>
      </c>
      <c r="DH31" s="121">
        <v>1895</v>
      </c>
      <c r="DI31" s="121">
        <v>123046</v>
      </c>
      <c r="DJ31" s="121">
        <v>1797377</v>
      </c>
    </row>
    <row r="32" spans="1:114" s="136" customFormat="1" ht="13.5" customHeight="1" x14ac:dyDescent="0.15">
      <c r="A32" s="119" t="s">
        <v>25</v>
      </c>
      <c r="B32" s="120" t="s">
        <v>420</v>
      </c>
      <c r="C32" s="119" t="s">
        <v>421</v>
      </c>
      <c r="D32" s="121">
        <v>1052000</v>
      </c>
      <c r="E32" s="121">
        <v>69992</v>
      </c>
      <c r="F32" s="121">
        <v>0</v>
      </c>
      <c r="G32" s="121">
        <v>0</v>
      </c>
      <c r="H32" s="121">
        <v>0</v>
      </c>
      <c r="I32" s="121">
        <v>55503</v>
      </c>
      <c r="J32" s="122"/>
      <c r="K32" s="121">
        <v>14489</v>
      </c>
      <c r="L32" s="121">
        <v>982008</v>
      </c>
      <c r="M32" s="121">
        <v>126911</v>
      </c>
      <c r="N32" s="121">
        <v>6848</v>
      </c>
      <c r="O32" s="121">
        <v>0</v>
      </c>
      <c r="P32" s="121">
        <v>0</v>
      </c>
      <c r="Q32" s="121">
        <v>0</v>
      </c>
      <c r="R32" s="121">
        <v>6848</v>
      </c>
      <c r="S32" s="122"/>
      <c r="T32" s="121">
        <v>0</v>
      </c>
      <c r="U32" s="121">
        <v>120063</v>
      </c>
      <c r="V32" s="121">
        <v>1178911</v>
      </c>
      <c r="W32" s="121">
        <v>76840</v>
      </c>
      <c r="X32" s="121">
        <v>0</v>
      </c>
      <c r="Y32" s="121">
        <v>0</v>
      </c>
      <c r="Z32" s="121">
        <v>0</v>
      </c>
      <c r="AA32" s="121">
        <v>62351</v>
      </c>
      <c r="AB32" s="122"/>
      <c r="AC32" s="121">
        <v>14489</v>
      </c>
      <c r="AD32" s="121">
        <v>1102071</v>
      </c>
      <c r="AE32" s="121">
        <v>0</v>
      </c>
      <c r="AF32" s="121">
        <f t="shared" si="2"/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775058</v>
      </c>
      <c r="AN32" s="121">
        <f t="shared" si="3"/>
        <v>31764</v>
      </c>
      <c r="AO32" s="121">
        <v>31764</v>
      </c>
      <c r="AP32" s="121">
        <v>0</v>
      </c>
      <c r="AQ32" s="121">
        <v>0</v>
      </c>
      <c r="AR32" s="121">
        <v>0</v>
      </c>
      <c r="AS32" s="121">
        <f t="shared" si="4"/>
        <v>62061</v>
      </c>
      <c r="AT32" s="121">
        <v>56737</v>
      </c>
      <c r="AU32" s="121">
        <v>0</v>
      </c>
      <c r="AV32" s="121">
        <v>5324</v>
      </c>
      <c r="AW32" s="121">
        <v>47</v>
      </c>
      <c r="AX32" s="121">
        <f t="shared" si="5"/>
        <v>294494</v>
      </c>
      <c r="AY32" s="121">
        <v>241858</v>
      </c>
      <c r="AZ32" s="121">
        <v>36369</v>
      </c>
      <c r="BA32" s="121">
        <v>5086</v>
      </c>
      <c r="BB32" s="121">
        <v>11181</v>
      </c>
      <c r="BC32" s="121">
        <v>386692</v>
      </c>
      <c r="BD32" s="121">
        <v>0</v>
      </c>
      <c r="BE32" s="121">
        <v>276942</v>
      </c>
      <c r="BF32" s="121">
        <v>1052000</v>
      </c>
      <c r="BG32" s="121">
        <f t="shared" si="6"/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v>126911</v>
      </c>
      <c r="BP32" s="121">
        <f t="shared" si="7"/>
        <v>7941</v>
      </c>
      <c r="BQ32" s="121">
        <v>7941</v>
      </c>
      <c r="BR32" s="121">
        <v>0</v>
      </c>
      <c r="BS32" s="121">
        <v>0</v>
      </c>
      <c r="BT32" s="121">
        <v>0</v>
      </c>
      <c r="BU32" s="121">
        <f t="shared" si="8"/>
        <v>25</v>
      </c>
      <c r="BV32" s="121">
        <v>25</v>
      </c>
      <c r="BW32" s="121">
        <v>0</v>
      </c>
      <c r="BX32" s="121">
        <v>0</v>
      </c>
      <c r="BY32" s="121">
        <v>0</v>
      </c>
      <c r="BZ32" s="121">
        <f t="shared" si="9"/>
        <v>118945</v>
      </c>
      <c r="CA32" s="121">
        <v>34020</v>
      </c>
      <c r="CB32" s="121">
        <v>0</v>
      </c>
      <c r="CC32" s="121">
        <v>0</v>
      </c>
      <c r="CD32" s="121">
        <v>84925</v>
      </c>
      <c r="CE32" s="121">
        <v>0</v>
      </c>
      <c r="CF32" s="121">
        <v>0</v>
      </c>
      <c r="CG32" s="121">
        <v>0</v>
      </c>
      <c r="CH32" s="121">
        <v>126911</v>
      </c>
      <c r="CI32" s="121">
        <v>0</v>
      </c>
      <c r="CJ32" s="121">
        <f t="shared" si="10"/>
        <v>0</v>
      </c>
      <c r="CK32" s="121">
        <v>0</v>
      </c>
      <c r="CL32" s="121">
        <v>0</v>
      </c>
      <c r="CM32" s="121">
        <v>0</v>
      </c>
      <c r="CN32" s="121">
        <v>0</v>
      </c>
      <c r="CO32" s="121">
        <v>0</v>
      </c>
      <c r="CP32" s="121">
        <v>0</v>
      </c>
      <c r="CQ32" s="121">
        <v>901969</v>
      </c>
      <c r="CR32" s="121">
        <f t="shared" si="11"/>
        <v>39705</v>
      </c>
      <c r="CS32" s="121">
        <v>39705</v>
      </c>
      <c r="CT32" s="121">
        <v>0</v>
      </c>
      <c r="CU32" s="121">
        <v>0</v>
      </c>
      <c r="CV32" s="121">
        <v>0</v>
      </c>
      <c r="CW32" s="121">
        <f t="shared" si="12"/>
        <v>62086</v>
      </c>
      <c r="CX32" s="121">
        <v>56762</v>
      </c>
      <c r="CY32" s="121">
        <v>0</v>
      </c>
      <c r="CZ32" s="121">
        <v>5324</v>
      </c>
      <c r="DA32" s="121">
        <v>47</v>
      </c>
      <c r="DB32" s="121">
        <f t="shared" si="13"/>
        <v>413439</v>
      </c>
      <c r="DC32" s="121">
        <v>275878</v>
      </c>
      <c r="DD32" s="121">
        <v>36369</v>
      </c>
      <c r="DE32" s="121">
        <v>5086</v>
      </c>
      <c r="DF32" s="121">
        <v>96106</v>
      </c>
      <c r="DG32" s="121">
        <v>386692</v>
      </c>
      <c r="DH32" s="121">
        <v>0</v>
      </c>
      <c r="DI32" s="121">
        <v>276942</v>
      </c>
      <c r="DJ32" s="121">
        <v>1178911</v>
      </c>
    </row>
    <row r="33" spans="1:114" s="136" customFormat="1" ht="13.5" customHeight="1" x14ac:dyDescent="0.15">
      <c r="A33" s="119" t="s">
        <v>25</v>
      </c>
      <c r="B33" s="120" t="s">
        <v>423</v>
      </c>
      <c r="C33" s="119" t="s">
        <v>424</v>
      </c>
      <c r="D33" s="121">
        <v>537306</v>
      </c>
      <c r="E33" s="121">
        <v>25379</v>
      </c>
      <c r="F33" s="121">
        <v>0</v>
      </c>
      <c r="G33" s="121">
        <v>0</v>
      </c>
      <c r="H33" s="121">
        <v>0</v>
      </c>
      <c r="I33" s="121">
        <v>6421</v>
      </c>
      <c r="J33" s="122"/>
      <c r="K33" s="121">
        <v>18958</v>
      </c>
      <c r="L33" s="121">
        <v>511927</v>
      </c>
      <c r="M33" s="121">
        <v>191233</v>
      </c>
      <c r="N33" s="121">
        <v>6596</v>
      </c>
      <c r="O33" s="121">
        <v>0</v>
      </c>
      <c r="P33" s="121">
        <v>0</v>
      </c>
      <c r="Q33" s="121">
        <v>0</v>
      </c>
      <c r="R33" s="121">
        <v>5688</v>
      </c>
      <c r="S33" s="122"/>
      <c r="T33" s="121">
        <v>908</v>
      </c>
      <c r="U33" s="121">
        <v>184637</v>
      </c>
      <c r="V33" s="121">
        <v>728539</v>
      </c>
      <c r="W33" s="121">
        <v>31975</v>
      </c>
      <c r="X33" s="121">
        <v>0</v>
      </c>
      <c r="Y33" s="121">
        <v>0</v>
      </c>
      <c r="Z33" s="121">
        <v>0</v>
      </c>
      <c r="AA33" s="121">
        <v>12109</v>
      </c>
      <c r="AB33" s="122"/>
      <c r="AC33" s="121">
        <v>19866</v>
      </c>
      <c r="AD33" s="121">
        <v>696564</v>
      </c>
      <c r="AE33" s="121">
        <v>0</v>
      </c>
      <c r="AF33" s="121">
        <f t="shared" si="2"/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486021</v>
      </c>
      <c r="AN33" s="121">
        <f t="shared" si="3"/>
        <v>184877</v>
      </c>
      <c r="AO33" s="121">
        <v>54629</v>
      </c>
      <c r="AP33" s="121">
        <v>130248</v>
      </c>
      <c r="AQ33" s="121">
        <v>0</v>
      </c>
      <c r="AR33" s="121">
        <v>0</v>
      </c>
      <c r="AS33" s="121">
        <f t="shared" si="4"/>
        <v>7702</v>
      </c>
      <c r="AT33" s="121">
        <v>7702</v>
      </c>
      <c r="AU33" s="121">
        <v>0</v>
      </c>
      <c r="AV33" s="121">
        <v>0</v>
      </c>
      <c r="AW33" s="121">
        <v>0</v>
      </c>
      <c r="AX33" s="121">
        <f t="shared" si="5"/>
        <v>146256</v>
      </c>
      <c r="AY33" s="121">
        <v>138341</v>
      </c>
      <c r="AZ33" s="121">
        <v>230</v>
      </c>
      <c r="BA33" s="121">
        <v>1311</v>
      </c>
      <c r="BB33" s="121">
        <v>6374</v>
      </c>
      <c r="BC33" s="121">
        <v>147186</v>
      </c>
      <c r="BD33" s="121">
        <v>0</v>
      </c>
      <c r="BE33" s="121">
        <v>51285</v>
      </c>
      <c r="BF33" s="121">
        <v>537306</v>
      </c>
      <c r="BG33" s="121">
        <f t="shared" si="6"/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v>189710</v>
      </c>
      <c r="BP33" s="121">
        <f t="shared" si="7"/>
        <v>3282</v>
      </c>
      <c r="BQ33" s="121">
        <v>3282</v>
      </c>
      <c r="BR33" s="121">
        <v>0</v>
      </c>
      <c r="BS33" s="121">
        <v>0</v>
      </c>
      <c r="BT33" s="121">
        <v>0</v>
      </c>
      <c r="BU33" s="121">
        <f t="shared" si="8"/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 t="shared" si="9"/>
        <v>6805</v>
      </c>
      <c r="CA33" s="121">
        <v>6805</v>
      </c>
      <c r="CB33" s="121">
        <v>0</v>
      </c>
      <c r="CC33" s="121">
        <v>0</v>
      </c>
      <c r="CD33" s="121">
        <v>0</v>
      </c>
      <c r="CE33" s="121">
        <v>179623</v>
      </c>
      <c r="CF33" s="121">
        <v>0</v>
      </c>
      <c r="CG33" s="121">
        <v>1523</v>
      </c>
      <c r="CH33" s="121">
        <v>191233</v>
      </c>
      <c r="CI33" s="121">
        <v>0</v>
      </c>
      <c r="CJ33" s="121">
        <f t="shared" si="10"/>
        <v>0</v>
      </c>
      <c r="CK33" s="121">
        <v>0</v>
      </c>
      <c r="CL33" s="121">
        <v>0</v>
      </c>
      <c r="CM33" s="121">
        <v>0</v>
      </c>
      <c r="CN33" s="121">
        <v>0</v>
      </c>
      <c r="CO33" s="121">
        <v>0</v>
      </c>
      <c r="CP33" s="121">
        <v>0</v>
      </c>
      <c r="CQ33" s="121">
        <v>675731</v>
      </c>
      <c r="CR33" s="121">
        <f t="shared" si="11"/>
        <v>188159</v>
      </c>
      <c r="CS33" s="121">
        <v>57911</v>
      </c>
      <c r="CT33" s="121">
        <v>130248</v>
      </c>
      <c r="CU33" s="121">
        <v>0</v>
      </c>
      <c r="CV33" s="121">
        <v>0</v>
      </c>
      <c r="CW33" s="121">
        <f t="shared" si="12"/>
        <v>7702</v>
      </c>
      <c r="CX33" s="121">
        <v>7702</v>
      </c>
      <c r="CY33" s="121">
        <v>0</v>
      </c>
      <c r="CZ33" s="121">
        <v>0</v>
      </c>
      <c r="DA33" s="121">
        <v>0</v>
      </c>
      <c r="DB33" s="121">
        <f t="shared" si="13"/>
        <v>153061</v>
      </c>
      <c r="DC33" s="121">
        <v>145146</v>
      </c>
      <c r="DD33" s="121">
        <v>230</v>
      </c>
      <c r="DE33" s="121">
        <v>1311</v>
      </c>
      <c r="DF33" s="121">
        <v>6374</v>
      </c>
      <c r="DG33" s="121">
        <v>326809</v>
      </c>
      <c r="DH33" s="121">
        <v>0</v>
      </c>
      <c r="DI33" s="121">
        <v>52808</v>
      </c>
      <c r="DJ33" s="121">
        <v>728539</v>
      </c>
    </row>
    <row r="34" spans="1:114" s="136" customFormat="1" ht="13.5" customHeight="1" x14ac:dyDescent="0.15">
      <c r="A34" s="119" t="s">
        <v>25</v>
      </c>
      <c r="B34" s="120" t="s">
        <v>428</v>
      </c>
      <c r="C34" s="119" t="s">
        <v>429</v>
      </c>
      <c r="D34" s="121">
        <v>957691</v>
      </c>
      <c r="E34" s="121">
        <v>38988</v>
      </c>
      <c r="F34" s="121">
        <v>0</v>
      </c>
      <c r="G34" s="121">
        <v>0</v>
      </c>
      <c r="H34" s="121">
        <v>0</v>
      </c>
      <c r="I34" s="121">
        <v>29826</v>
      </c>
      <c r="J34" s="122"/>
      <c r="K34" s="121">
        <v>9162</v>
      </c>
      <c r="L34" s="121">
        <v>918703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2"/>
      <c r="T34" s="121">
        <v>0</v>
      </c>
      <c r="U34" s="121">
        <v>0</v>
      </c>
      <c r="V34" s="121">
        <v>957691</v>
      </c>
      <c r="W34" s="121">
        <v>38988</v>
      </c>
      <c r="X34" s="121">
        <v>0</v>
      </c>
      <c r="Y34" s="121">
        <v>0</v>
      </c>
      <c r="Z34" s="121">
        <v>0</v>
      </c>
      <c r="AA34" s="121">
        <v>29826</v>
      </c>
      <c r="AB34" s="122"/>
      <c r="AC34" s="121">
        <v>9162</v>
      </c>
      <c r="AD34" s="121">
        <v>918703</v>
      </c>
      <c r="AE34" s="121">
        <v>81061</v>
      </c>
      <c r="AF34" s="121">
        <f t="shared" si="2"/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81061</v>
      </c>
      <c r="AM34" s="121">
        <v>867093</v>
      </c>
      <c r="AN34" s="121">
        <f t="shared" si="3"/>
        <v>28700</v>
      </c>
      <c r="AO34" s="121">
        <v>28700</v>
      </c>
      <c r="AP34" s="121">
        <v>0</v>
      </c>
      <c r="AQ34" s="121">
        <v>0</v>
      </c>
      <c r="AR34" s="121">
        <v>0</v>
      </c>
      <c r="AS34" s="121">
        <f t="shared" si="4"/>
        <v>1863</v>
      </c>
      <c r="AT34" s="121">
        <v>0</v>
      </c>
      <c r="AU34" s="121">
        <v>0</v>
      </c>
      <c r="AV34" s="121">
        <v>1863</v>
      </c>
      <c r="AW34" s="121">
        <v>0</v>
      </c>
      <c r="AX34" s="121">
        <f t="shared" si="5"/>
        <v>228342</v>
      </c>
      <c r="AY34" s="121">
        <v>180596</v>
      </c>
      <c r="AZ34" s="121">
        <v>39775</v>
      </c>
      <c r="BA34" s="121">
        <v>6593</v>
      </c>
      <c r="BB34" s="121">
        <v>1378</v>
      </c>
      <c r="BC34" s="121">
        <v>354195</v>
      </c>
      <c r="BD34" s="121">
        <v>253993</v>
      </c>
      <c r="BE34" s="121">
        <v>9537</v>
      </c>
      <c r="BF34" s="121">
        <v>957691</v>
      </c>
      <c r="BG34" s="121">
        <f t="shared" si="6"/>
        <v>0</v>
      </c>
      <c r="BH34" s="121"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v>0</v>
      </c>
      <c r="BP34" s="121">
        <f t="shared" si="7"/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 t="shared" si="8"/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 t="shared" si="9"/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81061</v>
      </c>
      <c r="CJ34" s="121">
        <f t="shared" si="10"/>
        <v>0</v>
      </c>
      <c r="CK34" s="121">
        <v>0</v>
      </c>
      <c r="CL34" s="121">
        <v>0</v>
      </c>
      <c r="CM34" s="121">
        <v>0</v>
      </c>
      <c r="CN34" s="121">
        <v>0</v>
      </c>
      <c r="CO34" s="121">
        <v>0</v>
      </c>
      <c r="CP34" s="121">
        <v>81061</v>
      </c>
      <c r="CQ34" s="121">
        <v>867093</v>
      </c>
      <c r="CR34" s="121">
        <f t="shared" si="11"/>
        <v>28700</v>
      </c>
      <c r="CS34" s="121">
        <v>28700</v>
      </c>
      <c r="CT34" s="121">
        <v>0</v>
      </c>
      <c r="CU34" s="121">
        <v>0</v>
      </c>
      <c r="CV34" s="121">
        <v>0</v>
      </c>
      <c r="CW34" s="121">
        <f t="shared" si="12"/>
        <v>1863</v>
      </c>
      <c r="CX34" s="121">
        <v>0</v>
      </c>
      <c r="CY34" s="121">
        <v>0</v>
      </c>
      <c r="CZ34" s="121">
        <v>1863</v>
      </c>
      <c r="DA34" s="121">
        <v>0</v>
      </c>
      <c r="DB34" s="121">
        <f t="shared" si="13"/>
        <v>228342</v>
      </c>
      <c r="DC34" s="121">
        <v>180596</v>
      </c>
      <c r="DD34" s="121">
        <v>39775</v>
      </c>
      <c r="DE34" s="121">
        <v>6593</v>
      </c>
      <c r="DF34" s="121">
        <v>1378</v>
      </c>
      <c r="DG34" s="121">
        <v>354195</v>
      </c>
      <c r="DH34" s="121">
        <v>253993</v>
      </c>
      <c r="DI34" s="121">
        <v>9537</v>
      </c>
      <c r="DJ34" s="121">
        <v>957691</v>
      </c>
    </row>
    <row r="35" spans="1:114" s="136" customFormat="1" ht="13.5" customHeight="1" x14ac:dyDescent="0.15">
      <c r="A35" s="119" t="s">
        <v>25</v>
      </c>
      <c r="B35" s="120" t="s">
        <v>431</v>
      </c>
      <c r="C35" s="119" t="s">
        <v>432</v>
      </c>
      <c r="D35" s="121">
        <v>542287</v>
      </c>
      <c r="E35" s="121">
        <v>9060</v>
      </c>
      <c r="F35" s="121">
        <v>0</v>
      </c>
      <c r="G35" s="121">
        <v>0</v>
      </c>
      <c r="H35" s="121">
        <v>0</v>
      </c>
      <c r="I35" s="121">
        <v>2930</v>
      </c>
      <c r="J35" s="122"/>
      <c r="K35" s="121">
        <v>6130</v>
      </c>
      <c r="L35" s="121">
        <v>533227</v>
      </c>
      <c r="M35" s="121">
        <v>75714</v>
      </c>
      <c r="N35" s="121">
        <v>5420</v>
      </c>
      <c r="O35" s="121">
        <v>166</v>
      </c>
      <c r="P35" s="121">
        <v>36</v>
      </c>
      <c r="Q35" s="121">
        <v>0</v>
      </c>
      <c r="R35" s="121">
        <v>5218</v>
      </c>
      <c r="S35" s="122"/>
      <c r="T35" s="121">
        <v>0</v>
      </c>
      <c r="U35" s="121">
        <v>70294</v>
      </c>
      <c r="V35" s="121">
        <v>618001</v>
      </c>
      <c r="W35" s="121">
        <v>14480</v>
      </c>
      <c r="X35" s="121">
        <v>166</v>
      </c>
      <c r="Y35" s="121">
        <v>36</v>
      </c>
      <c r="Z35" s="121">
        <v>0</v>
      </c>
      <c r="AA35" s="121">
        <v>8148</v>
      </c>
      <c r="AB35" s="122"/>
      <c r="AC35" s="121">
        <v>6130</v>
      </c>
      <c r="AD35" s="121">
        <v>603521</v>
      </c>
      <c r="AE35" s="121">
        <v>9309</v>
      </c>
      <c r="AF35" s="121">
        <f t="shared" si="2"/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9309</v>
      </c>
      <c r="AM35" s="121">
        <v>526514</v>
      </c>
      <c r="AN35" s="121">
        <f t="shared" si="3"/>
        <v>95598</v>
      </c>
      <c r="AO35" s="121">
        <v>29685</v>
      </c>
      <c r="AP35" s="121">
        <v>65913</v>
      </c>
      <c r="AQ35" s="121">
        <v>0</v>
      </c>
      <c r="AR35" s="121">
        <v>0</v>
      </c>
      <c r="AS35" s="121">
        <f t="shared" si="4"/>
        <v>5461</v>
      </c>
      <c r="AT35" s="121">
        <v>4988</v>
      </c>
      <c r="AU35" s="121">
        <v>473</v>
      </c>
      <c r="AV35" s="121">
        <v>0</v>
      </c>
      <c r="AW35" s="121">
        <v>0</v>
      </c>
      <c r="AX35" s="121">
        <f t="shared" si="5"/>
        <v>136168</v>
      </c>
      <c r="AY35" s="121">
        <v>94163</v>
      </c>
      <c r="AZ35" s="121">
        <v>40408</v>
      </c>
      <c r="BA35" s="121">
        <v>603</v>
      </c>
      <c r="BB35" s="121">
        <v>994</v>
      </c>
      <c r="BC35" s="121">
        <v>289287</v>
      </c>
      <c r="BD35" s="121">
        <v>0</v>
      </c>
      <c r="BE35" s="121">
        <v>6464</v>
      </c>
      <c r="BF35" s="121">
        <v>542287</v>
      </c>
      <c r="BG35" s="121">
        <f t="shared" si="6"/>
        <v>0</v>
      </c>
      <c r="BH35" s="121"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v>75448</v>
      </c>
      <c r="BP35" s="121">
        <f t="shared" si="7"/>
        <v>16060</v>
      </c>
      <c r="BQ35" s="121">
        <v>16060</v>
      </c>
      <c r="BR35" s="121">
        <v>0</v>
      </c>
      <c r="BS35" s="121">
        <v>0</v>
      </c>
      <c r="BT35" s="121">
        <v>0</v>
      </c>
      <c r="BU35" s="121">
        <f t="shared" si="8"/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 t="shared" si="9"/>
        <v>6055</v>
      </c>
      <c r="CA35" s="121">
        <v>5663</v>
      </c>
      <c r="CB35" s="121">
        <v>0</v>
      </c>
      <c r="CC35" s="121">
        <v>0</v>
      </c>
      <c r="CD35" s="121">
        <v>392</v>
      </c>
      <c r="CE35" s="121">
        <v>53333</v>
      </c>
      <c r="CF35" s="121">
        <v>0</v>
      </c>
      <c r="CG35" s="121">
        <v>266</v>
      </c>
      <c r="CH35" s="121">
        <v>75714</v>
      </c>
      <c r="CI35" s="121">
        <v>9309</v>
      </c>
      <c r="CJ35" s="121">
        <f t="shared" si="10"/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9309</v>
      </c>
      <c r="CQ35" s="121">
        <v>601962</v>
      </c>
      <c r="CR35" s="121">
        <f t="shared" si="11"/>
        <v>111658</v>
      </c>
      <c r="CS35" s="121">
        <v>45745</v>
      </c>
      <c r="CT35" s="121">
        <v>65913</v>
      </c>
      <c r="CU35" s="121">
        <v>0</v>
      </c>
      <c r="CV35" s="121">
        <v>0</v>
      </c>
      <c r="CW35" s="121">
        <f t="shared" si="12"/>
        <v>5461</v>
      </c>
      <c r="CX35" s="121">
        <v>4988</v>
      </c>
      <c r="CY35" s="121">
        <v>473</v>
      </c>
      <c r="CZ35" s="121">
        <v>0</v>
      </c>
      <c r="DA35" s="121">
        <v>0</v>
      </c>
      <c r="DB35" s="121">
        <f t="shared" si="13"/>
        <v>142223</v>
      </c>
      <c r="DC35" s="121">
        <v>99826</v>
      </c>
      <c r="DD35" s="121">
        <v>40408</v>
      </c>
      <c r="DE35" s="121">
        <v>603</v>
      </c>
      <c r="DF35" s="121">
        <v>1386</v>
      </c>
      <c r="DG35" s="121">
        <v>342620</v>
      </c>
      <c r="DH35" s="121">
        <v>0</v>
      </c>
      <c r="DI35" s="121">
        <v>6730</v>
      </c>
      <c r="DJ35" s="121">
        <v>618001</v>
      </c>
    </row>
    <row r="36" spans="1:114" s="136" customFormat="1" ht="13.5" customHeight="1" x14ac:dyDescent="0.15">
      <c r="A36" s="119" t="s">
        <v>25</v>
      </c>
      <c r="B36" s="120" t="s">
        <v>434</v>
      </c>
      <c r="C36" s="119" t="s">
        <v>435</v>
      </c>
      <c r="D36" s="121">
        <v>620586</v>
      </c>
      <c r="E36" s="121">
        <v>23080</v>
      </c>
      <c r="F36" s="121">
        <v>0</v>
      </c>
      <c r="G36" s="121">
        <v>0</v>
      </c>
      <c r="H36" s="121">
        <v>0</v>
      </c>
      <c r="I36" s="121">
        <v>3360</v>
      </c>
      <c r="J36" s="122"/>
      <c r="K36" s="121">
        <v>19720</v>
      </c>
      <c r="L36" s="121">
        <v>597506</v>
      </c>
      <c r="M36" s="121">
        <v>64477</v>
      </c>
      <c r="N36" s="121">
        <v>3822</v>
      </c>
      <c r="O36" s="121">
        <v>0</v>
      </c>
      <c r="P36" s="121">
        <v>0</v>
      </c>
      <c r="Q36" s="121">
        <v>0</v>
      </c>
      <c r="R36" s="121">
        <v>3822</v>
      </c>
      <c r="S36" s="122"/>
      <c r="T36" s="121">
        <v>0</v>
      </c>
      <c r="U36" s="121">
        <v>60655</v>
      </c>
      <c r="V36" s="121">
        <v>685063</v>
      </c>
      <c r="W36" s="121">
        <v>26902</v>
      </c>
      <c r="X36" s="121">
        <v>0</v>
      </c>
      <c r="Y36" s="121">
        <v>0</v>
      </c>
      <c r="Z36" s="121">
        <v>0</v>
      </c>
      <c r="AA36" s="121">
        <v>7182</v>
      </c>
      <c r="AB36" s="122"/>
      <c r="AC36" s="121">
        <v>19720</v>
      </c>
      <c r="AD36" s="121">
        <v>658161</v>
      </c>
      <c r="AE36" s="121">
        <v>224734</v>
      </c>
      <c r="AF36" s="121">
        <f t="shared" si="2"/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224734</v>
      </c>
      <c r="AM36" s="121">
        <v>367795</v>
      </c>
      <c r="AN36" s="121">
        <f t="shared" si="3"/>
        <v>78046</v>
      </c>
      <c r="AO36" s="121">
        <v>31480</v>
      </c>
      <c r="AP36" s="121">
        <v>46566</v>
      </c>
      <c r="AQ36" s="121">
        <v>0</v>
      </c>
      <c r="AR36" s="121">
        <v>0</v>
      </c>
      <c r="AS36" s="121">
        <f t="shared" si="4"/>
        <v>12948</v>
      </c>
      <c r="AT36" s="121">
        <v>5843</v>
      </c>
      <c r="AU36" s="121">
        <v>7105</v>
      </c>
      <c r="AV36" s="121">
        <v>0</v>
      </c>
      <c r="AW36" s="121">
        <v>0</v>
      </c>
      <c r="AX36" s="121">
        <f t="shared" si="5"/>
        <v>246460</v>
      </c>
      <c r="AY36" s="121">
        <v>197002</v>
      </c>
      <c r="AZ36" s="121">
        <v>45448</v>
      </c>
      <c r="BA36" s="121">
        <v>0</v>
      </c>
      <c r="BB36" s="121">
        <v>4010</v>
      </c>
      <c r="BC36" s="121">
        <v>30341</v>
      </c>
      <c r="BD36" s="121">
        <v>0</v>
      </c>
      <c r="BE36" s="121">
        <v>28057</v>
      </c>
      <c r="BF36" s="121">
        <v>620586</v>
      </c>
      <c r="BG36" s="121">
        <f t="shared" si="6"/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v>64462</v>
      </c>
      <c r="BP36" s="121">
        <f t="shared" si="7"/>
        <v>5247</v>
      </c>
      <c r="BQ36" s="121">
        <v>5247</v>
      </c>
      <c r="BR36" s="121">
        <v>0</v>
      </c>
      <c r="BS36" s="121">
        <v>0</v>
      </c>
      <c r="BT36" s="121">
        <v>0</v>
      </c>
      <c r="BU36" s="121">
        <f t="shared" si="8"/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 t="shared" si="9"/>
        <v>18099</v>
      </c>
      <c r="CA36" s="121">
        <v>18058</v>
      </c>
      <c r="CB36" s="121">
        <v>0</v>
      </c>
      <c r="CC36" s="121">
        <v>0</v>
      </c>
      <c r="CD36" s="121">
        <v>41</v>
      </c>
      <c r="CE36" s="121">
        <v>41116</v>
      </c>
      <c r="CF36" s="121">
        <v>0</v>
      </c>
      <c r="CG36" s="121">
        <v>15</v>
      </c>
      <c r="CH36" s="121">
        <v>64477</v>
      </c>
      <c r="CI36" s="121">
        <v>224734</v>
      </c>
      <c r="CJ36" s="121">
        <f t="shared" si="10"/>
        <v>0</v>
      </c>
      <c r="CK36" s="121">
        <v>0</v>
      </c>
      <c r="CL36" s="121">
        <v>0</v>
      </c>
      <c r="CM36" s="121">
        <v>0</v>
      </c>
      <c r="CN36" s="121">
        <v>0</v>
      </c>
      <c r="CO36" s="121">
        <v>0</v>
      </c>
      <c r="CP36" s="121">
        <v>224734</v>
      </c>
      <c r="CQ36" s="121">
        <v>432257</v>
      </c>
      <c r="CR36" s="121">
        <f t="shared" si="11"/>
        <v>83293</v>
      </c>
      <c r="CS36" s="121">
        <v>36727</v>
      </c>
      <c r="CT36" s="121">
        <v>46566</v>
      </c>
      <c r="CU36" s="121">
        <v>0</v>
      </c>
      <c r="CV36" s="121">
        <v>0</v>
      </c>
      <c r="CW36" s="121">
        <f t="shared" si="12"/>
        <v>12948</v>
      </c>
      <c r="CX36" s="121">
        <v>5843</v>
      </c>
      <c r="CY36" s="121">
        <v>7105</v>
      </c>
      <c r="CZ36" s="121">
        <v>0</v>
      </c>
      <c r="DA36" s="121">
        <v>0</v>
      </c>
      <c r="DB36" s="121">
        <f t="shared" si="13"/>
        <v>264559</v>
      </c>
      <c r="DC36" s="121">
        <v>215060</v>
      </c>
      <c r="DD36" s="121">
        <v>45448</v>
      </c>
      <c r="DE36" s="121">
        <v>0</v>
      </c>
      <c r="DF36" s="121">
        <v>4051</v>
      </c>
      <c r="DG36" s="121">
        <v>71457</v>
      </c>
      <c r="DH36" s="121">
        <v>0</v>
      </c>
      <c r="DI36" s="121">
        <v>28072</v>
      </c>
      <c r="DJ36" s="121">
        <v>685063</v>
      </c>
    </row>
    <row r="37" spans="1:114" s="136" customFormat="1" ht="13.5" customHeight="1" x14ac:dyDescent="0.15">
      <c r="A37" s="119" t="s">
        <v>25</v>
      </c>
      <c r="B37" s="120" t="s">
        <v>437</v>
      </c>
      <c r="C37" s="119" t="s">
        <v>438</v>
      </c>
      <c r="D37" s="121">
        <v>830855</v>
      </c>
      <c r="E37" s="121">
        <v>104091</v>
      </c>
      <c r="F37" s="121">
        <v>0</v>
      </c>
      <c r="G37" s="121">
        <v>0</v>
      </c>
      <c r="H37" s="121">
        <v>0</v>
      </c>
      <c r="I37" s="121">
        <v>88349</v>
      </c>
      <c r="J37" s="122"/>
      <c r="K37" s="121">
        <v>15742</v>
      </c>
      <c r="L37" s="121">
        <v>726764</v>
      </c>
      <c r="M37" s="121">
        <v>146161</v>
      </c>
      <c r="N37" s="121">
        <v>4751</v>
      </c>
      <c r="O37" s="121">
        <v>0</v>
      </c>
      <c r="P37" s="121">
        <v>0</v>
      </c>
      <c r="Q37" s="121">
        <v>0</v>
      </c>
      <c r="R37" s="121">
        <v>4751</v>
      </c>
      <c r="S37" s="122"/>
      <c r="T37" s="121">
        <v>0</v>
      </c>
      <c r="U37" s="121">
        <v>141410</v>
      </c>
      <c r="V37" s="121">
        <v>977016</v>
      </c>
      <c r="W37" s="121">
        <v>108842</v>
      </c>
      <c r="X37" s="121">
        <v>0</v>
      </c>
      <c r="Y37" s="121">
        <v>0</v>
      </c>
      <c r="Z37" s="121">
        <v>0</v>
      </c>
      <c r="AA37" s="121">
        <v>93100</v>
      </c>
      <c r="AB37" s="122"/>
      <c r="AC37" s="121">
        <v>15742</v>
      </c>
      <c r="AD37" s="121">
        <v>868174</v>
      </c>
      <c r="AE37" s="121">
        <v>0</v>
      </c>
      <c r="AF37" s="121">
        <f t="shared" si="2"/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830855</v>
      </c>
      <c r="AN37" s="121">
        <f t="shared" si="3"/>
        <v>31498</v>
      </c>
      <c r="AO37" s="121">
        <v>31498</v>
      </c>
      <c r="AP37" s="121">
        <v>0</v>
      </c>
      <c r="AQ37" s="121">
        <v>0</v>
      </c>
      <c r="AR37" s="121">
        <v>0</v>
      </c>
      <c r="AS37" s="121">
        <f t="shared" si="4"/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 t="shared" si="5"/>
        <v>338199</v>
      </c>
      <c r="AY37" s="121">
        <v>296895</v>
      </c>
      <c r="AZ37" s="121">
        <v>34426</v>
      </c>
      <c r="BA37" s="121">
        <v>0</v>
      </c>
      <c r="BB37" s="121">
        <v>6878</v>
      </c>
      <c r="BC37" s="121">
        <v>461158</v>
      </c>
      <c r="BD37" s="121">
        <v>0</v>
      </c>
      <c r="BE37" s="121">
        <v>0</v>
      </c>
      <c r="BF37" s="121">
        <v>830855</v>
      </c>
      <c r="BG37" s="121">
        <f t="shared" si="6"/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v>146161</v>
      </c>
      <c r="BP37" s="121">
        <f t="shared" si="7"/>
        <v>6299</v>
      </c>
      <c r="BQ37" s="121">
        <v>6299</v>
      </c>
      <c r="BR37" s="121">
        <v>0</v>
      </c>
      <c r="BS37" s="121">
        <v>0</v>
      </c>
      <c r="BT37" s="121">
        <v>0</v>
      </c>
      <c r="BU37" s="121">
        <f t="shared" si="8"/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 t="shared" si="9"/>
        <v>7760</v>
      </c>
      <c r="CA37" s="121">
        <v>7760</v>
      </c>
      <c r="CB37" s="121">
        <v>0</v>
      </c>
      <c r="CC37" s="121">
        <v>0</v>
      </c>
      <c r="CD37" s="121">
        <v>0</v>
      </c>
      <c r="CE37" s="121">
        <v>132102</v>
      </c>
      <c r="CF37" s="121">
        <v>0</v>
      </c>
      <c r="CG37" s="121">
        <v>0</v>
      </c>
      <c r="CH37" s="121">
        <v>146161</v>
      </c>
      <c r="CI37" s="121">
        <v>0</v>
      </c>
      <c r="CJ37" s="121">
        <f t="shared" si="10"/>
        <v>0</v>
      </c>
      <c r="CK37" s="121">
        <v>0</v>
      </c>
      <c r="CL37" s="121">
        <v>0</v>
      </c>
      <c r="CM37" s="121">
        <v>0</v>
      </c>
      <c r="CN37" s="121">
        <v>0</v>
      </c>
      <c r="CO37" s="121">
        <v>0</v>
      </c>
      <c r="CP37" s="121">
        <v>0</v>
      </c>
      <c r="CQ37" s="121">
        <v>977016</v>
      </c>
      <c r="CR37" s="121">
        <f t="shared" si="11"/>
        <v>37797</v>
      </c>
      <c r="CS37" s="121">
        <v>37797</v>
      </c>
      <c r="CT37" s="121">
        <v>0</v>
      </c>
      <c r="CU37" s="121">
        <v>0</v>
      </c>
      <c r="CV37" s="121">
        <v>0</v>
      </c>
      <c r="CW37" s="121">
        <f t="shared" si="12"/>
        <v>0</v>
      </c>
      <c r="CX37" s="121">
        <v>0</v>
      </c>
      <c r="CY37" s="121">
        <v>0</v>
      </c>
      <c r="CZ37" s="121">
        <v>0</v>
      </c>
      <c r="DA37" s="121">
        <v>0</v>
      </c>
      <c r="DB37" s="121">
        <f t="shared" si="13"/>
        <v>345959</v>
      </c>
      <c r="DC37" s="121">
        <v>304655</v>
      </c>
      <c r="DD37" s="121">
        <v>34426</v>
      </c>
      <c r="DE37" s="121">
        <v>0</v>
      </c>
      <c r="DF37" s="121">
        <v>6878</v>
      </c>
      <c r="DG37" s="121">
        <v>593260</v>
      </c>
      <c r="DH37" s="121">
        <v>0</v>
      </c>
      <c r="DI37" s="121">
        <v>0</v>
      </c>
      <c r="DJ37" s="121">
        <v>977016</v>
      </c>
    </row>
    <row r="38" spans="1:114" s="136" customFormat="1" ht="13.5" customHeight="1" x14ac:dyDescent="0.15">
      <c r="A38" s="119" t="s">
        <v>25</v>
      </c>
      <c r="B38" s="120" t="s">
        <v>444</v>
      </c>
      <c r="C38" s="119" t="s">
        <v>445</v>
      </c>
      <c r="D38" s="121">
        <v>1257098</v>
      </c>
      <c r="E38" s="121">
        <v>128756</v>
      </c>
      <c r="F38" s="121">
        <v>0</v>
      </c>
      <c r="G38" s="121">
        <v>0</v>
      </c>
      <c r="H38" s="121">
        <v>0</v>
      </c>
      <c r="I38" s="121">
        <v>69783</v>
      </c>
      <c r="J38" s="122"/>
      <c r="K38" s="121">
        <v>58973</v>
      </c>
      <c r="L38" s="121">
        <v>1128342</v>
      </c>
      <c r="M38" s="121">
        <v>58901</v>
      </c>
      <c r="N38" s="121">
        <v>13954</v>
      </c>
      <c r="O38" s="121">
        <v>0</v>
      </c>
      <c r="P38" s="121">
        <v>0</v>
      </c>
      <c r="Q38" s="121">
        <v>0</v>
      </c>
      <c r="R38" s="121">
        <v>13954</v>
      </c>
      <c r="S38" s="122"/>
      <c r="T38" s="121">
        <v>0</v>
      </c>
      <c r="U38" s="121">
        <v>44947</v>
      </c>
      <c r="V38" s="121">
        <v>1315999</v>
      </c>
      <c r="W38" s="121">
        <v>142710</v>
      </c>
      <c r="X38" s="121">
        <v>0</v>
      </c>
      <c r="Y38" s="121">
        <v>0</v>
      </c>
      <c r="Z38" s="121">
        <v>0</v>
      </c>
      <c r="AA38" s="121">
        <v>83737</v>
      </c>
      <c r="AB38" s="122"/>
      <c r="AC38" s="121">
        <v>58973</v>
      </c>
      <c r="AD38" s="121">
        <v>1173289</v>
      </c>
      <c r="AE38" s="121">
        <v>0</v>
      </c>
      <c r="AF38" s="121">
        <f t="shared" si="2"/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1257098</v>
      </c>
      <c r="AN38" s="121">
        <f t="shared" si="3"/>
        <v>98751</v>
      </c>
      <c r="AO38" s="121">
        <v>84151</v>
      </c>
      <c r="AP38" s="121">
        <v>0</v>
      </c>
      <c r="AQ38" s="121">
        <v>14600</v>
      </c>
      <c r="AR38" s="121">
        <v>0</v>
      </c>
      <c r="AS38" s="121">
        <f t="shared" si="4"/>
        <v>91808</v>
      </c>
      <c r="AT38" s="121">
        <v>3903</v>
      </c>
      <c r="AU38" s="121">
        <v>73894</v>
      </c>
      <c r="AV38" s="121">
        <v>14011</v>
      </c>
      <c r="AW38" s="121">
        <v>0</v>
      </c>
      <c r="AX38" s="121">
        <f t="shared" si="5"/>
        <v>1058683</v>
      </c>
      <c r="AY38" s="121">
        <v>244514</v>
      </c>
      <c r="AZ38" s="121">
        <v>762949</v>
      </c>
      <c r="BA38" s="121">
        <v>27774</v>
      </c>
      <c r="BB38" s="121">
        <v>23446</v>
      </c>
      <c r="BC38" s="121">
        <v>0</v>
      </c>
      <c r="BD38" s="121">
        <v>7856</v>
      </c>
      <c r="BE38" s="121">
        <v>0</v>
      </c>
      <c r="BF38" s="121">
        <v>1257098</v>
      </c>
      <c r="BG38" s="121">
        <f t="shared" si="6"/>
        <v>3624</v>
      </c>
      <c r="BH38" s="121">
        <v>3359</v>
      </c>
      <c r="BI38" s="121">
        <v>0</v>
      </c>
      <c r="BJ38" s="121">
        <v>3094</v>
      </c>
      <c r="BK38" s="121">
        <v>0</v>
      </c>
      <c r="BL38" s="121">
        <v>0</v>
      </c>
      <c r="BM38" s="121">
        <v>265</v>
      </c>
      <c r="BN38" s="121">
        <v>0</v>
      </c>
      <c r="BO38" s="121">
        <v>55104</v>
      </c>
      <c r="BP38" s="121">
        <f t="shared" si="7"/>
        <v>33688</v>
      </c>
      <c r="BQ38" s="121">
        <v>21273</v>
      </c>
      <c r="BR38" s="121">
        <v>4670</v>
      </c>
      <c r="BS38" s="121">
        <v>7745</v>
      </c>
      <c r="BT38" s="121">
        <v>0</v>
      </c>
      <c r="BU38" s="121">
        <f t="shared" si="8"/>
        <v>19170</v>
      </c>
      <c r="BV38" s="121">
        <v>1235</v>
      </c>
      <c r="BW38" s="121">
        <v>17935</v>
      </c>
      <c r="BX38" s="121">
        <v>0</v>
      </c>
      <c r="BY38" s="121">
        <v>0</v>
      </c>
      <c r="BZ38" s="121">
        <f t="shared" si="9"/>
        <v>792</v>
      </c>
      <c r="CA38" s="121">
        <v>0</v>
      </c>
      <c r="CB38" s="121">
        <v>0</v>
      </c>
      <c r="CC38" s="121">
        <v>0</v>
      </c>
      <c r="CD38" s="121">
        <v>792</v>
      </c>
      <c r="CE38" s="121">
        <v>0</v>
      </c>
      <c r="CF38" s="121">
        <v>1454</v>
      </c>
      <c r="CG38" s="121">
        <v>438</v>
      </c>
      <c r="CH38" s="121">
        <v>58901</v>
      </c>
      <c r="CI38" s="121">
        <v>3359</v>
      </c>
      <c r="CJ38" s="121">
        <f t="shared" si="10"/>
        <v>3359</v>
      </c>
      <c r="CK38" s="121">
        <v>0</v>
      </c>
      <c r="CL38" s="121">
        <v>3094</v>
      </c>
      <c r="CM38" s="121">
        <v>0</v>
      </c>
      <c r="CN38" s="121">
        <v>0</v>
      </c>
      <c r="CO38" s="121">
        <v>265</v>
      </c>
      <c r="CP38" s="121">
        <v>0</v>
      </c>
      <c r="CQ38" s="121">
        <v>1312202</v>
      </c>
      <c r="CR38" s="121">
        <f t="shared" si="11"/>
        <v>132439</v>
      </c>
      <c r="CS38" s="121">
        <v>105424</v>
      </c>
      <c r="CT38" s="121">
        <v>4670</v>
      </c>
      <c r="CU38" s="121">
        <v>22345</v>
      </c>
      <c r="CV38" s="121">
        <v>0</v>
      </c>
      <c r="CW38" s="121">
        <f t="shared" si="12"/>
        <v>110978</v>
      </c>
      <c r="CX38" s="121">
        <v>5138</v>
      </c>
      <c r="CY38" s="121">
        <v>91829</v>
      </c>
      <c r="CZ38" s="121">
        <v>14011</v>
      </c>
      <c r="DA38" s="121">
        <v>0</v>
      </c>
      <c r="DB38" s="121">
        <f t="shared" si="13"/>
        <v>1059475</v>
      </c>
      <c r="DC38" s="121">
        <v>244514</v>
      </c>
      <c r="DD38" s="121">
        <v>762949</v>
      </c>
      <c r="DE38" s="121">
        <v>27774</v>
      </c>
      <c r="DF38" s="121">
        <v>24238</v>
      </c>
      <c r="DG38" s="121">
        <v>0</v>
      </c>
      <c r="DH38" s="121">
        <v>9310</v>
      </c>
      <c r="DI38" s="121">
        <v>438</v>
      </c>
      <c r="DJ38" s="121">
        <v>1315999</v>
      </c>
    </row>
    <row r="39" spans="1:114" s="136" customFormat="1" ht="13.5" customHeight="1" x14ac:dyDescent="0.15">
      <c r="A39" s="119" t="s">
        <v>25</v>
      </c>
      <c r="B39" s="120" t="s">
        <v>447</v>
      </c>
      <c r="C39" s="119" t="s">
        <v>448</v>
      </c>
      <c r="D39" s="121">
        <v>640115</v>
      </c>
      <c r="E39" s="121">
        <v>73338</v>
      </c>
      <c r="F39" s="121">
        <v>0</v>
      </c>
      <c r="G39" s="121">
        <v>0</v>
      </c>
      <c r="H39" s="121">
        <v>0</v>
      </c>
      <c r="I39" s="121">
        <v>73278</v>
      </c>
      <c r="J39" s="122"/>
      <c r="K39" s="121">
        <v>60</v>
      </c>
      <c r="L39" s="121">
        <v>566777</v>
      </c>
      <c r="M39" s="121">
        <v>152149</v>
      </c>
      <c r="N39" s="121">
        <v>6094</v>
      </c>
      <c r="O39" s="121">
        <v>3950</v>
      </c>
      <c r="P39" s="121">
        <v>2139</v>
      </c>
      <c r="Q39" s="121">
        <v>0</v>
      </c>
      <c r="R39" s="121">
        <v>0</v>
      </c>
      <c r="S39" s="122"/>
      <c r="T39" s="121">
        <v>5</v>
      </c>
      <c r="U39" s="121">
        <v>146055</v>
      </c>
      <c r="V39" s="121">
        <v>792264</v>
      </c>
      <c r="W39" s="121">
        <v>79432</v>
      </c>
      <c r="X39" s="121">
        <v>3950</v>
      </c>
      <c r="Y39" s="121">
        <v>2139</v>
      </c>
      <c r="Z39" s="121">
        <v>0</v>
      </c>
      <c r="AA39" s="121">
        <v>73278</v>
      </c>
      <c r="AB39" s="122"/>
      <c r="AC39" s="121">
        <v>65</v>
      </c>
      <c r="AD39" s="121">
        <v>712832</v>
      </c>
      <c r="AE39" s="121">
        <v>0</v>
      </c>
      <c r="AF39" s="121">
        <f t="shared" si="2"/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639017</v>
      </c>
      <c r="AN39" s="121">
        <f t="shared" si="3"/>
        <v>35739</v>
      </c>
      <c r="AO39" s="121">
        <v>35739</v>
      </c>
      <c r="AP39" s="121">
        <v>0</v>
      </c>
      <c r="AQ39" s="121">
        <v>0</v>
      </c>
      <c r="AR39" s="121">
        <v>0</v>
      </c>
      <c r="AS39" s="121">
        <f t="shared" si="4"/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 t="shared" si="5"/>
        <v>271439</v>
      </c>
      <c r="AY39" s="121">
        <v>264600</v>
      </c>
      <c r="AZ39" s="121">
        <v>5759</v>
      </c>
      <c r="BA39" s="121">
        <v>0</v>
      </c>
      <c r="BB39" s="121">
        <v>1080</v>
      </c>
      <c r="BC39" s="121">
        <v>331839</v>
      </c>
      <c r="BD39" s="121">
        <v>0</v>
      </c>
      <c r="BE39" s="121">
        <v>1098</v>
      </c>
      <c r="BF39" s="121">
        <v>640115</v>
      </c>
      <c r="BG39" s="121">
        <f t="shared" si="6"/>
        <v>0</v>
      </c>
      <c r="BH39" s="121"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v>140506</v>
      </c>
      <c r="BP39" s="121">
        <f t="shared" si="7"/>
        <v>8935</v>
      </c>
      <c r="BQ39" s="121">
        <v>8935</v>
      </c>
      <c r="BR39" s="121">
        <v>0</v>
      </c>
      <c r="BS39" s="121">
        <v>0</v>
      </c>
      <c r="BT39" s="121">
        <v>0</v>
      </c>
      <c r="BU39" s="121">
        <f t="shared" si="8"/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 t="shared" si="9"/>
        <v>18326</v>
      </c>
      <c r="CA39" s="121">
        <v>0</v>
      </c>
      <c r="CB39" s="121">
        <v>0</v>
      </c>
      <c r="CC39" s="121">
        <v>0</v>
      </c>
      <c r="CD39" s="121">
        <v>18326</v>
      </c>
      <c r="CE39" s="121">
        <v>113245</v>
      </c>
      <c r="CF39" s="121">
        <v>0</v>
      </c>
      <c r="CG39" s="121">
        <v>11643</v>
      </c>
      <c r="CH39" s="121">
        <v>152149</v>
      </c>
      <c r="CI39" s="121">
        <v>0</v>
      </c>
      <c r="CJ39" s="121">
        <f t="shared" si="10"/>
        <v>0</v>
      </c>
      <c r="CK39" s="121">
        <v>0</v>
      </c>
      <c r="CL39" s="121">
        <v>0</v>
      </c>
      <c r="CM39" s="121">
        <v>0</v>
      </c>
      <c r="CN39" s="121">
        <v>0</v>
      </c>
      <c r="CO39" s="121">
        <v>0</v>
      </c>
      <c r="CP39" s="121">
        <v>0</v>
      </c>
      <c r="CQ39" s="121">
        <v>779523</v>
      </c>
      <c r="CR39" s="121">
        <f t="shared" si="11"/>
        <v>44674</v>
      </c>
      <c r="CS39" s="121">
        <v>44674</v>
      </c>
      <c r="CT39" s="121">
        <v>0</v>
      </c>
      <c r="CU39" s="121">
        <v>0</v>
      </c>
      <c r="CV39" s="121">
        <v>0</v>
      </c>
      <c r="CW39" s="121">
        <f t="shared" si="12"/>
        <v>0</v>
      </c>
      <c r="CX39" s="121">
        <v>0</v>
      </c>
      <c r="CY39" s="121">
        <v>0</v>
      </c>
      <c r="CZ39" s="121">
        <v>0</v>
      </c>
      <c r="DA39" s="121">
        <v>0</v>
      </c>
      <c r="DB39" s="121">
        <f t="shared" si="13"/>
        <v>289765</v>
      </c>
      <c r="DC39" s="121">
        <v>264600</v>
      </c>
      <c r="DD39" s="121">
        <v>5759</v>
      </c>
      <c r="DE39" s="121">
        <v>0</v>
      </c>
      <c r="DF39" s="121">
        <v>19406</v>
      </c>
      <c r="DG39" s="121">
        <v>445084</v>
      </c>
      <c r="DH39" s="121">
        <v>0</v>
      </c>
      <c r="DI39" s="121">
        <v>12741</v>
      </c>
      <c r="DJ39" s="121">
        <v>792264</v>
      </c>
    </row>
    <row r="40" spans="1:114" s="136" customFormat="1" ht="13.5" customHeight="1" x14ac:dyDescent="0.15">
      <c r="A40" s="119" t="s">
        <v>25</v>
      </c>
      <c r="B40" s="120" t="s">
        <v>450</v>
      </c>
      <c r="C40" s="119" t="s">
        <v>451</v>
      </c>
      <c r="D40" s="121">
        <v>965211</v>
      </c>
      <c r="E40" s="121">
        <v>123739</v>
      </c>
      <c r="F40" s="121">
        <v>0</v>
      </c>
      <c r="G40" s="121">
        <v>0</v>
      </c>
      <c r="H40" s="121">
        <v>0</v>
      </c>
      <c r="I40" s="121">
        <v>119421</v>
      </c>
      <c r="J40" s="122"/>
      <c r="K40" s="121">
        <v>4318</v>
      </c>
      <c r="L40" s="121">
        <v>841472</v>
      </c>
      <c r="M40" s="121">
        <v>142331</v>
      </c>
      <c r="N40" s="121">
        <v>6485</v>
      </c>
      <c r="O40" s="121">
        <v>0</v>
      </c>
      <c r="P40" s="121">
        <v>0</v>
      </c>
      <c r="Q40" s="121">
        <v>0</v>
      </c>
      <c r="R40" s="121">
        <v>6485</v>
      </c>
      <c r="S40" s="122"/>
      <c r="T40" s="121">
        <v>0</v>
      </c>
      <c r="U40" s="121">
        <v>135846</v>
      </c>
      <c r="V40" s="121">
        <v>1107542</v>
      </c>
      <c r="W40" s="121">
        <v>130224</v>
      </c>
      <c r="X40" s="121">
        <v>0</v>
      </c>
      <c r="Y40" s="121">
        <v>0</v>
      </c>
      <c r="Z40" s="121">
        <v>0</v>
      </c>
      <c r="AA40" s="121">
        <v>125906</v>
      </c>
      <c r="AB40" s="122"/>
      <c r="AC40" s="121">
        <v>4318</v>
      </c>
      <c r="AD40" s="121">
        <v>977318</v>
      </c>
      <c r="AE40" s="121">
        <v>0</v>
      </c>
      <c r="AF40" s="121">
        <f t="shared" si="2"/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965211</v>
      </c>
      <c r="AN40" s="121">
        <f t="shared" si="3"/>
        <v>15534</v>
      </c>
      <c r="AO40" s="121">
        <v>15534</v>
      </c>
      <c r="AP40" s="121">
        <v>0</v>
      </c>
      <c r="AQ40" s="121">
        <v>0</v>
      </c>
      <c r="AR40" s="121">
        <v>0</v>
      </c>
      <c r="AS40" s="121">
        <f t="shared" si="4"/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 t="shared" si="5"/>
        <v>949677</v>
      </c>
      <c r="AY40" s="121">
        <v>468828</v>
      </c>
      <c r="AZ40" s="121">
        <v>296829</v>
      </c>
      <c r="BA40" s="121">
        <v>184020</v>
      </c>
      <c r="BB40" s="121">
        <v>0</v>
      </c>
      <c r="BC40" s="121">
        <v>0</v>
      </c>
      <c r="BD40" s="121">
        <v>0</v>
      </c>
      <c r="BE40" s="121">
        <v>0</v>
      </c>
      <c r="BF40" s="121">
        <v>965211</v>
      </c>
      <c r="BG40" s="121">
        <f t="shared" si="6"/>
        <v>0</v>
      </c>
      <c r="BH40" s="121"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v>142331</v>
      </c>
      <c r="BP40" s="121">
        <f t="shared" si="7"/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 t="shared" si="8"/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 t="shared" si="9"/>
        <v>15958</v>
      </c>
      <c r="CA40" s="121">
        <v>15958</v>
      </c>
      <c r="CB40" s="121">
        <v>0</v>
      </c>
      <c r="CC40" s="121">
        <v>0</v>
      </c>
      <c r="CD40" s="121">
        <v>0</v>
      </c>
      <c r="CE40" s="121">
        <v>126373</v>
      </c>
      <c r="CF40" s="121">
        <v>0</v>
      </c>
      <c r="CG40" s="121">
        <v>0</v>
      </c>
      <c r="CH40" s="121">
        <v>142331</v>
      </c>
      <c r="CI40" s="121">
        <v>0</v>
      </c>
      <c r="CJ40" s="121">
        <f t="shared" si="10"/>
        <v>0</v>
      </c>
      <c r="CK40" s="121">
        <v>0</v>
      </c>
      <c r="CL40" s="121">
        <v>0</v>
      </c>
      <c r="CM40" s="121">
        <v>0</v>
      </c>
      <c r="CN40" s="121">
        <v>0</v>
      </c>
      <c r="CO40" s="121">
        <v>0</v>
      </c>
      <c r="CP40" s="121">
        <v>0</v>
      </c>
      <c r="CQ40" s="121">
        <v>1107542</v>
      </c>
      <c r="CR40" s="121">
        <f t="shared" si="11"/>
        <v>15534</v>
      </c>
      <c r="CS40" s="121">
        <v>15534</v>
      </c>
      <c r="CT40" s="121">
        <v>0</v>
      </c>
      <c r="CU40" s="121">
        <v>0</v>
      </c>
      <c r="CV40" s="121">
        <v>0</v>
      </c>
      <c r="CW40" s="121">
        <f t="shared" si="12"/>
        <v>0</v>
      </c>
      <c r="CX40" s="121">
        <v>0</v>
      </c>
      <c r="CY40" s="121">
        <v>0</v>
      </c>
      <c r="CZ40" s="121">
        <v>0</v>
      </c>
      <c r="DA40" s="121">
        <v>0</v>
      </c>
      <c r="DB40" s="121">
        <f t="shared" si="13"/>
        <v>965635</v>
      </c>
      <c r="DC40" s="121">
        <v>484786</v>
      </c>
      <c r="DD40" s="121">
        <v>296829</v>
      </c>
      <c r="DE40" s="121">
        <v>184020</v>
      </c>
      <c r="DF40" s="121">
        <v>0</v>
      </c>
      <c r="DG40" s="121">
        <v>126373</v>
      </c>
      <c r="DH40" s="121">
        <v>0</v>
      </c>
      <c r="DI40" s="121">
        <v>0</v>
      </c>
      <c r="DJ40" s="121">
        <v>1107542</v>
      </c>
    </row>
    <row r="41" spans="1:114" s="136" customFormat="1" ht="13.5" customHeight="1" x14ac:dyDescent="0.15">
      <c r="A41" s="119" t="s">
        <v>25</v>
      </c>
      <c r="B41" s="120" t="s">
        <v>455</v>
      </c>
      <c r="C41" s="119" t="s">
        <v>456</v>
      </c>
      <c r="D41" s="121">
        <v>1967213</v>
      </c>
      <c r="E41" s="121">
        <v>231360</v>
      </c>
      <c r="F41" s="121">
        <v>0</v>
      </c>
      <c r="G41" s="121">
        <v>0</v>
      </c>
      <c r="H41" s="121">
        <v>0</v>
      </c>
      <c r="I41" s="121">
        <v>208254</v>
      </c>
      <c r="J41" s="122"/>
      <c r="K41" s="121">
        <v>23106</v>
      </c>
      <c r="L41" s="121">
        <v>1735853</v>
      </c>
      <c r="M41" s="121">
        <v>411303</v>
      </c>
      <c r="N41" s="121">
        <v>11999</v>
      </c>
      <c r="O41" s="121">
        <v>0</v>
      </c>
      <c r="P41" s="121">
        <v>0</v>
      </c>
      <c r="Q41" s="121">
        <v>0</v>
      </c>
      <c r="R41" s="121">
        <v>11999</v>
      </c>
      <c r="S41" s="122"/>
      <c r="T41" s="121">
        <v>0</v>
      </c>
      <c r="U41" s="121">
        <v>399304</v>
      </c>
      <c r="V41" s="121">
        <v>2378516</v>
      </c>
      <c r="W41" s="121">
        <v>243359</v>
      </c>
      <c r="X41" s="121">
        <v>0</v>
      </c>
      <c r="Y41" s="121">
        <v>0</v>
      </c>
      <c r="Z41" s="121">
        <v>0</v>
      </c>
      <c r="AA41" s="121">
        <v>220253</v>
      </c>
      <c r="AB41" s="122"/>
      <c r="AC41" s="121">
        <v>23106</v>
      </c>
      <c r="AD41" s="121">
        <v>2135157</v>
      </c>
      <c r="AE41" s="121">
        <v>0</v>
      </c>
      <c r="AF41" s="121">
        <f t="shared" si="2"/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1967048</v>
      </c>
      <c r="AN41" s="121">
        <f t="shared" si="3"/>
        <v>132354</v>
      </c>
      <c r="AO41" s="121">
        <v>47436</v>
      </c>
      <c r="AP41" s="121">
        <v>84918</v>
      </c>
      <c r="AQ41" s="121">
        <v>0</v>
      </c>
      <c r="AR41" s="121">
        <v>0</v>
      </c>
      <c r="AS41" s="121">
        <f t="shared" si="4"/>
        <v>7281</v>
      </c>
      <c r="AT41" s="121">
        <v>7281</v>
      </c>
      <c r="AU41" s="121">
        <v>0</v>
      </c>
      <c r="AV41" s="121">
        <v>0</v>
      </c>
      <c r="AW41" s="121">
        <v>0</v>
      </c>
      <c r="AX41" s="121">
        <f t="shared" si="5"/>
        <v>984732</v>
      </c>
      <c r="AY41" s="121">
        <v>369161</v>
      </c>
      <c r="AZ41" s="121">
        <v>599671</v>
      </c>
      <c r="BA41" s="121">
        <v>0</v>
      </c>
      <c r="BB41" s="121">
        <v>15900</v>
      </c>
      <c r="BC41" s="121">
        <v>842681</v>
      </c>
      <c r="BD41" s="121">
        <v>0</v>
      </c>
      <c r="BE41" s="121">
        <v>165</v>
      </c>
      <c r="BF41" s="121">
        <v>1967213</v>
      </c>
      <c r="BG41" s="121">
        <f t="shared" si="6"/>
        <v>0</v>
      </c>
      <c r="BH41" s="121"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v>411172</v>
      </c>
      <c r="BP41" s="121">
        <f t="shared" si="7"/>
        <v>21816</v>
      </c>
      <c r="BQ41" s="121">
        <v>21816</v>
      </c>
      <c r="BR41" s="121">
        <v>0</v>
      </c>
      <c r="BS41" s="121">
        <v>0</v>
      </c>
      <c r="BT41" s="121">
        <v>0</v>
      </c>
      <c r="BU41" s="121">
        <f t="shared" si="8"/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 t="shared" si="9"/>
        <v>18848</v>
      </c>
      <c r="CA41" s="121">
        <v>18630</v>
      </c>
      <c r="CB41" s="121">
        <v>0</v>
      </c>
      <c r="CC41" s="121">
        <v>0</v>
      </c>
      <c r="CD41" s="121">
        <v>218</v>
      </c>
      <c r="CE41" s="121">
        <v>370508</v>
      </c>
      <c r="CF41" s="121">
        <v>0</v>
      </c>
      <c r="CG41" s="121">
        <v>131</v>
      </c>
      <c r="CH41" s="121">
        <v>411303</v>
      </c>
      <c r="CI41" s="121">
        <v>0</v>
      </c>
      <c r="CJ41" s="121">
        <f t="shared" si="10"/>
        <v>0</v>
      </c>
      <c r="CK41" s="121">
        <v>0</v>
      </c>
      <c r="CL41" s="121">
        <v>0</v>
      </c>
      <c r="CM41" s="121">
        <v>0</v>
      </c>
      <c r="CN41" s="121">
        <v>0</v>
      </c>
      <c r="CO41" s="121">
        <v>0</v>
      </c>
      <c r="CP41" s="121">
        <v>0</v>
      </c>
      <c r="CQ41" s="121">
        <v>2378220</v>
      </c>
      <c r="CR41" s="121">
        <f t="shared" si="11"/>
        <v>154170</v>
      </c>
      <c r="CS41" s="121">
        <v>69252</v>
      </c>
      <c r="CT41" s="121">
        <v>84918</v>
      </c>
      <c r="CU41" s="121">
        <v>0</v>
      </c>
      <c r="CV41" s="121">
        <v>0</v>
      </c>
      <c r="CW41" s="121">
        <f t="shared" si="12"/>
        <v>7281</v>
      </c>
      <c r="CX41" s="121">
        <v>7281</v>
      </c>
      <c r="CY41" s="121">
        <v>0</v>
      </c>
      <c r="CZ41" s="121">
        <v>0</v>
      </c>
      <c r="DA41" s="121">
        <v>0</v>
      </c>
      <c r="DB41" s="121">
        <f t="shared" si="13"/>
        <v>1003580</v>
      </c>
      <c r="DC41" s="121">
        <v>387791</v>
      </c>
      <c r="DD41" s="121">
        <v>599671</v>
      </c>
      <c r="DE41" s="121">
        <v>0</v>
      </c>
      <c r="DF41" s="121">
        <v>16118</v>
      </c>
      <c r="DG41" s="121">
        <v>1213189</v>
      </c>
      <c r="DH41" s="121">
        <v>0</v>
      </c>
      <c r="DI41" s="121">
        <v>296</v>
      </c>
      <c r="DJ41" s="121">
        <v>2378516</v>
      </c>
    </row>
    <row r="42" spans="1:114" s="136" customFormat="1" ht="13.5" customHeight="1" x14ac:dyDescent="0.15">
      <c r="A42" s="119" t="s">
        <v>25</v>
      </c>
      <c r="B42" s="120" t="s">
        <v>460</v>
      </c>
      <c r="C42" s="119" t="s">
        <v>461</v>
      </c>
      <c r="D42" s="121">
        <v>448462</v>
      </c>
      <c r="E42" s="121">
        <v>58089</v>
      </c>
      <c r="F42" s="121">
        <v>0</v>
      </c>
      <c r="G42" s="121">
        <v>0</v>
      </c>
      <c r="H42" s="121">
        <v>0</v>
      </c>
      <c r="I42" s="121">
        <v>53856</v>
      </c>
      <c r="J42" s="122"/>
      <c r="K42" s="121">
        <v>4233</v>
      </c>
      <c r="L42" s="121">
        <v>390373</v>
      </c>
      <c r="M42" s="121">
        <v>108492</v>
      </c>
      <c r="N42" s="121">
        <v>5850</v>
      </c>
      <c r="O42" s="121">
        <v>0</v>
      </c>
      <c r="P42" s="121">
        <v>0</v>
      </c>
      <c r="Q42" s="121">
        <v>0</v>
      </c>
      <c r="R42" s="121">
        <v>5845</v>
      </c>
      <c r="S42" s="122"/>
      <c r="T42" s="121">
        <v>5</v>
      </c>
      <c r="U42" s="121">
        <v>102642</v>
      </c>
      <c r="V42" s="121">
        <v>556954</v>
      </c>
      <c r="W42" s="121">
        <v>63939</v>
      </c>
      <c r="X42" s="121">
        <v>0</v>
      </c>
      <c r="Y42" s="121">
        <v>0</v>
      </c>
      <c r="Z42" s="121">
        <v>0</v>
      </c>
      <c r="AA42" s="121">
        <v>59701</v>
      </c>
      <c r="AB42" s="122"/>
      <c r="AC42" s="121">
        <v>4238</v>
      </c>
      <c r="AD42" s="121">
        <v>493015</v>
      </c>
      <c r="AE42" s="121">
        <v>0</v>
      </c>
      <c r="AF42" s="121">
        <f t="shared" si="2"/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418290</v>
      </c>
      <c r="AN42" s="121">
        <f t="shared" si="3"/>
        <v>27500</v>
      </c>
      <c r="AO42" s="121">
        <v>27500</v>
      </c>
      <c r="AP42" s="121">
        <v>0</v>
      </c>
      <c r="AQ42" s="121">
        <v>0</v>
      </c>
      <c r="AR42" s="121">
        <v>0</v>
      </c>
      <c r="AS42" s="121">
        <f t="shared" si="4"/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 t="shared" si="5"/>
        <v>158232</v>
      </c>
      <c r="AY42" s="121">
        <v>150731</v>
      </c>
      <c r="AZ42" s="121">
        <v>660</v>
      </c>
      <c r="BA42" s="121">
        <v>5783</v>
      </c>
      <c r="BB42" s="121">
        <v>1058</v>
      </c>
      <c r="BC42" s="121">
        <v>232558</v>
      </c>
      <c r="BD42" s="121">
        <v>0</v>
      </c>
      <c r="BE42" s="121">
        <v>30172</v>
      </c>
      <c r="BF42" s="121">
        <v>448462</v>
      </c>
      <c r="BG42" s="121">
        <f t="shared" si="6"/>
        <v>0</v>
      </c>
      <c r="BH42" s="121"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v>108492</v>
      </c>
      <c r="BP42" s="121">
        <f t="shared" si="7"/>
        <v>7000</v>
      </c>
      <c r="BQ42" s="121">
        <v>7000</v>
      </c>
      <c r="BR42" s="121">
        <v>0</v>
      </c>
      <c r="BS42" s="121">
        <v>0</v>
      </c>
      <c r="BT42" s="121">
        <v>0</v>
      </c>
      <c r="BU42" s="121">
        <f t="shared" si="8"/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 t="shared" si="9"/>
        <v>6002</v>
      </c>
      <c r="CA42" s="121">
        <v>1957</v>
      </c>
      <c r="CB42" s="121">
        <v>0</v>
      </c>
      <c r="CC42" s="121">
        <v>0</v>
      </c>
      <c r="CD42" s="121">
        <v>4045</v>
      </c>
      <c r="CE42" s="121">
        <v>95490</v>
      </c>
      <c r="CF42" s="121">
        <v>0</v>
      </c>
      <c r="CG42" s="121">
        <v>0</v>
      </c>
      <c r="CH42" s="121">
        <v>108492</v>
      </c>
      <c r="CI42" s="121">
        <v>0</v>
      </c>
      <c r="CJ42" s="121">
        <f t="shared" si="10"/>
        <v>0</v>
      </c>
      <c r="CK42" s="121">
        <v>0</v>
      </c>
      <c r="CL42" s="121">
        <v>0</v>
      </c>
      <c r="CM42" s="121">
        <v>0</v>
      </c>
      <c r="CN42" s="121">
        <v>0</v>
      </c>
      <c r="CO42" s="121">
        <v>0</v>
      </c>
      <c r="CP42" s="121">
        <v>0</v>
      </c>
      <c r="CQ42" s="121">
        <v>526782</v>
      </c>
      <c r="CR42" s="121">
        <f t="shared" si="11"/>
        <v>34500</v>
      </c>
      <c r="CS42" s="121">
        <v>34500</v>
      </c>
      <c r="CT42" s="121">
        <v>0</v>
      </c>
      <c r="CU42" s="121">
        <v>0</v>
      </c>
      <c r="CV42" s="121">
        <v>0</v>
      </c>
      <c r="CW42" s="121">
        <f t="shared" si="12"/>
        <v>0</v>
      </c>
      <c r="CX42" s="121">
        <v>0</v>
      </c>
      <c r="CY42" s="121">
        <v>0</v>
      </c>
      <c r="CZ42" s="121">
        <v>0</v>
      </c>
      <c r="DA42" s="121">
        <v>0</v>
      </c>
      <c r="DB42" s="121">
        <f t="shared" si="13"/>
        <v>164234</v>
      </c>
      <c r="DC42" s="121">
        <v>152688</v>
      </c>
      <c r="DD42" s="121">
        <v>660</v>
      </c>
      <c r="DE42" s="121">
        <v>5783</v>
      </c>
      <c r="DF42" s="121">
        <v>5103</v>
      </c>
      <c r="DG42" s="121">
        <v>328048</v>
      </c>
      <c r="DH42" s="121">
        <v>0</v>
      </c>
      <c r="DI42" s="121">
        <v>30172</v>
      </c>
      <c r="DJ42" s="121">
        <v>556954</v>
      </c>
    </row>
    <row r="43" spans="1:114" s="136" customFormat="1" ht="13.5" customHeight="1" x14ac:dyDescent="0.15">
      <c r="A43" s="119" t="s">
        <v>25</v>
      </c>
      <c r="B43" s="120" t="s">
        <v>463</v>
      </c>
      <c r="C43" s="119" t="s">
        <v>464</v>
      </c>
      <c r="D43" s="121">
        <v>1026810</v>
      </c>
      <c r="E43" s="121">
        <v>148414</v>
      </c>
      <c r="F43" s="121">
        <v>0</v>
      </c>
      <c r="G43" s="121">
        <v>0</v>
      </c>
      <c r="H43" s="121">
        <v>0</v>
      </c>
      <c r="I43" s="121">
        <v>56471</v>
      </c>
      <c r="J43" s="122"/>
      <c r="K43" s="121">
        <v>91943</v>
      </c>
      <c r="L43" s="121">
        <v>878396</v>
      </c>
      <c r="M43" s="121">
        <v>34913</v>
      </c>
      <c r="N43" s="121">
        <v>3610</v>
      </c>
      <c r="O43" s="121">
        <v>0</v>
      </c>
      <c r="P43" s="121">
        <v>0</v>
      </c>
      <c r="Q43" s="121">
        <v>0</v>
      </c>
      <c r="R43" s="121">
        <v>3610</v>
      </c>
      <c r="S43" s="122"/>
      <c r="T43" s="121">
        <v>0</v>
      </c>
      <c r="U43" s="121">
        <v>31303</v>
      </c>
      <c r="V43" s="121">
        <v>1061723</v>
      </c>
      <c r="W43" s="121">
        <v>152024</v>
      </c>
      <c r="X43" s="121">
        <v>0</v>
      </c>
      <c r="Y43" s="121">
        <v>0</v>
      </c>
      <c r="Z43" s="121">
        <v>0</v>
      </c>
      <c r="AA43" s="121">
        <v>60081</v>
      </c>
      <c r="AB43" s="122"/>
      <c r="AC43" s="121">
        <v>91943</v>
      </c>
      <c r="AD43" s="121">
        <v>909699</v>
      </c>
      <c r="AE43" s="121">
        <v>0</v>
      </c>
      <c r="AF43" s="121">
        <f t="shared" si="2"/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918301</v>
      </c>
      <c r="AN43" s="121">
        <f t="shared" si="3"/>
        <v>60323</v>
      </c>
      <c r="AO43" s="121">
        <v>37702</v>
      </c>
      <c r="AP43" s="121">
        <v>22621</v>
      </c>
      <c r="AQ43" s="121">
        <v>0</v>
      </c>
      <c r="AR43" s="121">
        <v>0</v>
      </c>
      <c r="AS43" s="121">
        <f t="shared" si="4"/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 t="shared" si="5"/>
        <v>522296</v>
      </c>
      <c r="AY43" s="121">
        <v>486094</v>
      </c>
      <c r="AZ43" s="121">
        <v>1662</v>
      </c>
      <c r="BA43" s="121">
        <v>0</v>
      </c>
      <c r="BB43" s="121">
        <v>34540</v>
      </c>
      <c r="BC43" s="121">
        <v>335682</v>
      </c>
      <c r="BD43" s="121">
        <v>0</v>
      </c>
      <c r="BE43" s="121">
        <v>108509</v>
      </c>
      <c r="BF43" s="121">
        <v>1026810</v>
      </c>
      <c r="BG43" s="121">
        <f t="shared" si="6"/>
        <v>0</v>
      </c>
      <c r="BH43" s="121"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v>34422</v>
      </c>
      <c r="BP43" s="121">
        <f t="shared" si="7"/>
        <v>7541</v>
      </c>
      <c r="BQ43" s="121">
        <v>7541</v>
      </c>
      <c r="BR43" s="121">
        <v>0</v>
      </c>
      <c r="BS43" s="121">
        <v>0</v>
      </c>
      <c r="BT43" s="121">
        <v>0</v>
      </c>
      <c r="BU43" s="121">
        <f t="shared" si="8"/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 t="shared" si="9"/>
        <v>26881</v>
      </c>
      <c r="CA43" s="121">
        <v>4419</v>
      </c>
      <c r="CB43" s="121">
        <v>0</v>
      </c>
      <c r="CC43" s="121">
        <v>0</v>
      </c>
      <c r="CD43" s="121">
        <v>22462</v>
      </c>
      <c r="CE43" s="121">
        <v>0</v>
      </c>
      <c r="CF43" s="121">
        <v>0</v>
      </c>
      <c r="CG43" s="121">
        <v>491</v>
      </c>
      <c r="CH43" s="121">
        <v>34913</v>
      </c>
      <c r="CI43" s="121">
        <v>0</v>
      </c>
      <c r="CJ43" s="121">
        <f t="shared" si="10"/>
        <v>0</v>
      </c>
      <c r="CK43" s="121">
        <v>0</v>
      </c>
      <c r="CL43" s="121">
        <v>0</v>
      </c>
      <c r="CM43" s="121">
        <v>0</v>
      </c>
      <c r="CN43" s="121">
        <v>0</v>
      </c>
      <c r="CO43" s="121">
        <v>0</v>
      </c>
      <c r="CP43" s="121">
        <v>0</v>
      </c>
      <c r="CQ43" s="121">
        <v>952723</v>
      </c>
      <c r="CR43" s="121">
        <f t="shared" si="11"/>
        <v>67864</v>
      </c>
      <c r="CS43" s="121">
        <v>45243</v>
      </c>
      <c r="CT43" s="121">
        <v>22621</v>
      </c>
      <c r="CU43" s="121">
        <v>0</v>
      </c>
      <c r="CV43" s="121">
        <v>0</v>
      </c>
      <c r="CW43" s="121">
        <f t="shared" si="12"/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f t="shared" si="13"/>
        <v>549177</v>
      </c>
      <c r="DC43" s="121">
        <v>490513</v>
      </c>
      <c r="DD43" s="121">
        <v>1662</v>
      </c>
      <c r="DE43" s="121">
        <v>0</v>
      </c>
      <c r="DF43" s="121">
        <v>57002</v>
      </c>
      <c r="DG43" s="121">
        <v>335682</v>
      </c>
      <c r="DH43" s="121">
        <v>0</v>
      </c>
      <c r="DI43" s="121">
        <v>109000</v>
      </c>
      <c r="DJ43" s="121">
        <v>1061723</v>
      </c>
    </row>
    <row r="44" spans="1:114" s="136" customFormat="1" ht="13.5" customHeight="1" x14ac:dyDescent="0.15">
      <c r="A44" s="119" t="s">
        <v>25</v>
      </c>
      <c r="B44" s="120" t="s">
        <v>466</v>
      </c>
      <c r="C44" s="119" t="s">
        <v>467</v>
      </c>
      <c r="D44" s="121">
        <v>1009660</v>
      </c>
      <c r="E44" s="121">
        <v>151475</v>
      </c>
      <c r="F44" s="121">
        <v>0</v>
      </c>
      <c r="G44" s="121">
        <v>0</v>
      </c>
      <c r="H44" s="121">
        <v>0</v>
      </c>
      <c r="I44" s="121">
        <v>151293</v>
      </c>
      <c r="J44" s="122"/>
      <c r="K44" s="121">
        <v>182</v>
      </c>
      <c r="L44" s="121">
        <v>858185</v>
      </c>
      <c r="M44" s="121">
        <v>181571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2"/>
      <c r="T44" s="121">
        <v>0</v>
      </c>
      <c r="U44" s="121">
        <v>181571</v>
      </c>
      <c r="V44" s="121">
        <v>1191231</v>
      </c>
      <c r="W44" s="121">
        <v>151475</v>
      </c>
      <c r="X44" s="121">
        <v>0</v>
      </c>
      <c r="Y44" s="121">
        <v>0</v>
      </c>
      <c r="Z44" s="121">
        <v>0</v>
      </c>
      <c r="AA44" s="121">
        <v>151293</v>
      </c>
      <c r="AB44" s="122"/>
      <c r="AC44" s="121">
        <v>182</v>
      </c>
      <c r="AD44" s="121">
        <v>1039756</v>
      </c>
      <c r="AE44" s="121">
        <v>0</v>
      </c>
      <c r="AF44" s="121">
        <f t="shared" si="2"/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1009660</v>
      </c>
      <c r="AN44" s="121">
        <f t="shared" si="3"/>
        <v>40016</v>
      </c>
      <c r="AO44" s="121">
        <v>40016</v>
      </c>
      <c r="AP44" s="121">
        <v>0</v>
      </c>
      <c r="AQ44" s="121">
        <v>0</v>
      </c>
      <c r="AR44" s="121">
        <v>0</v>
      </c>
      <c r="AS44" s="121">
        <f t="shared" si="4"/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 t="shared" si="5"/>
        <v>767236</v>
      </c>
      <c r="AY44" s="121">
        <v>496722</v>
      </c>
      <c r="AZ44" s="121">
        <v>263708</v>
      </c>
      <c r="BA44" s="121">
        <v>4097</v>
      </c>
      <c r="BB44" s="121">
        <v>2709</v>
      </c>
      <c r="BC44" s="121">
        <v>202408</v>
      </c>
      <c r="BD44" s="121">
        <v>0</v>
      </c>
      <c r="BE44" s="121">
        <v>0</v>
      </c>
      <c r="BF44" s="121">
        <v>1009660</v>
      </c>
      <c r="BG44" s="121">
        <f t="shared" si="6"/>
        <v>0</v>
      </c>
      <c r="BH44" s="121"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v>181571</v>
      </c>
      <c r="BP44" s="121">
        <f t="shared" si="7"/>
        <v>26678</v>
      </c>
      <c r="BQ44" s="121">
        <v>26678</v>
      </c>
      <c r="BR44" s="121">
        <v>0</v>
      </c>
      <c r="BS44" s="121">
        <v>0</v>
      </c>
      <c r="BT44" s="121">
        <v>0</v>
      </c>
      <c r="BU44" s="121">
        <f t="shared" si="8"/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 t="shared" si="9"/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154893</v>
      </c>
      <c r="CF44" s="121">
        <v>0</v>
      </c>
      <c r="CG44" s="121">
        <v>0</v>
      </c>
      <c r="CH44" s="121">
        <v>181571</v>
      </c>
      <c r="CI44" s="121">
        <v>0</v>
      </c>
      <c r="CJ44" s="121">
        <f t="shared" si="10"/>
        <v>0</v>
      </c>
      <c r="CK44" s="121">
        <v>0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1191231</v>
      </c>
      <c r="CR44" s="121">
        <f t="shared" si="11"/>
        <v>66694</v>
      </c>
      <c r="CS44" s="121">
        <v>66694</v>
      </c>
      <c r="CT44" s="121">
        <v>0</v>
      </c>
      <c r="CU44" s="121">
        <v>0</v>
      </c>
      <c r="CV44" s="121">
        <v>0</v>
      </c>
      <c r="CW44" s="121">
        <f t="shared" si="12"/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f t="shared" si="13"/>
        <v>767236</v>
      </c>
      <c r="DC44" s="121">
        <v>496722</v>
      </c>
      <c r="DD44" s="121">
        <v>263708</v>
      </c>
      <c r="DE44" s="121">
        <v>4097</v>
      </c>
      <c r="DF44" s="121">
        <v>2709</v>
      </c>
      <c r="DG44" s="121">
        <v>357301</v>
      </c>
      <c r="DH44" s="121">
        <v>0</v>
      </c>
      <c r="DI44" s="121">
        <v>0</v>
      </c>
      <c r="DJ44" s="121">
        <v>1191231</v>
      </c>
    </row>
    <row r="45" spans="1:114" s="136" customFormat="1" ht="13.5" customHeight="1" x14ac:dyDescent="0.15">
      <c r="A45" s="119" t="s">
        <v>25</v>
      </c>
      <c r="B45" s="120" t="s">
        <v>469</v>
      </c>
      <c r="C45" s="119" t="s">
        <v>470</v>
      </c>
      <c r="D45" s="121">
        <v>353779</v>
      </c>
      <c r="E45" s="121">
        <v>70732</v>
      </c>
      <c r="F45" s="121">
        <v>0</v>
      </c>
      <c r="G45" s="121">
        <v>0</v>
      </c>
      <c r="H45" s="121">
        <v>0</v>
      </c>
      <c r="I45" s="121">
        <v>53767</v>
      </c>
      <c r="J45" s="122"/>
      <c r="K45" s="121">
        <v>16965</v>
      </c>
      <c r="L45" s="121">
        <v>283047</v>
      </c>
      <c r="M45" s="121">
        <v>69258</v>
      </c>
      <c r="N45" s="121">
        <v>5498</v>
      </c>
      <c r="O45" s="121">
        <v>0</v>
      </c>
      <c r="P45" s="121">
        <v>0</v>
      </c>
      <c r="Q45" s="121">
        <v>0</v>
      </c>
      <c r="R45" s="121">
        <v>5498</v>
      </c>
      <c r="S45" s="122"/>
      <c r="T45" s="121">
        <v>0</v>
      </c>
      <c r="U45" s="121">
        <v>63760</v>
      </c>
      <c r="V45" s="121">
        <v>423037</v>
      </c>
      <c r="W45" s="121">
        <v>76230</v>
      </c>
      <c r="X45" s="121">
        <v>0</v>
      </c>
      <c r="Y45" s="121">
        <v>0</v>
      </c>
      <c r="Z45" s="121">
        <v>0</v>
      </c>
      <c r="AA45" s="121">
        <v>59265</v>
      </c>
      <c r="AB45" s="122"/>
      <c r="AC45" s="121">
        <v>16965</v>
      </c>
      <c r="AD45" s="121">
        <v>346807</v>
      </c>
      <c r="AE45" s="121">
        <v>0</v>
      </c>
      <c r="AF45" s="121">
        <f t="shared" si="2"/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341215</v>
      </c>
      <c r="AN45" s="121">
        <f t="shared" si="3"/>
        <v>110067</v>
      </c>
      <c r="AO45" s="121">
        <v>33829</v>
      </c>
      <c r="AP45" s="121">
        <v>76238</v>
      </c>
      <c r="AQ45" s="121">
        <v>0</v>
      </c>
      <c r="AR45" s="121">
        <v>0</v>
      </c>
      <c r="AS45" s="121">
        <f t="shared" si="4"/>
        <v>38271</v>
      </c>
      <c r="AT45" s="121">
        <v>37676</v>
      </c>
      <c r="AU45" s="121">
        <v>595</v>
      </c>
      <c r="AV45" s="121">
        <v>0</v>
      </c>
      <c r="AW45" s="121">
        <v>0</v>
      </c>
      <c r="AX45" s="121">
        <f t="shared" si="5"/>
        <v>87657</v>
      </c>
      <c r="AY45" s="121">
        <v>69827</v>
      </c>
      <c r="AZ45" s="121">
        <v>17830</v>
      </c>
      <c r="BA45" s="121">
        <v>0</v>
      </c>
      <c r="BB45" s="121">
        <v>0</v>
      </c>
      <c r="BC45" s="121">
        <v>105006</v>
      </c>
      <c r="BD45" s="121">
        <v>214</v>
      </c>
      <c r="BE45" s="121">
        <v>12564</v>
      </c>
      <c r="BF45" s="121">
        <v>353779</v>
      </c>
      <c r="BG45" s="121">
        <f t="shared" si="6"/>
        <v>0</v>
      </c>
      <c r="BH45" s="121"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v>69258</v>
      </c>
      <c r="BP45" s="121">
        <f t="shared" si="7"/>
        <v>7073</v>
      </c>
      <c r="BQ45" s="121">
        <v>7073</v>
      </c>
      <c r="BR45" s="121">
        <v>0</v>
      </c>
      <c r="BS45" s="121">
        <v>0</v>
      </c>
      <c r="BT45" s="121">
        <v>0</v>
      </c>
      <c r="BU45" s="121">
        <f t="shared" si="8"/>
        <v>288</v>
      </c>
      <c r="BV45" s="121">
        <v>288</v>
      </c>
      <c r="BW45" s="121">
        <v>0</v>
      </c>
      <c r="BX45" s="121">
        <v>0</v>
      </c>
      <c r="BY45" s="121">
        <v>0</v>
      </c>
      <c r="BZ45" s="121">
        <f t="shared" si="9"/>
        <v>7631</v>
      </c>
      <c r="CA45" s="121">
        <v>7631</v>
      </c>
      <c r="CB45" s="121">
        <v>0</v>
      </c>
      <c r="CC45" s="121">
        <v>0</v>
      </c>
      <c r="CD45" s="121">
        <v>0</v>
      </c>
      <c r="CE45" s="121">
        <v>54266</v>
      </c>
      <c r="CF45" s="121">
        <v>0</v>
      </c>
      <c r="CG45" s="121">
        <v>0</v>
      </c>
      <c r="CH45" s="121">
        <v>69258</v>
      </c>
      <c r="CI45" s="121">
        <v>0</v>
      </c>
      <c r="CJ45" s="121">
        <f t="shared" si="10"/>
        <v>0</v>
      </c>
      <c r="CK45" s="121">
        <v>0</v>
      </c>
      <c r="CL45" s="121">
        <v>0</v>
      </c>
      <c r="CM45" s="121">
        <v>0</v>
      </c>
      <c r="CN45" s="121">
        <v>0</v>
      </c>
      <c r="CO45" s="121">
        <v>0</v>
      </c>
      <c r="CP45" s="121">
        <v>0</v>
      </c>
      <c r="CQ45" s="121">
        <v>410473</v>
      </c>
      <c r="CR45" s="121">
        <f t="shared" si="11"/>
        <v>117140</v>
      </c>
      <c r="CS45" s="121">
        <v>40902</v>
      </c>
      <c r="CT45" s="121">
        <v>76238</v>
      </c>
      <c r="CU45" s="121">
        <v>0</v>
      </c>
      <c r="CV45" s="121">
        <v>0</v>
      </c>
      <c r="CW45" s="121">
        <f t="shared" si="12"/>
        <v>38559</v>
      </c>
      <c r="CX45" s="121">
        <v>37964</v>
      </c>
      <c r="CY45" s="121">
        <v>595</v>
      </c>
      <c r="CZ45" s="121">
        <v>0</v>
      </c>
      <c r="DA45" s="121">
        <v>0</v>
      </c>
      <c r="DB45" s="121">
        <f t="shared" si="13"/>
        <v>95288</v>
      </c>
      <c r="DC45" s="121">
        <v>77458</v>
      </c>
      <c r="DD45" s="121">
        <v>17830</v>
      </c>
      <c r="DE45" s="121">
        <v>0</v>
      </c>
      <c r="DF45" s="121">
        <v>0</v>
      </c>
      <c r="DG45" s="121">
        <v>159272</v>
      </c>
      <c r="DH45" s="121">
        <v>214</v>
      </c>
      <c r="DI45" s="121">
        <v>12564</v>
      </c>
      <c r="DJ45" s="121">
        <v>423037</v>
      </c>
    </row>
    <row r="46" spans="1:114" s="136" customFormat="1" ht="13.5" customHeight="1" x14ac:dyDescent="0.15">
      <c r="A46" s="119" t="s">
        <v>25</v>
      </c>
      <c r="B46" s="120" t="s">
        <v>472</v>
      </c>
      <c r="C46" s="119" t="s">
        <v>473</v>
      </c>
      <c r="D46" s="121">
        <v>427779</v>
      </c>
      <c r="E46" s="121">
        <v>49630</v>
      </c>
      <c r="F46" s="121">
        <v>0</v>
      </c>
      <c r="G46" s="121">
        <v>0</v>
      </c>
      <c r="H46" s="121">
        <v>0</v>
      </c>
      <c r="I46" s="121">
        <v>39848</v>
      </c>
      <c r="J46" s="122"/>
      <c r="K46" s="121">
        <v>9782</v>
      </c>
      <c r="L46" s="121">
        <v>378149</v>
      </c>
      <c r="M46" s="121">
        <v>69112</v>
      </c>
      <c r="N46" s="121">
        <v>1368</v>
      </c>
      <c r="O46" s="121">
        <v>0</v>
      </c>
      <c r="P46" s="121">
        <v>0</v>
      </c>
      <c r="Q46" s="121">
        <v>0</v>
      </c>
      <c r="R46" s="121">
        <v>1368</v>
      </c>
      <c r="S46" s="122"/>
      <c r="T46" s="121">
        <v>0</v>
      </c>
      <c r="U46" s="121">
        <v>67744</v>
      </c>
      <c r="V46" s="121">
        <v>496891</v>
      </c>
      <c r="W46" s="121">
        <v>50998</v>
      </c>
      <c r="X46" s="121">
        <v>0</v>
      </c>
      <c r="Y46" s="121">
        <v>0</v>
      </c>
      <c r="Z46" s="121">
        <v>0</v>
      </c>
      <c r="AA46" s="121">
        <v>41216</v>
      </c>
      <c r="AB46" s="122"/>
      <c r="AC46" s="121">
        <v>9782</v>
      </c>
      <c r="AD46" s="121">
        <v>445893</v>
      </c>
      <c r="AE46" s="121">
        <v>0</v>
      </c>
      <c r="AF46" s="121">
        <f t="shared" si="2"/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391038</v>
      </c>
      <c r="AN46" s="121">
        <f t="shared" si="3"/>
        <v>24090</v>
      </c>
      <c r="AO46" s="121">
        <v>24090</v>
      </c>
      <c r="AP46" s="121">
        <v>0</v>
      </c>
      <c r="AQ46" s="121">
        <v>0</v>
      </c>
      <c r="AR46" s="121">
        <v>0</v>
      </c>
      <c r="AS46" s="121">
        <f t="shared" si="4"/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 t="shared" si="5"/>
        <v>131870</v>
      </c>
      <c r="AY46" s="121">
        <v>123158</v>
      </c>
      <c r="AZ46" s="121">
        <v>1839</v>
      </c>
      <c r="BA46" s="121">
        <v>0</v>
      </c>
      <c r="BB46" s="121">
        <v>6873</v>
      </c>
      <c r="BC46" s="121">
        <v>235078</v>
      </c>
      <c r="BD46" s="121">
        <v>0</v>
      </c>
      <c r="BE46" s="121">
        <v>36741</v>
      </c>
      <c r="BF46" s="121">
        <v>427779</v>
      </c>
      <c r="BG46" s="121">
        <f t="shared" si="6"/>
        <v>0</v>
      </c>
      <c r="BH46" s="121"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v>69050</v>
      </c>
      <c r="BP46" s="121">
        <f t="shared" si="7"/>
        <v>1235</v>
      </c>
      <c r="BQ46" s="121">
        <v>1235</v>
      </c>
      <c r="BR46" s="121">
        <v>0</v>
      </c>
      <c r="BS46" s="121">
        <v>0</v>
      </c>
      <c r="BT46" s="121">
        <v>0</v>
      </c>
      <c r="BU46" s="121">
        <f t="shared" si="8"/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 t="shared" si="9"/>
        <v>2263</v>
      </c>
      <c r="CA46" s="121">
        <v>2248</v>
      </c>
      <c r="CB46" s="121">
        <v>0</v>
      </c>
      <c r="CC46" s="121">
        <v>0</v>
      </c>
      <c r="CD46" s="121">
        <v>15</v>
      </c>
      <c r="CE46" s="121">
        <v>65552</v>
      </c>
      <c r="CF46" s="121">
        <v>0</v>
      </c>
      <c r="CG46" s="121">
        <v>62</v>
      </c>
      <c r="CH46" s="121">
        <v>69112</v>
      </c>
      <c r="CI46" s="121">
        <v>0</v>
      </c>
      <c r="CJ46" s="121">
        <f t="shared" si="10"/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460088</v>
      </c>
      <c r="CR46" s="121">
        <f t="shared" si="11"/>
        <v>25325</v>
      </c>
      <c r="CS46" s="121">
        <v>25325</v>
      </c>
      <c r="CT46" s="121">
        <v>0</v>
      </c>
      <c r="CU46" s="121">
        <v>0</v>
      </c>
      <c r="CV46" s="121">
        <v>0</v>
      </c>
      <c r="CW46" s="121">
        <f t="shared" si="12"/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f t="shared" si="13"/>
        <v>134133</v>
      </c>
      <c r="DC46" s="121">
        <v>125406</v>
      </c>
      <c r="DD46" s="121">
        <v>1839</v>
      </c>
      <c r="DE46" s="121">
        <v>0</v>
      </c>
      <c r="DF46" s="121">
        <v>6888</v>
      </c>
      <c r="DG46" s="121">
        <v>300630</v>
      </c>
      <c r="DH46" s="121">
        <v>0</v>
      </c>
      <c r="DI46" s="121">
        <v>36803</v>
      </c>
      <c r="DJ46" s="121">
        <v>496891</v>
      </c>
    </row>
    <row r="47" spans="1:114" s="136" customFormat="1" ht="13.5" customHeight="1" x14ac:dyDescent="0.15">
      <c r="A47" s="119" t="s">
        <v>25</v>
      </c>
      <c r="B47" s="120" t="s">
        <v>475</v>
      </c>
      <c r="C47" s="119" t="s">
        <v>476</v>
      </c>
      <c r="D47" s="121">
        <v>501772</v>
      </c>
      <c r="E47" s="121">
        <v>53174</v>
      </c>
      <c r="F47" s="121">
        <v>0</v>
      </c>
      <c r="G47" s="121">
        <v>0</v>
      </c>
      <c r="H47" s="121">
        <v>0</v>
      </c>
      <c r="I47" s="121">
        <v>53149</v>
      </c>
      <c r="J47" s="122"/>
      <c r="K47" s="121">
        <v>25</v>
      </c>
      <c r="L47" s="121">
        <v>448598</v>
      </c>
      <c r="M47" s="121">
        <v>120995</v>
      </c>
      <c r="N47" s="121">
        <v>3184</v>
      </c>
      <c r="O47" s="121">
        <v>300</v>
      </c>
      <c r="P47" s="121">
        <v>163</v>
      </c>
      <c r="Q47" s="121">
        <v>0</v>
      </c>
      <c r="R47" s="121">
        <v>2721</v>
      </c>
      <c r="S47" s="122"/>
      <c r="T47" s="121">
        <v>0</v>
      </c>
      <c r="U47" s="121">
        <v>117811</v>
      </c>
      <c r="V47" s="121">
        <v>622767</v>
      </c>
      <c r="W47" s="121">
        <v>56358</v>
      </c>
      <c r="X47" s="121">
        <v>300</v>
      </c>
      <c r="Y47" s="121">
        <v>163</v>
      </c>
      <c r="Z47" s="121">
        <v>0</v>
      </c>
      <c r="AA47" s="121">
        <v>55870</v>
      </c>
      <c r="AB47" s="122"/>
      <c r="AC47" s="121">
        <v>25</v>
      </c>
      <c r="AD47" s="121">
        <v>566409</v>
      </c>
      <c r="AE47" s="121">
        <v>0</v>
      </c>
      <c r="AF47" s="121">
        <f t="shared" si="2"/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483289</v>
      </c>
      <c r="AN47" s="121">
        <f t="shared" si="3"/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 t="shared" si="4"/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 t="shared" si="5"/>
        <v>259815</v>
      </c>
      <c r="AY47" s="121">
        <v>119897</v>
      </c>
      <c r="AZ47" s="121">
        <v>139918</v>
      </c>
      <c r="BA47" s="121">
        <v>0</v>
      </c>
      <c r="BB47" s="121">
        <v>0</v>
      </c>
      <c r="BC47" s="121">
        <v>223474</v>
      </c>
      <c r="BD47" s="121">
        <v>0</v>
      </c>
      <c r="BE47" s="121">
        <v>18483</v>
      </c>
      <c r="BF47" s="121">
        <v>501772</v>
      </c>
      <c r="BG47" s="121">
        <f t="shared" si="6"/>
        <v>0</v>
      </c>
      <c r="BH47" s="121"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v>111852</v>
      </c>
      <c r="BP47" s="121">
        <f t="shared" si="7"/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 t="shared" si="8"/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 t="shared" si="9"/>
        <v>13700</v>
      </c>
      <c r="CA47" s="121">
        <v>13700</v>
      </c>
      <c r="CB47" s="121">
        <v>0</v>
      </c>
      <c r="CC47" s="121">
        <v>0</v>
      </c>
      <c r="CD47" s="121">
        <v>0</v>
      </c>
      <c r="CE47" s="121">
        <v>98152</v>
      </c>
      <c r="CF47" s="121">
        <v>0</v>
      </c>
      <c r="CG47" s="121">
        <v>9143</v>
      </c>
      <c r="CH47" s="121">
        <v>120995</v>
      </c>
      <c r="CI47" s="121">
        <v>0</v>
      </c>
      <c r="CJ47" s="121">
        <f t="shared" si="10"/>
        <v>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595141</v>
      </c>
      <c r="CR47" s="121">
        <f t="shared" si="11"/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f t="shared" si="12"/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f t="shared" si="13"/>
        <v>273515</v>
      </c>
      <c r="DC47" s="121">
        <v>133597</v>
      </c>
      <c r="DD47" s="121">
        <v>139918</v>
      </c>
      <c r="DE47" s="121">
        <v>0</v>
      </c>
      <c r="DF47" s="121">
        <v>0</v>
      </c>
      <c r="DG47" s="121">
        <v>321626</v>
      </c>
      <c r="DH47" s="121">
        <v>0</v>
      </c>
      <c r="DI47" s="121">
        <v>27626</v>
      </c>
      <c r="DJ47" s="121">
        <v>622767</v>
      </c>
    </row>
    <row r="48" spans="1:114" s="136" customFormat="1" ht="13.5" customHeight="1" x14ac:dyDescent="0.15">
      <c r="A48" s="119" t="s">
        <v>25</v>
      </c>
      <c r="B48" s="120" t="s">
        <v>478</v>
      </c>
      <c r="C48" s="119" t="s">
        <v>479</v>
      </c>
      <c r="D48" s="121">
        <v>277749</v>
      </c>
      <c r="E48" s="121">
        <v>31520</v>
      </c>
      <c r="F48" s="121">
        <v>0</v>
      </c>
      <c r="G48" s="121">
        <v>0</v>
      </c>
      <c r="H48" s="121">
        <v>0</v>
      </c>
      <c r="I48" s="121">
        <v>12137</v>
      </c>
      <c r="J48" s="122"/>
      <c r="K48" s="121">
        <v>19383</v>
      </c>
      <c r="L48" s="121">
        <v>246229</v>
      </c>
      <c r="M48" s="121">
        <v>24389</v>
      </c>
      <c r="N48" s="121">
        <v>0</v>
      </c>
      <c r="O48" s="121">
        <v>0</v>
      </c>
      <c r="P48" s="121">
        <v>0</v>
      </c>
      <c r="Q48" s="121">
        <v>0</v>
      </c>
      <c r="R48" s="121">
        <v>0</v>
      </c>
      <c r="S48" s="122"/>
      <c r="T48" s="121">
        <v>0</v>
      </c>
      <c r="U48" s="121">
        <v>24389</v>
      </c>
      <c r="V48" s="121">
        <v>302138</v>
      </c>
      <c r="W48" s="121">
        <v>31520</v>
      </c>
      <c r="X48" s="121">
        <v>0</v>
      </c>
      <c r="Y48" s="121">
        <v>0</v>
      </c>
      <c r="Z48" s="121">
        <v>0</v>
      </c>
      <c r="AA48" s="121">
        <v>12137</v>
      </c>
      <c r="AB48" s="122"/>
      <c r="AC48" s="121">
        <v>19383</v>
      </c>
      <c r="AD48" s="121">
        <v>270618</v>
      </c>
      <c r="AE48" s="121">
        <v>0</v>
      </c>
      <c r="AF48" s="121">
        <f t="shared" si="2"/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214953</v>
      </c>
      <c r="AN48" s="121">
        <f t="shared" si="3"/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 t="shared" si="4"/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 t="shared" si="5"/>
        <v>98743</v>
      </c>
      <c r="AY48" s="121">
        <v>63591</v>
      </c>
      <c r="AZ48" s="121">
        <v>19271</v>
      </c>
      <c r="BA48" s="121">
        <v>2191</v>
      </c>
      <c r="BB48" s="121">
        <v>13690</v>
      </c>
      <c r="BC48" s="121">
        <v>116210</v>
      </c>
      <c r="BD48" s="121">
        <v>0</v>
      </c>
      <c r="BE48" s="121">
        <v>62796</v>
      </c>
      <c r="BF48" s="121">
        <v>277749</v>
      </c>
      <c r="BG48" s="121">
        <f t="shared" si="6"/>
        <v>0</v>
      </c>
      <c r="BH48" s="121"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v>24122</v>
      </c>
      <c r="BP48" s="121">
        <f t="shared" si="7"/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 t="shared" si="8"/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 t="shared" si="9"/>
        <v>772</v>
      </c>
      <c r="CA48" s="121">
        <v>772</v>
      </c>
      <c r="CB48" s="121">
        <v>0</v>
      </c>
      <c r="CC48" s="121">
        <v>0</v>
      </c>
      <c r="CD48" s="121">
        <v>0</v>
      </c>
      <c r="CE48" s="121">
        <v>23350</v>
      </c>
      <c r="CF48" s="121">
        <v>0</v>
      </c>
      <c r="CG48" s="121">
        <v>267</v>
      </c>
      <c r="CH48" s="121">
        <v>24389</v>
      </c>
      <c r="CI48" s="121">
        <v>0</v>
      </c>
      <c r="CJ48" s="121">
        <f t="shared" si="10"/>
        <v>0</v>
      </c>
      <c r="CK48" s="121">
        <v>0</v>
      </c>
      <c r="CL48" s="121">
        <v>0</v>
      </c>
      <c r="CM48" s="121">
        <v>0</v>
      </c>
      <c r="CN48" s="121">
        <v>0</v>
      </c>
      <c r="CO48" s="121">
        <v>0</v>
      </c>
      <c r="CP48" s="121">
        <v>0</v>
      </c>
      <c r="CQ48" s="121">
        <v>239075</v>
      </c>
      <c r="CR48" s="121">
        <f t="shared" si="11"/>
        <v>0</v>
      </c>
      <c r="CS48" s="121">
        <v>0</v>
      </c>
      <c r="CT48" s="121">
        <v>0</v>
      </c>
      <c r="CU48" s="121">
        <v>0</v>
      </c>
      <c r="CV48" s="121">
        <v>0</v>
      </c>
      <c r="CW48" s="121">
        <f t="shared" si="12"/>
        <v>0</v>
      </c>
      <c r="CX48" s="121">
        <v>0</v>
      </c>
      <c r="CY48" s="121">
        <v>0</v>
      </c>
      <c r="CZ48" s="121">
        <v>0</v>
      </c>
      <c r="DA48" s="121">
        <v>0</v>
      </c>
      <c r="DB48" s="121">
        <f t="shared" si="13"/>
        <v>99515</v>
      </c>
      <c r="DC48" s="121">
        <v>64363</v>
      </c>
      <c r="DD48" s="121">
        <v>19271</v>
      </c>
      <c r="DE48" s="121">
        <v>2191</v>
      </c>
      <c r="DF48" s="121">
        <v>13690</v>
      </c>
      <c r="DG48" s="121">
        <v>139560</v>
      </c>
      <c r="DH48" s="121">
        <v>0</v>
      </c>
      <c r="DI48" s="121">
        <v>63063</v>
      </c>
      <c r="DJ48" s="121">
        <v>302138</v>
      </c>
    </row>
    <row r="49" spans="1:114" s="136" customFormat="1" ht="13.5" customHeight="1" x14ac:dyDescent="0.15">
      <c r="A49" s="119" t="s">
        <v>25</v>
      </c>
      <c r="B49" s="120" t="s">
        <v>481</v>
      </c>
      <c r="C49" s="119" t="s">
        <v>482</v>
      </c>
      <c r="D49" s="121">
        <v>355020</v>
      </c>
      <c r="E49" s="121">
        <v>15530</v>
      </c>
      <c r="F49" s="121">
        <v>0</v>
      </c>
      <c r="G49" s="121">
        <v>0</v>
      </c>
      <c r="H49" s="121">
        <v>0</v>
      </c>
      <c r="I49" s="121">
        <v>3980</v>
      </c>
      <c r="J49" s="122"/>
      <c r="K49" s="121">
        <v>11550</v>
      </c>
      <c r="L49" s="121">
        <v>339490</v>
      </c>
      <c r="M49" s="121">
        <v>119049</v>
      </c>
      <c r="N49" s="121">
        <v>7793</v>
      </c>
      <c r="O49" s="121">
        <v>0</v>
      </c>
      <c r="P49" s="121">
        <v>0</v>
      </c>
      <c r="Q49" s="121">
        <v>0</v>
      </c>
      <c r="R49" s="121">
        <v>7793</v>
      </c>
      <c r="S49" s="122"/>
      <c r="T49" s="121">
        <v>0</v>
      </c>
      <c r="U49" s="121">
        <v>111256</v>
      </c>
      <c r="V49" s="121">
        <v>474069</v>
      </c>
      <c r="W49" s="121">
        <v>23323</v>
      </c>
      <c r="X49" s="121">
        <v>0</v>
      </c>
      <c r="Y49" s="121">
        <v>0</v>
      </c>
      <c r="Z49" s="121">
        <v>0</v>
      </c>
      <c r="AA49" s="121">
        <v>11773</v>
      </c>
      <c r="AB49" s="122"/>
      <c r="AC49" s="121">
        <v>11550</v>
      </c>
      <c r="AD49" s="121">
        <v>450746</v>
      </c>
      <c r="AE49" s="121">
        <v>0</v>
      </c>
      <c r="AF49" s="121">
        <f t="shared" si="2"/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296753</v>
      </c>
      <c r="AN49" s="121">
        <f t="shared" si="3"/>
        <v>15805</v>
      </c>
      <c r="AO49" s="121">
        <v>15805</v>
      </c>
      <c r="AP49" s="121">
        <v>0</v>
      </c>
      <c r="AQ49" s="121">
        <v>0</v>
      </c>
      <c r="AR49" s="121">
        <v>0</v>
      </c>
      <c r="AS49" s="121">
        <f t="shared" si="4"/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 t="shared" si="5"/>
        <v>111479</v>
      </c>
      <c r="AY49" s="121">
        <v>95570</v>
      </c>
      <c r="AZ49" s="121">
        <v>7649</v>
      </c>
      <c r="BA49" s="121">
        <v>2555</v>
      </c>
      <c r="BB49" s="121">
        <v>5705</v>
      </c>
      <c r="BC49" s="121">
        <v>169469</v>
      </c>
      <c r="BD49" s="121">
        <v>0</v>
      </c>
      <c r="BE49" s="121">
        <v>58267</v>
      </c>
      <c r="BF49" s="121">
        <v>355020</v>
      </c>
      <c r="BG49" s="121">
        <f t="shared" si="6"/>
        <v>0</v>
      </c>
      <c r="BH49" s="121"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v>100868</v>
      </c>
      <c r="BP49" s="121">
        <f t="shared" si="7"/>
        <v>5779</v>
      </c>
      <c r="BQ49" s="121">
        <v>5779</v>
      </c>
      <c r="BR49" s="121">
        <v>0</v>
      </c>
      <c r="BS49" s="121">
        <v>0</v>
      </c>
      <c r="BT49" s="121">
        <v>0</v>
      </c>
      <c r="BU49" s="121">
        <f t="shared" si="8"/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 t="shared" si="9"/>
        <v>30550</v>
      </c>
      <c r="CA49" s="121">
        <v>30420</v>
      </c>
      <c r="CB49" s="121">
        <v>0</v>
      </c>
      <c r="CC49" s="121">
        <v>0</v>
      </c>
      <c r="CD49" s="121">
        <v>130</v>
      </c>
      <c r="CE49" s="121">
        <v>64539</v>
      </c>
      <c r="CF49" s="121">
        <v>0</v>
      </c>
      <c r="CG49" s="121">
        <v>18181</v>
      </c>
      <c r="CH49" s="121">
        <v>119049</v>
      </c>
      <c r="CI49" s="121">
        <v>0</v>
      </c>
      <c r="CJ49" s="121">
        <f t="shared" si="10"/>
        <v>0</v>
      </c>
      <c r="CK49" s="121">
        <v>0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  <c r="CQ49" s="121">
        <v>397621</v>
      </c>
      <c r="CR49" s="121">
        <f t="shared" si="11"/>
        <v>21584</v>
      </c>
      <c r="CS49" s="121">
        <v>21584</v>
      </c>
      <c r="CT49" s="121">
        <v>0</v>
      </c>
      <c r="CU49" s="121">
        <v>0</v>
      </c>
      <c r="CV49" s="121">
        <v>0</v>
      </c>
      <c r="CW49" s="121">
        <f t="shared" si="12"/>
        <v>0</v>
      </c>
      <c r="CX49" s="121">
        <v>0</v>
      </c>
      <c r="CY49" s="121">
        <v>0</v>
      </c>
      <c r="CZ49" s="121">
        <v>0</v>
      </c>
      <c r="DA49" s="121">
        <v>0</v>
      </c>
      <c r="DB49" s="121">
        <f t="shared" si="13"/>
        <v>142029</v>
      </c>
      <c r="DC49" s="121">
        <v>125990</v>
      </c>
      <c r="DD49" s="121">
        <v>7649</v>
      </c>
      <c r="DE49" s="121">
        <v>2555</v>
      </c>
      <c r="DF49" s="121">
        <v>5835</v>
      </c>
      <c r="DG49" s="121">
        <v>234008</v>
      </c>
      <c r="DH49" s="121">
        <v>0</v>
      </c>
      <c r="DI49" s="121">
        <v>76448</v>
      </c>
      <c r="DJ49" s="121">
        <v>474069</v>
      </c>
    </row>
    <row r="50" spans="1:114" s="136" customFormat="1" ht="13.5" customHeight="1" x14ac:dyDescent="0.15">
      <c r="A50" s="119" t="s">
        <v>25</v>
      </c>
      <c r="B50" s="120" t="s">
        <v>484</v>
      </c>
      <c r="C50" s="119" t="s">
        <v>485</v>
      </c>
      <c r="D50" s="121">
        <v>356948</v>
      </c>
      <c r="E50" s="121">
        <v>43027</v>
      </c>
      <c r="F50" s="121">
        <v>0</v>
      </c>
      <c r="G50" s="121">
        <v>0</v>
      </c>
      <c r="H50" s="121">
        <v>0</v>
      </c>
      <c r="I50" s="121">
        <v>37512</v>
      </c>
      <c r="J50" s="122"/>
      <c r="K50" s="121">
        <v>5515</v>
      </c>
      <c r="L50" s="121">
        <v>313921</v>
      </c>
      <c r="M50" s="121">
        <v>62902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2"/>
      <c r="T50" s="121">
        <v>0</v>
      </c>
      <c r="U50" s="121">
        <v>62902</v>
      </c>
      <c r="V50" s="121">
        <v>419850</v>
      </c>
      <c r="W50" s="121">
        <v>43027</v>
      </c>
      <c r="X50" s="121">
        <v>0</v>
      </c>
      <c r="Y50" s="121">
        <v>0</v>
      </c>
      <c r="Z50" s="121">
        <v>0</v>
      </c>
      <c r="AA50" s="121">
        <v>37512</v>
      </c>
      <c r="AB50" s="122"/>
      <c r="AC50" s="121">
        <v>5515</v>
      </c>
      <c r="AD50" s="121">
        <v>376823</v>
      </c>
      <c r="AE50" s="121">
        <v>0</v>
      </c>
      <c r="AF50" s="121">
        <f t="shared" si="2"/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328885</v>
      </c>
      <c r="AN50" s="121">
        <f t="shared" si="3"/>
        <v>22306</v>
      </c>
      <c r="AO50" s="121">
        <v>22306</v>
      </c>
      <c r="AP50" s="121">
        <v>0</v>
      </c>
      <c r="AQ50" s="121">
        <v>0</v>
      </c>
      <c r="AR50" s="121">
        <v>0</v>
      </c>
      <c r="AS50" s="121">
        <f t="shared" si="4"/>
        <v>140210</v>
      </c>
      <c r="AT50" s="121">
        <v>140210</v>
      </c>
      <c r="AU50" s="121">
        <v>0</v>
      </c>
      <c r="AV50" s="121">
        <v>0</v>
      </c>
      <c r="AW50" s="121">
        <v>0</v>
      </c>
      <c r="AX50" s="121">
        <f t="shared" si="5"/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166369</v>
      </c>
      <c r="BD50" s="121">
        <v>0</v>
      </c>
      <c r="BE50" s="121">
        <v>28063</v>
      </c>
      <c r="BF50" s="121">
        <v>356948</v>
      </c>
      <c r="BG50" s="121">
        <f t="shared" si="6"/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v>62902</v>
      </c>
      <c r="BP50" s="121">
        <f t="shared" si="7"/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 t="shared" si="8"/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 t="shared" si="9"/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62902</v>
      </c>
      <c r="CF50" s="121">
        <v>0</v>
      </c>
      <c r="CG50" s="121">
        <v>0</v>
      </c>
      <c r="CH50" s="121">
        <v>62902</v>
      </c>
      <c r="CI50" s="121">
        <v>0</v>
      </c>
      <c r="CJ50" s="121">
        <f t="shared" si="10"/>
        <v>0</v>
      </c>
      <c r="CK50" s="121">
        <v>0</v>
      </c>
      <c r="CL50" s="121">
        <v>0</v>
      </c>
      <c r="CM50" s="121">
        <v>0</v>
      </c>
      <c r="CN50" s="121">
        <v>0</v>
      </c>
      <c r="CO50" s="121">
        <v>0</v>
      </c>
      <c r="CP50" s="121">
        <v>0</v>
      </c>
      <c r="CQ50" s="121">
        <v>391787</v>
      </c>
      <c r="CR50" s="121">
        <f t="shared" si="11"/>
        <v>22306</v>
      </c>
      <c r="CS50" s="121">
        <v>22306</v>
      </c>
      <c r="CT50" s="121">
        <v>0</v>
      </c>
      <c r="CU50" s="121">
        <v>0</v>
      </c>
      <c r="CV50" s="121">
        <v>0</v>
      </c>
      <c r="CW50" s="121">
        <f t="shared" si="12"/>
        <v>140210</v>
      </c>
      <c r="CX50" s="121">
        <v>140210</v>
      </c>
      <c r="CY50" s="121">
        <v>0</v>
      </c>
      <c r="CZ50" s="121">
        <v>0</v>
      </c>
      <c r="DA50" s="121">
        <v>0</v>
      </c>
      <c r="DB50" s="121">
        <f t="shared" si="13"/>
        <v>0</v>
      </c>
      <c r="DC50" s="121">
        <v>0</v>
      </c>
      <c r="DD50" s="121">
        <v>0</v>
      </c>
      <c r="DE50" s="121">
        <v>0</v>
      </c>
      <c r="DF50" s="121">
        <v>0</v>
      </c>
      <c r="DG50" s="121">
        <v>229271</v>
      </c>
      <c r="DH50" s="121">
        <v>0</v>
      </c>
      <c r="DI50" s="121">
        <v>28063</v>
      </c>
      <c r="DJ50" s="121">
        <v>419850</v>
      </c>
    </row>
    <row r="51" spans="1:114" s="136" customFormat="1" ht="13.5" customHeight="1" x14ac:dyDescent="0.15">
      <c r="A51" s="119" t="s">
        <v>25</v>
      </c>
      <c r="B51" s="120" t="s">
        <v>487</v>
      </c>
      <c r="C51" s="119" t="s">
        <v>488</v>
      </c>
      <c r="D51" s="121">
        <v>386401</v>
      </c>
      <c r="E51" s="121">
        <v>45414</v>
      </c>
      <c r="F51" s="121">
        <v>0</v>
      </c>
      <c r="G51" s="121">
        <v>0</v>
      </c>
      <c r="H51" s="121">
        <v>0</v>
      </c>
      <c r="I51" s="121">
        <v>45414</v>
      </c>
      <c r="J51" s="122"/>
      <c r="K51" s="121">
        <v>0</v>
      </c>
      <c r="L51" s="121">
        <v>340987</v>
      </c>
      <c r="M51" s="121">
        <v>79380</v>
      </c>
      <c r="N51" s="121">
        <v>5470</v>
      </c>
      <c r="O51" s="121">
        <v>3837</v>
      </c>
      <c r="P51" s="121">
        <v>1633</v>
      </c>
      <c r="Q51" s="121">
        <v>0</v>
      </c>
      <c r="R51" s="121">
        <v>0</v>
      </c>
      <c r="S51" s="122"/>
      <c r="T51" s="121">
        <v>0</v>
      </c>
      <c r="U51" s="121">
        <v>73910</v>
      </c>
      <c r="V51" s="121">
        <v>465781</v>
      </c>
      <c r="W51" s="121">
        <v>50884</v>
      </c>
      <c r="X51" s="121">
        <v>3837</v>
      </c>
      <c r="Y51" s="121">
        <v>1633</v>
      </c>
      <c r="Z51" s="121">
        <v>0</v>
      </c>
      <c r="AA51" s="121">
        <v>45414</v>
      </c>
      <c r="AB51" s="122"/>
      <c r="AC51" s="121">
        <v>0</v>
      </c>
      <c r="AD51" s="121">
        <v>414897</v>
      </c>
      <c r="AE51" s="121">
        <v>0</v>
      </c>
      <c r="AF51" s="121">
        <f t="shared" si="2"/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359924</v>
      </c>
      <c r="AN51" s="121">
        <f t="shared" si="3"/>
        <v>14824</v>
      </c>
      <c r="AO51" s="121">
        <v>14824</v>
      </c>
      <c r="AP51" s="121">
        <v>0</v>
      </c>
      <c r="AQ51" s="121">
        <v>0</v>
      </c>
      <c r="AR51" s="121">
        <v>0</v>
      </c>
      <c r="AS51" s="121">
        <f t="shared" si="4"/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 t="shared" si="5"/>
        <v>144738</v>
      </c>
      <c r="AY51" s="121">
        <v>119223</v>
      </c>
      <c r="AZ51" s="121">
        <v>9187</v>
      </c>
      <c r="BA51" s="121">
        <v>0</v>
      </c>
      <c r="BB51" s="121">
        <v>16328</v>
      </c>
      <c r="BC51" s="121">
        <v>200362</v>
      </c>
      <c r="BD51" s="121">
        <v>0</v>
      </c>
      <c r="BE51" s="121">
        <v>26477</v>
      </c>
      <c r="BF51" s="121">
        <v>386401</v>
      </c>
      <c r="BG51" s="121">
        <f t="shared" si="6"/>
        <v>0</v>
      </c>
      <c r="BH51" s="121"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v>69855</v>
      </c>
      <c r="BP51" s="121">
        <f t="shared" si="7"/>
        <v>2965</v>
      </c>
      <c r="BQ51" s="121">
        <v>2965</v>
      </c>
      <c r="BR51" s="121">
        <v>0</v>
      </c>
      <c r="BS51" s="121">
        <v>0</v>
      </c>
      <c r="BT51" s="121">
        <v>0</v>
      </c>
      <c r="BU51" s="121">
        <f t="shared" si="8"/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 t="shared" si="9"/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66890</v>
      </c>
      <c r="CF51" s="121">
        <v>0</v>
      </c>
      <c r="CG51" s="121">
        <v>9525</v>
      </c>
      <c r="CH51" s="121">
        <v>79380</v>
      </c>
      <c r="CI51" s="121">
        <v>0</v>
      </c>
      <c r="CJ51" s="121">
        <f t="shared" si="10"/>
        <v>0</v>
      </c>
      <c r="CK51" s="121">
        <v>0</v>
      </c>
      <c r="CL51" s="121">
        <v>0</v>
      </c>
      <c r="CM51" s="121">
        <v>0</v>
      </c>
      <c r="CN51" s="121">
        <v>0</v>
      </c>
      <c r="CO51" s="121">
        <v>0</v>
      </c>
      <c r="CP51" s="121">
        <v>0</v>
      </c>
      <c r="CQ51" s="121">
        <v>429779</v>
      </c>
      <c r="CR51" s="121">
        <f t="shared" si="11"/>
        <v>17789</v>
      </c>
      <c r="CS51" s="121">
        <v>17789</v>
      </c>
      <c r="CT51" s="121">
        <v>0</v>
      </c>
      <c r="CU51" s="121">
        <v>0</v>
      </c>
      <c r="CV51" s="121">
        <v>0</v>
      </c>
      <c r="CW51" s="121">
        <f t="shared" si="12"/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f t="shared" si="13"/>
        <v>144738</v>
      </c>
      <c r="DC51" s="121">
        <v>119223</v>
      </c>
      <c r="DD51" s="121">
        <v>9187</v>
      </c>
      <c r="DE51" s="121">
        <v>0</v>
      </c>
      <c r="DF51" s="121">
        <v>16328</v>
      </c>
      <c r="DG51" s="121">
        <v>267252</v>
      </c>
      <c r="DH51" s="121">
        <v>0</v>
      </c>
      <c r="DI51" s="121">
        <v>36002</v>
      </c>
      <c r="DJ51" s="121">
        <v>465781</v>
      </c>
    </row>
    <row r="52" spans="1:114" s="136" customFormat="1" ht="13.5" customHeight="1" x14ac:dyDescent="0.15">
      <c r="A52" s="119" t="s">
        <v>25</v>
      </c>
      <c r="B52" s="120" t="s">
        <v>490</v>
      </c>
      <c r="C52" s="119" t="s">
        <v>491</v>
      </c>
      <c r="D52" s="121">
        <v>112760</v>
      </c>
      <c r="E52" s="121">
        <v>65</v>
      </c>
      <c r="F52" s="121">
        <v>0</v>
      </c>
      <c r="G52" s="121">
        <v>0</v>
      </c>
      <c r="H52" s="121">
        <v>0</v>
      </c>
      <c r="I52" s="121">
        <v>0</v>
      </c>
      <c r="J52" s="122"/>
      <c r="K52" s="121">
        <v>65</v>
      </c>
      <c r="L52" s="121">
        <v>112695</v>
      </c>
      <c r="M52" s="121">
        <v>26309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2"/>
      <c r="T52" s="121">
        <v>0</v>
      </c>
      <c r="U52" s="121">
        <v>26309</v>
      </c>
      <c r="V52" s="121">
        <v>139069</v>
      </c>
      <c r="W52" s="121">
        <v>65</v>
      </c>
      <c r="X52" s="121">
        <v>0</v>
      </c>
      <c r="Y52" s="121">
        <v>0</v>
      </c>
      <c r="Z52" s="121">
        <v>0</v>
      </c>
      <c r="AA52" s="121">
        <v>0</v>
      </c>
      <c r="AB52" s="122"/>
      <c r="AC52" s="121">
        <v>65</v>
      </c>
      <c r="AD52" s="121">
        <v>139004</v>
      </c>
      <c r="AE52" s="121">
        <v>4331</v>
      </c>
      <c r="AF52" s="121">
        <f t="shared" si="2"/>
        <v>4331</v>
      </c>
      <c r="AG52" s="121">
        <v>0</v>
      </c>
      <c r="AH52" s="121">
        <v>0</v>
      </c>
      <c r="AI52" s="121">
        <v>4331</v>
      </c>
      <c r="AJ52" s="121">
        <v>0</v>
      </c>
      <c r="AK52" s="121">
        <v>0</v>
      </c>
      <c r="AL52" s="121">
        <v>0</v>
      </c>
      <c r="AM52" s="121">
        <v>108429</v>
      </c>
      <c r="AN52" s="121">
        <f t="shared" si="3"/>
        <v>9000</v>
      </c>
      <c r="AO52" s="121">
        <v>9000</v>
      </c>
      <c r="AP52" s="121">
        <v>0</v>
      </c>
      <c r="AQ52" s="121">
        <v>0</v>
      </c>
      <c r="AR52" s="121">
        <v>0</v>
      </c>
      <c r="AS52" s="121">
        <f t="shared" si="4"/>
        <v>21933</v>
      </c>
      <c r="AT52" s="121">
        <v>0</v>
      </c>
      <c r="AU52" s="121">
        <v>907</v>
      </c>
      <c r="AV52" s="121">
        <v>21026</v>
      </c>
      <c r="AW52" s="121">
        <v>0</v>
      </c>
      <c r="AX52" s="121">
        <f t="shared" si="5"/>
        <v>38339</v>
      </c>
      <c r="AY52" s="121">
        <v>16200</v>
      </c>
      <c r="AZ52" s="121">
        <v>22074</v>
      </c>
      <c r="BA52" s="121">
        <v>0</v>
      </c>
      <c r="BB52" s="121">
        <v>65</v>
      </c>
      <c r="BC52" s="121">
        <v>39157</v>
      </c>
      <c r="BD52" s="121">
        <v>0</v>
      </c>
      <c r="BE52" s="121">
        <v>0</v>
      </c>
      <c r="BF52" s="121">
        <v>112760</v>
      </c>
      <c r="BG52" s="121">
        <f t="shared" si="6"/>
        <v>0</v>
      </c>
      <c r="BH52" s="121"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v>26309</v>
      </c>
      <c r="BP52" s="121">
        <f t="shared" si="7"/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 t="shared" si="8"/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 t="shared" si="9"/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26309</v>
      </c>
      <c r="CF52" s="121">
        <v>0</v>
      </c>
      <c r="CG52" s="121">
        <v>0</v>
      </c>
      <c r="CH52" s="121">
        <v>26309</v>
      </c>
      <c r="CI52" s="121">
        <v>4331</v>
      </c>
      <c r="CJ52" s="121">
        <f t="shared" si="10"/>
        <v>4331</v>
      </c>
      <c r="CK52" s="121">
        <v>0</v>
      </c>
      <c r="CL52" s="121">
        <v>0</v>
      </c>
      <c r="CM52" s="121">
        <v>4331</v>
      </c>
      <c r="CN52" s="121">
        <v>0</v>
      </c>
      <c r="CO52" s="121">
        <v>0</v>
      </c>
      <c r="CP52" s="121">
        <v>0</v>
      </c>
      <c r="CQ52" s="121">
        <v>134738</v>
      </c>
      <c r="CR52" s="121">
        <f t="shared" si="11"/>
        <v>9000</v>
      </c>
      <c r="CS52" s="121">
        <v>9000</v>
      </c>
      <c r="CT52" s="121">
        <v>0</v>
      </c>
      <c r="CU52" s="121">
        <v>0</v>
      </c>
      <c r="CV52" s="121">
        <v>0</v>
      </c>
      <c r="CW52" s="121">
        <f t="shared" si="12"/>
        <v>21933</v>
      </c>
      <c r="CX52" s="121">
        <v>0</v>
      </c>
      <c r="CY52" s="121">
        <v>907</v>
      </c>
      <c r="CZ52" s="121">
        <v>21026</v>
      </c>
      <c r="DA52" s="121">
        <v>0</v>
      </c>
      <c r="DB52" s="121">
        <f t="shared" si="13"/>
        <v>38339</v>
      </c>
      <c r="DC52" s="121">
        <v>16200</v>
      </c>
      <c r="DD52" s="121">
        <v>22074</v>
      </c>
      <c r="DE52" s="121">
        <v>0</v>
      </c>
      <c r="DF52" s="121">
        <v>65</v>
      </c>
      <c r="DG52" s="121">
        <v>65466</v>
      </c>
      <c r="DH52" s="121">
        <v>0</v>
      </c>
      <c r="DI52" s="121">
        <v>0</v>
      </c>
      <c r="DJ52" s="121">
        <v>139069</v>
      </c>
    </row>
    <row r="53" spans="1:114" s="136" customFormat="1" ht="13.5" customHeight="1" x14ac:dyDescent="0.15">
      <c r="A53" s="119" t="s">
        <v>25</v>
      </c>
      <c r="B53" s="120" t="s">
        <v>493</v>
      </c>
      <c r="C53" s="119" t="s">
        <v>494</v>
      </c>
      <c r="D53" s="121">
        <v>335502</v>
      </c>
      <c r="E53" s="121">
        <v>23846</v>
      </c>
      <c r="F53" s="121">
        <v>0</v>
      </c>
      <c r="G53" s="121">
        <v>0</v>
      </c>
      <c r="H53" s="121">
        <v>0</v>
      </c>
      <c r="I53" s="121">
        <v>0</v>
      </c>
      <c r="J53" s="122"/>
      <c r="K53" s="121">
        <v>23846</v>
      </c>
      <c r="L53" s="121">
        <v>311656</v>
      </c>
      <c r="M53" s="121">
        <v>52893</v>
      </c>
      <c r="N53" s="121">
        <v>4321</v>
      </c>
      <c r="O53" s="121">
        <v>0</v>
      </c>
      <c r="P53" s="121">
        <v>0</v>
      </c>
      <c r="Q53" s="121">
        <v>0</v>
      </c>
      <c r="R53" s="121">
        <v>4321</v>
      </c>
      <c r="S53" s="122"/>
      <c r="T53" s="121">
        <v>0</v>
      </c>
      <c r="U53" s="121">
        <v>48572</v>
      </c>
      <c r="V53" s="121">
        <v>388395</v>
      </c>
      <c r="W53" s="121">
        <v>28167</v>
      </c>
      <c r="X53" s="121">
        <v>0</v>
      </c>
      <c r="Y53" s="121">
        <v>0</v>
      </c>
      <c r="Z53" s="121">
        <v>0</v>
      </c>
      <c r="AA53" s="121">
        <v>4321</v>
      </c>
      <c r="AB53" s="122"/>
      <c r="AC53" s="121">
        <v>23846</v>
      </c>
      <c r="AD53" s="121">
        <v>360228</v>
      </c>
      <c r="AE53" s="121">
        <v>92286</v>
      </c>
      <c r="AF53" s="121">
        <f t="shared" si="2"/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92286</v>
      </c>
      <c r="AM53" s="121">
        <v>243097</v>
      </c>
      <c r="AN53" s="121">
        <f t="shared" si="3"/>
        <v>11191</v>
      </c>
      <c r="AO53" s="121">
        <v>11191</v>
      </c>
      <c r="AP53" s="121">
        <v>0</v>
      </c>
      <c r="AQ53" s="121">
        <v>0</v>
      </c>
      <c r="AR53" s="121">
        <v>0</v>
      </c>
      <c r="AS53" s="121">
        <f t="shared" si="4"/>
        <v>28153</v>
      </c>
      <c r="AT53" s="121">
        <v>28153</v>
      </c>
      <c r="AU53" s="121">
        <v>0</v>
      </c>
      <c r="AV53" s="121">
        <v>0</v>
      </c>
      <c r="AW53" s="121">
        <v>0</v>
      </c>
      <c r="AX53" s="121">
        <f t="shared" si="5"/>
        <v>190249</v>
      </c>
      <c r="AY53" s="121">
        <v>169598</v>
      </c>
      <c r="AZ53" s="121">
        <v>19591</v>
      </c>
      <c r="BA53" s="121">
        <v>0</v>
      </c>
      <c r="BB53" s="121">
        <v>1060</v>
      </c>
      <c r="BC53" s="121">
        <v>13504</v>
      </c>
      <c r="BD53" s="121">
        <v>0</v>
      </c>
      <c r="BE53" s="121">
        <v>119</v>
      </c>
      <c r="BF53" s="121">
        <v>335502</v>
      </c>
      <c r="BG53" s="121">
        <f t="shared" si="6"/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v>52893</v>
      </c>
      <c r="BP53" s="121">
        <f t="shared" si="7"/>
        <v>3730</v>
      </c>
      <c r="BQ53" s="121">
        <v>3730</v>
      </c>
      <c r="BR53" s="121">
        <v>0</v>
      </c>
      <c r="BS53" s="121">
        <v>0</v>
      </c>
      <c r="BT53" s="121">
        <v>0</v>
      </c>
      <c r="BU53" s="121">
        <f t="shared" si="8"/>
        <v>155</v>
      </c>
      <c r="BV53" s="121">
        <v>155</v>
      </c>
      <c r="BW53" s="121">
        <v>0</v>
      </c>
      <c r="BX53" s="121">
        <v>0</v>
      </c>
      <c r="BY53" s="121">
        <v>0</v>
      </c>
      <c r="BZ53" s="121">
        <f t="shared" si="9"/>
        <v>11272</v>
      </c>
      <c r="CA53" s="121">
        <v>11272</v>
      </c>
      <c r="CB53" s="121">
        <v>0</v>
      </c>
      <c r="CC53" s="121">
        <v>0</v>
      </c>
      <c r="CD53" s="121">
        <v>0</v>
      </c>
      <c r="CE53" s="121">
        <v>37736</v>
      </c>
      <c r="CF53" s="121">
        <v>0</v>
      </c>
      <c r="CG53" s="121">
        <v>0</v>
      </c>
      <c r="CH53" s="121">
        <v>52893</v>
      </c>
      <c r="CI53" s="121">
        <v>92286</v>
      </c>
      <c r="CJ53" s="121">
        <f t="shared" si="10"/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92286</v>
      </c>
      <c r="CQ53" s="121">
        <v>295990</v>
      </c>
      <c r="CR53" s="121">
        <f t="shared" si="11"/>
        <v>14921</v>
      </c>
      <c r="CS53" s="121">
        <v>14921</v>
      </c>
      <c r="CT53" s="121">
        <v>0</v>
      </c>
      <c r="CU53" s="121">
        <v>0</v>
      </c>
      <c r="CV53" s="121">
        <v>0</v>
      </c>
      <c r="CW53" s="121">
        <f t="shared" si="12"/>
        <v>28308</v>
      </c>
      <c r="CX53" s="121">
        <v>28308</v>
      </c>
      <c r="CY53" s="121">
        <v>0</v>
      </c>
      <c r="CZ53" s="121">
        <v>0</v>
      </c>
      <c r="DA53" s="121">
        <v>0</v>
      </c>
      <c r="DB53" s="121">
        <f t="shared" si="13"/>
        <v>201521</v>
      </c>
      <c r="DC53" s="121">
        <v>180870</v>
      </c>
      <c r="DD53" s="121">
        <v>19591</v>
      </c>
      <c r="DE53" s="121">
        <v>0</v>
      </c>
      <c r="DF53" s="121">
        <v>1060</v>
      </c>
      <c r="DG53" s="121">
        <v>51240</v>
      </c>
      <c r="DH53" s="121">
        <v>0</v>
      </c>
      <c r="DI53" s="121">
        <v>119</v>
      </c>
      <c r="DJ53" s="121">
        <v>388395</v>
      </c>
    </row>
    <row r="54" spans="1:114" s="136" customFormat="1" ht="13.5" customHeight="1" x14ac:dyDescent="0.15">
      <c r="A54" s="119" t="s">
        <v>25</v>
      </c>
      <c r="B54" s="120" t="s">
        <v>496</v>
      </c>
      <c r="C54" s="119" t="s">
        <v>497</v>
      </c>
      <c r="D54" s="121">
        <v>436490</v>
      </c>
      <c r="E54" s="121">
        <v>20955</v>
      </c>
      <c r="F54" s="121">
        <v>0</v>
      </c>
      <c r="G54" s="121">
        <v>0</v>
      </c>
      <c r="H54" s="121">
        <v>0</v>
      </c>
      <c r="I54" s="121">
        <v>348</v>
      </c>
      <c r="J54" s="122"/>
      <c r="K54" s="121">
        <v>20607</v>
      </c>
      <c r="L54" s="121">
        <v>415535</v>
      </c>
      <c r="M54" s="121">
        <v>81078</v>
      </c>
      <c r="N54" s="121">
        <v>10222</v>
      </c>
      <c r="O54" s="121">
        <v>80</v>
      </c>
      <c r="P54" s="121">
        <v>44</v>
      </c>
      <c r="Q54" s="121">
        <v>0</v>
      </c>
      <c r="R54" s="121">
        <v>10083</v>
      </c>
      <c r="S54" s="122"/>
      <c r="T54" s="121">
        <v>15</v>
      </c>
      <c r="U54" s="121">
        <v>70856</v>
      </c>
      <c r="V54" s="121">
        <v>517568</v>
      </c>
      <c r="W54" s="121">
        <v>31177</v>
      </c>
      <c r="X54" s="121">
        <v>80</v>
      </c>
      <c r="Y54" s="121">
        <v>44</v>
      </c>
      <c r="Z54" s="121">
        <v>0</v>
      </c>
      <c r="AA54" s="121">
        <v>10431</v>
      </c>
      <c r="AB54" s="122"/>
      <c r="AC54" s="121">
        <v>20622</v>
      </c>
      <c r="AD54" s="121">
        <v>486391</v>
      </c>
      <c r="AE54" s="121">
        <v>164850</v>
      </c>
      <c r="AF54" s="121">
        <f t="shared" si="2"/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164850</v>
      </c>
      <c r="AM54" s="121">
        <v>246645</v>
      </c>
      <c r="AN54" s="121">
        <f t="shared" si="3"/>
        <v>12523</v>
      </c>
      <c r="AO54" s="121">
        <v>12523</v>
      </c>
      <c r="AP54" s="121">
        <v>0</v>
      </c>
      <c r="AQ54" s="121">
        <v>0</v>
      </c>
      <c r="AR54" s="121">
        <v>0</v>
      </c>
      <c r="AS54" s="121">
        <f t="shared" si="4"/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 t="shared" si="5"/>
        <v>211246</v>
      </c>
      <c r="AY54" s="121">
        <v>179048</v>
      </c>
      <c r="AZ54" s="121">
        <v>31933</v>
      </c>
      <c r="BA54" s="121">
        <v>0</v>
      </c>
      <c r="BB54" s="121">
        <v>265</v>
      </c>
      <c r="BC54" s="121">
        <v>22876</v>
      </c>
      <c r="BD54" s="121">
        <v>0</v>
      </c>
      <c r="BE54" s="121">
        <v>24995</v>
      </c>
      <c r="BF54" s="121">
        <v>436490</v>
      </c>
      <c r="BG54" s="121">
        <f t="shared" si="6"/>
        <v>0</v>
      </c>
      <c r="BH54" s="121"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v>80735</v>
      </c>
      <c r="BP54" s="121">
        <f t="shared" si="7"/>
        <v>4174</v>
      </c>
      <c r="BQ54" s="121">
        <v>4174</v>
      </c>
      <c r="BR54" s="121">
        <v>0</v>
      </c>
      <c r="BS54" s="121">
        <v>0</v>
      </c>
      <c r="BT54" s="121">
        <v>0</v>
      </c>
      <c r="BU54" s="121">
        <f t="shared" si="8"/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 t="shared" si="9"/>
        <v>15611</v>
      </c>
      <c r="CA54" s="121">
        <v>15501</v>
      </c>
      <c r="CB54" s="121">
        <v>0</v>
      </c>
      <c r="CC54" s="121">
        <v>0</v>
      </c>
      <c r="CD54" s="121">
        <v>110</v>
      </c>
      <c r="CE54" s="121">
        <v>60950</v>
      </c>
      <c r="CF54" s="121">
        <v>0</v>
      </c>
      <c r="CG54" s="121">
        <v>343</v>
      </c>
      <c r="CH54" s="121">
        <v>81078</v>
      </c>
      <c r="CI54" s="121">
        <v>164850</v>
      </c>
      <c r="CJ54" s="121">
        <f t="shared" si="10"/>
        <v>0</v>
      </c>
      <c r="CK54" s="121">
        <v>0</v>
      </c>
      <c r="CL54" s="121">
        <v>0</v>
      </c>
      <c r="CM54" s="121">
        <v>0</v>
      </c>
      <c r="CN54" s="121">
        <v>0</v>
      </c>
      <c r="CO54" s="121">
        <v>0</v>
      </c>
      <c r="CP54" s="121">
        <v>164850</v>
      </c>
      <c r="CQ54" s="121">
        <v>327380</v>
      </c>
      <c r="CR54" s="121">
        <f t="shared" si="11"/>
        <v>16697</v>
      </c>
      <c r="CS54" s="121">
        <v>16697</v>
      </c>
      <c r="CT54" s="121">
        <v>0</v>
      </c>
      <c r="CU54" s="121">
        <v>0</v>
      </c>
      <c r="CV54" s="121">
        <v>0</v>
      </c>
      <c r="CW54" s="121">
        <f t="shared" si="12"/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f t="shared" si="13"/>
        <v>226857</v>
      </c>
      <c r="DC54" s="121">
        <v>194549</v>
      </c>
      <c r="DD54" s="121">
        <v>31933</v>
      </c>
      <c r="DE54" s="121">
        <v>0</v>
      </c>
      <c r="DF54" s="121">
        <v>375</v>
      </c>
      <c r="DG54" s="121">
        <v>83826</v>
      </c>
      <c r="DH54" s="121">
        <v>0</v>
      </c>
      <c r="DI54" s="121">
        <v>25338</v>
      </c>
      <c r="DJ54" s="121">
        <v>517568</v>
      </c>
    </row>
    <row r="55" spans="1:114" s="136" customFormat="1" ht="13.5" customHeight="1" x14ac:dyDescent="0.15">
      <c r="A55" s="119" t="s">
        <v>25</v>
      </c>
      <c r="B55" s="120" t="s">
        <v>499</v>
      </c>
      <c r="C55" s="119" t="s">
        <v>500</v>
      </c>
      <c r="D55" s="121">
        <v>429576</v>
      </c>
      <c r="E55" s="121">
        <v>13665</v>
      </c>
      <c r="F55" s="121">
        <v>0</v>
      </c>
      <c r="G55" s="121">
        <v>0</v>
      </c>
      <c r="H55" s="121">
        <v>0</v>
      </c>
      <c r="I55" s="121">
        <v>0</v>
      </c>
      <c r="J55" s="122"/>
      <c r="K55" s="121">
        <v>13665</v>
      </c>
      <c r="L55" s="121">
        <v>415911</v>
      </c>
      <c r="M55" s="121">
        <v>118315</v>
      </c>
      <c r="N55" s="121">
        <v>916</v>
      </c>
      <c r="O55" s="121">
        <v>0</v>
      </c>
      <c r="P55" s="121">
        <v>0</v>
      </c>
      <c r="Q55" s="121">
        <v>0</v>
      </c>
      <c r="R55" s="121">
        <v>0</v>
      </c>
      <c r="S55" s="122"/>
      <c r="T55" s="121">
        <v>916</v>
      </c>
      <c r="U55" s="121">
        <v>117399</v>
      </c>
      <c r="V55" s="121">
        <v>547891</v>
      </c>
      <c r="W55" s="121">
        <v>14581</v>
      </c>
      <c r="X55" s="121">
        <v>0</v>
      </c>
      <c r="Y55" s="121">
        <v>0</v>
      </c>
      <c r="Z55" s="121">
        <v>0</v>
      </c>
      <c r="AA55" s="121">
        <v>0</v>
      </c>
      <c r="AB55" s="122"/>
      <c r="AC55" s="121">
        <v>14581</v>
      </c>
      <c r="AD55" s="121">
        <v>533310</v>
      </c>
      <c r="AE55" s="121">
        <v>75</v>
      </c>
      <c r="AF55" s="121">
        <f t="shared" si="2"/>
        <v>75</v>
      </c>
      <c r="AG55" s="121">
        <v>0</v>
      </c>
      <c r="AH55" s="121">
        <v>0</v>
      </c>
      <c r="AI55" s="121">
        <v>0</v>
      </c>
      <c r="AJ55" s="121">
        <v>75</v>
      </c>
      <c r="AK55" s="121">
        <v>0</v>
      </c>
      <c r="AL55" s="121">
        <v>0</v>
      </c>
      <c r="AM55" s="121">
        <v>429501</v>
      </c>
      <c r="AN55" s="121">
        <f t="shared" si="3"/>
        <v>15330</v>
      </c>
      <c r="AO55" s="121">
        <v>15330</v>
      </c>
      <c r="AP55" s="121">
        <v>0</v>
      </c>
      <c r="AQ55" s="121">
        <v>0</v>
      </c>
      <c r="AR55" s="121">
        <v>0</v>
      </c>
      <c r="AS55" s="121">
        <f t="shared" si="4"/>
        <v>31962</v>
      </c>
      <c r="AT55" s="121">
        <v>0</v>
      </c>
      <c r="AU55" s="121">
        <v>0</v>
      </c>
      <c r="AV55" s="121">
        <v>31962</v>
      </c>
      <c r="AW55" s="121">
        <v>0</v>
      </c>
      <c r="AX55" s="121">
        <f t="shared" si="5"/>
        <v>26728</v>
      </c>
      <c r="AY55" s="121">
        <v>26728</v>
      </c>
      <c r="AZ55" s="121">
        <v>0</v>
      </c>
      <c r="BA55" s="121">
        <v>0</v>
      </c>
      <c r="BB55" s="121">
        <v>0</v>
      </c>
      <c r="BC55" s="121">
        <v>355481</v>
      </c>
      <c r="BD55" s="121">
        <v>0</v>
      </c>
      <c r="BE55" s="121">
        <v>0</v>
      </c>
      <c r="BF55" s="121">
        <v>429576</v>
      </c>
      <c r="BG55" s="121">
        <f t="shared" si="6"/>
        <v>0</v>
      </c>
      <c r="BH55" s="121"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v>118315</v>
      </c>
      <c r="BP55" s="121">
        <f t="shared" si="7"/>
        <v>15330</v>
      </c>
      <c r="BQ55" s="121">
        <v>15330</v>
      </c>
      <c r="BR55" s="121">
        <v>0</v>
      </c>
      <c r="BS55" s="121">
        <v>0</v>
      </c>
      <c r="BT55" s="121">
        <v>0</v>
      </c>
      <c r="BU55" s="121">
        <f t="shared" si="8"/>
        <v>27587</v>
      </c>
      <c r="BV55" s="121">
        <v>27310</v>
      </c>
      <c r="BW55" s="121">
        <v>277</v>
      </c>
      <c r="BX55" s="121">
        <v>0</v>
      </c>
      <c r="BY55" s="121">
        <v>0</v>
      </c>
      <c r="BZ55" s="121">
        <f t="shared" si="9"/>
        <v>12744</v>
      </c>
      <c r="CA55" s="121">
        <v>12744</v>
      </c>
      <c r="CB55" s="121">
        <v>0</v>
      </c>
      <c r="CC55" s="121">
        <v>0</v>
      </c>
      <c r="CD55" s="121">
        <v>0</v>
      </c>
      <c r="CE55" s="121">
        <v>62654</v>
      </c>
      <c r="CF55" s="121">
        <v>0</v>
      </c>
      <c r="CG55" s="121">
        <v>0</v>
      </c>
      <c r="CH55" s="121">
        <v>118315</v>
      </c>
      <c r="CI55" s="121">
        <v>75</v>
      </c>
      <c r="CJ55" s="121">
        <f t="shared" si="10"/>
        <v>75</v>
      </c>
      <c r="CK55" s="121">
        <v>0</v>
      </c>
      <c r="CL55" s="121">
        <v>0</v>
      </c>
      <c r="CM55" s="121">
        <v>0</v>
      </c>
      <c r="CN55" s="121">
        <v>75</v>
      </c>
      <c r="CO55" s="121">
        <v>0</v>
      </c>
      <c r="CP55" s="121">
        <v>0</v>
      </c>
      <c r="CQ55" s="121">
        <v>547816</v>
      </c>
      <c r="CR55" s="121">
        <f t="shared" si="11"/>
        <v>30660</v>
      </c>
      <c r="CS55" s="121">
        <v>30660</v>
      </c>
      <c r="CT55" s="121">
        <v>0</v>
      </c>
      <c r="CU55" s="121">
        <v>0</v>
      </c>
      <c r="CV55" s="121">
        <v>0</v>
      </c>
      <c r="CW55" s="121">
        <f t="shared" si="12"/>
        <v>59549</v>
      </c>
      <c r="CX55" s="121">
        <v>27310</v>
      </c>
      <c r="CY55" s="121">
        <v>277</v>
      </c>
      <c r="CZ55" s="121">
        <v>31962</v>
      </c>
      <c r="DA55" s="121">
        <v>0</v>
      </c>
      <c r="DB55" s="121">
        <f t="shared" si="13"/>
        <v>39472</v>
      </c>
      <c r="DC55" s="121">
        <v>39472</v>
      </c>
      <c r="DD55" s="121">
        <v>0</v>
      </c>
      <c r="DE55" s="121">
        <v>0</v>
      </c>
      <c r="DF55" s="121">
        <v>0</v>
      </c>
      <c r="DG55" s="121">
        <v>418135</v>
      </c>
      <c r="DH55" s="121">
        <v>0</v>
      </c>
      <c r="DI55" s="121">
        <v>0</v>
      </c>
      <c r="DJ55" s="121">
        <v>547891</v>
      </c>
    </row>
    <row r="56" spans="1:114" s="136" customFormat="1" ht="13.5" customHeight="1" x14ac:dyDescent="0.15">
      <c r="A56" s="119" t="s">
        <v>25</v>
      </c>
      <c r="B56" s="120" t="s">
        <v>504</v>
      </c>
      <c r="C56" s="119" t="s">
        <v>505</v>
      </c>
      <c r="D56" s="121">
        <v>282281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2"/>
      <c r="K56" s="121">
        <v>0</v>
      </c>
      <c r="L56" s="121">
        <v>282281</v>
      </c>
      <c r="M56" s="121">
        <v>67578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2"/>
      <c r="T56" s="121">
        <v>0</v>
      </c>
      <c r="U56" s="121">
        <v>67578</v>
      </c>
      <c r="V56" s="121">
        <v>349859</v>
      </c>
      <c r="W56" s="121">
        <v>0</v>
      </c>
      <c r="X56" s="121">
        <v>0</v>
      </c>
      <c r="Y56" s="121">
        <v>0</v>
      </c>
      <c r="Z56" s="121">
        <v>0</v>
      </c>
      <c r="AA56" s="121">
        <v>0</v>
      </c>
      <c r="AB56" s="122"/>
      <c r="AC56" s="121">
        <v>0</v>
      </c>
      <c r="AD56" s="121">
        <v>349859</v>
      </c>
      <c r="AE56" s="121">
        <v>0</v>
      </c>
      <c r="AF56" s="121">
        <f t="shared" si="2"/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282281</v>
      </c>
      <c r="AN56" s="121">
        <f t="shared" si="3"/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 t="shared" si="4"/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 t="shared" si="5"/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282281</v>
      </c>
      <c r="BD56" s="121">
        <v>0</v>
      </c>
      <c r="BE56" s="121">
        <v>0</v>
      </c>
      <c r="BF56" s="121">
        <v>282281</v>
      </c>
      <c r="BG56" s="121">
        <f t="shared" si="6"/>
        <v>0</v>
      </c>
      <c r="BH56" s="121"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v>67578</v>
      </c>
      <c r="BP56" s="121">
        <f t="shared" si="7"/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 t="shared" si="8"/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 t="shared" si="9"/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67578</v>
      </c>
      <c r="CF56" s="121">
        <v>0</v>
      </c>
      <c r="CG56" s="121">
        <v>0</v>
      </c>
      <c r="CH56" s="121">
        <v>67578</v>
      </c>
      <c r="CI56" s="121">
        <v>0</v>
      </c>
      <c r="CJ56" s="121">
        <f t="shared" si="10"/>
        <v>0</v>
      </c>
      <c r="CK56" s="121">
        <v>0</v>
      </c>
      <c r="CL56" s="121">
        <v>0</v>
      </c>
      <c r="CM56" s="121">
        <v>0</v>
      </c>
      <c r="CN56" s="121">
        <v>0</v>
      </c>
      <c r="CO56" s="121">
        <v>0</v>
      </c>
      <c r="CP56" s="121">
        <v>0</v>
      </c>
      <c r="CQ56" s="121">
        <v>349859</v>
      </c>
      <c r="CR56" s="121">
        <f t="shared" si="11"/>
        <v>0</v>
      </c>
      <c r="CS56" s="121">
        <v>0</v>
      </c>
      <c r="CT56" s="121">
        <v>0</v>
      </c>
      <c r="CU56" s="121">
        <v>0</v>
      </c>
      <c r="CV56" s="121">
        <v>0</v>
      </c>
      <c r="CW56" s="121">
        <f t="shared" si="12"/>
        <v>0</v>
      </c>
      <c r="CX56" s="121">
        <v>0</v>
      </c>
      <c r="CY56" s="121">
        <v>0</v>
      </c>
      <c r="CZ56" s="121">
        <v>0</v>
      </c>
      <c r="DA56" s="121">
        <v>0</v>
      </c>
      <c r="DB56" s="121">
        <f t="shared" si="13"/>
        <v>0</v>
      </c>
      <c r="DC56" s="121">
        <v>0</v>
      </c>
      <c r="DD56" s="121">
        <v>0</v>
      </c>
      <c r="DE56" s="121">
        <v>0</v>
      </c>
      <c r="DF56" s="121">
        <v>0</v>
      </c>
      <c r="DG56" s="121">
        <v>349859</v>
      </c>
      <c r="DH56" s="121">
        <v>0</v>
      </c>
      <c r="DI56" s="121">
        <v>0</v>
      </c>
      <c r="DJ56" s="121">
        <v>349859</v>
      </c>
    </row>
    <row r="57" spans="1:114" s="136" customFormat="1" ht="13.5" customHeight="1" x14ac:dyDescent="0.15">
      <c r="A57" s="119" t="s">
        <v>25</v>
      </c>
      <c r="B57" s="120" t="s">
        <v>507</v>
      </c>
      <c r="C57" s="119" t="s">
        <v>508</v>
      </c>
      <c r="D57" s="121">
        <v>477259</v>
      </c>
      <c r="E57" s="121">
        <v>15310</v>
      </c>
      <c r="F57" s="121">
        <v>0</v>
      </c>
      <c r="G57" s="121">
        <v>0</v>
      </c>
      <c r="H57" s="121">
        <v>0</v>
      </c>
      <c r="I57" s="121">
        <v>0</v>
      </c>
      <c r="J57" s="122"/>
      <c r="K57" s="121">
        <v>15310</v>
      </c>
      <c r="L57" s="121">
        <v>461949</v>
      </c>
      <c r="M57" s="121">
        <v>96470</v>
      </c>
      <c r="N57" s="121">
        <v>8104</v>
      </c>
      <c r="O57" s="121">
        <v>1288</v>
      </c>
      <c r="P57" s="121">
        <v>380</v>
      </c>
      <c r="Q57" s="121">
        <v>0</v>
      </c>
      <c r="R57" s="121">
        <v>6436</v>
      </c>
      <c r="S57" s="122"/>
      <c r="T57" s="121">
        <v>0</v>
      </c>
      <c r="U57" s="121">
        <v>88366</v>
      </c>
      <c r="V57" s="121">
        <v>573729</v>
      </c>
      <c r="W57" s="121">
        <v>23414</v>
      </c>
      <c r="X57" s="121">
        <v>1288</v>
      </c>
      <c r="Y57" s="121">
        <v>380</v>
      </c>
      <c r="Z57" s="121">
        <v>0</v>
      </c>
      <c r="AA57" s="121">
        <v>6436</v>
      </c>
      <c r="AB57" s="122"/>
      <c r="AC57" s="121">
        <v>15310</v>
      </c>
      <c r="AD57" s="121">
        <v>550315</v>
      </c>
      <c r="AE57" s="121">
        <v>0</v>
      </c>
      <c r="AF57" s="121">
        <f t="shared" si="2"/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466984</v>
      </c>
      <c r="AN57" s="121">
        <f t="shared" si="3"/>
        <v>16648</v>
      </c>
      <c r="AO57" s="121">
        <v>16648</v>
      </c>
      <c r="AP57" s="121">
        <v>0</v>
      </c>
      <c r="AQ57" s="121">
        <v>0</v>
      </c>
      <c r="AR57" s="121">
        <v>0</v>
      </c>
      <c r="AS57" s="121">
        <f t="shared" si="4"/>
        <v>2380</v>
      </c>
      <c r="AT57" s="121">
        <v>0</v>
      </c>
      <c r="AU57" s="121">
        <v>0</v>
      </c>
      <c r="AV57" s="121">
        <v>2380</v>
      </c>
      <c r="AW57" s="121">
        <v>0</v>
      </c>
      <c r="AX57" s="121">
        <f t="shared" si="5"/>
        <v>181335</v>
      </c>
      <c r="AY57" s="121">
        <v>137872</v>
      </c>
      <c r="AZ57" s="121">
        <v>39987</v>
      </c>
      <c r="BA57" s="121">
        <v>3239</v>
      </c>
      <c r="BB57" s="121">
        <v>237</v>
      </c>
      <c r="BC57" s="121">
        <v>266621</v>
      </c>
      <c r="BD57" s="121">
        <v>0</v>
      </c>
      <c r="BE57" s="121">
        <v>10275</v>
      </c>
      <c r="BF57" s="121">
        <v>477259</v>
      </c>
      <c r="BG57" s="121">
        <f t="shared" si="6"/>
        <v>0</v>
      </c>
      <c r="BH57" s="121"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v>94149</v>
      </c>
      <c r="BP57" s="121">
        <f t="shared" si="7"/>
        <v>8178</v>
      </c>
      <c r="BQ57" s="121">
        <v>8178</v>
      </c>
      <c r="BR57" s="121">
        <v>0</v>
      </c>
      <c r="BS57" s="121">
        <v>0</v>
      </c>
      <c r="BT57" s="121">
        <v>0</v>
      </c>
      <c r="BU57" s="121">
        <f t="shared" si="8"/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 t="shared" si="9"/>
        <v>22424</v>
      </c>
      <c r="CA57" s="121">
        <v>22424</v>
      </c>
      <c r="CB57" s="121">
        <v>0</v>
      </c>
      <c r="CC57" s="121">
        <v>0</v>
      </c>
      <c r="CD57" s="121">
        <v>0</v>
      </c>
      <c r="CE57" s="121">
        <v>63547</v>
      </c>
      <c r="CF57" s="121">
        <v>0</v>
      </c>
      <c r="CG57" s="121">
        <v>2321</v>
      </c>
      <c r="CH57" s="121">
        <v>96470</v>
      </c>
      <c r="CI57" s="121">
        <v>0</v>
      </c>
      <c r="CJ57" s="121">
        <f t="shared" si="10"/>
        <v>0</v>
      </c>
      <c r="CK57" s="121">
        <v>0</v>
      </c>
      <c r="CL57" s="121">
        <v>0</v>
      </c>
      <c r="CM57" s="121">
        <v>0</v>
      </c>
      <c r="CN57" s="121">
        <v>0</v>
      </c>
      <c r="CO57" s="121">
        <v>0</v>
      </c>
      <c r="CP57" s="121">
        <v>0</v>
      </c>
      <c r="CQ57" s="121">
        <v>561133</v>
      </c>
      <c r="CR57" s="121">
        <f t="shared" si="11"/>
        <v>24826</v>
      </c>
      <c r="CS57" s="121">
        <v>24826</v>
      </c>
      <c r="CT57" s="121">
        <v>0</v>
      </c>
      <c r="CU57" s="121">
        <v>0</v>
      </c>
      <c r="CV57" s="121">
        <v>0</v>
      </c>
      <c r="CW57" s="121">
        <f t="shared" si="12"/>
        <v>2380</v>
      </c>
      <c r="CX57" s="121">
        <v>0</v>
      </c>
      <c r="CY57" s="121">
        <v>0</v>
      </c>
      <c r="CZ57" s="121">
        <v>2380</v>
      </c>
      <c r="DA57" s="121">
        <v>0</v>
      </c>
      <c r="DB57" s="121">
        <f t="shared" si="13"/>
        <v>203759</v>
      </c>
      <c r="DC57" s="121">
        <v>160296</v>
      </c>
      <c r="DD57" s="121">
        <v>39987</v>
      </c>
      <c r="DE57" s="121">
        <v>3239</v>
      </c>
      <c r="DF57" s="121">
        <v>237</v>
      </c>
      <c r="DG57" s="121">
        <v>330168</v>
      </c>
      <c r="DH57" s="121">
        <v>0</v>
      </c>
      <c r="DI57" s="121">
        <v>12596</v>
      </c>
      <c r="DJ57" s="121">
        <v>573729</v>
      </c>
    </row>
    <row r="58" spans="1:114" s="136" customFormat="1" ht="13.5" customHeight="1" x14ac:dyDescent="0.15">
      <c r="A58" s="119" t="s">
        <v>25</v>
      </c>
      <c r="B58" s="120" t="s">
        <v>510</v>
      </c>
      <c r="C58" s="119" t="s">
        <v>511</v>
      </c>
      <c r="D58" s="121">
        <v>497262</v>
      </c>
      <c r="E58" s="121">
        <v>92131</v>
      </c>
      <c r="F58" s="121">
        <v>0</v>
      </c>
      <c r="G58" s="121">
        <v>0</v>
      </c>
      <c r="H58" s="121">
        <v>0</v>
      </c>
      <c r="I58" s="121">
        <v>87506</v>
      </c>
      <c r="J58" s="122"/>
      <c r="K58" s="121">
        <v>4625</v>
      </c>
      <c r="L58" s="121">
        <v>405131</v>
      </c>
      <c r="M58" s="121">
        <v>42494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2"/>
      <c r="T58" s="121">
        <v>0</v>
      </c>
      <c r="U58" s="121">
        <v>42494</v>
      </c>
      <c r="V58" s="121">
        <v>539756</v>
      </c>
      <c r="W58" s="121">
        <v>92131</v>
      </c>
      <c r="X58" s="121">
        <v>0</v>
      </c>
      <c r="Y58" s="121">
        <v>0</v>
      </c>
      <c r="Z58" s="121">
        <v>0</v>
      </c>
      <c r="AA58" s="121">
        <v>87506</v>
      </c>
      <c r="AB58" s="122"/>
      <c r="AC58" s="121">
        <v>4625</v>
      </c>
      <c r="AD58" s="121">
        <v>447625</v>
      </c>
      <c r="AE58" s="121">
        <v>0</v>
      </c>
      <c r="AF58" s="121">
        <f t="shared" si="2"/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359508</v>
      </c>
      <c r="AN58" s="121">
        <f t="shared" si="3"/>
        <v>27506</v>
      </c>
      <c r="AO58" s="121">
        <v>27506</v>
      </c>
      <c r="AP58" s="121">
        <v>0</v>
      </c>
      <c r="AQ58" s="121">
        <v>0</v>
      </c>
      <c r="AR58" s="121">
        <v>0</v>
      </c>
      <c r="AS58" s="121">
        <f t="shared" si="4"/>
        <v>14002</v>
      </c>
      <c r="AT58" s="121">
        <v>12433</v>
      </c>
      <c r="AU58" s="121">
        <v>188</v>
      </c>
      <c r="AV58" s="121">
        <v>1381</v>
      </c>
      <c r="AW58" s="121">
        <v>0</v>
      </c>
      <c r="AX58" s="121">
        <f t="shared" si="5"/>
        <v>313293</v>
      </c>
      <c r="AY58" s="121">
        <v>113494</v>
      </c>
      <c r="AZ58" s="121">
        <v>157591</v>
      </c>
      <c r="BA58" s="121">
        <v>33903</v>
      </c>
      <c r="BB58" s="121">
        <v>8305</v>
      </c>
      <c r="BC58" s="121">
        <v>0</v>
      </c>
      <c r="BD58" s="121">
        <v>4707</v>
      </c>
      <c r="BE58" s="121">
        <v>137754</v>
      </c>
      <c r="BF58" s="121">
        <v>497262</v>
      </c>
      <c r="BG58" s="121">
        <f t="shared" si="6"/>
        <v>0</v>
      </c>
      <c r="BH58" s="121"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v>42494</v>
      </c>
      <c r="BP58" s="121">
        <f t="shared" si="7"/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 t="shared" si="8"/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 t="shared" si="9"/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42494</v>
      </c>
      <c r="CF58" s="121">
        <v>0</v>
      </c>
      <c r="CG58" s="121">
        <v>0</v>
      </c>
      <c r="CH58" s="121">
        <v>42494</v>
      </c>
      <c r="CI58" s="121">
        <v>0</v>
      </c>
      <c r="CJ58" s="121">
        <f t="shared" si="10"/>
        <v>0</v>
      </c>
      <c r="CK58" s="121">
        <v>0</v>
      </c>
      <c r="CL58" s="121">
        <v>0</v>
      </c>
      <c r="CM58" s="121">
        <v>0</v>
      </c>
      <c r="CN58" s="121">
        <v>0</v>
      </c>
      <c r="CO58" s="121">
        <v>0</v>
      </c>
      <c r="CP58" s="121">
        <v>0</v>
      </c>
      <c r="CQ58" s="121">
        <v>402002</v>
      </c>
      <c r="CR58" s="121">
        <f t="shared" si="11"/>
        <v>27506</v>
      </c>
      <c r="CS58" s="121">
        <v>27506</v>
      </c>
      <c r="CT58" s="121">
        <v>0</v>
      </c>
      <c r="CU58" s="121">
        <v>0</v>
      </c>
      <c r="CV58" s="121">
        <v>0</v>
      </c>
      <c r="CW58" s="121">
        <f t="shared" si="12"/>
        <v>14002</v>
      </c>
      <c r="CX58" s="121">
        <v>12433</v>
      </c>
      <c r="CY58" s="121">
        <v>188</v>
      </c>
      <c r="CZ58" s="121">
        <v>1381</v>
      </c>
      <c r="DA58" s="121">
        <v>0</v>
      </c>
      <c r="DB58" s="121">
        <f t="shared" si="13"/>
        <v>313293</v>
      </c>
      <c r="DC58" s="121">
        <v>113494</v>
      </c>
      <c r="DD58" s="121">
        <v>157591</v>
      </c>
      <c r="DE58" s="121">
        <v>33903</v>
      </c>
      <c r="DF58" s="121">
        <v>8305</v>
      </c>
      <c r="DG58" s="121">
        <v>42494</v>
      </c>
      <c r="DH58" s="121">
        <v>4707</v>
      </c>
      <c r="DI58" s="121">
        <v>137754</v>
      </c>
      <c r="DJ58" s="121">
        <v>539756</v>
      </c>
    </row>
    <row r="59" spans="1:114" s="136" customFormat="1" ht="13.5" customHeight="1" x14ac:dyDescent="0.15">
      <c r="A59" s="119" t="s">
        <v>25</v>
      </c>
      <c r="B59" s="120" t="s">
        <v>513</v>
      </c>
      <c r="C59" s="119" t="s">
        <v>514</v>
      </c>
      <c r="D59" s="121">
        <v>105854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2"/>
      <c r="K59" s="121">
        <v>0</v>
      </c>
      <c r="L59" s="121">
        <v>105854</v>
      </c>
      <c r="M59" s="121">
        <v>42609</v>
      </c>
      <c r="N59" s="121">
        <v>0</v>
      </c>
      <c r="O59" s="121">
        <v>0</v>
      </c>
      <c r="P59" s="121">
        <v>0</v>
      </c>
      <c r="Q59" s="121">
        <v>0</v>
      </c>
      <c r="R59" s="121">
        <v>0</v>
      </c>
      <c r="S59" s="122"/>
      <c r="T59" s="121">
        <v>0</v>
      </c>
      <c r="U59" s="121">
        <v>42609</v>
      </c>
      <c r="V59" s="121">
        <v>148463</v>
      </c>
      <c r="W59" s="121">
        <v>0</v>
      </c>
      <c r="X59" s="121">
        <v>0</v>
      </c>
      <c r="Y59" s="121">
        <v>0</v>
      </c>
      <c r="Z59" s="121">
        <v>0</v>
      </c>
      <c r="AA59" s="121">
        <v>0</v>
      </c>
      <c r="AB59" s="122"/>
      <c r="AC59" s="121">
        <v>0</v>
      </c>
      <c r="AD59" s="121">
        <v>148463</v>
      </c>
      <c r="AE59" s="121">
        <v>0</v>
      </c>
      <c r="AF59" s="121">
        <f t="shared" si="2"/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105854</v>
      </c>
      <c r="AN59" s="121">
        <f t="shared" si="3"/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 t="shared" si="4"/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 t="shared" si="5"/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105854</v>
      </c>
      <c r="BD59" s="121">
        <v>0</v>
      </c>
      <c r="BE59" s="121">
        <v>0</v>
      </c>
      <c r="BF59" s="121">
        <v>105854</v>
      </c>
      <c r="BG59" s="121">
        <f t="shared" si="6"/>
        <v>0</v>
      </c>
      <c r="BH59" s="121"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v>42609</v>
      </c>
      <c r="BP59" s="121">
        <f t="shared" si="7"/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 t="shared" si="8"/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 t="shared" si="9"/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42609</v>
      </c>
      <c r="CF59" s="121">
        <v>0</v>
      </c>
      <c r="CG59" s="121">
        <v>0</v>
      </c>
      <c r="CH59" s="121">
        <v>42609</v>
      </c>
      <c r="CI59" s="121">
        <v>0</v>
      </c>
      <c r="CJ59" s="121">
        <f t="shared" si="10"/>
        <v>0</v>
      </c>
      <c r="CK59" s="121">
        <v>0</v>
      </c>
      <c r="CL59" s="121">
        <v>0</v>
      </c>
      <c r="CM59" s="121">
        <v>0</v>
      </c>
      <c r="CN59" s="121">
        <v>0</v>
      </c>
      <c r="CO59" s="121">
        <v>0</v>
      </c>
      <c r="CP59" s="121">
        <v>0</v>
      </c>
      <c r="CQ59" s="121">
        <v>148463</v>
      </c>
      <c r="CR59" s="121">
        <f t="shared" si="11"/>
        <v>0</v>
      </c>
      <c r="CS59" s="121">
        <v>0</v>
      </c>
      <c r="CT59" s="121">
        <v>0</v>
      </c>
      <c r="CU59" s="121">
        <v>0</v>
      </c>
      <c r="CV59" s="121">
        <v>0</v>
      </c>
      <c r="CW59" s="121">
        <f t="shared" si="12"/>
        <v>0</v>
      </c>
      <c r="CX59" s="121">
        <v>0</v>
      </c>
      <c r="CY59" s="121">
        <v>0</v>
      </c>
      <c r="CZ59" s="121">
        <v>0</v>
      </c>
      <c r="DA59" s="121">
        <v>0</v>
      </c>
      <c r="DB59" s="121">
        <f t="shared" si="13"/>
        <v>0</v>
      </c>
      <c r="DC59" s="121">
        <v>0</v>
      </c>
      <c r="DD59" s="121">
        <v>0</v>
      </c>
      <c r="DE59" s="121">
        <v>0</v>
      </c>
      <c r="DF59" s="121">
        <v>0</v>
      </c>
      <c r="DG59" s="121">
        <v>148463</v>
      </c>
      <c r="DH59" s="121">
        <v>0</v>
      </c>
      <c r="DI59" s="121">
        <v>0</v>
      </c>
      <c r="DJ59" s="121">
        <v>148463</v>
      </c>
    </row>
    <row r="60" spans="1:114" s="136" customFormat="1" ht="13.5" customHeight="1" x14ac:dyDescent="0.15">
      <c r="A60" s="119" t="s">
        <v>25</v>
      </c>
      <c r="B60" s="120" t="s">
        <v>518</v>
      </c>
      <c r="C60" s="119" t="s">
        <v>519</v>
      </c>
      <c r="D60" s="121">
        <v>71562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2"/>
      <c r="K60" s="121">
        <v>0</v>
      </c>
      <c r="L60" s="121">
        <v>71562</v>
      </c>
      <c r="M60" s="121">
        <v>8885</v>
      </c>
      <c r="N60" s="121">
        <v>0</v>
      </c>
      <c r="O60" s="121">
        <v>0</v>
      </c>
      <c r="P60" s="121">
        <v>0</v>
      </c>
      <c r="Q60" s="121">
        <v>0</v>
      </c>
      <c r="R60" s="121">
        <v>0</v>
      </c>
      <c r="S60" s="122"/>
      <c r="T60" s="121">
        <v>0</v>
      </c>
      <c r="U60" s="121">
        <v>8885</v>
      </c>
      <c r="V60" s="121">
        <v>80447</v>
      </c>
      <c r="W60" s="121">
        <v>0</v>
      </c>
      <c r="X60" s="121">
        <v>0</v>
      </c>
      <c r="Y60" s="121">
        <v>0</v>
      </c>
      <c r="Z60" s="121">
        <v>0</v>
      </c>
      <c r="AA60" s="121">
        <v>0</v>
      </c>
      <c r="AB60" s="122"/>
      <c r="AC60" s="121">
        <v>0</v>
      </c>
      <c r="AD60" s="121">
        <v>80447</v>
      </c>
      <c r="AE60" s="121">
        <v>0</v>
      </c>
      <c r="AF60" s="121">
        <f t="shared" si="2"/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71562</v>
      </c>
      <c r="AN60" s="121">
        <f t="shared" si="3"/>
        <v>362</v>
      </c>
      <c r="AO60" s="121">
        <v>362</v>
      </c>
      <c r="AP60" s="121">
        <v>0</v>
      </c>
      <c r="AQ60" s="121">
        <v>0</v>
      </c>
      <c r="AR60" s="121">
        <v>0</v>
      </c>
      <c r="AS60" s="121">
        <f t="shared" si="4"/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 t="shared" si="5"/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71200</v>
      </c>
      <c r="BD60" s="121">
        <v>0</v>
      </c>
      <c r="BE60" s="121">
        <v>0</v>
      </c>
      <c r="BF60" s="121">
        <v>71562</v>
      </c>
      <c r="BG60" s="121">
        <f t="shared" si="6"/>
        <v>0</v>
      </c>
      <c r="BH60" s="121"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v>8885</v>
      </c>
      <c r="BP60" s="121">
        <f t="shared" si="7"/>
        <v>362</v>
      </c>
      <c r="BQ60" s="121">
        <v>362</v>
      </c>
      <c r="BR60" s="121">
        <v>0</v>
      </c>
      <c r="BS60" s="121">
        <v>0</v>
      </c>
      <c r="BT60" s="121">
        <v>0</v>
      </c>
      <c r="BU60" s="121">
        <f t="shared" si="8"/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 t="shared" si="9"/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8523</v>
      </c>
      <c r="CF60" s="121">
        <v>0</v>
      </c>
      <c r="CG60" s="121">
        <v>0</v>
      </c>
      <c r="CH60" s="121">
        <v>8885</v>
      </c>
      <c r="CI60" s="121">
        <v>0</v>
      </c>
      <c r="CJ60" s="121">
        <f t="shared" si="10"/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  <c r="CQ60" s="121">
        <v>80447</v>
      </c>
      <c r="CR60" s="121">
        <f t="shared" si="11"/>
        <v>724</v>
      </c>
      <c r="CS60" s="121">
        <v>724</v>
      </c>
      <c r="CT60" s="121">
        <v>0</v>
      </c>
      <c r="CU60" s="121">
        <v>0</v>
      </c>
      <c r="CV60" s="121">
        <v>0</v>
      </c>
      <c r="CW60" s="121">
        <f t="shared" si="12"/>
        <v>0</v>
      </c>
      <c r="CX60" s="121">
        <v>0</v>
      </c>
      <c r="CY60" s="121">
        <v>0</v>
      </c>
      <c r="CZ60" s="121">
        <v>0</v>
      </c>
      <c r="DA60" s="121">
        <v>0</v>
      </c>
      <c r="DB60" s="121">
        <f t="shared" si="13"/>
        <v>0</v>
      </c>
      <c r="DC60" s="121">
        <v>0</v>
      </c>
      <c r="DD60" s="121">
        <v>0</v>
      </c>
      <c r="DE60" s="121">
        <v>0</v>
      </c>
      <c r="DF60" s="121">
        <v>0</v>
      </c>
      <c r="DG60" s="121">
        <v>79723</v>
      </c>
      <c r="DH60" s="121">
        <v>0</v>
      </c>
      <c r="DI60" s="121">
        <v>0</v>
      </c>
      <c r="DJ60" s="121">
        <v>80447</v>
      </c>
    </row>
    <row r="61" spans="1:114" s="136" customFormat="1" ht="13.5" customHeight="1" x14ac:dyDescent="0.15">
      <c r="A61" s="119" t="s">
        <v>25</v>
      </c>
      <c r="B61" s="120" t="s">
        <v>521</v>
      </c>
      <c r="C61" s="119" t="s">
        <v>522</v>
      </c>
      <c r="D61" s="121">
        <v>24986</v>
      </c>
      <c r="E61" s="121">
        <v>0</v>
      </c>
      <c r="F61" s="121">
        <v>0</v>
      </c>
      <c r="G61" s="121">
        <v>0</v>
      </c>
      <c r="H61" s="121">
        <v>0</v>
      </c>
      <c r="I61" s="121">
        <v>0</v>
      </c>
      <c r="J61" s="122"/>
      <c r="K61" s="121">
        <v>0</v>
      </c>
      <c r="L61" s="121">
        <v>24986</v>
      </c>
      <c r="M61" s="121">
        <v>13515</v>
      </c>
      <c r="N61" s="121">
        <v>0</v>
      </c>
      <c r="O61" s="121">
        <v>0</v>
      </c>
      <c r="P61" s="121">
        <v>0</v>
      </c>
      <c r="Q61" s="121">
        <v>0</v>
      </c>
      <c r="R61" s="121">
        <v>0</v>
      </c>
      <c r="S61" s="122"/>
      <c r="T61" s="121">
        <v>0</v>
      </c>
      <c r="U61" s="121">
        <v>13515</v>
      </c>
      <c r="V61" s="121">
        <v>38501</v>
      </c>
      <c r="W61" s="121">
        <v>0</v>
      </c>
      <c r="X61" s="121">
        <v>0</v>
      </c>
      <c r="Y61" s="121">
        <v>0</v>
      </c>
      <c r="Z61" s="121">
        <v>0</v>
      </c>
      <c r="AA61" s="121">
        <v>0</v>
      </c>
      <c r="AB61" s="122"/>
      <c r="AC61" s="121">
        <v>0</v>
      </c>
      <c r="AD61" s="121">
        <v>38501</v>
      </c>
      <c r="AE61" s="121">
        <v>0</v>
      </c>
      <c r="AF61" s="121">
        <f t="shared" si="2"/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24986</v>
      </c>
      <c r="AN61" s="121">
        <f t="shared" si="3"/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 t="shared" si="4"/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 t="shared" si="5"/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24986</v>
      </c>
      <c r="BD61" s="121">
        <v>0</v>
      </c>
      <c r="BE61" s="121">
        <v>0</v>
      </c>
      <c r="BF61" s="121">
        <v>24986</v>
      </c>
      <c r="BG61" s="121">
        <f t="shared" si="6"/>
        <v>0</v>
      </c>
      <c r="BH61" s="121"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v>13515</v>
      </c>
      <c r="BP61" s="121">
        <f t="shared" si="7"/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 t="shared" si="8"/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 t="shared" si="9"/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13515</v>
      </c>
      <c r="CF61" s="121">
        <v>0</v>
      </c>
      <c r="CG61" s="121">
        <v>0</v>
      </c>
      <c r="CH61" s="121">
        <v>13515</v>
      </c>
      <c r="CI61" s="121">
        <v>0</v>
      </c>
      <c r="CJ61" s="121">
        <f t="shared" si="10"/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  <c r="CQ61" s="121">
        <v>38501</v>
      </c>
      <c r="CR61" s="121">
        <f t="shared" si="11"/>
        <v>0</v>
      </c>
      <c r="CS61" s="121">
        <v>0</v>
      </c>
      <c r="CT61" s="121">
        <v>0</v>
      </c>
      <c r="CU61" s="121">
        <v>0</v>
      </c>
      <c r="CV61" s="121">
        <v>0</v>
      </c>
      <c r="CW61" s="121">
        <f t="shared" si="12"/>
        <v>0</v>
      </c>
      <c r="CX61" s="121">
        <v>0</v>
      </c>
      <c r="CY61" s="121">
        <v>0</v>
      </c>
      <c r="CZ61" s="121">
        <v>0</v>
      </c>
      <c r="DA61" s="121">
        <v>0</v>
      </c>
      <c r="DB61" s="121">
        <f t="shared" si="13"/>
        <v>0</v>
      </c>
      <c r="DC61" s="121">
        <v>0</v>
      </c>
      <c r="DD61" s="121">
        <v>0</v>
      </c>
      <c r="DE61" s="121">
        <v>0</v>
      </c>
      <c r="DF61" s="121">
        <v>0</v>
      </c>
      <c r="DG61" s="121">
        <v>38501</v>
      </c>
      <c r="DH61" s="121">
        <v>0</v>
      </c>
      <c r="DI61" s="121">
        <v>0</v>
      </c>
      <c r="DJ61" s="121">
        <v>38501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998" man="1"/>
    <brk id="30" min="1" max="998" man="1"/>
    <brk id="38" min="1" max="998" man="1"/>
    <brk id="66" min="1" max="998" man="1"/>
    <brk id="94" min="1" max="998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2F369F4C-4446-4C0E-A618-4DD751245485}">
            <xm:f>'廃棄物事業経費（歳入）'!V7</xm:f>
            <x14:dxf>
              <fill>
                <patternFill>
                  <bgColor theme="1" tint="0.34998626667073579"/>
                </patternFill>
              </fill>
            </x14:dxf>
          </x14:cfRule>
          <xm:sqref>V7:V61</xm:sqref>
        </x14:conditionalFormatting>
        <x14:conditionalFormatting xmlns:xm="http://schemas.microsoft.com/office/excel/2006/main">
          <x14:cfRule type="cellIs" priority="1" operator="equal" id="{69554BF8-A40F-4187-9D78-77035BAE106A}">
            <xm:f>'廃棄物事業経費（歳出）'!AE8</xm:f>
            <x14:dxf>
              <fill>
                <patternFill>
                  <bgColor theme="1" tint="0.34998626667073579"/>
                </patternFill>
              </fill>
            </x14:dxf>
          </x14:cfRule>
          <xm:sqref>BF8:BF61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6954655</v>
      </c>
      <c r="E7" s="140">
        <f>SUM(F7:I7)+K7</f>
        <v>6215707</v>
      </c>
      <c r="F7" s="140">
        <f t="shared" ref="F7:L7" si="0">SUM(F$8:F$1000)</f>
        <v>918122</v>
      </c>
      <c r="G7" s="140">
        <f t="shared" si="0"/>
        <v>0</v>
      </c>
      <c r="H7" s="140">
        <f t="shared" si="0"/>
        <v>2327700</v>
      </c>
      <c r="I7" s="140">
        <f t="shared" si="0"/>
        <v>2216946</v>
      </c>
      <c r="J7" s="140">
        <f t="shared" si="0"/>
        <v>10513617</v>
      </c>
      <c r="K7" s="140">
        <f t="shared" si="0"/>
        <v>752939</v>
      </c>
      <c r="L7" s="140">
        <f t="shared" si="0"/>
        <v>738948</v>
      </c>
      <c r="M7" s="140">
        <f>SUM(N7,+U7)</f>
        <v>350730</v>
      </c>
      <c r="N7" s="140">
        <f>SUM(O7:R7,T7)</f>
        <v>264071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129006</v>
      </c>
      <c r="S7" s="140">
        <f t="shared" si="1"/>
        <v>3081089</v>
      </c>
      <c r="T7" s="140">
        <f t="shared" si="1"/>
        <v>135065</v>
      </c>
      <c r="U7" s="140">
        <f t="shared" si="1"/>
        <v>86659</v>
      </c>
      <c r="V7" s="140">
        <f t="shared" ref="V7:AD7" si="2">+SUM(D7,M7)</f>
        <v>7305385</v>
      </c>
      <c r="W7" s="140">
        <f t="shared" si="2"/>
        <v>6479778</v>
      </c>
      <c r="X7" s="140">
        <f t="shared" si="2"/>
        <v>918122</v>
      </c>
      <c r="Y7" s="140">
        <f t="shared" si="2"/>
        <v>0</v>
      </c>
      <c r="Z7" s="140">
        <f t="shared" si="2"/>
        <v>2327700</v>
      </c>
      <c r="AA7" s="140">
        <f t="shared" si="2"/>
        <v>2345952</v>
      </c>
      <c r="AB7" s="140">
        <f t="shared" si="2"/>
        <v>13594706</v>
      </c>
      <c r="AC7" s="140">
        <f t="shared" si="2"/>
        <v>888004</v>
      </c>
      <c r="AD7" s="140">
        <f t="shared" si="2"/>
        <v>825607</v>
      </c>
      <c r="AE7" s="140">
        <f>SUM(AF7,+AK7)</f>
        <v>3557690</v>
      </c>
      <c r="AF7" s="140">
        <f>SUM(AG7:AJ7)</f>
        <v>3538712</v>
      </c>
      <c r="AG7" s="140">
        <f>SUM(AG$8:AG$1000)</f>
        <v>0</v>
      </c>
      <c r="AH7" s="140">
        <f>SUM(AH$8:AH$1000)</f>
        <v>3528300</v>
      </c>
      <c r="AI7" s="140">
        <f>SUM(AI$8:AI$1000)</f>
        <v>341</v>
      </c>
      <c r="AJ7" s="140">
        <f>SUM(AJ$8:AJ$1000)</f>
        <v>10071</v>
      </c>
      <c r="AK7" s="140">
        <f>SUM(AK$8:AK$1000)</f>
        <v>18978</v>
      </c>
      <c r="AL7" s="143" t="s">
        <v>314</v>
      </c>
      <c r="AM7" s="140">
        <f>SUM(AN7,AS7,AW7,AX7,BD7)</f>
        <v>10940410</v>
      </c>
      <c r="AN7" s="140">
        <f>SUM(AO7:AR7)</f>
        <v>1705019</v>
      </c>
      <c r="AO7" s="140">
        <f>SUM(AO$8:AO$1000)</f>
        <v>1296025</v>
      </c>
      <c r="AP7" s="140">
        <f>SUM(AP$8:AP$1000)</f>
        <v>0</v>
      </c>
      <c r="AQ7" s="140">
        <f>SUM(AQ$8:AQ$1000)</f>
        <v>393694</v>
      </c>
      <c r="AR7" s="140">
        <f>SUM(AR$8:AR$1000)</f>
        <v>15300</v>
      </c>
      <c r="AS7" s="140">
        <f>SUM(AT7:AV7)</f>
        <v>3852109</v>
      </c>
      <c r="AT7" s="140">
        <f>SUM(AT$8:AT$1000)</f>
        <v>1303</v>
      </c>
      <c r="AU7" s="140">
        <f>SUM(AU$8:AU$1000)</f>
        <v>3757521</v>
      </c>
      <c r="AV7" s="140">
        <f>SUM(AV$8:AV$1000)</f>
        <v>93285</v>
      </c>
      <c r="AW7" s="140">
        <f>SUM(AW$8:AW$1000)</f>
        <v>0</v>
      </c>
      <c r="AX7" s="140">
        <f>SUM(AY7:BB7)</f>
        <v>5361381</v>
      </c>
      <c r="AY7" s="140">
        <f t="shared" ref="AY7:BE7" si="3">SUM(AY$8:AY$1000)</f>
        <v>326698</v>
      </c>
      <c r="AZ7" s="140">
        <f t="shared" si="3"/>
        <v>3766208</v>
      </c>
      <c r="BA7" s="140">
        <f t="shared" si="3"/>
        <v>1153946</v>
      </c>
      <c r="BB7" s="140">
        <f t="shared" si="3"/>
        <v>114529</v>
      </c>
      <c r="BC7" s="143" t="s">
        <v>315</v>
      </c>
      <c r="BD7" s="140">
        <f t="shared" si="3"/>
        <v>21901</v>
      </c>
      <c r="BE7" s="140">
        <f t="shared" si="3"/>
        <v>2970172</v>
      </c>
      <c r="BF7" s="140">
        <f>SUM(AE7,+AM7,+BE7)</f>
        <v>17468272</v>
      </c>
      <c r="BG7" s="140">
        <f>SUM(BH7,+BM7)</f>
        <v>263540</v>
      </c>
      <c r="BH7" s="140">
        <f>SUM(BI7:BL7)</f>
        <v>263540</v>
      </c>
      <c r="BI7" s="140">
        <f>SUM(BI$8:BI$1000)</f>
        <v>0</v>
      </c>
      <c r="BJ7" s="140">
        <f>SUM(BJ$8:BJ$1000)</f>
        <v>263540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2644753</v>
      </c>
      <c r="BP7" s="140">
        <f>SUM(BQ7:BT7)</f>
        <v>573526</v>
      </c>
      <c r="BQ7" s="140">
        <f>SUM(BQ$8:BQ$1000)</f>
        <v>443108</v>
      </c>
      <c r="BR7" s="140">
        <f>SUM(BR$8:BR$1000)</f>
        <v>0</v>
      </c>
      <c r="BS7" s="140">
        <f>SUM(BS$8:BS$1000)</f>
        <v>117587</v>
      </c>
      <c r="BT7" s="140">
        <f>SUM(BT$8:BT$1000)</f>
        <v>12831</v>
      </c>
      <c r="BU7" s="140">
        <f>SUM(BV7:BX7)</f>
        <v>1415393</v>
      </c>
      <c r="BV7" s="140">
        <f>SUM(BV$8:BV$1000)</f>
        <v>0</v>
      </c>
      <c r="BW7" s="140">
        <f>SUM(BW$8:BW$1000)</f>
        <v>1414405</v>
      </c>
      <c r="BX7" s="140">
        <f>SUM(BX$8:BX$1000)</f>
        <v>988</v>
      </c>
      <c r="BY7" s="140">
        <f>SUM(BY$8:BY$1000)</f>
        <v>0</v>
      </c>
      <c r="BZ7" s="140">
        <f>SUM(CA7:CD7)</f>
        <v>655834</v>
      </c>
      <c r="CA7" s="140">
        <f t="shared" ref="CA7:CG7" si="4">SUM(CA$8:CA$1000)</f>
        <v>2636</v>
      </c>
      <c r="CB7" s="140">
        <f t="shared" si="4"/>
        <v>548884</v>
      </c>
      <c r="CC7" s="140">
        <f t="shared" si="4"/>
        <v>49306</v>
      </c>
      <c r="CD7" s="140">
        <f t="shared" si="4"/>
        <v>55008</v>
      </c>
      <c r="CE7" s="143" t="s">
        <v>314</v>
      </c>
      <c r="CF7" s="140">
        <f t="shared" si="4"/>
        <v>0</v>
      </c>
      <c r="CG7" s="140">
        <f t="shared" si="4"/>
        <v>523526</v>
      </c>
      <c r="CH7" s="140">
        <f>SUM(BG7,+BO7,+CG7)</f>
        <v>3431819</v>
      </c>
      <c r="CI7" s="140">
        <f t="shared" ref="CI7:CO22" si="5">SUM(AE7,+BG7)</f>
        <v>3821230</v>
      </c>
      <c r="CJ7" s="140">
        <f t="shared" si="5"/>
        <v>3802252</v>
      </c>
      <c r="CK7" s="140">
        <f t="shared" si="5"/>
        <v>0</v>
      </c>
      <c r="CL7" s="140">
        <f t="shared" si="5"/>
        <v>3791840</v>
      </c>
      <c r="CM7" s="140">
        <f t="shared" si="5"/>
        <v>341</v>
      </c>
      <c r="CN7" s="140">
        <f t="shared" si="5"/>
        <v>10071</v>
      </c>
      <c r="CO7" s="140">
        <f t="shared" si="5"/>
        <v>18978</v>
      </c>
      <c r="CP7" s="143" t="s">
        <v>314</v>
      </c>
      <c r="CQ7" s="140">
        <f t="shared" ref="CQ7:DF22" si="6">SUM(AM7,+BO7)</f>
        <v>13585163</v>
      </c>
      <c r="CR7" s="140">
        <f t="shared" si="6"/>
        <v>2278545</v>
      </c>
      <c r="CS7" s="140">
        <f t="shared" si="6"/>
        <v>1739133</v>
      </c>
      <c r="CT7" s="140">
        <f t="shared" si="6"/>
        <v>0</v>
      </c>
      <c r="CU7" s="140">
        <f t="shared" si="6"/>
        <v>511281</v>
      </c>
      <c r="CV7" s="140">
        <f t="shared" si="6"/>
        <v>28131</v>
      </c>
      <c r="CW7" s="140">
        <f t="shared" si="6"/>
        <v>5267502</v>
      </c>
      <c r="CX7" s="140">
        <f t="shared" si="6"/>
        <v>1303</v>
      </c>
      <c r="CY7" s="140">
        <f t="shared" si="6"/>
        <v>5171926</v>
      </c>
      <c r="CZ7" s="140">
        <f t="shared" si="6"/>
        <v>94273</v>
      </c>
      <c r="DA7" s="140">
        <f t="shared" si="6"/>
        <v>0</v>
      </c>
      <c r="DB7" s="140">
        <f t="shared" si="6"/>
        <v>6017215</v>
      </c>
      <c r="DC7" s="140">
        <f t="shared" si="6"/>
        <v>329334</v>
      </c>
      <c r="DD7" s="140">
        <f t="shared" si="6"/>
        <v>4315092</v>
      </c>
      <c r="DE7" s="140">
        <f t="shared" si="6"/>
        <v>1203252</v>
      </c>
      <c r="DF7" s="140">
        <f t="shared" si="6"/>
        <v>169537</v>
      </c>
      <c r="DG7" s="143" t="s">
        <v>314</v>
      </c>
      <c r="DH7" s="140">
        <f>SUM(BD7,+CF7)</f>
        <v>21901</v>
      </c>
      <c r="DI7" s="140">
        <f>SUM(BE7,+CG7)</f>
        <v>3493698</v>
      </c>
      <c r="DJ7" s="140">
        <f>SUM(BF7,+CH7)</f>
        <v>20900091</v>
      </c>
    </row>
    <row r="8" spans="1:114" s="136" customFormat="1" ht="13.5" customHeight="1" x14ac:dyDescent="0.15">
      <c r="A8" s="119" t="s">
        <v>25</v>
      </c>
      <c r="B8" s="120" t="s">
        <v>384</v>
      </c>
      <c r="C8" s="119" t="s">
        <v>385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521444</v>
      </c>
      <c r="N8" s="121">
        <v>492262</v>
      </c>
      <c r="O8" s="121">
        <v>0</v>
      </c>
      <c r="P8" s="121">
        <v>0</v>
      </c>
      <c r="Q8" s="121">
        <v>0</v>
      </c>
      <c r="R8" s="121">
        <v>0</v>
      </c>
      <c r="S8" s="121">
        <v>401898</v>
      </c>
      <c r="T8" s="121">
        <v>90364</v>
      </c>
      <c r="U8" s="121">
        <v>29182</v>
      </c>
      <c r="V8" s="121">
        <v>521444</v>
      </c>
      <c r="W8" s="121">
        <v>492262</v>
      </c>
      <c r="X8" s="121">
        <v>0</v>
      </c>
      <c r="Y8" s="121">
        <v>0</v>
      </c>
      <c r="Z8" s="121">
        <v>0</v>
      </c>
      <c r="AA8" s="121">
        <v>0</v>
      </c>
      <c r="AB8" s="121">
        <v>401898</v>
      </c>
      <c r="AC8" s="121">
        <v>90364</v>
      </c>
      <c r="AD8" s="121">
        <v>29182</v>
      </c>
      <c r="AE8" s="121">
        <v>0</v>
      </c>
      <c r="AF8" s="121">
        <f t="shared" ref="AF8:AF26" si="7"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/>
      <c r="AM8" s="121">
        <v>0</v>
      </c>
      <c r="AN8" s="121">
        <f t="shared" ref="AN8:AN26" si="8"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ref="AS8:AS26" si="9"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ref="AX8:AX26" si="10"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/>
      <c r="BD8" s="121">
        <v>0</v>
      </c>
      <c r="BE8" s="121">
        <v>0</v>
      </c>
      <c r="BF8" s="121">
        <v>0</v>
      </c>
      <c r="BG8" s="121">
        <f t="shared" ref="BG8:BG26" si="11">SUM(BH8,+BM8)</f>
        <v>90363</v>
      </c>
      <c r="BH8" s="121">
        <v>90363</v>
      </c>
      <c r="BI8" s="121">
        <v>0</v>
      </c>
      <c r="BJ8" s="121">
        <v>90363</v>
      </c>
      <c r="BK8" s="121">
        <v>0</v>
      </c>
      <c r="BL8" s="121">
        <v>0</v>
      </c>
      <c r="BM8" s="121">
        <v>0</v>
      </c>
      <c r="BN8" s="122"/>
      <c r="BO8" s="121">
        <v>409643</v>
      </c>
      <c r="BP8" s="121">
        <f t="shared" ref="BP8:BP26" si="12">SUM(BQ8:BT8)</f>
        <v>81670</v>
      </c>
      <c r="BQ8" s="121">
        <v>81670</v>
      </c>
      <c r="BR8" s="121">
        <v>0</v>
      </c>
      <c r="BS8" s="121">
        <v>0</v>
      </c>
      <c r="BT8" s="121">
        <v>0</v>
      </c>
      <c r="BU8" s="121">
        <f t="shared" ref="BU8:BU26" si="13">SUM(BV8:BX8)</f>
        <v>244340</v>
      </c>
      <c r="BV8" s="121">
        <v>0</v>
      </c>
      <c r="BW8" s="121">
        <v>244340</v>
      </c>
      <c r="BX8" s="121">
        <v>0</v>
      </c>
      <c r="BY8" s="121">
        <v>0</v>
      </c>
      <c r="BZ8" s="121">
        <f t="shared" ref="BZ8:BZ26" si="14">SUM(CA8:CD8)</f>
        <v>83633</v>
      </c>
      <c r="CA8" s="121">
        <v>0</v>
      </c>
      <c r="CB8" s="121">
        <v>65631</v>
      </c>
      <c r="CC8" s="121">
        <v>2432</v>
      </c>
      <c r="CD8" s="121">
        <v>15570</v>
      </c>
      <c r="CE8" s="122"/>
      <c r="CF8" s="121">
        <v>0</v>
      </c>
      <c r="CG8" s="121">
        <v>21438</v>
      </c>
      <c r="CH8" s="121">
        <v>521444</v>
      </c>
      <c r="CI8" s="121">
        <v>90363</v>
      </c>
      <c r="CJ8" s="121">
        <f t="shared" si="5"/>
        <v>90363</v>
      </c>
      <c r="CK8" s="121">
        <v>0</v>
      </c>
      <c r="CL8" s="121">
        <v>90363</v>
      </c>
      <c r="CM8" s="121">
        <v>0</v>
      </c>
      <c r="CN8" s="121">
        <v>0</v>
      </c>
      <c r="CO8" s="121">
        <v>0</v>
      </c>
      <c r="CP8" s="122"/>
      <c r="CQ8" s="121">
        <v>409643</v>
      </c>
      <c r="CR8" s="121">
        <f t="shared" si="6"/>
        <v>81670</v>
      </c>
      <c r="CS8" s="121">
        <v>81670</v>
      </c>
      <c r="CT8" s="121">
        <v>0</v>
      </c>
      <c r="CU8" s="121">
        <v>0</v>
      </c>
      <c r="CV8" s="121">
        <v>0</v>
      </c>
      <c r="CW8" s="121">
        <f t="shared" si="6"/>
        <v>244340</v>
      </c>
      <c r="CX8" s="121">
        <v>0</v>
      </c>
      <c r="CY8" s="121">
        <v>244340</v>
      </c>
      <c r="CZ8" s="121">
        <v>0</v>
      </c>
      <c r="DA8" s="121">
        <v>0</v>
      </c>
      <c r="DB8" s="121">
        <f t="shared" si="6"/>
        <v>83633</v>
      </c>
      <c r="DC8" s="121">
        <v>0</v>
      </c>
      <c r="DD8" s="121">
        <v>65631</v>
      </c>
      <c r="DE8" s="121">
        <v>2432</v>
      </c>
      <c r="DF8" s="121">
        <v>15570</v>
      </c>
      <c r="DG8" s="122"/>
      <c r="DH8" s="121">
        <v>0</v>
      </c>
      <c r="DI8" s="121">
        <v>21438</v>
      </c>
      <c r="DJ8" s="121">
        <v>521444</v>
      </c>
    </row>
    <row r="9" spans="1:114" s="136" customFormat="1" ht="13.5" customHeight="1" x14ac:dyDescent="0.15">
      <c r="A9" s="119" t="s">
        <v>25</v>
      </c>
      <c r="B9" s="120" t="s">
        <v>344</v>
      </c>
      <c r="C9" s="119" t="s">
        <v>345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316005</v>
      </c>
      <c r="N9" s="121">
        <v>316005</v>
      </c>
      <c r="O9" s="121">
        <v>0</v>
      </c>
      <c r="P9" s="121">
        <v>0</v>
      </c>
      <c r="Q9" s="121">
        <v>0</v>
      </c>
      <c r="R9" s="121">
        <v>0</v>
      </c>
      <c r="S9" s="121">
        <v>305202</v>
      </c>
      <c r="T9" s="121">
        <v>10803</v>
      </c>
      <c r="U9" s="121">
        <v>0</v>
      </c>
      <c r="V9" s="121">
        <v>316005</v>
      </c>
      <c r="W9" s="121">
        <v>316005</v>
      </c>
      <c r="X9" s="121">
        <v>0</v>
      </c>
      <c r="Y9" s="121">
        <v>0</v>
      </c>
      <c r="Z9" s="121">
        <v>0</v>
      </c>
      <c r="AA9" s="121">
        <v>0</v>
      </c>
      <c r="AB9" s="121">
        <v>305202</v>
      </c>
      <c r="AC9" s="121">
        <v>10803</v>
      </c>
      <c r="AD9" s="121">
        <v>0</v>
      </c>
      <c r="AE9" s="121">
        <v>0</v>
      </c>
      <c r="AF9" s="121">
        <f t="shared" si="7"/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/>
      <c r="AM9" s="121">
        <v>0</v>
      </c>
      <c r="AN9" s="121">
        <f t="shared" si="8"/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 t="shared" si="9"/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 t="shared" si="10"/>
        <v>0</v>
      </c>
      <c r="AY9" s="121">
        <v>0</v>
      </c>
      <c r="AZ9" s="121">
        <v>0</v>
      </c>
      <c r="BA9" s="121">
        <v>0</v>
      </c>
      <c r="BB9" s="121">
        <v>0</v>
      </c>
      <c r="BC9" s="122"/>
      <c r="BD9" s="121">
        <v>0</v>
      </c>
      <c r="BE9" s="121">
        <v>0</v>
      </c>
      <c r="BF9" s="121">
        <v>0</v>
      </c>
      <c r="BG9" s="121">
        <f t="shared" si="11"/>
        <v>0</v>
      </c>
      <c r="BH9" s="121"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/>
      <c r="BO9" s="121">
        <v>311688</v>
      </c>
      <c r="BP9" s="121">
        <f t="shared" si="12"/>
        <v>52423</v>
      </c>
      <c r="BQ9" s="121">
        <v>52423</v>
      </c>
      <c r="BR9" s="121">
        <v>0</v>
      </c>
      <c r="BS9" s="121">
        <v>0</v>
      </c>
      <c r="BT9" s="121">
        <v>0</v>
      </c>
      <c r="BU9" s="121">
        <f t="shared" si="13"/>
        <v>170493</v>
      </c>
      <c r="BV9" s="121">
        <v>0</v>
      </c>
      <c r="BW9" s="121">
        <v>170493</v>
      </c>
      <c r="BX9" s="121">
        <v>0</v>
      </c>
      <c r="BY9" s="121">
        <v>0</v>
      </c>
      <c r="BZ9" s="121">
        <f t="shared" si="14"/>
        <v>88772</v>
      </c>
      <c r="CA9" s="121">
        <v>0</v>
      </c>
      <c r="CB9" s="121">
        <v>83393</v>
      </c>
      <c r="CC9" s="121">
        <v>5379</v>
      </c>
      <c r="CD9" s="121">
        <v>0</v>
      </c>
      <c r="CE9" s="122"/>
      <c r="CF9" s="121">
        <v>0</v>
      </c>
      <c r="CG9" s="121">
        <v>4317</v>
      </c>
      <c r="CH9" s="121">
        <v>316005</v>
      </c>
      <c r="CI9" s="121">
        <v>0</v>
      </c>
      <c r="CJ9" s="121">
        <f t="shared" si="5"/>
        <v>0</v>
      </c>
      <c r="CK9" s="121">
        <v>0</v>
      </c>
      <c r="CL9" s="121">
        <v>0</v>
      </c>
      <c r="CM9" s="121">
        <v>0</v>
      </c>
      <c r="CN9" s="121">
        <v>0</v>
      </c>
      <c r="CO9" s="121">
        <v>0</v>
      </c>
      <c r="CP9" s="122"/>
      <c r="CQ9" s="121">
        <v>311688</v>
      </c>
      <c r="CR9" s="121">
        <f t="shared" si="6"/>
        <v>52423</v>
      </c>
      <c r="CS9" s="121">
        <v>52423</v>
      </c>
      <c r="CT9" s="121">
        <v>0</v>
      </c>
      <c r="CU9" s="121">
        <v>0</v>
      </c>
      <c r="CV9" s="121">
        <v>0</v>
      </c>
      <c r="CW9" s="121">
        <f t="shared" si="6"/>
        <v>170493</v>
      </c>
      <c r="CX9" s="121">
        <v>0</v>
      </c>
      <c r="CY9" s="121">
        <v>170493</v>
      </c>
      <c r="CZ9" s="121">
        <v>0</v>
      </c>
      <c r="DA9" s="121">
        <v>0</v>
      </c>
      <c r="DB9" s="121">
        <f t="shared" si="6"/>
        <v>88772</v>
      </c>
      <c r="DC9" s="121">
        <v>0</v>
      </c>
      <c r="DD9" s="121">
        <v>83393</v>
      </c>
      <c r="DE9" s="121">
        <v>5379</v>
      </c>
      <c r="DF9" s="121">
        <v>0</v>
      </c>
      <c r="DG9" s="122"/>
      <c r="DH9" s="121">
        <v>0</v>
      </c>
      <c r="DI9" s="121">
        <v>4317</v>
      </c>
      <c r="DJ9" s="121">
        <v>316005</v>
      </c>
    </row>
    <row r="10" spans="1:114" s="136" customFormat="1" ht="13.5" customHeight="1" x14ac:dyDescent="0.15">
      <c r="A10" s="119" t="s">
        <v>25</v>
      </c>
      <c r="B10" s="120" t="s">
        <v>415</v>
      </c>
      <c r="C10" s="119" t="s">
        <v>416</v>
      </c>
      <c r="D10" s="121">
        <v>1687494</v>
      </c>
      <c r="E10" s="121">
        <v>1678068</v>
      </c>
      <c r="F10" s="121">
        <v>102065</v>
      </c>
      <c r="G10" s="121">
        <v>0</v>
      </c>
      <c r="H10" s="121">
        <v>511500</v>
      </c>
      <c r="I10" s="121">
        <v>178284</v>
      </c>
      <c r="J10" s="121">
        <v>886219</v>
      </c>
      <c r="K10" s="121">
        <v>0</v>
      </c>
      <c r="L10" s="121">
        <v>9426</v>
      </c>
      <c r="M10" s="121">
        <v>221810</v>
      </c>
      <c r="N10" s="121">
        <v>221638</v>
      </c>
      <c r="O10" s="121">
        <v>0</v>
      </c>
      <c r="P10" s="121">
        <v>0</v>
      </c>
      <c r="Q10" s="121">
        <v>0</v>
      </c>
      <c r="R10" s="121">
        <v>0</v>
      </c>
      <c r="S10" s="121">
        <v>221638</v>
      </c>
      <c r="T10" s="121">
        <v>0</v>
      </c>
      <c r="U10" s="121">
        <v>172</v>
      </c>
      <c r="V10" s="121">
        <v>1909304</v>
      </c>
      <c r="W10" s="121">
        <v>1899706</v>
      </c>
      <c r="X10" s="121">
        <v>102065</v>
      </c>
      <c r="Y10" s="121">
        <v>0</v>
      </c>
      <c r="Z10" s="121">
        <v>511500</v>
      </c>
      <c r="AA10" s="121">
        <v>178284</v>
      </c>
      <c r="AB10" s="121">
        <v>1107857</v>
      </c>
      <c r="AC10" s="121">
        <v>0</v>
      </c>
      <c r="AD10" s="121">
        <v>9598</v>
      </c>
      <c r="AE10" s="121">
        <v>775570</v>
      </c>
      <c r="AF10" s="121">
        <f t="shared" si="7"/>
        <v>775570</v>
      </c>
      <c r="AG10" s="121">
        <v>0</v>
      </c>
      <c r="AH10" s="121">
        <v>775570</v>
      </c>
      <c r="AI10" s="121">
        <v>0</v>
      </c>
      <c r="AJ10" s="121">
        <v>0</v>
      </c>
      <c r="AK10" s="121">
        <v>0</v>
      </c>
      <c r="AL10" s="122"/>
      <c r="AM10" s="121">
        <v>911924</v>
      </c>
      <c r="AN10" s="121">
        <f t="shared" si="8"/>
        <v>83989</v>
      </c>
      <c r="AO10" s="121">
        <v>57743</v>
      </c>
      <c r="AP10" s="121">
        <v>0</v>
      </c>
      <c r="AQ10" s="121">
        <v>26246</v>
      </c>
      <c r="AR10" s="121">
        <v>0</v>
      </c>
      <c r="AS10" s="121">
        <f t="shared" si="9"/>
        <v>438937</v>
      </c>
      <c r="AT10" s="121">
        <v>0</v>
      </c>
      <c r="AU10" s="121">
        <v>436928</v>
      </c>
      <c r="AV10" s="121">
        <v>2009</v>
      </c>
      <c r="AW10" s="121">
        <v>0</v>
      </c>
      <c r="AX10" s="121">
        <f t="shared" si="10"/>
        <v>388998</v>
      </c>
      <c r="AY10" s="121">
        <v>0</v>
      </c>
      <c r="AZ10" s="121">
        <v>282241</v>
      </c>
      <c r="BA10" s="121">
        <v>106757</v>
      </c>
      <c r="BB10" s="121">
        <v>0</v>
      </c>
      <c r="BC10" s="122"/>
      <c r="BD10" s="121">
        <v>0</v>
      </c>
      <c r="BE10" s="121">
        <v>0</v>
      </c>
      <c r="BF10" s="121">
        <v>1687494</v>
      </c>
      <c r="BG10" s="121">
        <f t="shared" si="11"/>
        <v>0</v>
      </c>
      <c r="BH10" s="121"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/>
      <c r="BO10" s="121">
        <v>221810</v>
      </c>
      <c r="BP10" s="121">
        <f t="shared" si="12"/>
        <v>76988</v>
      </c>
      <c r="BQ10" s="121">
        <v>38494</v>
      </c>
      <c r="BR10" s="121">
        <v>0</v>
      </c>
      <c r="BS10" s="121">
        <v>25663</v>
      </c>
      <c r="BT10" s="121">
        <v>12831</v>
      </c>
      <c r="BU10" s="121">
        <f t="shared" si="13"/>
        <v>98902</v>
      </c>
      <c r="BV10" s="121">
        <v>0</v>
      </c>
      <c r="BW10" s="121">
        <v>98588</v>
      </c>
      <c r="BX10" s="121">
        <v>314</v>
      </c>
      <c r="BY10" s="121">
        <v>0</v>
      </c>
      <c r="BZ10" s="121">
        <f t="shared" si="14"/>
        <v>45920</v>
      </c>
      <c r="CA10" s="121">
        <v>0</v>
      </c>
      <c r="CB10" s="121">
        <v>45920</v>
      </c>
      <c r="CC10" s="121">
        <v>0</v>
      </c>
      <c r="CD10" s="121">
        <v>0</v>
      </c>
      <c r="CE10" s="122"/>
      <c r="CF10" s="121">
        <v>0</v>
      </c>
      <c r="CG10" s="121">
        <v>0</v>
      </c>
      <c r="CH10" s="121">
        <v>221810</v>
      </c>
      <c r="CI10" s="121">
        <v>775570</v>
      </c>
      <c r="CJ10" s="121">
        <f t="shared" si="5"/>
        <v>775570</v>
      </c>
      <c r="CK10" s="121">
        <v>0</v>
      </c>
      <c r="CL10" s="121">
        <v>775570</v>
      </c>
      <c r="CM10" s="121">
        <v>0</v>
      </c>
      <c r="CN10" s="121">
        <v>0</v>
      </c>
      <c r="CO10" s="121">
        <v>0</v>
      </c>
      <c r="CP10" s="122"/>
      <c r="CQ10" s="121">
        <v>1133734</v>
      </c>
      <c r="CR10" s="121">
        <f t="shared" si="6"/>
        <v>160977</v>
      </c>
      <c r="CS10" s="121">
        <v>96237</v>
      </c>
      <c r="CT10" s="121">
        <v>0</v>
      </c>
      <c r="CU10" s="121">
        <v>51909</v>
      </c>
      <c r="CV10" s="121">
        <v>12831</v>
      </c>
      <c r="CW10" s="121">
        <f t="shared" si="6"/>
        <v>537839</v>
      </c>
      <c r="CX10" s="121">
        <v>0</v>
      </c>
      <c r="CY10" s="121">
        <v>535516</v>
      </c>
      <c r="CZ10" s="121">
        <v>2323</v>
      </c>
      <c r="DA10" s="121">
        <v>0</v>
      </c>
      <c r="DB10" s="121">
        <f t="shared" si="6"/>
        <v>434918</v>
      </c>
      <c r="DC10" s="121">
        <v>0</v>
      </c>
      <c r="DD10" s="121">
        <v>328161</v>
      </c>
      <c r="DE10" s="121">
        <v>106757</v>
      </c>
      <c r="DF10" s="121">
        <v>0</v>
      </c>
      <c r="DG10" s="122"/>
      <c r="DH10" s="121">
        <v>0</v>
      </c>
      <c r="DI10" s="121">
        <v>0</v>
      </c>
      <c r="DJ10" s="121">
        <v>1909304</v>
      </c>
    </row>
    <row r="11" spans="1:114" s="136" customFormat="1" ht="13.5" customHeight="1" x14ac:dyDescent="0.15">
      <c r="A11" s="119" t="s">
        <v>25</v>
      </c>
      <c r="B11" s="120" t="s">
        <v>360</v>
      </c>
      <c r="C11" s="119" t="s">
        <v>361</v>
      </c>
      <c r="D11" s="121">
        <v>2601053</v>
      </c>
      <c r="E11" s="121">
        <v>2544187</v>
      </c>
      <c r="F11" s="121">
        <v>576076</v>
      </c>
      <c r="G11" s="121">
        <v>0</v>
      </c>
      <c r="H11" s="121">
        <v>657400</v>
      </c>
      <c r="I11" s="121">
        <v>199939</v>
      </c>
      <c r="J11" s="121">
        <v>1092566</v>
      </c>
      <c r="K11" s="121">
        <v>18206</v>
      </c>
      <c r="L11" s="121">
        <v>56866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2601053</v>
      </c>
      <c r="W11" s="121">
        <v>2544187</v>
      </c>
      <c r="X11" s="121">
        <v>576076</v>
      </c>
      <c r="Y11" s="121">
        <v>0</v>
      </c>
      <c r="Z11" s="121">
        <v>657400</v>
      </c>
      <c r="AA11" s="121">
        <v>199939</v>
      </c>
      <c r="AB11" s="121">
        <v>1092566</v>
      </c>
      <c r="AC11" s="121">
        <v>18206</v>
      </c>
      <c r="AD11" s="121">
        <v>56866</v>
      </c>
      <c r="AE11" s="121">
        <v>1418096</v>
      </c>
      <c r="AF11" s="121">
        <f t="shared" si="7"/>
        <v>1418096</v>
      </c>
      <c r="AG11" s="121">
        <v>0</v>
      </c>
      <c r="AH11" s="121">
        <v>1418096</v>
      </c>
      <c r="AI11" s="121">
        <v>0</v>
      </c>
      <c r="AJ11" s="121">
        <v>0</v>
      </c>
      <c r="AK11" s="121">
        <v>0</v>
      </c>
      <c r="AL11" s="122"/>
      <c r="AM11" s="121">
        <v>1032607</v>
      </c>
      <c r="AN11" s="121">
        <f t="shared" si="8"/>
        <v>127122</v>
      </c>
      <c r="AO11" s="121">
        <v>127122</v>
      </c>
      <c r="AP11" s="121">
        <v>0</v>
      </c>
      <c r="AQ11" s="121">
        <v>0</v>
      </c>
      <c r="AR11" s="121">
        <v>0</v>
      </c>
      <c r="AS11" s="121">
        <f t="shared" si="9"/>
        <v>451428</v>
      </c>
      <c r="AT11" s="121">
        <v>0</v>
      </c>
      <c r="AU11" s="121">
        <v>451428</v>
      </c>
      <c r="AV11" s="121">
        <v>0</v>
      </c>
      <c r="AW11" s="121">
        <v>0</v>
      </c>
      <c r="AX11" s="121">
        <f t="shared" si="10"/>
        <v>454057</v>
      </c>
      <c r="AY11" s="121">
        <v>0</v>
      </c>
      <c r="AZ11" s="121">
        <v>354828</v>
      </c>
      <c r="BA11" s="121">
        <v>99229</v>
      </c>
      <c r="BB11" s="121">
        <v>0</v>
      </c>
      <c r="BC11" s="122"/>
      <c r="BD11" s="121">
        <v>0</v>
      </c>
      <c r="BE11" s="121">
        <v>150350</v>
      </c>
      <c r="BF11" s="121">
        <v>2601053</v>
      </c>
      <c r="BG11" s="121">
        <f t="shared" si="11"/>
        <v>0</v>
      </c>
      <c r="BH11" s="121"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/>
      <c r="BO11" s="121">
        <v>0</v>
      </c>
      <c r="BP11" s="121">
        <f t="shared" si="12"/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 t="shared" si="13"/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 t="shared" si="14"/>
        <v>0</v>
      </c>
      <c r="CA11" s="121">
        <v>0</v>
      </c>
      <c r="CB11" s="121">
        <v>0</v>
      </c>
      <c r="CC11" s="121">
        <v>0</v>
      </c>
      <c r="CD11" s="121">
        <v>0</v>
      </c>
      <c r="CE11" s="122"/>
      <c r="CF11" s="121">
        <v>0</v>
      </c>
      <c r="CG11" s="121">
        <v>0</v>
      </c>
      <c r="CH11" s="121">
        <v>0</v>
      </c>
      <c r="CI11" s="121">
        <v>1418096</v>
      </c>
      <c r="CJ11" s="121">
        <f t="shared" si="5"/>
        <v>1418096</v>
      </c>
      <c r="CK11" s="121">
        <v>0</v>
      </c>
      <c r="CL11" s="121">
        <v>1418096</v>
      </c>
      <c r="CM11" s="121">
        <v>0</v>
      </c>
      <c r="CN11" s="121">
        <v>0</v>
      </c>
      <c r="CO11" s="121">
        <v>0</v>
      </c>
      <c r="CP11" s="122"/>
      <c r="CQ11" s="121">
        <v>1032607</v>
      </c>
      <c r="CR11" s="121">
        <f t="shared" si="6"/>
        <v>127122</v>
      </c>
      <c r="CS11" s="121">
        <v>127122</v>
      </c>
      <c r="CT11" s="121">
        <v>0</v>
      </c>
      <c r="CU11" s="121">
        <v>0</v>
      </c>
      <c r="CV11" s="121">
        <v>0</v>
      </c>
      <c r="CW11" s="121">
        <f t="shared" si="6"/>
        <v>451428</v>
      </c>
      <c r="CX11" s="121">
        <v>0</v>
      </c>
      <c r="CY11" s="121">
        <v>451428</v>
      </c>
      <c r="CZ11" s="121">
        <v>0</v>
      </c>
      <c r="DA11" s="121">
        <v>0</v>
      </c>
      <c r="DB11" s="121">
        <f t="shared" si="6"/>
        <v>454057</v>
      </c>
      <c r="DC11" s="121">
        <v>0</v>
      </c>
      <c r="DD11" s="121">
        <v>354828</v>
      </c>
      <c r="DE11" s="121">
        <v>99229</v>
      </c>
      <c r="DF11" s="121">
        <v>0</v>
      </c>
      <c r="DG11" s="122"/>
      <c r="DH11" s="121">
        <v>0</v>
      </c>
      <c r="DI11" s="121">
        <v>150350</v>
      </c>
      <c r="DJ11" s="121">
        <v>2601053</v>
      </c>
    </row>
    <row r="12" spans="1:114" s="136" customFormat="1" ht="13.5" customHeight="1" x14ac:dyDescent="0.15">
      <c r="A12" s="119" t="s">
        <v>25</v>
      </c>
      <c r="B12" s="120" t="s">
        <v>389</v>
      </c>
      <c r="C12" s="119" t="s">
        <v>390</v>
      </c>
      <c r="D12" s="121">
        <v>913887</v>
      </c>
      <c r="E12" s="121">
        <v>913887</v>
      </c>
      <c r="F12" s="121">
        <v>0</v>
      </c>
      <c r="G12" s="121">
        <v>0</v>
      </c>
      <c r="H12" s="121">
        <v>0</v>
      </c>
      <c r="I12" s="121">
        <v>184661</v>
      </c>
      <c r="J12" s="121">
        <v>624117</v>
      </c>
      <c r="K12" s="121">
        <v>105109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913887</v>
      </c>
      <c r="W12" s="121">
        <v>913887</v>
      </c>
      <c r="X12" s="121">
        <v>0</v>
      </c>
      <c r="Y12" s="121">
        <v>0</v>
      </c>
      <c r="Z12" s="121">
        <v>0</v>
      </c>
      <c r="AA12" s="121">
        <v>184661</v>
      </c>
      <c r="AB12" s="121">
        <v>624117</v>
      </c>
      <c r="AC12" s="121">
        <v>105109</v>
      </c>
      <c r="AD12" s="121">
        <v>0</v>
      </c>
      <c r="AE12" s="121">
        <v>2797</v>
      </c>
      <c r="AF12" s="121">
        <f t="shared" si="7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2797</v>
      </c>
      <c r="AL12" s="122"/>
      <c r="AM12" s="121">
        <v>844094</v>
      </c>
      <c r="AN12" s="121">
        <f t="shared" si="8"/>
        <v>18182</v>
      </c>
      <c r="AO12" s="121">
        <v>18182</v>
      </c>
      <c r="AP12" s="121">
        <v>0</v>
      </c>
      <c r="AQ12" s="121">
        <v>0</v>
      </c>
      <c r="AR12" s="121">
        <v>0</v>
      </c>
      <c r="AS12" s="121">
        <f t="shared" si="9"/>
        <v>53125</v>
      </c>
      <c r="AT12" s="121">
        <v>0</v>
      </c>
      <c r="AU12" s="121">
        <v>52981</v>
      </c>
      <c r="AV12" s="121">
        <v>144</v>
      </c>
      <c r="AW12" s="121">
        <v>0</v>
      </c>
      <c r="AX12" s="121">
        <f t="shared" si="10"/>
        <v>772787</v>
      </c>
      <c r="AY12" s="121">
        <v>0</v>
      </c>
      <c r="AZ12" s="121">
        <v>697299</v>
      </c>
      <c r="BA12" s="121">
        <v>75488</v>
      </c>
      <c r="BB12" s="121">
        <v>0</v>
      </c>
      <c r="BC12" s="122"/>
      <c r="BD12" s="121">
        <v>0</v>
      </c>
      <c r="BE12" s="121">
        <v>66996</v>
      </c>
      <c r="BF12" s="121">
        <v>913887</v>
      </c>
      <c r="BG12" s="121">
        <f t="shared" si="11"/>
        <v>0</v>
      </c>
      <c r="BH12" s="121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/>
      <c r="BO12" s="121">
        <v>0</v>
      </c>
      <c r="BP12" s="121">
        <f t="shared" si="12"/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 t="shared" si="13"/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 t="shared" si="14"/>
        <v>0</v>
      </c>
      <c r="CA12" s="121">
        <v>0</v>
      </c>
      <c r="CB12" s="121">
        <v>0</v>
      </c>
      <c r="CC12" s="121">
        <v>0</v>
      </c>
      <c r="CD12" s="121">
        <v>0</v>
      </c>
      <c r="CE12" s="122"/>
      <c r="CF12" s="121">
        <v>0</v>
      </c>
      <c r="CG12" s="121">
        <v>0</v>
      </c>
      <c r="CH12" s="121">
        <v>0</v>
      </c>
      <c r="CI12" s="121">
        <v>2797</v>
      </c>
      <c r="CJ12" s="121">
        <f t="shared" si="5"/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2797</v>
      </c>
      <c r="CP12" s="122"/>
      <c r="CQ12" s="121">
        <v>844094</v>
      </c>
      <c r="CR12" s="121">
        <f t="shared" si="6"/>
        <v>18182</v>
      </c>
      <c r="CS12" s="121">
        <v>18182</v>
      </c>
      <c r="CT12" s="121">
        <v>0</v>
      </c>
      <c r="CU12" s="121">
        <v>0</v>
      </c>
      <c r="CV12" s="121">
        <v>0</v>
      </c>
      <c r="CW12" s="121">
        <f t="shared" si="6"/>
        <v>53125</v>
      </c>
      <c r="CX12" s="121">
        <v>0</v>
      </c>
      <c r="CY12" s="121">
        <v>52981</v>
      </c>
      <c r="CZ12" s="121">
        <v>144</v>
      </c>
      <c r="DA12" s="121">
        <v>0</v>
      </c>
      <c r="DB12" s="121">
        <f t="shared" si="6"/>
        <v>772787</v>
      </c>
      <c r="DC12" s="121">
        <v>0</v>
      </c>
      <c r="DD12" s="121">
        <v>697299</v>
      </c>
      <c r="DE12" s="121">
        <v>75488</v>
      </c>
      <c r="DF12" s="121">
        <v>0</v>
      </c>
      <c r="DG12" s="122"/>
      <c r="DH12" s="121">
        <v>0</v>
      </c>
      <c r="DI12" s="121">
        <v>66996</v>
      </c>
      <c r="DJ12" s="121">
        <v>913887</v>
      </c>
    </row>
    <row r="13" spans="1:114" s="136" customFormat="1" ht="13.5" customHeight="1" x14ac:dyDescent="0.15">
      <c r="A13" s="119" t="s">
        <v>25</v>
      </c>
      <c r="B13" s="120" t="s">
        <v>379</v>
      </c>
      <c r="C13" s="119" t="s">
        <v>380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125859</v>
      </c>
      <c r="N13" s="121">
        <v>125669</v>
      </c>
      <c r="O13" s="121">
        <v>0</v>
      </c>
      <c r="P13" s="121">
        <v>0</v>
      </c>
      <c r="Q13" s="121">
        <v>0</v>
      </c>
      <c r="R13" s="121">
        <v>4257</v>
      </c>
      <c r="S13" s="121">
        <v>121412</v>
      </c>
      <c r="T13" s="121">
        <v>0</v>
      </c>
      <c r="U13" s="121">
        <v>190</v>
      </c>
      <c r="V13" s="121">
        <v>125859</v>
      </c>
      <c r="W13" s="121">
        <v>125669</v>
      </c>
      <c r="X13" s="121">
        <v>0</v>
      </c>
      <c r="Y13" s="121">
        <v>0</v>
      </c>
      <c r="Z13" s="121">
        <v>0</v>
      </c>
      <c r="AA13" s="121">
        <v>4257</v>
      </c>
      <c r="AB13" s="121">
        <v>121412</v>
      </c>
      <c r="AC13" s="121">
        <v>0</v>
      </c>
      <c r="AD13" s="121">
        <v>190</v>
      </c>
      <c r="AE13" s="121">
        <v>0</v>
      </c>
      <c r="AF13" s="121">
        <f t="shared" si="7"/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/>
      <c r="AM13" s="121">
        <v>0</v>
      </c>
      <c r="AN13" s="121">
        <f t="shared" si="8"/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 t="shared" si="9"/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 t="shared" si="10"/>
        <v>0</v>
      </c>
      <c r="AY13" s="121">
        <v>0</v>
      </c>
      <c r="AZ13" s="121">
        <v>0</v>
      </c>
      <c r="BA13" s="121">
        <v>0</v>
      </c>
      <c r="BB13" s="121">
        <v>0</v>
      </c>
      <c r="BC13" s="122"/>
      <c r="BD13" s="121">
        <v>0</v>
      </c>
      <c r="BE13" s="121">
        <v>0</v>
      </c>
      <c r="BF13" s="121">
        <v>0</v>
      </c>
      <c r="BG13" s="121">
        <f t="shared" si="11"/>
        <v>0</v>
      </c>
      <c r="BH13" s="121"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/>
      <c r="BO13" s="121">
        <v>125859</v>
      </c>
      <c r="BP13" s="121">
        <f t="shared" si="12"/>
        <v>7541</v>
      </c>
      <c r="BQ13" s="121">
        <v>0</v>
      </c>
      <c r="BR13" s="121">
        <v>0</v>
      </c>
      <c r="BS13" s="121">
        <v>7541</v>
      </c>
      <c r="BT13" s="121">
        <v>0</v>
      </c>
      <c r="BU13" s="121">
        <f t="shared" si="13"/>
        <v>69399</v>
      </c>
      <c r="BV13" s="121">
        <v>0</v>
      </c>
      <c r="BW13" s="121">
        <v>69399</v>
      </c>
      <c r="BX13" s="121">
        <v>0</v>
      </c>
      <c r="BY13" s="121">
        <v>0</v>
      </c>
      <c r="BZ13" s="121">
        <f t="shared" si="14"/>
        <v>48919</v>
      </c>
      <c r="CA13" s="121">
        <v>0</v>
      </c>
      <c r="CB13" s="121">
        <v>48919</v>
      </c>
      <c r="CC13" s="121">
        <v>0</v>
      </c>
      <c r="CD13" s="121">
        <v>0</v>
      </c>
      <c r="CE13" s="122"/>
      <c r="CF13" s="121">
        <v>0</v>
      </c>
      <c r="CG13" s="121">
        <v>0</v>
      </c>
      <c r="CH13" s="121">
        <v>125859</v>
      </c>
      <c r="CI13" s="121">
        <v>0</v>
      </c>
      <c r="CJ13" s="121">
        <f t="shared" si="5"/>
        <v>0</v>
      </c>
      <c r="CK13" s="121">
        <v>0</v>
      </c>
      <c r="CL13" s="121">
        <v>0</v>
      </c>
      <c r="CM13" s="121">
        <v>0</v>
      </c>
      <c r="CN13" s="121">
        <v>0</v>
      </c>
      <c r="CO13" s="121">
        <v>0</v>
      </c>
      <c r="CP13" s="122"/>
      <c r="CQ13" s="121">
        <v>125859</v>
      </c>
      <c r="CR13" s="121">
        <f t="shared" si="6"/>
        <v>7541</v>
      </c>
      <c r="CS13" s="121">
        <v>0</v>
      </c>
      <c r="CT13" s="121">
        <v>0</v>
      </c>
      <c r="CU13" s="121">
        <v>7541</v>
      </c>
      <c r="CV13" s="121">
        <v>0</v>
      </c>
      <c r="CW13" s="121">
        <f t="shared" si="6"/>
        <v>69399</v>
      </c>
      <c r="CX13" s="121">
        <v>0</v>
      </c>
      <c r="CY13" s="121">
        <v>69399</v>
      </c>
      <c r="CZ13" s="121">
        <v>0</v>
      </c>
      <c r="DA13" s="121">
        <v>0</v>
      </c>
      <c r="DB13" s="121">
        <f t="shared" si="6"/>
        <v>48919</v>
      </c>
      <c r="DC13" s="121">
        <v>0</v>
      </c>
      <c r="DD13" s="121">
        <v>48919</v>
      </c>
      <c r="DE13" s="121">
        <v>0</v>
      </c>
      <c r="DF13" s="121">
        <v>0</v>
      </c>
      <c r="DG13" s="122"/>
      <c r="DH13" s="121">
        <v>0</v>
      </c>
      <c r="DI13" s="121">
        <v>0</v>
      </c>
      <c r="DJ13" s="121">
        <v>125859</v>
      </c>
    </row>
    <row r="14" spans="1:114" s="136" customFormat="1" ht="13.5" customHeight="1" x14ac:dyDescent="0.15">
      <c r="A14" s="119" t="s">
        <v>25</v>
      </c>
      <c r="B14" s="120" t="s">
        <v>410</v>
      </c>
      <c r="C14" s="119" t="s">
        <v>411</v>
      </c>
      <c r="D14" s="121">
        <v>62739</v>
      </c>
      <c r="E14" s="121">
        <v>59699</v>
      </c>
      <c r="F14" s="121">
        <v>5211</v>
      </c>
      <c r="G14" s="121">
        <v>0</v>
      </c>
      <c r="H14" s="121">
        <v>0</v>
      </c>
      <c r="I14" s="121">
        <v>0</v>
      </c>
      <c r="J14" s="121">
        <v>54488</v>
      </c>
      <c r="K14" s="121">
        <v>0</v>
      </c>
      <c r="L14" s="121">
        <v>3040</v>
      </c>
      <c r="M14" s="121">
        <v>193947</v>
      </c>
      <c r="N14" s="121">
        <v>165596</v>
      </c>
      <c r="O14" s="121">
        <v>0</v>
      </c>
      <c r="P14" s="121">
        <v>0</v>
      </c>
      <c r="Q14" s="121">
        <v>0</v>
      </c>
      <c r="R14" s="121">
        <v>0</v>
      </c>
      <c r="S14" s="121">
        <v>165581</v>
      </c>
      <c r="T14" s="121">
        <v>15</v>
      </c>
      <c r="U14" s="121">
        <v>28351</v>
      </c>
      <c r="V14" s="121">
        <v>256686</v>
      </c>
      <c r="W14" s="121">
        <v>225295</v>
      </c>
      <c r="X14" s="121">
        <v>5211</v>
      </c>
      <c r="Y14" s="121">
        <v>0</v>
      </c>
      <c r="Z14" s="121">
        <v>0</v>
      </c>
      <c r="AA14" s="121">
        <v>0</v>
      </c>
      <c r="AB14" s="121">
        <v>220069</v>
      </c>
      <c r="AC14" s="121">
        <v>15</v>
      </c>
      <c r="AD14" s="121">
        <v>31391</v>
      </c>
      <c r="AE14" s="121">
        <v>0</v>
      </c>
      <c r="AF14" s="121">
        <f t="shared" si="7"/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/>
      <c r="AM14" s="121">
        <v>57781</v>
      </c>
      <c r="AN14" s="121">
        <f t="shared" si="8"/>
        <v>35880</v>
      </c>
      <c r="AO14" s="121">
        <v>35880</v>
      </c>
      <c r="AP14" s="121">
        <v>0</v>
      </c>
      <c r="AQ14" s="121">
        <v>0</v>
      </c>
      <c r="AR14" s="121">
        <v>0</v>
      </c>
      <c r="AS14" s="121">
        <f t="shared" si="9"/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 t="shared" si="10"/>
        <v>0</v>
      </c>
      <c r="AY14" s="121">
        <v>0</v>
      </c>
      <c r="AZ14" s="121">
        <v>0</v>
      </c>
      <c r="BA14" s="121">
        <v>0</v>
      </c>
      <c r="BB14" s="121">
        <v>0</v>
      </c>
      <c r="BC14" s="122"/>
      <c r="BD14" s="121">
        <v>21901</v>
      </c>
      <c r="BE14" s="121">
        <v>4958</v>
      </c>
      <c r="BF14" s="121">
        <v>62739</v>
      </c>
      <c r="BG14" s="121">
        <f t="shared" si="11"/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/>
      <c r="BO14" s="121">
        <v>163185</v>
      </c>
      <c r="BP14" s="121">
        <f t="shared" si="12"/>
        <v>43010</v>
      </c>
      <c r="BQ14" s="121">
        <v>8164</v>
      </c>
      <c r="BR14" s="121">
        <v>0</v>
      </c>
      <c r="BS14" s="121">
        <v>34846</v>
      </c>
      <c r="BT14" s="121">
        <v>0</v>
      </c>
      <c r="BU14" s="121">
        <f t="shared" si="13"/>
        <v>111404</v>
      </c>
      <c r="BV14" s="121">
        <v>0</v>
      </c>
      <c r="BW14" s="121">
        <v>110730</v>
      </c>
      <c r="BX14" s="121">
        <v>674</v>
      </c>
      <c r="BY14" s="121">
        <v>0</v>
      </c>
      <c r="BZ14" s="121">
        <f t="shared" si="14"/>
        <v>8771</v>
      </c>
      <c r="CA14" s="121">
        <v>0</v>
      </c>
      <c r="CB14" s="121">
        <v>7798</v>
      </c>
      <c r="CC14" s="121">
        <v>973</v>
      </c>
      <c r="CD14" s="121">
        <v>0</v>
      </c>
      <c r="CE14" s="122"/>
      <c r="CF14" s="121">
        <v>0</v>
      </c>
      <c r="CG14" s="121">
        <v>30762</v>
      </c>
      <c r="CH14" s="121">
        <v>193947</v>
      </c>
      <c r="CI14" s="121">
        <v>0</v>
      </c>
      <c r="CJ14" s="121">
        <f t="shared" si="5"/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2"/>
      <c r="CQ14" s="121">
        <v>220966</v>
      </c>
      <c r="CR14" s="121">
        <f t="shared" si="6"/>
        <v>78890</v>
      </c>
      <c r="CS14" s="121">
        <v>44044</v>
      </c>
      <c r="CT14" s="121">
        <v>0</v>
      </c>
      <c r="CU14" s="121">
        <v>34846</v>
      </c>
      <c r="CV14" s="121">
        <v>0</v>
      </c>
      <c r="CW14" s="121">
        <f t="shared" si="6"/>
        <v>111404</v>
      </c>
      <c r="CX14" s="121">
        <v>0</v>
      </c>
      <c r="CY14" s="121">
        <v>110730</v>
      </c>
      <c r="CZ14" s="121">
        <v>674</v>
      </c>
      <c r="DA14" s="121">
        <v>0</v>
      </c>
      <c r="DB14" s="121">
        <f t="shared" si="6"/>
        <v>8771</v>
      </c>
      <c r="DC14" s="121">
        <v>0</v>
      </c>
      <c r="DD14" s="121">
        <v>7798</v>
      </c>
      <c r="DE14" s="121">
        <v>973</v>
      </c>
      <c r="DF14" s="121">
        <v>0</v>
      </c>
      <c r="DG14" s="122"/>
      <c r="DH14" s="121">
        <v>21901</v>
      </c>
      <c r="DI14" s="121">
        <v>35720</v>
      </c>
      <c r="DJ14" s="121">
        <v>256686</v>
      </c>
    </row>
    <row r="15" spans="1:114" s="136" customFormat="1" ht="13.5" customHeight="1" x14ac:dyDescent="0.15">
      <c r="A15" s="119" t="s">
        <v>25</v>
      </c>
      <c r="B15" s="120" t="s">
        <v>339</v>
      </c>
      <c r="C15" s="119" t="s">
        <v>340</v>
      </c>
      <c r="D15" s="121">
        <v>1178504</v>
      </c>
      <c r="E15" s="121">
        <v>858273</v>
      </c>
      <c r="F15" s="121">
        <v>0</v>
      </c>
      <c r="G15" s="121">
        <v>0</v>
      </c>
      <c r="H15" s="121">
        <v>0</v>
      </c>
      <c r="I15" s="121">
        <v>362964</v>
      </c>
      <c r="J15" s="121">
        <v>495309</v>
      </c>
      <c r="K15" s="121">
        <v>0</v>
      </c>
      <c r="L15" s="121">
        <v>320231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1178504</v>
      </c>
      <c r="W15" s="121">
        <v>858273</v>
      </c>
      <c r="X15" s="121">
        <v>0</v>
      </c>
      <c r="Y15" s="121">
        <v>0</v>
      </c>
      <c r="Z15" s="121">
        <v>0</v>
      </c>
      <c r="AA15" s="121">
        <v>362964</v>
      </c>
      <c r="AB15" s="121">
        <v>495309</v>
      </c>
      <c r="AC15" s="121">
        <v>0</v>
      </c>
      <c r="AD15" s="121">
        <v>320231</v>
      </c>
      <c r="AE15" s="121">
        <v>0</v>
      </c>
      <c r="AF15" s="121">
        <f t="shared" si="7"/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/>
      <c r="AM15" s="121">
        <v>869315</v>
      </c>
      <c r="AN15" s="121">
        <f t="shared" si="8"/>
        <v>254727</v>
      </c>
      <c r="AO15" s="121">
        <v>70491</v>
      </c>
      <c r="AP15" s="121">
        <v>0</v>
      </c>
      <c r="AQ15" s="121">
        <v>184236</v>
      </c>
      <c r="AR15" s="121">
        <v>0</v>
      </c>
      <c r="AS15" s="121">
        <f t="shared" si="9"/>
        <v>452959</v>
      </c>
      <c r="AT15" s="121">
        <v>0</v>
      </c>
      <c r="AU15" s="121">
        <v>432230</v>
      </c>
      <c r="AV15" s="121">
        <v>20729</v>
      </c>
      <c r="AW15" s="121">
        <v>0</v>
      </c>
      <c r="AX15" s="121">
        <f t="shared" si="10"/>
        <v>161629</v>
      </c>
      <c r="AY15" s="121">
        <v>0</v>
      </c>
      <c r="AZ15" s="121">
        <v>29290</v>
      </c>
      <c r="BA15" s="121">
        <v>132339</v>
      </c>
      <c r="BB15" s="121">
        <v>0</v>
      </c>
      <c r="BC15" s="122"/>
      <c r="BD15" s="121">
        <v>0</v>
      </c>
      <c r="BE15" s="121">
        <v>309189</v>
      </c>
      <c r="BF15" s="121">
        <v>1178504</v>
      </c>
      <c r="BG15" s="121">
        <f t="shared" si="11"/>
        <v>0</v>
      </c>
      <c r="BH15" s="121"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/>
      <c r="BO15" s="121">
        <v>0</v>
      </c>
      <c r="BP15" s="121">
        <f t="shared" si="12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13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14"/>
        <v>0</v>
      </c>
      <c r="CA15" s="121">
        <v>0</v>
      </c>
      <c r="CB15" s="121">
        <v>0</v>
      </c>
      <c r="CC15" s="121">
        <v>0</v>
      </c>
      <c r="CD15" s="121">
        <v>0</v>
      </c>
      <c r="CE15" s="122"/>
      <c r="CF15" s="121">
        <v>0</v>
      </c>
      <c r="CG15" s="121">
        <v>0</v>
      </c>
      <c r="CH15" s="121">
        <v>0</v>
      </c>
      <c r="CI15" s="121">
        <v>0</v>
      </c>
      <c r="CJ15" s="121">
        <f t="shared" si="5"/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2"/>
      <c r="CQ15" s="121">
        <v>869315</v>
      </c>
      <c r="CR15" s="121">
        <f t="shared" si="6"/>
        <v>254727</v>
      </c>
      <c r="CS15" s="121">
        <v>70491</v>
      </c>
      <c r="CT15" s="121">
        <v>0</v>
      </c>
      <c r="CU15" s="121">
        <v>184236</v>
      </c>
      <c r="CV15" s="121">
        <v>0</v>
      </c>
      <c r="CW15" s="121">
        <f t="shared" si="6"/>
        <v>452959</v>
      </c>
      <c r="CX15" s="121">
        <v>0</v>
      </c>
      <c r="CY15" s="121">
        <v>432230</v>
      </c>
      <c r="CZ15" s="121">
        <v>20729</v>
      </c>
      <c r="DA15" s="121">
        <v>0</v>
      </c>
      <c r="DB15" s="121">
        <f t="shared" si="6"/>
        <v>161629</v>
      </c>
      <c r="DC15" s="121">
        <v>0</v>
      </c>
      <c r="DD15" s="121">
        <v>29290</v>
      </c>
      <c r="DE15" s="121">
        <v>132339</v>
      </c>
      <c r="DF15" s="121">
        <v>0</v>
      </c>
      <c r="DG15" s="122"/>
      <c r="DH15" s="121">
        <v>0</v>
      </c>
      <c r="DI15" s="121">
        <v>309189</v>
      </c>
      <c r="DJ15" s="121">
        <v>1178504</v>
      </c>
    </row>
    <row r="16" spans="1:114" s="136" customFormat="1" ht="13.5" customHeight="1" x14ac:dyDescent="0.15">
      <c r="A16" s="119" t="s">
        <v>25</v>
      </c>
      <c r="B16" s="120" t="s">
        <v>355</v>
      </c>
      <c r="C16" s="119" t="s">
        <v>356</v>
      </c>
      <c r="D16" s="121">
        <v>2118984</v>
      </c>
      <c r="E16" s="121">
        <v>1996562</v>
      </c>
      <c r="F16" s="121">
        <v>0</v>
      </c>
      <c r="G16" s="121">
        <v>0</v>
      </c>
      <c r="H16" s="121">
        <v>0</v>
      </c>
      <c r="I16" s="121">
        <v>280633</v>
      </c>
      <c r="J16" s="121">
        <v>1491280</v>
      </c>
      <c r="K16" s="121">
        <v>224649</v>
      </c>
      <c r="L16" s="121">
        <v>122422</v>
      </c>
      <c r="M16" s="121">
        <v>570864</v>
      </c>
      <c r="N16" s="121">
        <v>570864</v>
      </c>
      <c r="O16" s="121">
        <v>0</v>
      </c>
      <c r="P16" s="121">
        <v>0</v>
      </c>
      <c r="Q16" s="121">
        <v>0</v>
      </c>
      <c r="R16" s="121">
        <v>0</v>
      </c>
      <c r="S16" s="121">
        <v>570864</v>
      </c>
      <c r="T16" s="121">
        <v>0</v>
      </c>
      <c r="U16" s="121">
        <v>0</v>
      </c>
      <c r="V16" s="121">
        <v>2689848</v>
      </c>
      <c r="W16" s="121">
        <v>2567426</v>
      </c>
      <c r="X16" s="121">
        <v>0</v>
      </c>
      <c r="Y16" s="121">
        <v>0</v>
      </c>
      <c r="Z16" s="121">
        <v>0</v>
      </c>
      <c r="AA16" s="121">
        <v>280633</v>
      </c>
      <c r="AB16" s="121">
        <v>2062144</v>
      </c>
      <c r="AC16" s="121">
        <v>224649</v>
      </c>
      <c r="AD16" s="121">
        <v>122422</v>
      </c>
      <c r="AE16" s="121">
        <v>619263</v>
      </c>
      <c r="AF16" s="121">
        <f t="shared" si="7"/>
        <v>619263</v>
      </c>
      <c r="AG16" s="121">
        <v>0</v>
      </c>
      <c r="AH16" s="121">
        <v>618922</v>
      </c>
      <c r="AI16" s="121">
        <v>341</v>
      </c>
      <c r="AJ16" s="121">
        <v>0</v>
      </c>
      <c r="AK16" s="121">
        <v>0</v>
      </c>
      <c r="AL16" s="122"/>
      <c r="AM16" s="121">
        <v>1396764</v>
      </c>
      <c r="AN16" s="121">
        <f t="shared" si="8"/>
        <v>176173</v>
      </c>
      <c r="AO16" s="121">
        <v>176173</v>
      </c>
      <c r="AP16" s="121">
        <v>0</v>
      </c>
      <c r="AQ16" s="121">
        <v>0</v>
      </c>
      <c r="AR16" s="121">
        <v>0</v>
      </c>
      <c r="AS16" s="121">
        <f t="shared" si="9"/>
        <v>239007</v>
      </c>
      <c r="AT16" s="121">
        <v>0</v>
      </c>
      <c r="AU16" s="121">
        <v>231239</v>
      </c>
      <c r="AV16" s="121">
        <v>7768</v>
      </c>
      <c r="AW16" s="121">
        <v>0</v>
      </c>
      <c r="AX16" s="121">
        <f t="shared" si="10"/>
        <v>981584</v>
      </c>
      <c r="AY16" s="121">
        <v>0</v>
      </c>
      <c r="AZ16" s="121">
        <v>716293</v>
      </c>
      <c r="BA16" s="121">
        <v>265291</v>
      </c>
      <c r="BB16" s="121">
        <v>0</v>
      </c>
      <c r="BC16" s="122"/>
      <c r="BD16" s="121">
        <v>0</v>
      </c>
      <c r="BE16" s="121">
        <v>102957</v>
      </c>
      <c r="BF16" s="121">
        <v>2118984</v>
      </c>
      <c r="BG16" s="121">
        <f t="shared" si="11"/>
        <v>149670</v>
      </c>
      <c r="BH16" s="121">
        <v>149670</v>
      </c>
      <c r="BI16" s="121">
        <v>0</v>
      </c>
      <c r="BJ16" s="121">
        <v>149670</v>
      </c>
      <c r="BK16" s="121">
        <v>0</v>
      </c>
      <c r="BL16" s="121">
        <v>0</v>
      </c>
      <c r="BM16" s="121">
        <v>0</v>
      </c>
      <c r="BN16" s="122"/>
      <c r="BO16" s="121">
        <v>373642</v>
      </c>
      <c r="BP16" s="121">
        <f t="shared" si="12"/>
        <v>101484</v>
      </c>
      <c r="BQ16" s="121">
        <v>101484</v>
      </c>
      <c r="BR16" s="121">
        <v>0</v>
      </c>
      <c r="BS16" s="121">
        <v>0</v>
      </c>
      <c r="BT16" s="121">
        <v>0</v>
      </c>
      <c r="BU16" s="121">
        <f t="shared" si="13"/>
        <v>209224</v>
      </c>
      <c r="BV16" s="121">
        <v>0</v>
      </c>
      <c r="BW16" s="121">
        <v>209224</v>
      </c>
      <c r="BX16" s="121">
        <v>0</v>
      </c>
      <c r="BY16" s="121">
        <v>0</v>
      </c>
      <c r="BZ16" s="121">
        <f t="shared" si="14"/>
        <v>62934</v>
      </c>
      <c r="CA16" s="121">
        <v>0</v>
      </c>
      <c r="CB16" s="121">
        <v>29100</v>
      </c>
      <c r="CC16" s="121">
        <v>33834</v>
      </c>
      <c r="CD16" s="121">
        <v>0</v>
      </c>
      <c r="CE16" s="122"/>
      <c r="CF16" s="121">
        <v>0</v>
      </c>
      <c r="CG16" s="121">
        <v>47552</v>
      </c>
      <c r="CH16" s="121">
        <v>570864</v>
      </c>
      <c r="CI16" s="121">
        <v>768933</v>
      </c>
      <c r="CJ16" s="121">
        <f t="shared" si="5"/>
        <v>768933</v>
      </c>
      <c r="CK16" s="121">
        <v>0</v>
      </c>
      <c r="CL16" s="121">
        <v>768592</v>
      </c>
      <c r="CM16" s="121">
        <v>341</v>
      </c>
      <c r="CN16" s="121">
        <v>0</v>
      </c>
      <c r="CO16" s="121">
        <v>0</v>
      </c>
      <c r="CP16" s="122"/>
      <c r="CQ16" s="121">
        <v>1770406</v>
      </c>
      <c r="CR16" s="121">
        <f t="shared" si="6"/>
        <v>277657</v>
      </c>
      <c r="CS16" s="121">
        <v>277657</v>
      </c>
      <c r="CT16" s="121">
        <v>0</v>
      </c>
      <c r="CU16" s="121">
        <v>0</v>
      </c>
      <c r="CV16" s="121">
        <v>0</v>
      </c>
      <c r="CW16" s="121">
        <f t="shared" si="6"/>
        <v>448231</v>
      </c>
      <c r="CX16" s="121">
        <v>0</v>
      </c>
      <c r="CY16" s="121">
        <v>440463</v>
      </c>
      <c r="CZ16" s="121">
        <v>7768</v>
      </c>
      <c r="DA16" s="121">
        <v>0</v>
      </c>
      <c r="DB16" s="121">
        <f t="shared" si="6"/>
        <v>1044518</v>
      </c>
      <c r="DC16" s="121">
        <v>0</v>
      </c>
      <c r="DD16" s="121">
        <v>745393</v>
      </c>
      <c r="DE16" s="121">
        <v>299125</v>
      </c>
      <c r="DF16" s="121">
        <v>0</v>
      </c>
      <c r="DG16" s="122"/>
      <c r="DH16" s="121">
        <v>0</v>
      </c>
      <c r="DI16" s="121">
        <v>150509</v>
      </c>
      <c r="DJ16" s="121">
        <v>2689848</v>
      </c>
    </row>
    <row r="17" spans="1:114" s="136" customFormat="1" ht="13.5" customHeight="1" x14ac:dyDescent="0.15">
      <c r="A17" s="119" t="s">
        <v>25</v>
      </c>
      <c r="B17" s="120" t="s">
        <v>399</v>
      </c>
      <c r="C17" s="119" t="s">
        <v>400</v>
      </c>
      <c r="D17" s="121">
        <v>1609251</v>
      </c>
      <c r="E17" s="121">
        <v>1476101</v>
      </c>
      <c r="F17" s="121">
        <v>67010</v>
      </c>
      <c r="G17" s="121">
        <v>0</v>
      </c>
      <c r="H17" s="121">
        <v>77600</v>
      </c>
      <c r="I17" s="121">
        <v>257344</v>
      </c>
      <c r="J17" s="121">
        <v>1074133</v>
      </c>
      <c r="K17" s="121">
        <v>14</v>
      </c>
      <c r="L17" s="121">
        <v>133150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1609251</v>
      </c>
      <c r="W17" s="121">
        <v>1476101</v>
      </c>
      <c r="X17" s="121">
        <v>67010</v>
      </c>
      <c r="Y17" s="121">
        <v>0</v>
      </c>
      <c r="Z17" s="121">
        <v>77600</v>
      </c>
      <c r="AA17" s="121">
        <v>257344</v>
      </c>
      <c r="AB17" s="121">
        <v>1074133</v>
      </c>
      <c r="AC17" s="121">
        <v>14</v>
      </c>
      <c r="AD17" s="121">
        <v>133150</v>
      </c>
      <c r="AE17" s="121">
        <v>176781</v>
      </c>
      <c r="AF17" s="121">
        <f t="shared" si="7"/>
        <v>160600</v>
      </c>
      <c r="AG17" s="121">
        <v>0</v>
      </c>
      <c r="AH17" s="121">
        <v>160600</v>
      </c>
      <c r="AI17" s="121">
        <v>0</v>
      </c>
      <c r="AJ17" s="121">
        <v>0</v>
      </c>
      <c r="AK17" s="121">
        <v>16181</v>
      </c>
      <c r="AL17" s="122"/>
      <c r="AM17" s="121">
        <v>1075537</v>
      </c>
      <c r="AN17" s="121">
        <f t="shared" si="8"/>
        <v>365896</v>
      </c>
      <c r="AO17" s="121">
        <v>359069</v>
      </c>
      <c r="AP17" s="121">
        <v>0</v>
      </c>
      <c r="AQ17" s="121">
        <v>6827</v>
      </c>
      <c r="AR17" s="121">
        <v>0</v>
      </c>
      <c r="AS17" s="121">
        <f t="shared" si="9"/>
        <v>311876</v>
      </c>
      <c r="AT17" s="121">
        <v>1303</v>
      </c>
      <c r="AU17" s="121">
        <v>296646</v>
      </c>
      <c r="AV17" s="121">
        <v>13927</v>
      </c>
      <c r="AW17" s="121">
        <v>0</v>
      </c>
      <c r="AX17" s="121">
        <f t="shared" si="10"/>
        <v>397765</v>
      </c>
      <c r="AY17" s="121">
        <v>18284</v>
      </c>
      <c r="AZ17" s="121">
        <v>286644</v>
      </c>
      <c r="BA17" s="121">
        <v>49617</v>
      </c>
      <c r="BB17" s="121">
        <v>43220</v>
      </c>
      <c r="BC17" s="122"/>
      <c r="BD17" s="121">
        <v>0</v>
      </c>
      <c r="BE17" s="121">
        <v>356933</v>
      </c>
      <c r="BF17" s="121">
        <v>1609251</v>
      </c>
      <c r="BG17" s="121">
        <f t="shared" si="11"/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/>
      <c r="BO17" s="121">
        <v>0</v>
      </c>
      <c r="BP17" s="121">
        <f t="shared" si="12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3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4"/>
        <v>0</v>
      </c>
      <c r="CA17" s="121">
        <v>0</v>
      </c>
      <c r="CB17" s="121">
        <v>0</v>
      </c>
      <c r="CC17" s="121">
        <v>0</v>
      </c>
      <c r="CD17" s="121">
        <v>0</v>
      </c>
      <c r="CE17" s="122"/>
      <c r="CF17" s="121">
        <v>0</v>
      </c>
      <c r="CG17" s="121">
        <v>0</v>
      </c>
      <c r="CH17" s="121">
        <v>0</v>
      </c>
      <c r="CI17" s="121">
        <v>176781</v>
      </c>
      <c r="CJ17" s="121">
        <f t="shared" si="5"/>
        <v>160600</v>
      </c>
      <c r="CK17" s="121">
        <v>0</v>
      </c>
      <c r="CL17" s="121">
        <v>160600</v>
      </c>
      <c r="CM17" s="121">
        <v>0</v>
      </c>
      <c r="CN17" s="121">
        <v>0</v>
      </c>
      <c r="CO17" s="121">
        <v>16181</v>
      </c>
      <c r="CP17" s="122"/>
      <c r="CQ17" s="121">
        <v>1075537</v>
      </c>
      <c r="CR17" s="121">
        <f t="shared" si="6"/>
        <v>365896</v>
      </c>
      <c r="CS17" s="121">
        <v>359069</v>
      </c>
      <c r="CT17" s="121">
        <v>0</v>
      </c>
      <c r="CU17" s="121">
        <v>6827</v>
      </c>
      <c r="CV17" s="121">
        <v>0</v>
      </c>
      <c r="CW17" s="121">
        <f t="shared" si="6"/>
        <v>311876</v>
      </c>
      <c r="CX17" s="121">
        <v>1303</v>
      </c>
      <c r="CY17" s="121">
        <v>296646</v>
      </c>
      <c r="CZ17" s="121">
        <v>13927</v>
      </c>
      <c r="DA17" s="121">
        <v>0</v>
      </c>
      <c r="DB17" s="121">
        <f t="shared" si="6"/>
        <v>397765</v>
      </c>
      <c r="DC17" s="121">
        <v>18284</v>
      </c>
      <c r="DD17" s="121">
        <v>286644</v>
      </c>
      <c r="DE17" s="121">
        <v>49617</v>
      </c>
      <c r="DF17" s="121">
        <v>43220</v>
      </c>
      <c r="DG17" s="122"/>
      <c r="DH17" s="121">
        <v>0</v>
      </c>
      <c r="DI17" s="121">
        <v>356933</v>
      </c>
      <c r="DJ17" s="121">
        <v>1609251</v>
      </c>
    </row>
    <row r="18" spans="1:114" s="136" customFormat="1" ht="13.5" customHeight="1" x14ac:dyDescent="0.15">
      <c r="A18" s="119" t="s">
        <v>25</v>
      </c>
      <c r="B18" s="120" t="s">
        <v>502</v>
      </c>
      <c r="C18" s="119" t="s">
        <v>503</v>
      </c>
      <c r="D18" s="121">
        <v>735838</v>
      </c>
      <c r="E18" s="121">
        <v>735838</v>
      </c>
      <c r="F18" s="121">
        <v>0</v>
      </c>
      <c r="G18" s="121">
        <v>0</v>
      </c>
      <c r="H18" s="121">
        <v>0</v>
      </c>
      <c r="I18" s="121">
        <v>83338</v>
      </c>
      <c r="J18" s="121">
        <v>637762</v>
      </c>
      <c r="K18" s="121">
        <v>14738</v>
      </c>
      <c r="L18" s="121">
        <v>0</v>
      </c>
      <c r="M18" s="121">
        <v>131075</v>
      </c>
      <c r="N18" s="121">
        <v>131075</v>
      </c>
      <c r="O18" s="121">
        <v>0</v>
      </c>
      <c r="P18" s="121">
        <v>0</v>
      </c>
      <c r="Q18" s="121">
        <v>0</v>
      </c>
      <c r="R18" s="121">
        <v>0</v>
      </c>
      <c r="S18" s="121">
        <v>130232</v>
      </c>
      <c r="T18" s="121">
        <v>843</v>
      </c>
      <c r="U18" s="121">
        <v>0</v>
      </c>
      <c r="V18" s="121">
        <v>866913</v>
      </c>
      <c r="W18" s="121">
        <v>866913</v>
      </c>
      <c r="X18" s="121">
        <v>0</v>
      </c>
      <c r="Y18" s="121">
        <v>0</v>
      </c>
      <c r="Z18" s="121">
        <v>0</v>
      </c>
      <c r="AA18" s="121">
        <v>83338</v>
      </c>
      <c r="AB18" s="121">
        <v>767994</v>
      </c>
      <c r="AC18" s="121">
        <v>15581</v>
      </c>
      <c r="AD18" s="121">
        <v>0</v>
      </c>
      <c r="AE18" s="121">
        <v>0</v>
      </c>
      <c r="AF18" s="121">
        <f t="shared" si="7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/>
      <c r="AM18" s="121">
        <v>735838</v>
      </c>
      <c r="AN18" s="121">
        <f t="shared" si="8"/>
        <v>79416</v>
      </c>
      <c r="AO18" s="121">
        <v>34001</v>
      </c>
      <c r="AP18" s="121">
        <v>0</v>
      </c>
      <c r="AQ18" s="121">
        <v>37564</v>
      </c>
      <c r="AR18" s="121">
        <v>7851</v>
      </c>
      <c r="AS18" s="121">
        <f t="shared" si="9"/>
        <v>239900</v>
      </c>
      <c r="AT18" s="121">
        <v>0</v>
      </c>
      <c r="AU18" s="121">
        <v>229207</v>
      </c>
      <c r="AV18" s="121">
        <v>10693</v>
      </c>
      <c r="AW18" s="121">
        <v>0</v>
      </c>
      <c r="AX18" s="121">
        <f t="shared" si="10"/>
        <v>416522</v>
      </c>
      <c r="AY18" s="121">
        <v>245138</v>
      </c>
      <c r="AZ18" s="121">
        <v>121334</v>
      </c>
      <c r="BA18" s="121">
        <v>50050</v>
      </c>
      <c r="BB18" s="121">
        <v>0</v>
      </c>
      <c r="BC18" s="122"/>
      <c r="BD18" s="121">
        <v>0</v>
      </c>
      <c r="BE18" s="121">
        <v>0</v>
      </c>
      <c r="BF18" s="121">
        <v>735838</v>
      </c>
      <c r="BG18" s="121">
        <f t="shared" si="11"/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/>
      <c r="BO18" s="121">
        <v>131075</v>
      </c>
      <c r="BP18" s="121">
        <f t="shared" si="12"/>
        <v>9620</v>
      </c>
      <c r="BQ18" s="121">
        <v>8670</v>
      </c>
      <c r="BR18" s="121">
        <v>0</v>
      </c>
      <c r="BS18" s="121">
        <v>950</v>
      </c>
      <c r="BT18" s="121">
        <v>0</v>
      </c>
      <c r="BU18" s="121">
        <f t="shared" si="13"/>
        <v>84072</v>
      </c>
      <c r="BV18" s="121">
        <v>0</v>
      </c>
      <c r="BW18" s="121">
        <v>84072</v>
      </c>
      <c r="BX18" s="121">
        <v>0</v>
      </c>
      <c r="BY18" s="121">
        <v>0</v>
      </c>
      <c r="BZ18" s="121">
        <f t="shared" si="14"/>
        <v>37383</v>
      </c>
      <c r="CA18" s="121">
        <v>0</v>
      </c>
      <c r="CB18" s="121">
        <v>37383</v>
      </c>
      <c r="CC18" s="121">
        <v>0</v>
      </c>
      <c r="CD18" s="121">
        <v>0</v>
      </c>
      <c r="CE18" s="122"/>
      <c r="CF18" s="121">
        <v>0</v>
      </c>
      <c r="CG18" s="121">
        <v>0</v>
      </c>
      <c r="CH18" s="121">
        <v>131075</v>
      </c>
      <c r="CI18" s="121">
        <v>0</v>
      </c>
      <c r="CJ18" s="121">
        <f t="shared" si="5"/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2"/>
      <c r="CQ18" s="121">
        <v>866913</v>
      </c>
      <c r="CR18" s="121">
        <f t="shared" si="6"/>
        <v>89036</v>
      </c>
      <c r="CS18" s="121">
        <v>42671</v>
      </c>
      <c r="CT18" s="121">
        <v>0</v>
      </c>
      <c r="CU18" s="121">
        <v>38514</v>
      </c>
      <c r="CV18" s="121">
        <v>7851</v>
      </c>
      <c r="CW18" s="121">
        <f t="shared" si="6"/>
        <v>323972</v>
      </c>
      <c r="CX18" s="121">
        <v>0</v>
      </c>
      <c r="CY18" s="121">
        <v>313279</v>
      </c>
      <c r="CZ18" s="121">
        <v>10693</v>
      </c>
      <c r="DA18" s="121">
        <v>0</v>
      </c>
      <c r="DB18" s="121">
        <f t="shared" si="6"/>
        <v>453905</v>
      </c>
      <c r="DC18" s="121">
        <v>245138</v>
      </c>
      <c r="DD18" s="121">
        <v>158717</v>
      </c>
      <c r="DE18" s="121">
        <v>50050</v>
      </c>
      <c r="DF18" s="121">
        <v>0</v>
      </c>
      <c r="DG18" s="122"/>
      <c r="DH18" s="121">
        <v>0</v>
      </c>
      <c r="DI18" s="121">
        <v>0</v>
      </c>
      <c r="DJ18" s="121">
        <v>866913</v>
      </c>
    </row>
    <row r="19" spans="1:114" s="136" customFormat="1" ht="13.5" customHeight="1" x14ac:dyDescent="0.15">
      <c r="A19" s="119" t="s">
        <v>25</v>
      </c>
      <c r="B19" s="120" t="s">
        <v>426</v>
      </c>
      <c r="C19" s="119" t="s">
        <v>427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271619</v>
      </c>
      <c r="N19" s="121">
        <v>271619</v>
      </c>
      <c r="O19" s="121">
        <v>0</v>
      </c>
      <c r="P19" s="121">
        <v>0</v>
      </c>
      <c r="Q19" s="121">
        <v>0</v>
      </c>
      <c r="R19" s="121">
        <v>5040</v>
      </c>
      <c r="S19" s="121">
        <v>233889</v>
      </c>
      <c r="T19" s="121">
        <v>32690</v>
      </c>
      <c r="U19" s="121">
        <v>0</v>
      </c>
      <c r="V19" s="121">
        <v>271619</v>
      </c>
      <c r="W19" s="121">
        <v>271619</v>
      </c>
      <c r="X19" s="121">
        <v>0</v>
      </c>
      <c r="Y19" s="121">
        <v>0</v>
      </c>
      <c r="Z19" s="121">
        <v>0</v>
      </c>
      <c r="AA19" s="121">
        <v>5040</v>
      </c>
      <c r="AB19" s="121">
        <v>233889</v>
      </c>
      <c r="AC19" s="121">
        <v>32690</v>
      </c>
      <c r="AD19" s="121">
        <v>0</v>
      </c>
      <c r="AE19" s="121">
        <v>0</v>
      </c>
      <c r="AF19" s="121">
        <f t="shared" si="7"/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/>
      <c r="AM19" s="121">
        <v>0</v>
      </c>
      <c r="AN19" s="121">
        <f t="shared" si="8"/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 t="shared" si="9"/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 t="shared" si="10"/>
        <v>0</v>
      </c>
      <c r="AY19" s="121">
        <v>0</v>
      </c>
      <c r="AZ19" s="121">
        <v>0</v>
      </c>
      <c r="BA19" s="121">
        <v>0</v>
      </c>
      <c r="BB19" s="121">
        <v>0</v>
      </c>
      <c r="BC19" s="122"/>
      <c r="BD19" s="121">
        <v>0</v>
      </c>
      <c r="BE19" s="121">
        <v>0</v>
      </c>
      <c r="BF19" s="121">
        <v>0</v>
      </c>
      <c r="BG19" s="121">
        <f t="shared" si="11"/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/>
      <c r="BO19" s="121">
        <v>232079</v>
      </c>
      <c r="BP19" s="121">
        <f t="shared" si="12"/>
        <v>74836</v>
      </c>
      <c r="BQ19" s="121">
        <v>41468</v>
      </c>
      <c r="BR19" s="121">
        <v>0</v>
      </c>
      <c r="BS19" s="121">
        <v>33368</v>
      </c>
      <c r="BT19" s="121">
        <v>0</v>
      </c>
      <c r="BU19" s="121">
        <f t="shared" si="13"/>
        <v>95275</v>
      </c>
      <c r="BV19" s="121">
        <v>0</v>
      </c>
      <c r="BW19" s="121">
        <v>95275</v>
      </c>
      <c r="BX19" s="121">
        <v>0</v>
      </c>
      <c r="BY19" s="121">
        <v>0</v>
      </c>
      <c r="BZ19" s="121">
        <f t="shared" si="14"/>
        <v>61968</v>
      </c>
      <c r="CA19" s="121">
        <v>0</v>
      </c>
      <c r="CB19" s="121">
        <v>46127</v>
      </c>
      <c r="CC19" s="121">
        <v>6128</v>
      </c>
      <c r="CD19" s="121">
        <v>9713</v>
      </c>
      <c r="CE19" s="122"/>
      <c r="CF19" s="121">
        <v>0</v>
      </c>
      <c r="CG19" s="121">
        <v>39540</v>
      </c>
      <c r="CH19" s="121">
        <v>271619</v>
      </c>
      <c r="CI19" s="121">
        <v>0</v>
      </c>
      <c r="CJ19" s="121">
        <f t="shared" si="5"/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2"/>
      <c r="CQ19" s="121">
        <v>232079</v>
      </c>
      <c r="CR19" s="121">
        <f t="shared" si="6"/>
        <v>74836</v>
      </c>
      <c r="CS19" s="121">
        <v>41468</v>
      </c>
      <c r="CT19" s="121">
        <v>0</v>
      </c>
      <c r="CU19" s="121">
        <v>33368</v>
      </c>
      <c r="CV19" s="121">
        <v>0</v>
      </c>
      <c r="CW19" s="121">
        <f t="shared" si="6"/>
        <v>95275</v>
      </c>
      <c r="CX19" s="121">
        <v>0</v>
      </c>
      <c r="CY19" s="121">
        <v>95275</v>
      </c>
      <c r="CZ19" s="121">
        <v>0</v>
      </c>
      <c r="DA19" s="121">
        <v>0</v>
      </c>
      <c r="DB19" s="121">
        <f t="shared" si="6"/>
        <v>61968</v>
      </c>
      <c r="DC19" s="121">
        <v>0</v>
      </c>
      <c r="DD19" s="121">
        <v>46127</v>
      </c>
      <c r="DE19" s="121">
        <v>6128</v>
      </c>
      <c r="DF19" s="121">
        <v>9713</v>
      </c>
      <c r="DG19" s="122"/>
      <c r="DH19" s="121">
        <v>0</v>
      </c>
      <c r="DI19" s="121">
        <v>39540</v>
      </c>
      <c r="DJ19" s="121">
        <v>271619</v>
      </c>
    </row>
    <row r="20" spans="1:114" s="136" customFormat="1" ht="13.5" customHeight="1" x14ac:dyDescent="0.15">
      <c r="A20" s="119" t="s">
        <v>25</v>
      </c>
      <c r="B20" s="120" t="s">
        <v>365</v>
      </c>
      <c r="C20" s="119" t="s">
        <v>366</v>
      </c>
      <c r="D20" s="121">
        <v>1679449</v>
      </c>
      <c r="E20" s="121">
        <v>1679449</v>
      </c>
      <c r="F20" s="121">
        <v>0</v>
      </c>
      <c r="G20" s="121">
        <v>0</v>
      </c>
      <c r="H20" s="121">
        <v>0</v>
      </c>
      <c r="I20" s="121">
        <v>227770</v>
      </c>
      <c r="J20" s="121">
        <v>1073958</v>
      </c>
      <c r="K20" s="121">
        <v>377721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1679449</v>
      </c>
      <c r="W20" s="121">
        <v>1679449</v>
      </c>
      <c r="X20" s="121">
        <v>0</v>
      </c>
      <c r="Y20" s="121">
        <v>0</v>
      </c>
      <c r="Z20" s="121">
        <v>0</v>
      </c>
      <c r="AA20" s="121">
        <v>227770</v>
      </c>
      <c r="AB20" s="121">
        <v>1073958</v>
      </c>
      <c r="AC20" s="121">
        <v>377721</v>
      </c>
      <c r="AD20" s="121">
        <v>0</v>
      </c>
      <c r="AE20" s="121">
        <v>0</v>
      </c>
      <c r="AF20" s="121">
        <f t="shared" si="7"/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/>
      <c r="AM20" s="121">
        <v>1669098</v>
      </c>
      <c r="AN20" s="121">
        <f t="shared" si="8"/>
        <v>108867</v>
      </c>
      <c r="AO20" s="121">
        <v>108867</v>
      </c>
      <c r="AP20" s="121">
        <v>0</v>
      </c>
      <c r="AQ20" s="121">
        <v>0</v>
      </c>
      <c r="AR20" s="121">
        <v>0</v>
      </c>
      <c r="AS20" s="121">
        <f t="shared" si="9"/>
        <v>531742</v>
      </c>
      <c r="AT20" s="121">
        <v>0</v>
      </c>
      <c r="AU20" s="121">
        <v>531742</v>
      </c>
      <c r="AV20" s="121">
        <v>0</v>
      </c>
      <c r="AW20" s="121">
        <v>0</v>
      </c>
      <c r="AX20" s="121">
        <f t="shared" si="10"/>
        <v>1028489</v>
      </c>
      <c r="AY20" s="121">
        <v>0</v>
      </c>
      <c r="AZ20" s="121">
        <v>919949</v>
      </c>
      <c r="BA20" s="121">
        <v>108540</v>
      </c>
      <c r="BB20" s="121">
        <v>0</v>
      </c>
      <c r="BC20" s="122"/>
      <c r="BD20" s="121">
        <v>0</v>
      </c>
      <c r="BE20" s="121">
        <v>10351</v>
      </c>
      <c r="BF20" s="121">
        <v>1679449</v>
      </c>
      <c r="BG20" s="121">
        <f t="shared" si="11"/>
        <v>0</v>
      </c>
      <c r="BH20" s="121"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/>
      <c r="BO20" s="121">
        <v>0</v>
      </c>
      <c r="BP20" s="121">
        <f t="shared" si="12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13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14"/>
        <v>0</v>
      </c>
      <c r="CA20" s="121">
        <v>0</v>
      </c>
      <c r="CB20" s="121">
        <v>0</v>
      </c>
      <c r="CC20" s="121">
        <v>0</v>
      </c>
      <c r="CD20" s="121">
        <v>0</v>
      </c>
      <c r="CE20" s="122"/>
      <c r="CF20" s="121">
        <v>0</v>
      </c>
      <c r="CG20" s="121">
        <v>0</v>
      </c>
      <c r="CH20" s="121">
        <v>0</v>
      </c>
      <c r="CI20" s="121">
        <v>0</v>
      </c>
      <c r="CJ20" s="121">
        <f t="shared" si="5"/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2"/>
      <c r="CQ20" s="121">
        <v>1669098</v>
      </c>
      <c r="CR20" s="121">
        <f t="shared" si="6"/>
        <v>108867</v>
      </c>
      <c r="CS20" s="121">
        <v>108867</v>
      </c>
      <c r="CT20" s="121">
        <v>0</v>
      </c>
      <c r="CU20" s="121">
        <v>0</v>
      </c>
      <c r="CV20" s="121">
        <v>0</v>
      </c>
      <c r="CW20" s="121">
        <f t="shared" si="6"/>
        <v>531742</v>
      </c>
      <c r="CX20" s="121">
        <v>0</v>
      </c>
      <c r="CY20" s="121">
        <v>531742</v>
      </c>
      <c r="CZ20" s="121">
        <v>0</v>
      </c>
      <c r="DA20" s="121">
        <v>0</v>
      </c>
      <c r="DB20" s="121">
        <f t="shared" si="6"/>
        <v>1028489</v>
      </c>
      <c r="DC20" s="121">
        <v>0</v>
      </c>
      <c r="DD20" s="121">
        <v>919949</v>
      </c>
      <c r="DE20" s="121">
        <v>108540</v>
      </c>
      <c r="DF20" s="121">
        <v>0</v>
      </c>
      <c r="DG20" s="122"/>
      <c r="DH20" s="121">
        <v>0</v>
      </c>
      <c r="DI20" s="121">
        <v>10351</v>
      </c>
      <c r="DJ20" s="121">
        <v>1679449</v>
      </c>
    </row>
    <row r="21" spans="1:114" s="136" customFormat="1" ht="13.5" customHeight="1" x14ac:dyDescent="0.15">
      <c r="A21" s="119" t="s">
        <v>25</v>
      </c>
      <c r="B21" s="120" t="s">
        <v>394</v>
      </c>
      <c r="C21" s="119" t="s">
        <v>395</v>
      </c>
      <c r="D21" s="121">
        <v>970218</v>
      </c>
      <c r="E21" s="121">
        <v>970218</v>
      </c>
      <c r="F21" s="121">
        <v>0</v>
      </c>
      <c r="G21" s="121">
        <v>0</v>
      </c>
      <c r="H21" s="121">
        <v>0</v>
      </c>
      <c r="I21" s="121">
        <v>191600</v>
      </c>
      <c r="J21" s="121">
        <v>769999</v>
      </c>
      <c r="K21" s="121">
        <v>8619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970218</v>
      </c>
      <c r="W21" s="121">
        <v>970218</v>
      </c>
      <c r="X21" s="121">
        <v>0</v>
      </c>
      <c r="Y21" s="121">
        <v>0</v>
      </c>
      <c r="Z21" s="121">
        <v>0</v>
      </c>
      <c r="AA21" s="121">
        <v>191600</v>
      </c>
      <c r="AB21" s="121">
        <v>769999</v>
      </c>
      <c r="AC21" s="121">
        <v>8619</v>
      </c>
      <c r="AD21" s="121">
        <v>0</v>
      </c>
      <c r="AE21" s="121">
        <v>0</v>
      </c>
      <c r="AF21" s="121">
        <f t="shared" si="7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/>
      <c r="AM21" s="121">
        <v>946238</v>
      </c>
      <c r="AN21" s="121">
        <f t="shared" si="8"/>
        <v>173706</v>
      </c>
      <c r="AO21" s="121">
        <v>69022</v>
      </c>
      <c r="AP21" s="121">
        <v>0</v>
      </c>
      <c r="AQ21" s="121">
        <v>104684</v>
      </c>
      <c r="AR21" s="121">
        <v>0</v>
      </c>
      <c r="AS21" s="121">
        <f t="shared" si="9"/>
        <v>482973</v>
      </c>
      <c r="AT21" s="121">
        <v>0</v>
      </c>
      <c r="AU21" s="121">
        <v>479841</v>
      </c>
      <c r="AV21" s="121">
        <v>3132</v>
      </c>
      <c r="AW21" s="121">
        <v>0</v>
      </c>
      <c r="AX21" s="121">
        <f t="shared" si="10"/>
        <v>289559</v>
      </c>
      <c r="AY21" s="121">
        <v>23450</v>
      </c>
      <c r="AZ21" s="121">
        <v>183459</v>
      </c>
      <c r="BA21" s="121">
        <v>65114</v>
      </c>
      <c r="BB21" s="121">
        <v>17536</v>
      </c>
      <c r="BC21" s="122"/>
      <c r="BD21" s="121">
        <v>0</v>
      </c>
      <c r="BE21" s="121">
        <v>23980</v>
      </c>
      <c r="BF21" s="121">
        <v>970218</v>
      </c>
      <c r="BG21" s="121">
        <f t="shared" si="11"/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/>
      <c r="BO21" s="121">
        <v>0</v>
      </c>
      <c r="BP21" s="121">
        <f t="shared" si="12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13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14"/>
        <v>0</v>
      </c>
      <c r="CA21" s="121">
        <v>0</v>
      </c>
      <c r="CB21" s="121">
        <v>0</v>
      </c>
      <c r="CC21" s="121">
        <v>0</v>
      </c>
      <c r="CD21" s="121">
        <v>0</v>
      </c>
      <c r="CE21" s="122"/>
      <c r="CF21" s="121">
        <v>0</v>
      </c>
      <c r="CG21" s="121">
        <v>0</v>
      </c>
      <c r="CH21" s="121">
        <v>0</v>
      </c>
      <c r="CI21" s="121">
        <v>0</v>
      </c>
      <c r="CJ21" s="121">
        <f t="shared" si="5"/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2"/>
      <c r="CQ21" s="121">
        <v>946238</v>
      </c>
      <c r="CR21" s="121">
        <f t="shared" si="6"/>
        <v>173706</v>
      </c>
      <c r="CS21" s="121">
        <v>69022</v>
      </c>
      <c r="CT21" s="121">
        <v>0</v>
      </c>
      <c r="CU21" s="121">
        <v>104684</v>
      </c>
      <c r="CV21" s="121">
        <v>0</v>
      </c>
      <c r="CW21" s="121">
        <f t="shared" si="6"/>
        <v>482973</v>
      </c>
      <c r="CX21" s="121">
        <v>0</v>
      </c>
      <c r="CY21" s="121">
        <v>479841</v>
      </c>
      <c r="CZ21" s="121">
        <v>3132</v>
      </c>
      <c r="DA21" s="121">
        <v>0</v>
      </c>
      <c r="DB21" s="121">
        <f t="shared" si="6"/>
        <v>289559</v>
      </c>
      <c r="DC21" s="121">
        <v>23450</v>
      </c>
      <c r="DD21" s="121">
        <v>183459</v>
      </c>
      <c r="DE21" s="121">
        <v>65114</v>
      </c>
      <c r="DF21" s="121">
        <v>17536</v>
      </c>
      <c r="DG21" s="122"/>
      <c r="DH21" s="121">
        <v>0</v>
      </c>
      <c r="DI21" s="121">
        <v>23980</v>
      </c>
      <c r="DJ21" s="121">
        <v>970218</v>
      </c>
    </row>
    <row r="22" spans="1:114" s="136" customFormat="1" ht="13.5" customHeight="1" x14ac:dyDescent="0.15">
      <c r="A22" s="119" t="s">
        <v>25</v>
      </c>
      <c r="B22" s="120" t="s">
        <v>516</v>
      </c>
      <c r="C22" s="119" t="s">
        <v>517</v>
      </c>
      <c r="D22" s="121">
        <v>215713</v>
      </c>
      <c r="E22" s="121">
        <v>215713</v>
      </c>
      <c r="F22" s="121">
        <v>0</v>
      </c>
      <c r="G22" s="121">
        <v>0</v>
      </c>
      <c r="H22" s="121">
        <v>0</v>
      </c>
      <c r="I22" s="121">
        <v>0</v>
      </c>
      <c r="J22" s="121">
        <v>215713</v>
      </c>
      <c r="K22" s="121">
        <v>0</v>
      </c>
      <c r="L22" s="121">
        <v>0</v>
      </c>
      <c r="M22" s="121">
        <v>72614</v>
      </c>
      <c r="N22" s="121">
        <v>72614</v>
      </c>
      <c r="O22" s="121">
        <v>0</v>
      </c>
      <c r="P22" s="121">
        <v>0</v>
      </c>
      <c r="Q22" s="121">
        <v>0</v>
      </c>
      <c r="R22" s="121">
        <v>0</v>
      </c>
      <c r="S22" s="121">
        <v>72614</v>
      </c>
      <c r="T22" s="121">
        <v>0</v>
      </c>
      <c r="U22" s="121">
        <v>0</v>
      </c>
      <c r="V22" s="121">
        <v>288327</v>
      </c>
      <c r="W22" s="121">
        <v>288327</v>
      </c>
      <c r="X22" s="121">
        <v>0</v>
      </c>
      <c r="Y22" s="121">
        <v>0</v>
      </c>
      <c r="Z22" s="121">
        <v>0</v>
      </c>
      <c r="AA22" s="121">
        <v>0</v>
      </c>
      <c r="AB22" s="121">
        <v>288327</v>
      </c>
      <c r="AC22" s="121">
        <v>0</v>
      </c>
      <c r="AD22" s="121">
        <v>0</v>
      </c>
      <c r="AE22" s="121">
        <v>0</v>
      </c>
      <c r="AF22" s="121">
        <f t="shared" si="7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/>
      <c r="AM22" s="121">
        <v>207208</v>
      </c>
      <c r="AN22" s="121">
        <f t="shared" si="8"/>
        <v>51850</v>
      </c>
      <c r="AO22" s="121">
        <v>17713</v>
      </c>
      <c r="AP22" s="121">
        <v>0</v>
      </c>
      <c r="AQ22" s="121">
        <v>34137</v>
      </c>
      <c r="AR22" s="121">
        <v>0</v>
      </c>
      <c r="AS22" s="121">
        <f t="shared" si="9"/>
        <v>78240</v>
      </c>
      <c r="AT22" s="121">
        <v>0</v>
      </c>
      <c r="AU22" s="121">
        <v>78240</v>
      </c>
      <c r="AV22" s="121">
        <v>0</v>
      </c>
      <c r="AW22" s="121">
        <v>0</v>
      </c>
      <c r="AX22" s="121">
        <f t="shared" si="10"/>
        <v>77118</v>
      </c>
      <c r="AY22" s="121">
        <v>39826</v>
      </c>
      <c r="AZ22" s="121">
        <v>2336</v>
      </c>
      <c r="BA22" s="121">
        <v>15271</v>
      </c>
      <c r="BB22" s="121">
        <v>19685</v>
      </c>
      <c r="BC22" s="122"/>
      <c r="BD22" s="121">
        <v>0</v>
      </c>
      <c r="BE22" s="121">
        <v>8505</v>
      </c>
      <c r="BF22" s="121">
        <v>215713</v>
      </c>
      <c r="BG22" s="121">
        <f t="shared" si="11"/>
        <v>0</v>
      </c>
      <c r="BH22" s="121"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/>
      <c r="BO22" s="121">
        <v>69293</v>
      </c>
      <c r="BP22" s="121">
        <f t="shared" si="12"/>
        <v>21123</v>
      </c>
      <c r="BQ22" s="121">
        <v>5904</v>
      </c>
      <c r="BR22" s="121">
        <v>0</v>
      </c>
      <c r="BS22" s="121">
        <v>15219</v>
      </c>
      <c r="BT22" s="121">
        <v>0</v>
      </c>
      <c r="BU22" s="121">
        <f t="shared" si="13"/>
        <v>44024</v>
      </c>
      <c r="BV22" s="121">
        <v>0</v>
      </c>
      <c r="BW22" s="121">
        <v>44024</v>
      </c>
      <c r="BX22" s="121">
        <v>0</v>
      </c>
      <c r="BY22" s="121">
        <v>0</v>
      </c>
      <c r="BZ22" s="121">
        <f t="shared" si="14"/>
        <v>4146</v>
      </c>
      <c r="CA22" s="121">
        <v>0</v>
      </c>
      <c r="CB22" s="121">
        <v>0</v>
      </c>
      <c r="CC22" s="121">
        <v>0</v>
      </c>
      <c r="CD22" s="121">
        <v>4146</v>
      </c>
      <c r="CE22" s="122"/>
      <c r="CF22" s="121">
        <v>0</v>
      </c>
      <c r="CG22" s="121">
        <v>3321</v>
      </c>
      <c r="CH22" s="121">
        <v>72614</v>
      </c>
      <c r="CI22" s="121">
        <v>0</v>
      </c>
      <c r="CJ22" s="121">
        <f t="shared" si="5"/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2"/>
      <c r="CQ22" s="121">
        <v>276501</v>
      </c>
      <c r="CR22" s="121">
        <f t="shared" si="6"/>
        <v>72973</v>
      </c>
      <c r="CS22" s="121">
        <v>23617</v>
      </c>
      <c r="CT22" s="121">
        <v>0</v>
      </c>
      <c r="CU22" s="121">
        <v>49356</v>
      </c>
      <c r="CV22" s="121">
        <v>0</v>
      </c>
      <c r="CW22" s="121">
        <f t="shared" si="6"/>
        <v>122264</v>
      </c>
      <c r="CX22" s="121">
        <v>0</v>
      </c>
      <c r="CY22" s="121">
        <v>122264</v>
      </c>
      <c r="CZ22" s="121">
        <v>0</v>
      </c>
      <c r="DA22" s="121">
        <v>0</v>
      </c>
      <c r="DB22" s="121">
        <f t="shared" si="6"/>
        <v>81264</v>
      </c>
      <c r="DC22" s="121">
        <v>39826</v>
      </c>
      <c r="DD22" s="121">
        <v>2336</v>
      </c>
      <c r="DE22" s="121">
        <v>15271</v>
      </c>
      <c r="DF22" s="121">
        <v>23831</v>
      </c>
      <c r="DG22" s="122"/>
      <c r="DH22" s="121">
        <v>0</v>
      </c>
      <c r="DI22" s="121">
        <v>11826</v>
      </c>
      <c r="DJ22" s="121">
        <v>288327</v>
      </c>
    </row>
    <row r="23" spans="1:114" s="136" customFormat="1" ht="13.5" customHeight="1" x14ac:dyDescent="0.15">
      <c r="A23" s="119" t="s">
        <v>25</v>
      </c>
      <c r="B23" s="120" t="s">
        <v>458</v>
      </c>
      <c r="C23" s="119" t="s">
        <v>459</v>
      </c>
      <c r="D23" s="121">
        <v>1935091</v>
      </c>
      <c r="E23" s="121">
        <v>1883547</v>
      </c>
      <c r="F23" s="121">
        <v>0</v>
      </c>
      <c r="G23" s="121">
        <v>0</v>
      </c>
      <c r="H23" s="121">
        <v>817200</v>
      </c>
      <c r="I23" s="121">
        <v>0</v>
      </c>
      <c r="J23" s="121">
        <v>1066155</v>
      </c>
      <c r="K23" s="121">
        <v>192</v>
      </c>
      <c r="L23" s="121">
        <v>51544</v>
      </c>
      <c r="M23" s="121">
        <v>588369</v>
      </c>
      <c r="N23" s="121">
        <v>588369</v>
      </c>
      <c r="O23" s="121">
        <v>0</v>
      </c>
      <c r="P23" s="121">
        <v>0</v>
      </c>
      <c r="Q23" s="121">
        <v>0</v>
      </c>
      <c r="R23" s="121">
        <v>119709</v>
      </c>
      <c r="S23" s="121">
        <v>468660</v>
      </c>
      <c r="T23" s="121">
        <v>0</v>
      </c>
      <c r="U23" s="121">
        <v>0</v>
      </c>
      <c r="V23" s="121">
        <v>2523460</v>
      </c>
      <c r="W23" s="121">
        <v>2471916</v>
      </c>
      <c r="X23" s="121">
        <v>0</v>
      </c>
      <c r="Y23" s="121">
        <v>0</v>
      </c>
      <c r="Z23" s="121">
        <v>817200</v>
      </c>
      <c r="AA23" s="121">
        <v>119709</v>
      </c>
      <c r="AB23" s="121">
        <v>1534815</v>
      </c>
      <c r="AC23" s="121">
        <v>192</v>
      </c>
      <c r="AD23" s="121">
        <v>51544</v>
      </c>
      <c r="AE23" s="121">
        <v>0</v>
      </c>
      <c r="AF23" s="121">
        <f t="shared" si="7"/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/>
      <c r="AM23" s="121">
        <v>139671</v>
      </c>
      <c r="AN23" s="121">
        <f t="shared" si="8"/>
        <v>44694</v>
      </c>
      <c r="AO23" s="121">
        <v>37245</v>
      </c>
      <c r="AP23" s="121">
        <v>0</v>
      </c>
      <c r="AQ23" s="121">
        <v>0</v>
      </c>
      <c r="AR23" s="121">
        <v>7449</v>
      </c>
      <c r="AS23" s="121">
        <f t="shared" si="9"/>
        <v>20185</v>
      </c>
      <c r="AT23" s="121">
        <v>0</v>
      </c>
      <c r="AU23" s="121">
        <v>0</v>
      </c>
      <c r="AV23" s="121">
        <v>20185</v>
      </c>
      <c r="AW23" s="121">
        <v>0</v>
      </c>
      <c r="AX23" s="121">
        <f t="shared" si="10"/>
        <v>74792</v>
      </c>
      <c r="AY23" s="121">
        <v>0</v>
      </c>
      <c r="AZ23" s="121">
        <v>1739</v>
      </c>
      <c r="BA23" s="121">
        <v>38965</v>
      </c>
      <c r="BB23" s="121">
        <v>34088</v>
      </c>
      <c r="BC23" s="122"/>
      <c r="BD23" s="121">
        <v>0</v>
      </c>
      <c r="BE23" s="121">
        <v>1795420</v>
      </c>
      <c r="BF23" s="121">
        <v>1935091</v>
      </c>
      <c r="BG23" s="121">
        <f t="shared" si="11"/>
        <v>0</v>
      </c>
      <c r="BH23" s="121"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/>
      <c r="BO23" s="121">
        <v>289442</v>
      </c>
      <c r="BP23" s="121">
        <f t="shared" si="12"/>
        <v>14898</v>
      </c>
      <c r="BQ23" s="121">
        <v>14898</v>
      </c>
      <c r="BR23" s="121">
        <v>0</v>
      </c>
      <c r="BS23" s="121">
        <v>0</v>
      </c>
      <c r="BT23" s="121">
        <v>0</v>
      </c>
      <c r="BU23" s="121">
        <f t="shared" si="13"/>
        <v>197481</v>
      </c>
      <c r="BV23" s="121">
        <v>0</v>
      </c>
      <c r="BW23" s="121">
        <v>197481</v>
      </c>
      <c r="BX23" s="121">
        <v>0</v>
      </c>
      <c r="BY23" s="121">
        <v>0</v>
      </c>
      <c r="BZ23" s="121">
        <f t="shared" si="14"/>
        <v>77063</v>
      </c>
      <c r="CA23" s="121">
        <v>0</v>
      </c>
      <c r="CB23" s="121">
        <v>69442</v>
      </c>
      <c r="CC23" s="121">
        <v>0</v>
      </c>
      <c r="CD23" s="121">
        <v>7621</v>
      </c>
      <c r="CE23" s="122"/>
      <c r="CF23" s="121">
        <v>0</v>
      </c>
      <c r="CG23" s="121">
        <v>298927</v>
      </c>
      <c r="CH23" s="121">
        <v>588369</v>
      </c>
      <c r="CI23" s="121">
        <v>0</v>
      </c>
      <c r="CJ23" s="121">
        <f t="shared" ref="CJ23:CJ26" si="15">SUM(AF23,+BH23)</f>
        <v>0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2"/>
      <c r="CQ23" s="121">
        <v>429113</v>
      </c>
      <c r="CR23" s="121">
        <f t="shared" ref="CR23:CR26" si="16">SUM(AN23,+BP23)</f>
        <v>59592</v>
      </c>
      <c r="CS23" s="121">
        <v>52143</v>
      </c>
      <c r="CT23" s="121">
        <v>0</v>
      </c>
      <c r="CU23" s="121">
        <v>0</v>
      </c>
      <c r="CV23" s="121">
        <v>7449</v>
      </c>
      <c r="CW23" s="121">
        <f t="shared" ref="CW23:CW26" si="17">SUM(AS23,+BU23)</f>
        <v>217666</v>
      </c>
      <c r="CX23" s="121">
        <v>0</v>
      </c>
      <c r="CY23" s="121">
        <v>197481</v>
      </c>
      <c r="CZ23" s="121">
        <v>20185</v>
      </c>
      <c r="DA23" s="121">
        <v>0</v>
      </c>
      <c r="DB23" s="121">
        <f t="shared" ref="DB23:DB26" si="18">SUM(AX23,+BZ23)</f>
        <v>151855</v>
      </c>
      <c r="DC23" s="121">
        <v>0</v>
      </c>
      <c r="DD23" s="121">
        <v>71181</v>
      </c>
      <c r="DE23" s="121">
        <v>38965</v>
      </c>
      <c r="DF23" s="121">
        <v>41709</v>
      </c>
      <c r="DG23" s="122"/>
      <c r="DH23" s="121">
        <v>0</v>
      </c>
      <c r="DI23" s="121">
        <v>2094347</v>
      </c>
      <c r="DJ23" s="121">
        <v>2523460</v>
      </c>
    </row>
    <row r="24" spans="1:114" s="136" customFormat="1" ht="13.5" customHeight="1" x14ac:dyDescent="0.15">
      <c r="A24" s="119" t="s">
        <v>25</v>
      </c>
      <c r="B24" s="120" t="s">
        <v>440</v>
      </c>
      <c r="C24" s="119" t="s">
        <v>441</v>
      </c>
      <c r="D24" s="121">
        <v>1760051</v>
      </c>
      <c r="E24" s="121">
        <v>1717782</v>
      </c>
      <c r="F24" s="121">
        <v>167760</v>
      </c>
      <c r="G24" s="121">
        <v>0</v>
      </c>
      <c r="H24" s="121">
        <v>264000</v>
      </c>
      <c r="I24" s="121">
        <v>250413</v>
      </c>
      <c r="J24" s="121">
        <v>1031918</v>
      </c>
      <c r="K24" s="121">
        <v>3691</v>
      </c>
      <c r="L24" s="121">
        <v>42269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1760051</v>
      </c>
      <c r="W24" s="121">
        <v>1717782</v>
      </c>
      <c r="X24" s="121">
        <v>167760</v>
      </c>
      <c r="Y24" s="121">
        <v>0</v>
      </c>
      <c r="Z24" s="121">
        <v>264000</v>
      </c>
      <c r="AA24" s="121">
        <v>250413</v>
      </c>
      <c r="AB24" s="121">
        <v>1031918</v>
      </c>
      <c r="AC24" s="121">
        <v>3691</v>
      </c>
      <c r="AD24" s="121">
        <v>42269</v>
      </c>
      <c r="AE24" s="121">
        <v>565183</v>
      </c>
      <c r="AF24" s="121">
        <f t="shared" si="7"/>
        <v>565183</v>
      </c>
      <c r="AG24" s="121">
        <v>0</v>
      </c>
      <c r="AH24" s="121">
        <v>555112</v>
      </c>
      <c r="AI24" s="121">
        <v>0</v>
      </c>
      <c r="AJ24" s="121">
        <v>10071</v>
      </c>
      <c r="AK24" s="121">
        <v>0</v>
      </c>
      <c r="AL24" s="122"/>
      <c r="AM24" s="121">
        <v>1054335</v>
      </c>
      <c r="AN24" s="121">
        <f t="shared" si="8"/>
        <v>184517</v>
      </c>
      <c r="AO24" s="121">
        <v>184517</v>
      </c>
      <c r="AP24" s="121">
        <v>0</v>
      </c>
      <c r="AQ24" s="121">
        <v>0</v>
      </c>
      <c r="AR24" s="121">
        <v>0</v>
      </c>
      <c r="AS24" s="121">
        <f t="shared" si="9"/>
        <v>551737</v>
      </c>
      <c r="AT24" s="121">
        <v>0</v>
      </c>
      <c r="AU24" s="121">
        <v>537039</v>
      </c>
      <c r="AV24" s="121">
        <v>14698</v>
      </c>
      <c r="AW24" s="121">
        <v>0</v>
      </c>
      <c r="AX24" s="121">
        <f t="shared" si="10"/>
        <v>318081</v>
      </c>
      <c r="AY24" s="121">
        <v>0</v>
      </c>
      <c r="AZ24" s="121">
        <v>170796</v>
      </c>
      <c r="BA24" s="121">
        <v>147285</v>
      </c>
      <c r="BB24" s="121">
        <v>0</v>
      </c>
      <c r="BC24" s="122"/>
      <c r="BD24" s="121">
        <v>0</v>
      </c>
      <c r="BE24" s="121">
        <v>140533</v>
      </c>
      <c r="BF24" s="121">
        <v>1760051</v>
      </c>
      <c r="BG24" s="121">
        <f t="shared" si="11"/>
        <v>0</v>
      </c>
      <c r="BH24" s="121"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/>
      <c r="BO24" s="121">
        <v>0</v>
      </c>
      <c r="BP24" s="121">
        <f t="shared" si="12"/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 t="shared" si="13"/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 t="shared" si="14"/>
        <v>0</v>
      </c>
      <c r="CA24" s="121">
        <v>0</v>
      </c>
      <c r="CB24" s="121">
        <v>0</v>
      </c>
      <c r="CC24" s="121">
        <v>0</v>
      </c>
      <c r="CD24" s="121">
        <v>0</v>
      </c>
      <c r="CE24" s="122"/>
      <c r="CF24" s="121">
        <v>0</v>
      </c>
      <c r="CG24" s="121">
        <v>0</v>
      </c>
      <c r="CH24" s="121">
        <v>0</v>
      </c>
      <c r="CI24" s="121">
        <v>565183</v>
      </c>
      <c r="CJ24" s="121">
        <f t="shared" si="15"/>
        <v>565183</v>
      </c>
      <c r="CK24" s="121">
        <v>0</v>
      </c>
      <c r="CL24" s="121">
        <v>555112</v>
      </c>
      <c r="CM24" s="121">
        <v>0</v>
      </c>
      <c r="CN24" s="121">
        <v>10071</v>
      </c>
      <c r="CO24" s="121">
        <v>0</v>
      </c>
      <c r="CP24" s="122"/>
      <c r="CQ24" s="121">
        <v>1054335</v>
      </c>
      <c r="CR24" s="121">
        <f t="shared" si="16"/>
        <v>184517</v>
      </c>
      <c r="CS24" s="121">
        <v>184517</v>
      </c>
      <c r="CT24" s="121">
        <v>0</v>
      </c>
      <c r="CU24" s="121">
        <v>0</v>
      </c>
      <c r="CV24" s="121">
        <v>0</v>
      </c>
      <c r="CW24" s="121">
        <f t="shared" si="17"/>
        <v>551737</v>
      </c>
      <c r="CX24" s="121">
        <v>0</v>
      </c>
      <c r="CY24" s="121">
        <v>537039</v>
      </c>
      <c r="CZ24" s="121">
        <v>14698</v>
      </c>
      <c r="DA24" s="121">
        <v>0</v>
      </c>
      <c r="DB24" s="121">
        <f t="shared" si="18"/>
        <v>318081</v>
      </c>
      <c r="DC24" s="121">
        <v>0</v>
      </c>
      <c r="DD24" s="121">
        <v>170796</v>
      </c>
      <c r="DE24" s="121">
        <v>147285</v>
      </c>
      <c r="DF24" s="121">
        <v>0</v>
      </c>
      <c r="DG24" s="122"/>
      <c r="DH24" s="121">
        <v>0</v>
      </c>
      <c r="DI24" s="121">
        <v>140533</v>
      </c>
      <c r="DJ24" s="121">
        <v>1760051</v>
      </c>
    </row>
    <row r="25" spans="1:114" s="136" customFormat="1" ht="13.5" customHeight="1" x14ac:dyDescent="0.15">
      <c r="A25" s="119" t="s">
        <v>25</v>
      </c>
      <c r="B25" s="120" t="s">
        <v>442</v>
      </c>
      <c r="C25" s="119" t="s">
        <v>443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209212</v>
      </c>
      <c r="N25" s="121">
        <v>198004</v>
      </c>
      <c r="O25" s="121">
        <v>0</v>
      </c>
      <c r="P25" s="121">
        <v>0</v>
      </c>
      <c r="Q25" s="121">
        <v>0</v>
      </c>
      <c r="R25" s="121">
        <v>0</v>
      </c>
      <c r="S25" s="121">
        <v>197654</v>
      </c>
      <c r="T25" s="121">
        <v>350</v>
      </c>
      <c r="U25" s="121">
        <v>11208</v>
      </c>
      <c r="V25" s="121">
        <v>209212</v>
      </c>
      <c r="W25" s="121">
        <v>198004</v>
      </c>
      <c r="X25" s="121">
        <v>0</v>
      </c>
      <c r="Y25" s="121">
        <v>0</v>
      </c>
      <c r="Z25" s="121">
        <v>0</v>
      </c>
      <c r="AA25" s="121">
        <v>0</v>
      </c>
      <c r="AB25" s="121">
        <v>197654</v>
      </c>
      <c r="AC25" s="121">
        <v>350</v>
      </c>
      <c r="AD25" s="121">
        <v>11208</v>
      </c>
      <c r="AE25" s="121">
        <v>0</v>
      </c>
      <c r="AF25" s="121">
        <f t="shared" si="7"/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/>
      <c r="AM25" s="121">
        <v>0</v>
      </c>
      <c r="AN25" s="121">
        <f t="shared" si="8"/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 t="shared" si="9"/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 t="shared" si="10"/>
        <v>0</v>
      </c>
      <c r="AY25" s="121">
        <v>0</v>
      </c>
      <c r="AZ25" s="121">
        <v>0</v>
      </c>
      <c r="BA25" s="121">
        <v>0</v>
      </c>
      <c r="BB25" s="121">
        <v>0</v>
      </c>
      <c r="BC25" s="122"/>
      <c r="BD25" s="121">
        <v>0</v>
      </c>
      <c r="BE25" s="121">
        <v>0</v>
      </c>
      <c r="BF25" s="121">
        <v>0</v>
      </c>
      <c r="BG25" s="121">
        <f t="shared" si="11"/>
        <v>23507</v>
      </c>
      <c r="BH25" s="121">
        <v>23507</v>
      </c>
      <c r="BI25" s="121">
        <v>0</v>
      </c>
      <c r="BJ25" s="121">
        <v>23507</v>
      </c>
      <c r="BK25" s="121">
        <v>0</v>
      </c>
      <c r="BL25" s="121">
        <v>0</v>
      </c>
      <c r="BM25" s="121">
        <v>0</v>
      </c>
      <c r="BN25" s="122"/>
      <c r="BO25" s="121">
        <v>108036</v>
      </c>
      <c r="BP25" s="121">
        <f t="shared" si="12"/>
        <v>38816</v>
      </c>
      <c r="BQ25" s="121">
        <v>38816</v>
      </c>
      <c r="BR25" s="121">
        <v>0</v>
      </c>
      <c r="BS25" s="121">
        <v>0</v>
      </c>
      <c r="BT25" s="121">
        <v>0</v>
      </c>
      <c r="BU25" s="121">
        <f t="shared" si="13"/>
        <v>21869</v>
      </c>
      <c r="BV25" s="121">
        <v>0</v>
      </c>
      <c r="BW25" s="121">
        <v>21869</v>
      </c>
      <c r="BX25" s="121">
        <v>0</v>
      </c>
      <c r="BY25" s="121">
        <v>0</v>
      </c>
      <c r="BZ25" s="121">
        <f t="shared" si="14"/>
        <v>47351</v>
      </c>
      <c r="CA25" s="121">
        <v>0</v>
      </c>
      <c r="CB25" s="121">
        <v>47351</v>
      </c>
      <c r="CC25" s="121">
        <v>0</v>
      </c>
      <c r="CD25" s="121">
        <v>0</v>
      </c>
      <c r="CE25" s="122"/>
      <c r="CF25" s="121">
        <v>0</v>
      </c>
      <c r="CG25" s="121">
        <v>77669</v>
      </c>
      <c r="CH25" s="121">
        <v>209212</v>
      </c>
      <c r="CI25" s="121">
        <v>23507</v>
      </c>
      <c r="CJ25" s="121">
        <f t="shared" si="15"/>
        <v>23507</v>
      </c>
      <c r="CK25" s="121">
        <v>0</v>
      </c>
      <c r="CL25" s="121">
        <v>23507</v>
      </c>
      <c r="CM25" s="121">
        <v>0</v>
      </c>
      <c r="CN25" s="121">
        <v>0</v>
      </c>
      <c r="CO25" s="121">
        <v>0</v>
      </c>
      <c r="CP25" s="122"/>
      <c r="CQ25" s="121">
        <v>108036</v>
      </c>
      <c r="CR25" s="121">
        <f t="shared" si="16"/>
        <v>38816</v>
      </c>
      <c r="CS25" s="121">
        <v>38816</v>
      </c>
      <c r="CT25" s="121">
        <v>0</v>
      </c>
      <c r="CU25" s="121">
        <v>0</v>
      </c>
      <c r="CV25" s="121">
        <v>0</v>
      </c>
      <c r="CW25" s="121">
        <f t="shared" si="17"/>
        <v>21869</v>
      </c>
      <c r="CX25" s="121">
        <v>0</v>
      </c>
      <c r="CY25" s="121">
        <v>21869</v>
      </c>
      <c r="CZ25" s="121">
        <v>0</v>
      </c>
      <c r="DA25" s="121">
        <v>0</v>
      </c>
      <c r="DB25" s="121">
        <f t="shared" si="18"/>
        <v>47351</v>
      </c>
      <c r="DC25" s="121">
        <v>0</v>
      </c>
      <c r="DD25" s="121">
        <v>47351</v>
      </c>
      <c r="DE25" s="121">
        <v>0</v>
      </c>
      <c r="DF25" s="121">
        <v>0</v>
      </c>
      <c r="DG25" s="122"/>
      <c r="DH25" s="121">
        <v>0</v>
      </c>
      <c r="DI25" s="121">
        <v>77669</v>
      </c>
      <c r="DJ25" s="121">
        <v>209212</v>
      </c>
    </row>
    <row r="26" spans="1:114" s="136" customFormat="1" ht="13.5" customHeight="1" x14ac:dyDescent="0.15">
      <c r="A26" s="119" t="s">
        <v>25</v>
      </c>
      <c r="B26" s="120" t="s">
        <v>453</v>
      </c>
      <c r="C26" s="119" t="s">
        <v>454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209001</v>
      </c>
      <c r="N26" s="121">
        <v>191445</v>
      </c>
      <c r="O26" s="121">
        <v>0</v>
      </c>
      <c r="P26" s="121">
        <v>0</v>
      </c>
      <c r="Q26" s="121">
        <v>0</v>
      </c>
      <c r="R26" s="121">
        <v>0</v>
      </c>
      <c r="S26" s="121">
        <v>191445</v>
      </c>
      <c r="T26" s="121">
        <v>0</v>
      </c>
      <c r="U26" s="121">
        <v>17556</v>
      </c>
      <c r="V26" s="121">
        <v>209001</v>
      </c>
      <c r="W26" s="121">
        <v>191445</v>
      </c>
      <c r="X26" s="121">
        <v>0</v>
      </c>
      <c r="Y26" s="121">
        <v>0</v>
      </c>
      <c r="Z26" s="121">
        <v>0</v>
      </c>
      <c r="AA26" s="121">
        <v>0</v>
      </c>
      <c r="AB26" s="121">
        <v>191445</v>
      </c>
      <c r="AC26" s="121">
        <v>0</v>
      </c>
      <c r="AD26" s="121">
        <v>17556</v>
      </c>
      <c r="AE26" s="121">
        <v>0</v>
      </c>
      <c r="AF26" s="121">
        <f t="shared" si="7"/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2"/>
      <c r="AM26" s="121">
        <v>0</v>
      </c>
      <c r="AN26" s="121">
        <f t="shared" si="8"/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 t="shared" si="9"/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 t="shared" si="10"/>
        <v>0</v>
      </c>
      <c r="AY26" s="121">
        <v>0</v>
      </c>
      <c r="AZ26" s="121">
        <v>0</v>
      </c>
      <c r="BA26" s="121">
        <v>0</v>
      </c>
      <c r="BB26" s="121">
        <v>0</v>
      </c>
      <c r="BC26" s="122"/>
      <c r="BD26" s="121">
        <v>0</v>
      </c>
      <c r="BE26" s="121">
        <v>0</v>
      </c>
      <c r="BF26" s="121">
        <v>0</v>
      </c>
      <c r="BG26" s="121">
        <f t="shared" si="11"/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/>
      <c r="BO26" s="121">
        <v>209001</v>
      </c>
      <c r="BP26" s="121">
        <f t="shared" si="12"/>
        <v>51117</v>
      </c>
      <c r="BQ26" s="121">
        <v>51117</v>
      </c>
      <c r="BR26" s="121">
        <v>0</v>
      </c>
      <c r="BS26" s="121">
        <v>0</v>
      </c>
      <c r="BT26" s="121">
        <v>0</v>
      </c>
      <c r="BU26" s="121">
        <f t="shared" si="13"/>
        <v>68910</v>
      </c>
      <c r="BV26" s="121">
        <v>0</v>
      </c>
      <c r="BW26" s="121">
        <v>68910</v>
      </c>
      <c r="BX26" s="121">
        <v>0</v>
      </c>
      <c r="BY26" s="121">
        <v>0</v>
      </c>
      <c r="BZ26" s="121">
        <f t="shared" si="14"/>
        <v>88974</v>
      </c>
      <c r="CA26" s="121">
        <v>2636</v>
      </c>
      <c r="CB26" s="121">
        <v>67820</v>
      </c>
      <c r="CC26" s="121">
        <v>560</v>
      </c>
      <c r="CD26" s="121">
        <v>17958</v>
      </c>
      <c r="CE26" s="122"/>
      <c r="CF26" s="121">
        <v>0</v>
      </c>
      <c r="CG26" s="121">
        <v>0</v>
      </c>
      <c r="CH26" s="121">
        <v>209001</v>
      </c>
      <c r="CI26" s="121">
        <v>0</v>
      </c>
      <c r="CJ26" s="121">
        <f t="shared" si="15"/>
        <v>0</v>
      </c>
      <c r="CK26" s="121">
        <v>0</v>
      </c>
      <c r="CL26" s="121">
        <v>0</v>
      </c>
      <c r="CM26" s="121">
        <v>0</v>
      </c>
      <c r="CN26" s="121">
        <v>0</v>
      </c>
      <c r="CO26" s="121">
        <v>0</v>
      </c>
      <c r="CP26" s="122"/>
      <c r="CQ26" s="121">
        <v>209001</v>
      </c>
      <c r="CR26" s="121">
        <f t="shared" si="16"/>
        <v>51117</v>
      </c>
      <c r="CS26" s="121">
        <v>51117</v>
      </c>
      <c r="CT26" s="121">
        <v>0</v>
      </c>
      <c r="CU26" s="121">
        <v>0</v>
      </c>
      <c r="CV26" s="121">
        <v>0</v>
      </c>
      <c r="CW26" s="121">
        <f t="shared" si="17"/>
        <v>68910</v>
      </c>
      <c r="CX26" s="121">
        <v>0</v>
      </c>
      <c r="CY26" s="121">
        <v>68910</v>
      </c>
      <c r="CZ26" s="121">
        <v>0</v>
      </c>
      <c r="DA26" s="121">
        <v>0</v>
      </c>
      <c r="DB26" s="121">
        <f t="shared" si="18"/>
        <v>88974</v>
      </c>
      <c r="DC26" s="121">
        <v>2636</v>
      </c>
      <c r="DD26" s="121">
        <v>67820</v>
      </c>
      <c r="DE26" s="121">
        <v>560</v>
      </c>
      <c r="DF26" s="121">
        <v>17958</v>
      </c>
      <c r="DG26" s="122"/>
      <c r="DH26" s="121">
        <v>0</v>
      </c>
      <c r="DI26" s="121">
        <v>0</v>
      </c>
      <c r="DJ26" s="121">
        <v>209001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998" man="1"/>
    <brk id="30" min="1" max="998" man="1"/>
    <brk id="38" min="1" max="998" man="1"/>
    <brk id="66" min="1" max="998" man="1"/>
    <brk id="94" min="1" max="99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000"/>
  <sheetViews>
    <sheetView zoomScaleNormal="100" workbookViewId="0">
      <pane xSplit="3" ySplit="6" topLeftCell="D7" activePane="bottomRight" state="frozen"/>
      <selection activeCell="A31" activeCellId="1" sqref="A15:XFD15 A31:XFD31"/>
      <selection pane="topRight" activeCell="A31" activeCellId="1" sqref="A15:XFD15 A31:XFD31"/>
      <selection pane="bottomLeft" activeCell="A31" activeCellId="1" sqref="A15:XFD15 A31:XFD31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1" width="9" style="211"/>
    <col min="32" max="16384" width="9" style="49"/>
  </cols>
  <sheetData>
    <row r="1" spans="1:31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1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12"/>
    </row>
    <row r="3" spans="1:31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12"/>
    </row>
    <row r="4" spans="1:31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12"/>
    </row>
    <row r="5" spans="1:31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12"/>
    </row>
    <row r="6" spans="1:31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13"/>
    </row>
    <row r="7" spans="1:31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SUM(E7,+L7)</f>
        <v>110547184</v>
      </c>
      <c r="E7" s="140">
        <f>+SUM(F7:I7,K7)</f>
        <v>30673278</v>
      </c>
      <c r="F7" s="140">
        <f>SUM(F$8:F$1000)</f>
        <v>3802074</v>
      </c>
      <c r="G7" s="140">
        <f>SUM(G$8:G$1000)</f>
        <v>62972</v>
      </c>
      <c r="H7" s="140">
        <f>SUM(H$8:H$1000)</f>
        <v>7723200</v>
      </c>
      <c r="I7" s="140">
        <f>SUM(I$8:I$1000)</f>
        <v>11359501</v>
      </c>
      <c r="J7" s="140">
        <f>SUM(J$8:J$1000)</f>
        <v>10513617</v>
      </c>
      <c r="K7" s="140">
        <f>SUM(K$8:K$1000)</f>
        <v>7725531</v>
      </c>
      <c r="L7" s="140">
        <f>SUM(L$8:L$1000)</f>
        <v>79873906</v>
      </c>
      <c r="M7" s="140">
        <f>SUM(N7,+U7)</f>
        <v>10226963</v>
      </c>
      <c r="N7" s="140">
        <f>+SUM(O7:R7,T7)</f>
        <v>1311853</v>
      </c>
      <c r="O7" s="140">
        <f>SUM(O$8:O$1000)</f>
        <v>360634</v>
      </c>
      <c r="P7" s="140">
        <f>SUM(P$8:P$1000)</f>
        <v>13685</v>
      </c>
      <c r="Q7" s="140">
        <f>SUM(Q$8:Q$1000)</f>
        <v>20963</v>
      </c>
      <c r="R7" s="140">
        <f>SUM(R$8:R$1000)</f>
        <v>521879</v>
      </c>
      <c r="S7" s="140">
        <f>SUM(S$8:S$1000)</f>
        <v>3081089</v>
      </c>
      <c r="T7" s="140">
        <f>SUM(T$8:T$1000)</f>
        <v>394692</v>
      </c>
      <c r="U7" s="140">
        <f>SUM(U$8:U$1000)</f>
        <v>8915110</v>
      </c>
      <c r="V7" s="140">
        <f t="shared" ref="V7:AB7" si="0">+SUM(D7,M7)</f>
        <v>120774147</v>
      </c>
      <c r="W7" s="140">
        <f t="shared" si="0"/>
        <v>31985131</v>
      </c>
      <c r="X7" s="140">
        <f t="shared" si="0"/>
        <v>4162708</v>
      </c>
      <c r="Y7" s="140">
        <f t="shared" si="0"/>
        <v>76657</v>
      </c>
      <c r="Z7" s="140">
        <f t="shared" si="0"/>
        <v>7744163</v>
      </c>
      <c r="AA7" s="140">
        <f t="shared" si="0"/>
        <v>11881380</v>
      </c>
      <c r="AB7" s="140">
        <f t="shared" si="0"/>
        <v>13594706</v>
      </c>
      <c r="AC7" s="140">
        <f>+SUM(K7,T7)</f>
        <v>8120223</v>
      </c>
      <c r="AD7" s="140">
        <f>+SUM(L7,U7)</f>
        <v>88789016</v>
      </c>
      <c r="AE7" s="214"/>
    </row>
    <row r="8" spans="1:31" s="137" customFormat="1" ht="13.5" customHeight="1" x14ac:dyDescent="0.15">
      <c r="A8" s="205" t="s">
        <v>25</v>
      </c>
      <c r="B8" s="206" t="s">
        <v>324</v>
      </c>
      <c r="C8" s="205" t="s">
        <v>325</v>
      </c>
      <c r="D8" s="207">
        <f t="shared" ref="D8:D71" si="1">SUM(E8,+L8)</f>
        <v>31091812</v>
      </c>
      <c r="E8" s="207">
        <f t="shared" ref="E8:E71" si="2">+SUM(F8:I8,K8)</f>
        <v>9698783</v>
      </c>
      <c r="F8" s="207">
        <v>609186</v>
      </c>
      <c r="G8" s="207">
        <v>9411</v>
      </c>
      <c r="H8" s="207">
        <v>1704000</v>
      </c>
      <c r="I8" s="207">
        <v>4188803</v>
      </c>
      <c r="J8" s="207"/>
      <c r="K8" s="207">
        <v>3187383</v>
      </c>
      <c r="L8" s="207">
        <v>21393029</v>
      </c>
      <c r="M8" s="207">
        <f t="shared" ref="M8:M71" si="3">SUM(N8,+U8)</f>
        <v>1147312</v>
      </c>
      <c r="N8" s="207">
        <f t="shared" ref="N8:N71" si="4">+SUM(O8:R8,T8)</f>
        <v>143607</v>
      </c>
      <c r="O8" s="207">
        <v>0</v>
      </c>
      <c r="P8" s="207">
        <v>4852</v>
      </c>
      <c r="Q8" s="207">
        <v>0</v>
      </c>
      <c r="R8" s="207">
        <v>53635</v>
      </c>
      <c r="S8" s="207"/>
      <c r="T8" s="207">
        <v>85120</v>
      </c>
      <c r="U8" s="207">
        <v>1003705</v>
      </c>
      <c r="V8" s="207">
        <f t="shared" ref="V8:V71" si="5">+SUM(D8,M8)</f>
        <v>32239124</v>
      </c>
      <c r="W8" s="207">
        <f t="shared" ref="W8:W71" si="6">+SUM(E8,N8)</f>
        <v>9842390</v>
      </c>
      <c r="X8" s="207">
        <f t="shared" ref="X8:X71" si="7">+SUM(F8,O8)</f>
        <v>609186</v>
      </c>
      <c r="Y8" s="207">
        <f t="shared" ref="Y8:Y71" si="8">+SUM(G8,P8)</f>
        <v>14263</v>
      </c>
      <c r="Z8" s="207">
        <f t="shared" ref="Z8:Z71" si="9">+SUM(H8,Q8)</f>
        <v>1704000</v>
      </c>
      <c r="AA8" s="207">
        <f t="shared" ref="AA8:AA71" si="10">+SUM(I8,R8)</f>
        <v>4242438</v>
      </c>
      <c r="AB8" s="207">
        <f t="shared" ref="AB8:AB71" si="11">+SUM(J8,S8)</f>
        <v>0</v>
      </c>
      <c r="AC8" s="207">
        <f t="shared" ref="AC8:AC71" si="12">+SUM(K8,T8)</f>
        <v>3272503</v>
      </c>
      <c r="AD8" s="207">
        <f t="shared" ref="AD8:AD71" si="13">+SUM(L8,U8)</f>
        <v>22396734</v>
      </c>
      <c r="AE8" s="208" t="s">
        <v>326</v>
      </c>
    </row>
    <row r="9" spans="1:31" s="137" customFormat="1" ht="13.5" customHeight="1" x14ac:dyDescent="0.15">
      <c r="A9" s="205" t="s">
        <v>25</v>
      </c>
      <c r="B9" s="206" t="s">
        <v>327</v>
      </c>
      <c r="C9" s="205" t="s">
        <v>328</v>
      </c>
      <c r="D9" s="207">
        <f t="shared" si="1"/>
        <v>5125806</v>
      </c>
      <c r="E9" s="207">
        <f t="shared" si="2"/>
        <v>724646</v>
      </c>
      <c r="F9" s="207">
        <v>15850</v>
      </c>
      <c r="G9" s="207">
        <v>0</v>
      </c>
      <c r="H9" s="207">
        <v>120400</v>
      </c>
      <c r="I9" s="207">
        <v>449326</v>
      </c>
      <c r="J9" s="207"/>
      <c r="K9" s="207">
        <v>139070</v>
      </c>
      <c r="L9" s="207">
        <v>4401160</v>
      </c>
      <c r="M9" s="207">
        <f t="shared" si="3"/>
        <v>224313</v>
      </c>
      <c r="N9" s="207">
        <f t="shared" si="4"/>
        <v>2800</v>
      </c>
      <c r="O9" s="207">
        <v>0</v>
      </c>
      <c r="P9" s="207">
        <v>0</v>
      </c>
      <c r="Q9" s="207">
        <v>0</v>
      </c>
      <c r="R9" s="207">
        <v>2800</v>
      </c>
      <c r="S9" s="207"/>
      <c r="T9" s="207">
        <v>0</v>
      </c>
      <c r="U9" s="207">
        <v>221513</v>
      </c>
      <c r="V9" s="207">
        <f t="shared" si="5"/>
        <v>5350119</v>
      </c>
      <c r="W9" s="207">
        <f t="shared" si="6"/>
        <v>727446</v>
      </c>
      <c r="X9" s="207">
        <f t="shared" si="7"/>
        <v>15850</v>
      </c>
      <c r="Y9" s="207">
        <f t="shared" si="8"/>
        <v>0</v>
      </c>
      <c r="Z9" s="207">
        <f t="shared" si="9"/>
        <v>120400</v>
      </c>
      <c r="AA9" s="207">
        <f t="shared" si="10"/>
        <v>452126</v>
      </c>
      <c r="AB9" s="207">
        <f t="shared" si="11"/>
        <v>0</v>
      </c>
      <c r="AC9" s="207">
        <f t="shared" si="12"/>
        <v>139070</v>
      </c>
      <c r="AD9" s="207">
        <f t="shared" si="13"/>
        <v>4622673</v>
      </c>
      <c r="AE9" s="208" t="s">
        <v>329</v>
      </c>
    </row>
    <row r="10" spans="1:31" s="137" customFormat="1" ht="13.5" customHeight="1" x14ac:dyDescent="0.15">
      <c r="A10" s="205" t="s">
        <v>25</v>
      </c>
      <c r="B10" s="206" t="s">
        <v>330</v>
      </c>
      <c r="C10" s="205" t="s">
        <v>331</v>
      </c>
      <c r="D10" s="207">
        <f t="shared" si="1"/>
        <v>4094577</v>
      </c>
      <c r="E10" s="207">
        <f t="shared" si="2"/>
        <v>1333328</v>
      </c>
      <c r="F10" s="207">
        <v>0</v>
      </c>
      <c r="G10" s="207">
        <v>0</v>
      </c>
      <c r="H10" s="207">
        <v>0</v>
      </c>
      <c r="I10" s="207">
        <v>419285</v>
      </c>
      <c r="J10" s="207"/>
      <c r="K10" s="207">
        <v>914043</v>
      </c>
      <c r="L10" s="207">
        <v>2761249</v>
      </c>
      <c r="M10" s="207">
        <f t="shared" si="3"/>
        <v>223728</v>
      </c>
      <c r="N10" s="207">
        <f t="shared" si="4"/>
        <v>0</v>
      </c>
      <c r="O10" s="207">
        <v>0</v>
      </c>
      <c r="P10" s="207">
        <v>0</v>
      </c>
      <c r="Q10" s="207">
        <v>0</v>
      </c>
      <c r="R10" s="207">
        <v>0</v>
      </c>
      <c r="S10" s="207"/>
      <c r="T10" s="207">
        <v>0</v>
      </c>
      <c r="U10" s="207">
        <v>223728</v>
      </c>
      <c r="V10" s="207">
        <f t="shared" si="5"/>
        <v>4318305</v>
      </c>
      <c r="W10" s="207">
        <f t="shared" si="6"/>
        <v>1333328</v>
      </c>
      <c r="X10" s="207">
        <f t="shared" si="7"/>
        <v>0</v>
      </c>
      <c r="Y10" s="207">
        <f t="shared" si="8"/>
        <v>0</v>
      </c>
      <c r="Z10" s="207">
        <f t="shared" si="9"/>
        <v>0</v>
      </c>
      <c r="AA10" s="207">
        <f t="shared" si="10"/>
        <v>419285</v>
      </c>
      <c r="AB10" s="207">
        <f t="shared" si="11"/>
        <v>0</v>
      </c>
      <c r="AC10" s="207">
        <f t="shared" si="12"/>
        <v>914043</v>
      </c>
      <c r="AD10" s="207">
        <f t="shared" si="13"/>
        <v>2984977</v>
      </c>
      <c r="AE10" s="208" t="s">
        <v>332</v>
      </c>
    </row>
    <row r="11" spans="1:31" s="137" customFormat="1" ht="13.5" customHeight="1" x14ac:dyDescent="0.15">
      <c r="A11" s="205" t="s">
        <v>25</v>
      </c>
      <c r="B11" s="206" t="s">
        <v>333</v>
      </c>
      <c r="C11" s="205" t="s">
        <v>334</v>
      </c>
      <c r="D11" s="207">
        <f t="shared" si="1"/>
        <v>5580107</v>
      </c>
      <c r="E11" s="207">
        <f t="shared" si="2"/>
        <v>2772915</v>
      </c>
      <c r="F11" s="207">
        <v>980534</v>
      </c>
      <c r="G11" s="207">
        <v>0</v>
      </c>
      <c r="H11" s="207">
        <v>1086100</v>
      </c>
      <c r="I11" s="207">
        <v>515542</v>
      </c>
      <c r="J11" s="207"/>
      <c r="K11" s="207">
        <v>190739</v>
      </c>
      <c r="L11" s="207">
        <v>2807192</v>
      </c>
      <c r="M11" s="207">
        <f t="shared" si="3"/>
        <v>191692</v>
      </c>
      <c r="N11" s="207">
        <f t="shared" si="4"/>
        <v>0</v>
      </c>
      <c r="O11" s="207">
        <v>0</v>
      </c>
      <c r="P11" s="207">
        <v>0</v>
      </c>
      <c r="Q11" s="207">
        <v>0</v>
      </c>
      <c r="R11" s="207">
        <v>0</v>
      </c>
      <c r="S11" s="207"/>
      <c r="T11" s="207">
        <v>0</v>
      </c>
      <c r="U11" s="207">
        <v>191692</v>
      </c>
      <c r="V11" s="207">
        <f t="shared" si="5"/>
        <v>5771799</v>
      </c>
      <c r="W11" s="207">
        <f t="shared" si="6"/>
        <v>2772915</v>
      </c>
      <c r="X11" s="207">
        <f t="shared" si="7"/>
        <v>980534</v>
      </c>
      <c r="Y11" s="207">
        <f t="shared" si="8"/>
        <v>0</v>
      </c>
      <c r="Z11" s="207">
        <f t="shared" si="9"/>
        <v>1086100</v>
      </c>
      <c r="AA11" s="207">
        <f t="shared" si="10"/>
        <v>515542</v>
      </c>
      <c r="AB11" s="207">
        <f t="shared" si="11"/>
        <v>0</v>
      </c>
      <c r="AC11" s="207">
        <f t="shared" si="12"/>
        <v>190739</v>
      </c>
      <c r="AD11" s="207">
        <f t="shared" si="13"/>
        <v>2998884</v>
      </c>
      <c r="AE11" s="208" t="s">
        <v>335</v>
      </c>
    </row>
    <row r="12" spans="1:31" s="137" customFormat="1" ht="13.5" customHeight="1" x14ac:dyDescent="0.15">
      <c r="A12" s="205" t="s">
        <v>25</v>
      </c>
      <c r="B12" s="206" t="s">
        <v>336</v>
      </c>
      <c r="C12" s="205" t="s">
        <v>337</v>
      </c>
      <c r="D12" s="207">
        <f t="shared" si="1"/>
        <v>702865</v>
      </c>
      <c r="E12" s="207">
        <f>+SUM(F12:I12,K12)</f>
        <v>45912</v>
      </c>
      <c r="F12" s="207">
        <v>0</v>
      </c>
      <c r="G12" s="207">
        <v>0</v>
      </c>
      <c r="H12" s="207">
        <v>0</v>
      </c>
      <c r="I12" s="207">
        <v>11715</v>
      </c>
      <c r="J12" s="207"/>
      <c r="K12" s="207">
        <v>34197</v>
      </c>
      <c r="L12" s="207">
        <v>656953</v>
      </c>
      <c r="M12" s="207">
        <f t="shared" si="3"/>
        <v>246277</v>
      </c>
      <c r="N12" s="207">
        <f t="shared" si="4"/>
        <v>35006</v>
      </c>
      <c r="O12" s="207">
        <v>0</v>
      </c>
      <c r="P12" s="207">
        <v>0</v>
      </c>
      <c r="Q12" s="207">
        <v>0</v>
      </c>
      <c r="R12" s="207">
        <v>35006</v>
      </c>
      <c r="S12" s="207"/>
      <c r="T12" s="207">
        <v>0</v>
      </c>
      <c r="U12" s="207">
        <v>211271</v>
      </c>
      <c r="V12" s="207">
        <f t="shared" si="5"/>
        <v>949142</v>
      </c>
      <c r="W12" s="207">
        <f t="shared" si="6"/>
        <v>80918</v>
      </c>
      <c r="X12" s="207">
        <f t="shared" si="7"/>
        <v>0</v>
      </c>
      <c r="Y12" s="207">
        <f t="shared" si="8"/>
        <v>0</v>
      </c>
      <c r="Z12" s="207">
        <f t="shared" si="9"/>
        <v>0</v>
      </c>
      <c r="AA12" s="207">
        <f t="shared" si="10"/>
        <v>46721</v>
      </c>
      <c r="AB12" s="207">
        <f t="shared" si="11"/>
        <v>0</v>
      </c>
      <c r="AC12" s="207">
        <f t="shared" si="12"/>
        <v>34197</v>
      </c>
      <c r="AD12" s="207">
        <f t="shared" si="13"/>
        <v>868224</v>
      </c>
      <c r="AE12" s="208" t="s">
        <v>338</v>
      </c>
    </row>
    <row r="13" spans="1:31" s="137" customFormat="1" ht="13.5" customHeight="1" x14ac:dyDescent="0.15">
      <c r="A13" s="205" t="s">
        <v>25</v>
      </c>
      <c r="B13" s="206" t="s">
        <v>341</v>
      </c>
      <c r="C13" s="205" t="s">
        <v>342</v>
      </c>
      <c r="D13" s="207">
        <f t="shared" si="1"/>
        <v>1440333</v>
      </c>
      <c r="E13" s="207">
        <f>+SUM(F13:I13,K13)</f>
        <v>251687</v>
      </c>
      <c r="F13" s="207">
        <v>0</v>
      </c>
      <c r="G13" s="207">
        <v>0</v>
      </c>
      <c r="H13" s="207">
        <v>0</v>
      </c>
      <c r="I13" s="207">
        <v>118554</v>
      </c>
      <c r="J13" s="207"/>
      <c r="K13" s="207">
        <v>133133</v>
      </c>
      <c r="L13" s="207">
        <v>1188646</v>
      </c>
      <c r="M13" s="207">
        <f t="shared" si="3"/>
        <v>143051</v>
      </c>
      <c r="N13" s="207">
        <f t="shared" si="4"/>
        <v>13760</v>
      </c>
      <c r="O13" s="207">
        <v>0</v>
      </c>
      <c r="P13" s="207">
        <v>0</v>
      </c>
      <c r="Q13" s="207">
        <v>0</v>
      </c>
      <c r="R13" s="207">
        <v>13760</v>
      </c>
      <c r="S13" s="207"/>
      <c r="T13" s="207">
        <v>0</v>
      </c>
      <c r="U13" s="207">
        <v>129291</v>
      </c>
      <c r="V13" s="207">
        <f t="shared" si="5"/>
        <v>1583384</v>
      </c>
      <c r="W13" s="207">
        <f t="shared" si="6"/>
        <v>265447</v>
      </c>
      <c r="X13" s="207">
        <f t="shared" si="7"/>
        <v>0</v>
      </c>
      <c r="Y13" s="207">
        <f t="shared" si="8"/>
        <v>0</v>
      </c>
      <c r="Z13" s="207">
        <f t="shared" si="9"/>
        <v>0</v>
      </c>
      <c r="AA13" s="207">
        <f t="shared" si="10"/>
        <v>132314</v>
      </c>
      <c r="AB13" s="207">
        <f t="shared" si="11"/>
        <v>0</v>
      </c>
      <c r="AC13" s="207">
        <f t="shared" si="12"/>
        <v>133133</v>
      </c>
      <c r="AD13" s="207">
        <f t="shared" si="13"/>
        <v>1317937</v>
      </c>
      <c r="AE13" s="208" t="s">
        <v>343</v>
      </c>
    </row>
    <row r="14" spans="1:31" s="137" customFormat="1" ht="13.5" customHeight="1" x14ac:dyDescent="0.15">
      <c r="A14" s="205" t="s">
        <v>25</v>
      </c>
      <c r="B14" s="206" t="s">
        <v>346</v>
      </c>
      <c r="C14" s="205" t="s">
        <v>347</v>
      </c>
      <c r="D14" s="207">
        <f t="shared" si="1"/>
        <v>7501397</v>
      </c>
      <c r="E14" s="207">
        <f t="shared" si="2"/>
        <v>3734265</v>
      </c>
      <c r="F14" s="207">
        <v>592713</v>
      </c>
      <c r="G14" s="207">
        <v>0</v>
      </c>
      <c r="H14" s="207">
        <v>2485000</v>
      </c>
      <c r="I14" s="207">
        <v>392741</v>
      </c>
      <c r="J14" s="207"/>
      <c r="K14" s="207">
        <v>263811</v>
      </c>
      <c r="L14" s="207">
        <v>3767132</v>
      </c>
      <c r="M14" s="207">
        <f t="shared" si="3"/>
        <v>569672</v>
      </c>
      <c r="N14" s="207">
        <f t="shared" si="4"/>
        <v>20963</v>
      </c>
      <c r="O14" s="207">
        <v>0</v>
      </c>
      <c r="P14" s="207">
        <v>0</v>
      </c>
      <c r="Q14" s="207">
        <v>20963</v>
      </c>
      <c r="R14" s="207">
        <v>0</v>
      </c>
      <c r="S14" s="207"/>
      <c r="T14" s="207">
        <v>0</v>
      </c>
      <c r="U14" s="207">
        <v>548709</v>
      </c>
      <c r="V14" s="207">
        <f t="shared" si="5"/>
        <v>8071069</v>
      </c>
      <c r="W14" s="207">
        <f t="shared" si="6"/>
        <v>3755228</v>
      </c>
      <c r="X14" s="207">
        <f t="shared" si="7"/>
        <v>592713</v>
      </c>
      <c r="Y14" s="207">
        <f t="shared" si="8"/>
        <v>0</v>
      </c>
      <c r="Z14" s="207">
        <f t="shared" si="9"/>
        <v>2505963</v>
      </c>
      <c r="AA14" s="207">
        <f t="shared" si="10"/>
        <v>392741</v>
      </c>
      <c r="AB14" s="207">
        <f t="shared" si="11"/>
        <v>0</v>
      </c>
      <c r="AC14" s="207">
        <f t="shared" si="12"/>
        <v>263811</v>
      </c>
      <c r="AD14" s="207">
        <f t="shared" si="13"/>
        <v>4315841</v>
      </c>
      <c r="AE14" s="208" t="s">
        <v>348</v>
      </c>
    </row>
    <row r="15" spans="1:31" s="137" customFormat="1" ht="13.5" customHeight="1" x14ac:dyDescent="0.15">
      <c r="A15" s="205" t="s">
        <v>25</v>
      </c>
      <c r="B15" s="206" t="s">
        <v>349</v>
      </c>
      <c r="C15" s="205" t="s">
        <v>350</v>
      </c>
      <c r="D15" s="207">
        <f t="shared" si="1"/>
        <v>5141891</v>
      </c>
      <c r="E15" s="207">
        <f t="shared" si="2"/>
        <v>952832</v>
      </c>
      <c r="F15" s="207">
        <v>685669</v>
      </c>
      <c r="G15" s="207">
        <v>0</v>
      </c>
      <c r="H15" s="207">
        <v>0</v>
      </c>
      <c r="I15" s="207">
        <v>192951</v>
      </c>
      <c r="J15" s="207"/>
      <c r="K15" s="207">
        <v>74212</v>
      </c>
      <c r="L15" s="207">
        <v>4189059</v>
      </c>
      <c r="M15" s="207">
        <f t="shared" si="3"/>
        <v>236678</v>
      </c>
      <c r="N15" s="207">
        <f t="shared" si="4"/>
        <v>0</v>
      </c>
      <c r="O15" s="207">
        <v>0</v>
      </c>
      <c r="P15" s="207">
        <v>0</v>
      </c>
      <c r="Q15" s="207">
        <v>0</v>
      </c>
      <c r="R15" s="207">
        <v>0</v>
      </c>
      <c r="S15" s="207"/>
      <c r="T15" s="207">
        <v>0</v>
      </c>
      <c r="U15" s="207">
        <v>236678</v>
      </c>
      <c r="V15" s="207">
        <f t="shared" si="5"/>
        <v>5378569</v>
      </c>
      <c r="W15" s="207">
        <f t="shared" si="6"/>
        <v>952832</v>
      </c>
      <c r="X15" s="207">
        <f t="shared" si="7"/>
        <v>685669</v>
      </c>
      <c r="Y15" s="207">
        <f t="shared" si="8"/>
        <v>0</v>
      </c>
      <c r="Z15" s="207">
        <f t="shared" si="9"/>
        <v>0</v>
      </c>
      <c r="AA15" s="207">
        <f t="shared" si="10"/>
        <v>192951</v>
      </c>
      <c r="AB15" s="207">
        <f t="shared" si="11"/>
        <v>0</v>
      </c>
      <c r="AC15" s="207">
        <f t="shared" si="12"/>
        <v>74212</v>
      </c>
      <c r="AD15" s="207">
        <f t="shared" si="13"/>
        <v>4425737</v>
      </c>
      <c r="AE15" s="208" t="s">
        <v>351</v>
      </c>
    </row>
    <row r="16" spans="1:31" s="137" customFormat="1" ht="13.5" customHeight="1" x14ac:dyDescent="0.15">
      <c r="A16" s="205" t="s">
        <v>25</v>
      </c>
      <c r="B16" s="206" t="s">
        <v>352</v>
      </c>
      <c r="C16" s="205" t="s">
        <v>353</v>
      </c>
      <c r="D16" s="207">
        <f t="shared" si="1"/>
        <v>664975</v>
      </c>
      <c r="E16" s="207">
        <f t="shared" si="2"/>
        <v>69229</v>
      </c>
      <c r="F16" s="207">
        <v>0</v>
      </c>
      <c r="G16" s="207">
        <v>0</v>
      </c>
      <c r="H16" s="207">
        <v>0</v>
      </c>
      <c r="I16" s="207">
        <v>5295</v>
      </c>
      <c r="J16" s="207"/>
      <c r="K16" s="207">
        <v>63934</v>
      </c>
      <c r="L16" s="207">
        <v>595746</v>
      </c>
      <c r="M16" s="207">
        <f t="shared" si="3"/>
        <v>144472</v>
      </c>
      <c r="N16" s="207">
        <f t="shared" si="4"/>
        <v>11290</v>
      </c>
      <c r="O16" s="207">
        <v>3007</v>
      </c>
      <c r="P16" s="207">
        <v>1690</v>
      </c>
      <c r="Q16" s="207">
        <v>0</v>
      </c>
      <c r="R16" s="207">
        <v>3556</v>
      </c>
      <c r="S16" s="207"/>
      <c r="T16" s="207">
        <v>3037</v>
      </c>
      <c r="U16" s="207">
        <v>133182</v>
      </c>
      <c r="V16" s="207">
        <f t="shared" si="5"/>
        <v>809447</v>
      </c>
      <c r="W16" s="207">
        <f t="shared" si="6"/>
        <v>80519</v>
      </c>
      <c r="X16" s="207">
        <f t="shared" si="7"/>
        <v>3007</v>
      </c>
      <c r="Y16" s="207">
        <f t="shared" si="8"/>
        <v>1690</v>
      </c>
      <c r="Z16" s="207">
        <f t="shared" si="9"/>
        <v>0</v>
      </c>
      <c r="AA16" s="207">
        <f t="shared" si="10"/>
        <v>8851</v>
      </c>
      <c r="AB16" s="207">
        <f t="shared" si="11"/>
        <v>0</v>
      </c>
      <c r="AC16" s="207">
        <f t="shared" si="12"/>
        <v>66971</v>
      </c>
      <c r="AD16" s="207">
        <f t="shared" si="13"/>
        <v>728928</v>
      </c>
      <c r="AE16" s="208" t="s">
        <v>354</v>
      </c>
    </row>
    <row r="17" spans="1:31" s="137" customFormat="1" ht="13.5" customHeight="1" x14ac:dyDescent="0.15">
      <c r="A17" s="205" t="s">
        <v>25</v>
      </c>
      <c r="B17" s="206" t="s">
        <v>357</v>
      </c>
      <c r="C17" s="205" t="s">
        <v>358</v>
      </c>
      <c r="D17" s="207">
        <f t="shared" si="1"/>
        <v>1010733</v>
      </c>
      <c r="E17" s="207">
        <f t="shared" si="2"/>
        <v>19224</v>
      </c>
      <c r="F17" s="207">
        <v>0</v>
      </c>
      <c r="G17" s="207">
        <v>0</v>
      </c>
      <c r="H17" s="207">
        <v>0</v>
      </c>
      <c r="I17" s="207">
        <v>4469</v>
      </c>
      <c r="J17" s="207"/>
      <c r="K17" s="207">
        <v>14755</v>
      </c>
      <c r="L17" s="207">
        <v>991509</v>
      </c>
      <c r="M17" s="207">
        <f t="shared" si="3"/>
        <v>2044</v>
      </c>
      <c r="N17" s="207">
        <f t="shared" si="4"/>
        <v>0</v>
      </c>
      <c r="O17" s="207">
        <v>0</v>
      </c>
      <c r="P17" s="207">
        <v>0</v>
      </c>
      <c r="Q17" s="207">
        <v>0</v>
      </c>
      <c r="R17" s="207">
        <v>0</v>
      </c>
      <c r="S17" s="207"/>
      <c r="T17" s="207">
        <v>0</v>
      </c>
      <c r="U17" s="207">
        <v>2044</v>
      </c>
      <c r="V17" s="207">
        <f t="shared" si="5"/>
        <v>1012777</v>
      </c>
      <c r="W17" s="207">
        <f t="shared" si="6"/>
        <v>19224</v>
      </c>
      <c r="X17" s="207">
        <f t="shared" si="7"/>
        <v>0</v>
      </c>
      <c r="Y17" s="207">
        <f t="shared" si="8"/>
        <v>0</v>
      </c>
      <c r="Z17" s="207">
        <f t="shared" si="9"/>
        <v>0</v>
      </c>
      <c r="AA17" s="207">
        <f t="shared" si="10"/>
        <v>4469</v>
      </c>
      <c r="AB17" s="207">
        <f t="shared" si="11"/>
        <v>0</v>
      </c>
      <c r="AC17" s="207">
        <f t="shared" si="12"/>
        <v>14755</v>
      </c>
      <c r="AD17" s="207">
        <f t="shared" si="13"/>
        <v>993553</v>
      </c>
      <c r="AE17" s="208" t="s">
        <v>359</v>
      </c>
    </row>
    <row r="18" spans="1:31" s="137" customFormat="1" ht="13.5" customHeight="1" x14ac:dyDescent="0.15">
      <c r="A18" s="205" t="s">
        <v>25</v>
      </c>
      <c r="B18" s="206" t="s">
        <v>362</v>
      </c>
      <c r="C18" s="205" t="s">
        <v>363</v>
      </c>
      <c r="D18" s="207">
        <f t="shared" si="1"/>
        <v>1688819</v>
      </c>
      <c r="E18" s="207">
        <f t="shared" si="2"/>
        <v>129829</v>
      </c>
      <c r="F18" s="207">
        <v>0</v>
      </c>
      <c r="G18" s="207">
        <v>0</v>
      </c>
      <c r="H18" s="207">
        <v>0</v>
      </c>
      <c r="I18" s="207">
        <v>7212</v>
      </c>
      <c r="J18" s="207"/>
      <c r="K18" s="207">
        <v>122617</v>
      </c>
      <c r="L18" s="207">
        <v>1558990</v>
      </c>
      <c r="M18" s="207">
        <f t="shared" si="3"/>
        <v>314600</v>
      </c>
      <c r="N18" s="207">
        <f t="shared" si="4"/>
        <v>11095</v>
      </c>
      <c r="O18" s="207">
        <v>0</v>
      </c>
      <c r="P18" s="207">
        <v>0</v>
      </c>
      <c r="Q18" s="207">
        <v>0</v>
      </c>
      <c r="R18" s="207">
        <v>11095</v>
      </c>
      <c r="S18" s="207"/>
      <c r="T18" s="207">
        <v>0</v>
      </c>
      <c r="U18" s="207">
        <v>303505</v>
      </c>
      <c r="V18" s="207">
        <f t="shared" si="5"/>
        <v>2003419</v>
      </c>
      <c r="W18" s="207">
        <f t="shared" si="6"/>
        <v>140924</v>
      </c>
      <c r="X18" s="207">
        <f t="shared" si="7"/>
        <v>0</v>
      </c>
      <c r="Y18" s="207">
        <f t="shared" si="8"/>
        <v>0</v>
      </c>
      <c r="Z18" s="207">
        <f t="shared" si="9"/>
        <v>0</v>
      </c>
      <c r="AA18" s="207">
        <f t="shared" si="10"/>
        <v>18307</v>
      </c>
      <c r="AB18" s="207">
        <f t="shared" si="11"/>
        <v>0</v>
      </c>
      <c r="AC18" s="207">
        <f t="shared" si="12"/>
        <v>122617</v>
      </c>
      <c r="AD18" s="207">
        <f t="shared" si="13"/>
        <v>1862495</v>
      </c>
      <c r="AE18" s="208" t="s">
        <v>364</v>
      </c>
    </row>
    <row r="19" spans="1:31" s="137" customFormat="1" ht="13.5" customHeight="1" x14ac:dyDescent="0.15">
      <c r="A19" s="205" t="s">
        <v>25</v>
      </c>
      <c r="B19" s="206" t="s">
        <v>367</v>
      </c>
      <c r="C19" s="205" t="s">
        <v>368</v>
      </c>
      <c r="D19" s="207">
        <f t="shared" si="1"/>
        <v>5501438</v>
      </c>
      <c r="E19" s="207">
        <f t="shared" si="2"/>
        <v>1088114</v>
      </c>
      <c r="F19" s="207">
        <v>0</v>
      </c>
      <c r="G19" s="207">
        <v>51552</v>
      </c>
      <c r="H19" s="207">
        <v>0</v>
      </c>
      <c r="I19" s="207">
        <v>437266</v>
      </c>
      <c r="J19" s="207"/>
      <c r="K19" s="207">
        <v>599296</v>
      </c>
      <c r="L19" s="207">
        <v>4413324</v>
      </c>
      <c r="M19" s="207">
        <f t="shared" si="3"/>
        <v>746032</v>
      </c>
      <c r="N19" s="207">
        <f t="shared" si="4"/>
        <v>153151</v>
      </c>
      <c r="O19" s="207">
        <v>0</v>
      </c>
      <c r="P19" s="207">
        <v>0</v>
      </c>
      <c r="Q19" s="207">
        <v>0</v>
      </c>
      <c r="R19" s="207">
        <v>0</v>
      </c>
      <c r="S19" s="207"/>
      <c r="T19" s="207">
        <v>153151</v>
      </c>
      <c r="U19" s="207">
        <v>592881</v>
      </c>
      <c r="V19" s="207">
        <f t="shared" si="5"/>
        <v>6247470</v>
      </c>
      <c r="W19" s="207">
        <f t="shared" si="6"/>
        <v>1241265</v>
      </c>
      <c r="X19" s="207">
        <f t="shared" si="7"/>
        <v>0</v>
      </c>
      <c r="Y19" s="207">
        <f t="shared" si="8"/>
        <v>51552</v>
      </c>
      <c r="Z19" s="207">
        <f t="shared" si="9"/>
        <v>0</v>
      </c>
      <c r="AA19" s="207">
        <f t="shared" si="10"/>
        <v>437266</v>
      </c>
      <c r="AB19" s="207">
        <f t="shared" si="11"/>
        <v>0</v>
      </c>
      <c r="AC19" s="207">
        <f t="shared" si="12"/>
        <v>752447</v>
      </c>
      <c r="AD19" s="207">
        <f t="shared" si="13"/>
        <v>5006205</v>
      </c>
      <c r="AE19" s="208" t="s">
        <v>369</v>
      </c>
    </row>
    <row r="20" spans="1:31" s="137" customFormat="1" ht="13.5" customHeight="1" x14ac:dyDescent="0.15">
      <c r="A20" s="205" t="s">
        <v>25</v>
      </c>
      <c r="B20" s="206" t="s">
        <v>370</v>
      </c>
      <c r="C20" s="205" t="s">
        <v>371</v>
      </c>
      <c r="D20" s="207">
        <f t="shared" si="1"/>
        <v>2796133</v>
      </c>
      <c r="E20" s="207">
        <f t="shared" si="2"/>
        <v>406086</v>
      </c>
      <c r="F20" s="207">
        <v>0</v>
      </c>
      <c r="G20" s="207">
        <v>0</v>
      </c>
      <c r="H20" s="207">
        <v>0</v>
      </c>
      <c r="I20" s="207">
        <v>183143</v>
      </c>
      <c r="J20" s="207"/>
      <c r="K20" s="207">
        <v>222943</v>
      </c>
      <c r="L20" s="207">
        <v>2390047</v>
      </c>
      <c r="M20" s="207">
        <f t="shared" si="3"/>
        <v>1355962</v>
      </c>
      <c r="N20" s="207">
        <f t="shared" si="4"/>
        <v>340399</v>
      </c>
      <c r="O20" s="207">
        <v>340399</v>
      </c>
      <c r="P20" s="207">
        <v>0</v>
      </c>
      <c r="Q20" s="207">
        <v>0</v>
      </c>
      <c r="R20" s="207">
        <v>0</v>
      </c>
      <c r="S20" s="207"/>
      <c r="T20" s="207">
        <v>0</v>
      </c>
      <c r="U20" s="207">
        <v>1015563</v>
      </c>
      <c r="V20" s="207">
        <f t="shared" si="5"/>
        <v>4152095</v>
      </c>
      <c r="W20" s="207">
        <f t="shared" si="6"/>
        <v>746485</v>
      </c>
      <c r="X20" s="207">
        <f t="shared" si="7"/>
        <v>340399</v>
      </c>
      <c r="Y20" s="207">
        <f t="shared" si="8"/>
        <v>0</v>
      </c>
      <c r="Z20" s="207">
        <f t="shared" si="9"/>
        <v>0</v>
      </c>
      <c r="AA20" s="207">
        <f t="shared" si="10"/>
        <v>183143</v>
      </c>
      <c r="AB20" s="207">
        <f t="shared" si="11"/>
        <v>0</v>
      </c>
      <c r="AC20" s="207">
        <f t="shared" si="12"/>
        <v>222943</v>
      </c>
      <c r="AD20" s="207">
        <f t="shared" si="13"/>
        <v>3405610</v>
      </c>
      <c r="AE20" s="208" t="s">
        <v>372</v>
      </c>
    </row>
    <row r="21" spans="1:31" s="137" customFormat="1" ht="13.5" customHeight="1" x14ac:dyDescent="0.15">
      <c r="A21" s="205" t="s">
        <v>25</v>
      </c>
      <c r="B21" s="206" t="s">
        <v>373</v>
      </c>
      <c r="C21" s="205" t="s">
        <v>374</v>
      </c>
      <c r="D21" s="207">
        <f t="shared" si="1"/>
        <v>1998763</v>
      </c>
      <c r="E21" s="207">
        <f t="shared" si="2"/>
        <v>364345</v>
      </c>
      <c r="F21" s="207">
        <v>0</v>
      </c>
      <c r="G21" s="207">
        <v>0</v>
      </c>
      <c r="H21" s="207">
        <v>0</v>
      </c>
      <c r="I21" s="207">
        <v>193130</v>
      </c>
      <c r="J21" s="207"/>
      <c r="K21" s="207">
        <v>171215</v>
      </c>
      <c r="L21" s="207">
        <v>1634418</v>
      </c>
      <c r="M21" s="207">
        <f t="shared" si="3"/>
        <v>212224</v>
      </c>
      <c r="N21" s="207">
        <f t="shared" si="4"/>
        <v>31188</v>
      </c>
      <c r="O21" s="207">
        <v>0</v>
      </c>
      <c r="P21" s="207">
        <v>0</v>
      </c>
      <c r="Q21" s="207">
        <v>0</v>
      </c>
      <c r="R21" s="207">
        <v>31188</v>
      </c>
      <c r="S21" s="207"/>
      <c r="T21" s="207">
        <v>0</v>
      </c>
      <c r="U21" s="207">
        <v>181036</v>
      </c>
      <c r="V21" s="207">
        <f t="shared" si="5"/>
        <v>2210987</v>
      </c>
      <c r="W21" s="207">
        <f t="shared" si="6"/>
        <v>395533</v>
      </c>
      <c r="X21" s="207">
        <f t="shared" si="7"/>
        <v>0</v>
      </c>
      <c r="Y21" s="207">
        <f t="shared" si="8"/>
        <v>0</v>
      </c>
      <c r="Z21" s="207">
        <f t="shared" si="9"/>
        <v>0</v>
      </c>
      <c r="AA21" s="207">
        <f t="shared" si="10"/>
        <v>224318</v>
      </c>
      <c r="AB21" s="207">
        <f t="shared" si="11"/>
        <v>0</v>
      </c>
      <c r="AC21" s="207">
        <f t="shared" si="12"/>
        <v>171215</v>
      </c>
      <c r="AD21" s="207">
        <f t="shared" si="13"/>
        <v>1815454</v>
      </c>
      <c r="AE21" s="208" t="s">
        <v>375</v>
      </c>
    </row>
    <row r="22" spans="1:31" s="137" customFormat="1" ht="13.5" customHeight="1" x14ac:dyDescent="0.15">
      <c r="A22" s="205" t="s">
        <v>25</v>
      </c>
      <c r="B22" s="206" t="s">
        <v>376</v>
      </c>
      <c r="C22" s="205" t="s">
        <v>377</v>
      </c>
      <c r="D22" s="207">
        <f t="shared" si="1"/>
        <v>1089705</v>
      </c>
      <c r="E22" s="207">
        <f t="shared" si="2"/>
        <v>201384</v>
      </c>
      <c r="F22" s="207">
        <v>0</v>
      </c>
      <c r="G22" s="207">
        <v>0</v>
      </c>
      <c r="H22" s="207">
        <v>0</v>
      </c>
      <c r="I22" s="207">
        <v>94170</v>
      </c>
      <c r="J22" s="207"/>
      <c r="K22" s="207">
        <v>107214</v>
      </c>
      <c r="L22" s="207">
        <v>888321</v>
      </c>
      <c r="M22" s="207">
        <f t="shared" si="3"/>
        <v>78918</v>
      </c>
      <c r="N22" s="207">
        <f t="shared" si="4"/>
        <v>0</v>
      </c>
      <c r="O22" s="207">
        <v>0</v>
      </c>
      <c r="P22" s="207">
        <v>0</v>
      </c>
      <c r="Q22" s="207">
        <v>0</v>
      </c>
      <c r="R22" s="207">
        <v>0</v>
      </c>
      <c r="S22" s="207"/>
      <c r="T22" s="207">
        <v>0</v>
      </c>
      <c r="U22" s="207">
        <v>78918</v>
      </c>
      <c r="V22" s="207">
        <f t="shared" si="5"/>
        <v>1168623</v>
      </c>
      <c r="W22" s="207">
        <f t="shared" si="6"/>
        <v>201384</v>
      </c>
      <c r="X22" s="207">
        <f t="shared" si="7"/>
        <v>0</v>
      </c>
      <c r="Y22" s="207">
        <f t="shared" si="8"/>
        <v>0</v>
      </c>
      <c r="Z22" s="207">
        <f t="shared" si="9"/>
        <v>0</v>
      </c>
      <c r="AA22" s="207">
        <f t="shared" si="10"/>
        <v>94170</v>
      </c>
      <c r="AB22" s="207">
        <f t="shared" si="11"/>
        <v>0</v>
      </c>
      <c r="AC22" s="207">
        <f t="shared" si="12"/>
        <v>107214</v>
      </c>
      <c r="AD22" s="207">
        <f t="shared" si="13"/>
        <v>967239</v>
      </c>
      <c r="AE22" s="208" t="s">
        <v>378</v>
      </c>
    </row>
    <row r="23" spans="1:31" s="137" customFormat="1" ht="13.5" customHeight="1" x14ac:dyDescent="0.15">
      <c r="A23" s="205" t="s">
        <v>25</v>
      </c>
      <c r="B23" s="206" t="s">
        <v>381</v>
      </c>
      <c r="C23" s="205" t="s">
        <v>382</v>
      </c>
      <c r="D23" s="207">
        <f t="shared" si="1"/>
        <v>1083428</v>
      </c>
      <c r="E23" s="207">
        <f t="shared" si="2"/>
        <v>196762</v>
      </c>
      <c r="F23" s="207">
        <v>0</v>
      </c>
      <c r="G23" s="207">
        <v>0</v>
      </c>
      <c r="H23" s="207">
        <v>0</v>
      </c>
      <c r="I23" s="207">
        <v>175513</v>
      </c>
      <c r="J23" s="207"/>
      <c r="K23" s="207">
        <v>21249</v>
      </c>
      <c r="L23" s="207">
        <v>886666</v>
      </c>
      <c r="M23" s="207">
        <f t="shared" si="3"/>
        <v>116459</v>
      </c>
      <c r="N23" s="207">
        <f t="shared" si="4"/>
        <v>35972</v>
      </c>
      <c r="O23" s="207">
        <v>1360</v>
      </c>
      <c r="P23" s="207">
        <v>441</v>
      </c>
      <c r="Q23" s="207">
        <v>0</v>
      </c>
      <c r="R23" s="207">
        <v>18005</v>
      </c>
      <c r="S23" s="207"/>
      <c r="T23" s="207">
        <v>16166</v>
      </c>
      <c r="U23" s="207">
        <v>80487</v>
      </c>
      <c r="V23" s="207">
        <f t="shared" si="5"/>
        <v>1199887</v>
      </c>
      <c r="W23" s="207">
        <f t="shared" si="6"/>
        <v>232734</v>
      </c>
      <c r="X23" s="207">
        <f t="shared" si="7"/>
        <v>1360</v>
      </c>
      <c r="Y23" s="207">
        <f t="shared" si="8"/>
        <v>441</v>
      </c>
      <c r="Z23" s="207">
        <f t="shared" si="9"/>
        <v>0</v>
      </c>
      <c r="AA23" s="207">
        <f t="shared" si="10"/>
        <v>193518</v>
      </c>
      <c r="AB23" s="207">
        <f t="shared" si="11"/>
        <v>0</v>
      </c>
      <c r="AC23" s="207">
        <f t="shared" si="12"/>
        <v>37415</v>
      </c>
      <c r="AD23" s="207">
        <f t="shared" si="13"/>
        <v>967153</v>
      </c>
      <c r="AE23" s="208" t="s">
        <v>383</v>
      </c>
    </row>
    <row r="24" spans="1:31" s="137" customFormat="1" ht="13.5" customHeight="1" x14ac:dyDescent="0.15">
      <c r="A24" s="205" t="s">
        <v>25</v>
      </c>
      <c r="B24" s="206" t="s">
        <v>386</v>
      </c>
      <c r="C24" s="205" t="s">
        <v>387</v>
      </c>
      <c r="D24" s="207">
        <f t="shared" si="1"/>
        <v>640739</v>
      </c>
      <c r="E24" s="207">
        <f t="shared" si="2"/>
        <v>39690</v>
      </c>
      <c r="F24" s="207">
        <v>0</v>
      </c>
      <c r="G24" s="207">
        <v>1000</v>
      </c>
      <c r="H24" s="207">
        <v>0</v>
      </c>
      <c r="I24" s="207">
        <v>0</v>
      </c>
      <c r="J24" s="207"/>
      <c r="K24" s="207">
        <v>38690</v>
      </c>
      <c r="L24" s="207">
        <v>601049</v>
      </c>
      <c r="M24" s="207">
        <f t="shared" si="3"/>
        <v>173003</v>
      </c>
      <c r="N24" s="207">
        <f t="shared" si="4"/>
        <v>15636</v>
      </c>
      <c r="O24" s="207">
        <v>0</v>
      </c>
      <c r="P24" s="207">
        <v>0</v>
      </c>
      <c r="Q24" s="207">
        <v>0</v>
      </c>
      <c r="R24" s="207">
        <v>15636</v>
      </c>
      <c r="S24" s="207"/>
      <c r="T24" s="207">
        <v>0</v>
      </c>
      <c r="U24" s="207">
        <v>157367</v>
      </c>
      <c r="V24" s="207">
        <f t="shared" si="5"/>
        <v>813742</v>
      </c>
      <c r="W24" s="207">
        <f t="shared" si="6"/>
        <v>55326</v>
      </c>
      <c r="X24" s="207">
        <f t="shared" si="7"/>
        <v>0</v>
      </c>
      <c r="Y24" s="207">
        <f t="shared" si="8"/>
        <v>1000</v>
      </c>
      <c r="Z24" s="207">
        <f t="shared" si="9"/>
        <v>0</v>
      </c>
      <c r="AA24" s="207">
        <f t="shared" si="10"/>
        <v>15636</v>
      </c>
      <c r="AB24" s="207">
        <f t="shared" si="11"/>
        <v>0</v>
      </c>
      <c r="AC24" s="207">
        <f t="shared" si="12"/>
        <v>38690</v>
      </c>
      <c r="AD24" s="207">
        <f t="shared" si="13"/>
        <v>758416</v>
      </c>
      <c r="AE24" s="208" t="s">
        <v>388</v>
      </c>
    </row>
    <row r="25" spans="1:31" s="137" customFormat="1" ht="13.5" customHeight="1" x14ac:dyDescent="0.15">
      <c r="A25" s="205" t="s">
        <v>25</v>
      </c>
      <c r="B25" s="206" t="s">
        <v>391</v>
      </c>
      <c r="C25" s="205" t="s">
        <v>392</v>
      </c>
      <c r="D25" s="207">
        <f t="shared" si="1"/>
        <v>1129185</v>
      </c>
      <c r="E25" s="207">
        <f t="shared" si="2"/>
        <v>69743</v>
      </c>
      <c r="F25" s="207">
        <v>0</v>
      </c>
      <c r="G25" s="207">
        <v>0</v>
      </c>
      <c r="H25" s="207">
        <v>0</v>
      </c>
      <c r="I25" s="207">
        <v>7454</v>
      </c>
      <c r="J25" s="207"/>
      <c r="K25" s="207">
        <v>62289</v>
      </c>
      <c r="L25" s="207">
        <v>1059442</v>
      </c>
      <c r="M25" s="207">
        <f t="shared" si="3"/>
        <v>200871</v>
      </c>
      <c r="N25" s="207">
        <f t="shared" si="4"/>
        <v>6439</v>
      </c>
      <c r="O25" s="207">
        <v>4892</v>
      </c>
      <c r="P25" s="207">
        <v>1547</v>
      </c>
      <c r="Q25" s="207">
        <v>0</v>
      </c>
      <c r="R25" s="207">
        <v>0</v>
      </c>
      <c r="S25" s="207"/>
      <c r="T25" s="207">
        <v>0</v>
      </c>
      <c r="U25" s="207">
        <v>194432</v>
      </c>
      <c r="V25" s="207">
        <f t="shared" si="5"/>
        <v>1330056</v>
      </c>
      <c r="W25" s="207">
        <f t="shared" si="6"/>
        <v>76182</v>
      </c>
      <c r="X25" s="207">
        <f t="shared" si="7"/>
        <v>4892</v>
      </c>
      <c r="Y25" s="207">
        <f t="shared" si="8"/>
        <v>1547</v>
      </c>
      <c r="Z25" s="207">
        <f t="shared" si="9"/>
        <v>0</v>
      </c>
      <c r="AA25" s="207">
        <f t="shared" si="10"/>
        <v>7454</v>
      </c>
      <c r="AB25" s="207">
        <f t="shared" si="11"/>
        <v>0</v>
      </c>
      <c r="AC25" s="207">
        <f t="shared" si="12"/>
        <v>62289</v>
      </c>
      <c r="AD25" s="207">
        <f t="shared" si="13"/>
        <v>1253874</v>
      </c>
      <c r="AE25" s="208" t="s">
        <v>393</v>
      </c>
    </row>
    <row r="26" spans="1:31" s="137" customFormat="1" ht="13.5" customHeight="1" x14ac:dyDescent="0.15">
      <c r="A26" s="205" t="s">
        <v>25</v>
      </c>
      <c r="B26" s="206" t="s">
        <v>396</v>
      </c>
      <c r="C26" s="205" t="s">
        <v>397</v>
      </c>
      <c r="D26" s="207">
        <f t="shared" si="1"/>
        <v>1671529</v>
      </c>
      <c r="E26" s="207">
        <f t="shared" si="2"/>
        <v>81742</v>
      </c>
      <c r="F26" s="207">
        <v>0</v>
      </c>
      <c r="G26" s="207">
        <v>0</v>
      </c>
      <c r="H26" s="207">
        <v>0</v>
      </c>
      <c r="I26" s="207">
        <v>7454</v>
      </c>
      <c r="J26" s="207"/>
      <c r="K26" s="207">
        <v>74288</v>
      </c>
      <c r="L26" s="207">
        <v>1589787</v>
      </c>
      <c r="M26" s="207">
        <f t="shared" si="3"/>
        <v>142747</v>
      </c>
      <c r="N26" s="207">
        <f t="shared" si="4"/>
        <v>24085</v>
      </c>
      <c r="O26" s="207">
        <v>0</v>
      </c>
      <c r="P26" s="207">
        <v>0</v>
      </c>
      <c r="Q26" s="207">
        <v>0</v>
      </c>
      <c r="R26" s="207">
        <v>24085</v>
      </c>
      <c r="S26" s="207"/>
      <c r="T26" s="207">
        <v>0</v>
      </c>
      <c r="U26" s="207">
        <v>118662</v>
      </c>
      <c r="V26" s="207">
        <f t="shared" si="5"/>
        <v>1814276</v>
      </c>
      <c r="W26" s="207">
        <f t="shared" si="6"/>
        <v>105827</v>
      </c>
      <c r="X26" s="207">
        <f t="shared" si="7"/>
        <v>0</v>
      </c>
      <c r="Y26" s="207">
        <f t="shared" si="8"/>
        <v>0</v>
      </c>
      <c r="Z26" s="207">
        <f t="shared" si="9"/>
        <v>0</v>
      </c>
      <c r="AA26" s="207">
        <f t="shared" si="10"/>
        <v>31539</v>
      </c>
      <c r="AB26" s="207">
        <f t="shared" si="11"/>
        <v>0</v>
      </c>
      <c r="AC26" s="207">
        <f t="shared" si="12"/>
        <v>74288</v>
      </c>
      <c r="AD26" s="207">
        <f t="shared" si="13"/>
        <v>1708449</v>
      </c>
      <c r="AE26" s="208" t="s">
        <v>398</v>
      </c>
    </row>
    <row r="27" spans="1:31" s="137" customFormat="1" ht="13.5" customHeight="1" x14ac:dyDescent="0.15">
      <c r="A27" s="205" t="s">
        <v>25</v>
      </c>
      <c r="B27" s="206" t="s">
        <v>401</v>
      </c>
      <c r="C27" s="205" t="s">
        <v>402</v>
      </c>
      <c r="D27" s="207">
        <f t="shared" si="1"/>
        <v>1335608</v>
      </c>
      <c r="E27" s="207">
        <f t="shared" si="2"/>
        <v>249819</v>
      </c>
      <c r="F27" s="207">
        <v>0</v>
      </c>
      <c r="G27" s="207">
        <v>0</v>
      </c>
      <c r="H27" s="207">
        <v>0</v>
      </c>
      <c r="I27" s="207">
        <v>171317</v>
      </c>
      <c r="J27" s="207"/>
      <c r="K27" s="207">
        <v>78502</v>
      </c>
      <c r="L27" s="207">
        <v>1085789</v>
      </c>
      <c r="M27" s="207">
        <f t="shared" si="3"/>
        <v>117117</v>
      </c>
      <c r="N27" s="207">
        <f t="shared" si="4"/>
        <v>0</v>
      </c>
      <c r="O27" s="207">
        <v>0</v>
      </c>
      <c r="P27" s="207">
        <v>0</v>
      </c>
      <c r="Q27" s="207">
        <v>0</v>
      </c>
      <c r="R27" s="207">
        <v>0</v>
      </c>
      <c r="S27" s="207"/>
      <c r="T27" s="207">
        <v>0</v>
      </c>
      <c r="U27" s="207">
        <v>117117</v>
      </c>
      <c r="V27" s="207">
        <f t="shared" si="5"/>
        <v>1452725</v>
      </c>
      <c r="W27" s="207">
        <f t="shared" si="6"/>
        <v>249819</v>
      </c>
      <c r="X27" s="207">
        <f t="shared" si="7"/>
        <v>0</v>
      </c>
      <c r="Y27" s="207">
        <f t="shared" si="8"/>
        <v>0</v>
      </c>
      <c r="Z27" s="207">
        <f t="shared" si="9"/>
        <v>0</v>
      </c>
      <c r="AA27" s="207">
        <f t="shared" si="10"/>
        <v>171317</v>
      </c>
      <c r="AB27" s="207">
        <f t="shared" si="11"/>
        <v>0</v>
      </c>
      <c r="AC27" s="207">
        <f t="shared" si="12"/>
        <v>78502</v>
      </c>
      <c r="AD27" s="207">
        <f t="shared" si="13"/>
        <v>1202906</v>
      </c>
      <c r="AE27" s="208" t="s">
        <v>403</v>
      </c>
    </row>
    <row r="28" spans="1:31" s="137" customFormat="1" ht="13.5" customHeight="1" x14ac:dyDescent="0.15">
      <c r="A28" s="205" t="s">
        <v>25</v>
      </c>
      <c r="B28" s="206" t="s">
        <v>404</v>
      </c>
      <c r="C28" s="205" t="s">
        <v>405</v>
      </c>
      <c r="D28" s="207">
        <f t="shared" si="1"/>
        <v>663749</v>
      </c>
      <c r="E28" s="207">
        <f t="shared" si="2"/>
        <v>42528</v>
      </c>
      <c r="F28" s="207">
        <v>0</v>
      </c>
      <c r="G28" s="207">
        <v>0</v>
      </c>
      <c r="H28" s="207">
        <v>0</v>
      </c>
      <c r="I28" s="207">
        <v>33544</v>
      </c>
      <c r="J28" s="207"/>
      <c r="K28" s="207">
        <v>8984</v>
      </c>
      <c r="L28" s="207">
        <v>621221</v>
      </c>
      <c r="M28" s="207">
        <f t="shared" si="3"/>
        <v>154471</v>
      </c>
      <c r="N28" s="207">
        <f t="shared" si="4"/>
        <v>50160</v>
      </c>
      <c r="O28" s="207">
        <v>0</v>
      </c>
      <c r="P28" s="207">
        <v>0</v>
      </c>
      <c r="Q28" s="207">
        <v>0</v>
      </c>
      <c r="R28" s="207">
        <v>49856</v>
      </c>
      <c r="S28" s="207"/>
      <c r="T28" s="207">
        <v>304</v>
      </c>
      <c r="U28" s="207">
        <v>104311</v>
      </c>
      <c r="V28" s="207">
        <f t="shared" si="5"/>
        <v>818220</v>
      </c>
      <c r="W28" s="207">
        <f t="shared" si="6"/>
        <v>92688</v>
      </c>
      <c r="X28" s="207">
        <f t="shared" si="7"/>
        <v>0</v>
      </c>
      <c r="Y28" s="207">
        <f t="shared" si="8"/>
        <v>0</v>
      </c>
      <c r="Z28" s="207">
        <f t="shared" si="9"/>
        <v>0</v>
      </c>
      <c r="AA28" s="207">
        <f t="shared" si="10"/>
        <v>83400</v>
      </c>
      <c r="AB28" s="207">
        <f t="shared" si="11"/>
        <v>0</v>
      </c>
      <c r="AC28" s="207">
        <f t="shared" si="12"/>
        <v>9288</v>
      </c>
      <c r="AD28" s="207">
        <f t="shared" si="13"/>
        <v>725532</v>
      </c>
      <c r="AE28" s="208" t="s">
        <v>406</v>
      </c>
    </row>
    <row r="29" spans="1:31" s="137" customFormat="1" ht="13.5" customHeight="1" x14ac:dyDescent="0.15">
      <c r="A29" s="205" t="s">
        <v>25</v>
      </c>
      <c r="B29" s="206" t="s">
        <v>407</v>
      </c>
      <c r="C29" s="205" t="s">
        <v>408</v>
      </c>
      <c r="D29" s="207">
        <f t="shared" si="1"/>
        <v>1848428</v>
      </c>
      <c r="E29" s="207">
        <f t="shared" si="2"/>
        <v>208957</v>
      </c>
      <c r="F29" s="207">
        <v>0</v>
      </c>
      <c r="G29" s="207">
        <v>0</v>
      </c>
      <c r="H29" s="207">
        <v>0</v>
      </c>
      <c r="I29" s="207">
        <v>208659</v>
      </c>
      <c r="J29" s="207"/>
      <c r="K29" s="207">
        <v>298</v>
      </c>
      <c r="L29" s="207">
        <v>1639471</v>
      </c>
      <c r="M29" s="207">
        <f t="shared" si="3"/>
        <v>185312</v>
      </c>
      <c r="N29" s="207">
        <f t="shared" si="4"/>
        <v>11016</v>
      </c>
      <c r="O29" s="207">
        <v>1355</v>
      </c>
      <c r="P29" s="207">
        <v>760</v>
      </c>
      <c r="Q29" s="207">
        <v>0</v>
      </c>
      <c r="R29" s="207">
        <v>8901</v>
      </c>
      <c r="S29" s="207"/>
      <c r="T29" s="207">
        <v>0</v>
      </c>
      <c r="U29" s="207">
        <v>174296</v>
      </c>
      <c r="V29" s="207">
        <f t="shared" si="5"/>
        <v>2033740</v>
      </c>
      <c r="W29" s="207">
        <f t="shared" si="6"/>
        <v>219973</v>
      </c>
      <c r="X29" s="207">
        <f t="shared" si="7"/>
        <v>1355</v>
      </c>
      <c r="Y29" s="207">
        <f t="shared" si="8"/>
        <v>760</v>
      </c>
      <c r="Z29" s="207">
        <f t="shared" si="9"/>
        <v>0</v>
      </c>
      <c r="AA29" s="207">
        <f t="shared" si="10"/>
        <v>217560</v>
      </c>
      <c r="AB29" s="207">
        <f t="shared" si="11"/>
        <v>0</v>
      </c>
      <c r="AC29" s="207">
        <f t="shared" si="12"/>
        <v>298</v>
      </c>
      <c r="AD29" s="207">
        <f t="shared" si="13"/>
        <v>1813767</v>
      </c>
      <c r="AE29" s="208" t="s">
        <v>409</v>
      </c>
    </row>
    <row r="30" spans="1:31" s="137" customFormat="1" ht="13.5" customHeight="1" x14ac:dyDescent="0.15">
      <c r="A30" s="205" t="s">
        <v>25</v>
      </c>
      <c r="B30" s="206" t="s">
        <v>412</v>
      </c>
      <c r="C30" s="205" t="s">
        <v>413</v>
      </c>
      <c r="D30" s="207">
        <f t="shared" si="1"/>
        <v>749534</v>
      </c>
      <c r="E30" s="207">
        <f t="shared" si="2"/>
        <v>14218</v>
      </c>
      <c r="F30" s="207">
        <v>0</v>
      </c>
      <c r="G30" s="207">
        <v>0</v>
      </c>
      <c r="H30" s="207">
        <v>0</v>
      </c>
      <c r="I30" s="207">
        <v>20</v>
      </c>
      <c r="J30" s="207"/>
      <c r="K30" s="207">
        <v>14198</v>
      </c>
      <c r="L30" s="207">
        <v>735316</v>
      </c>
      <c r="M30" s="207">
        <f t="shared" si="3"/>
        <v>115215</v>
      </c>
      <c r="N30" s="207">
        <f t="shared" si="4"/>
        <v>10855</v>
      </c>
      <c r="O30" s="207">
        <v>0</v>
      </c>
      <c r="P30" s="207">
        <v>0</v>
      </c>
      <c r="Q30" s="207">
        <v>0</v>
      </c>
      <c r="R30" s="207">
        <v>10855</v>
      </c>
      <c r="S30" s="207"/>
      <c r="T30" s="207">
        <v>0</v>
      </c>
      <c r="U30" s="207">
        <v>104360</v>
      </c>
      <c r="V30" s="207">
        <f t="shared" si="5"/>
        <v>864749</v>
      </c>
      <c r="W30" s="207">
        <f t="shared" si="6"/>
        <v>25073</v>
      </c>
      <c r="X30" s="207">
        <f t="shared" si="7"/>
        <v>0</v>
      </c>
      <c r="Y30" s="207">
        <f t="shared" si="8"/>
        <v>0</v>
      </c>
      <c r="Z30" s="207">
        <f t="shared" si="9"/>
        <v>0</v>
      </c>
      <c r="AA30" s="207">
        <f t="shared" si="10"/>
        <v>10875</v>
      </c>
      <c r="AB30" s="207">
        <f t="shared" si="11"/>
        <v>0</v>
      </c>
      <c r="AC30" s="207">
        <f t="shared" si="12"/>
        <v>14198</v>
      </c>
      <c r="AD30" s="207">
        <f t="shared" si="13"/>
        <v>839676</v>
      </c>
      <c r="AE30" s="208" t="s">
        <v>414</v>
      </c>
    </row>
    <row r="31" spans="1:31" s="137" customFormat="1" ht="13.5" customHeight="1" x14ac:dyDescent="0.15">
      <c r="A31" s="205" t="s">
        <v>25</v>
      </c>
      <c r="B31" s="206" t="s">
        <v>417</v>
      </c>
      <c r="C31" s="205" t="s">
        <v>418</v>
      </c>
      <c r="D31" s="207">
        <f t="shared" si="1"/>
        <v>1752701</v>
      </c>
      <c r="E31" s="207">
        <f t="shared" si="2"/>
        <v>100773</v>
      </c>
      <c r="F31" s="207">
        <v>0</v>
      </c>
      <c r="G31" s="207">
        <v>1009</v>
      </c>
      <c r="H31" s="207">
        <v>0</v>
      </c>
      <c r="I31" s="207">
        <v>72586</v>
      </c>
      <c r="J31" s="207"/>
      <c r="K31" s="207">
        <v>27178</v>
      </c>
      <c r="L31" s="207">
        <v>1651928</v>
      </c>
      <c r="M31" s="207">
        <f t="shared" si="3"/>
        <v>44676</v>
      </c>
      <c r="N31" s="207">
        <f t="shared" si="4"/>
        <v>8055</v>
      </c>
      <c r="O31" s="207">
        <v>0</v>
      </c>
      <c r="P31" s="207">
        <v>0</v>
      </c>
      <c r="Q31" s="207">
        <v>0</v>
      </c>
      <c r="R31" s="207">
        <v>8055</v>
      </c>
      <c r="S31" s="207"/>
      <c r="T31" s="207">
        <v>0</v>
      </c>
      <c r="U31" s="207">
        <v>36621</v>
      </c>
      <c r="V31" s="207">
        <f t="shared" si="5"/>
        <v>1797377</v>
      </c>
      <c r="W31" s="207">
        <f t="shared" si="6"/>
        <v>108828</v>
      </c>
      <c r="X31" s="207">
        <f t="shared" si="7"/>
        <v>0</v>
      </c>
      <c r="Y31" s="207">
        <f t="shared" si="8"/>
        <v>1009</v>
      </c>
      <c r="Z31" s="207">
        <f t="shared" si="9"/>
        <v>0</v>
      </c>
      <c r="AA31" s="207">
        <f t="shared" si="10"/>
        <v>80641</v>
      </c>
      <c r="AB31" s="207">
        <f t="shared" si="11"/>
        <v>0</v>
      </c>
      <c r="AC31" s="207">
        <f t="shared" si="12"/>
        <v>27178</v>
      </c>
      <c r="AD31" s="207">
        <f t="shared" si="13"/>
        <v>1688549</v>
      </c>
      <c r="AE31" s="208" t="s">
        <v>419</v>
      </c>
    </row>
    <row r="32" spans="1:31" s="137" customFormat="1" ht="13.5" customHeight="1" x14ac:dyDescent="0.15">
      <c r="A32" s="205" t="s">
        <v>25</v>
      </c>
      <c r="B32" s="206" t="s">
        <v>420</v>
      </c>
      <c r="C32" s="205" t="s">
        <v>421</v>
      </c>
      <c r="D32" s="207">
        <f t="shared" si="1"/>
        <v>1052000</v>
      </c>
      <c r="E32" s="207">
        <f t="shared" si="2"/>
        <v>69992</v>
      </c>
      <c r="F32" s="207">
        <v>0</v>
      </c>
      <c r="G32" s="207">
        <v>0</v>
      </c>
      <c r="H32" s="207">
        <v>0</v>
      </c>
      <c r="I32" s="207">
        <v>55503</v>
      </c>
      <c r="J32" s="207"/>
      <c r="K32" s="207">
        <v>14489</v>
      </c>
      <c r="L32" s="207">
        <v>982008</v>
      </c>
      <c r="M32" s="207">
        <f t="shared" si="3"/>
        <v>126911</v>
      </c>
      <c r="N32" s="207">
        <f t="shared" si="4"/>
        <v>6848</v>
      </c>
      <c r="O32" s="207">
        <v>0</v>
      </c>
      <c r="P32" s="207">
        <v>0</v>
      </c>
      <c r="Q32" s="207">
        <v>0</v>
      </c>
      <c r="R32" s="207">
        <v>6848</v>
      </c>
      <c r="S32" s="207"/>
      <c r="T32" s="207">
        <v>0</v>
      </c>
      <c r="U32" s="207">
        <v>120063</v>
      </c>
      <c r="V32" s="207">
        <f t="shared" si="5"/>
        <v>1178911</v>
      </c>
      <c r="W32" s="207">
        <f t="shared" si="6"/>
        <v>76840</v>
      </c>
      <c r="X32" s="207">
        <f t="shared" si="7"/>
        <v>0</v>
      </c>
      <c r="Y32" s="207">
        <f t="shared" si="8"/>
        <v>0</v>
      </c>
      <c r="Z32" s="207">
        <f t="shared" si="9"/>
        <v>0</v>
      </c>
      <c r="AA32" s="207">
        <f t="shared" si="10"/>
        <v>62351</v>
      </c>
      <c r="AB32" s="207">
        <f t="shared" si="11"/>
        <v>0</v>
      </c>
      <c r="AC32" s="207">
        <f t="shared" si="12"/>
        <v>14489</v>
      </c>
      <c r="AD32" s="207">
        <f t="shared" si="13"/>
        <v>1102071</v>
      </c>
      <c r="AE32" s="208" t="s">
        <v>422</v>
      </c>
    </row>
    <row r="33" spans="1:31" s="137" customFormat="1" ht="13.5" customHeight="1" x14ac:dyDescent="0.15">
      <c r="A33" s="205" t="s">
        <v>25</v>
      </c>
      <c r="B33" s="206" t="s">
        <v>423</v>
      </c>
      <c r="C33" s="205" t="s">
        <v>424</v>
      </c>
      <c r="D33" s="207">
        <f t="shared" si="1"/>
        <v>537306</v>
      </c>
      <c r="E33" s="207">
        <f t="shared" si="2"/>
        <v>25379</v>
      </c>
      <c r="F33" s="207">
        <v>0</v>
      </c>
      <c r="G33" s="207">
        <v>0</v>
      </c>
      <c r="H33" s="207">
        <v>0</v>
      </c>
      <c r="I33" s="207">
        <v>6421</v>
      </c>
      <c r="J33" s="207"/>
      <c r="K33" s="207">
        <v>18958</v>
      </c>
      <c r="L33" s="207">
        <v>511927</v>
      </c>
      <c r="M33" s="207">
        <f t="shared" si="3"/>
        <v>191233</v>
      </c>
      <c r="N33" s="207">
        <f t="shared" si="4"/>
        <v>6596</v>
      </c>
      <c r="O33" s="207">
        <v>0</v>
      </c>
      <c r="P33" s="207">
        <v>0</v>
      </c>
      <c r="Q33" s="207">
        <v>0</v>
      </c>
      <c r="R33" s="207">
        <v>5688</v>
      </c>
      <c r="S33" s="207"/>
      <c r="T33" s="207">
        <v>908</v>
      </c>
      <c r="U33" s="207">
        <v>184637</v>
      </c>
      <c r="V33" s="207">
        <f t="shared" si="5"/>
        <v>728539</v>
      </c>
      <c r="W33" s="207">
        <f t="shared" si="6"/>
        <v>31975</v>
      </c>
      <c r="X33" s="207">
        <f t="shared" si="7"/>
        <v>0</v>
      </c>
      <c r="Y33" s="207">
        <f t="shared" si="8"/>
        <v>0</v>
      </c>
      <c r="Z33" s="207">
        <f t="shared" si="9"/>
        <v>0</v>
      </c>
      <c r="AA33" s="207">
        <f t="shared" si="10"/>
        <v>12109</v>
      </c>
      <c r="AB33" s="207">
        <f t="shared" si="11"/>
        <v>0</v>
      </c>
      <c r="AC33" s="207">
        <f t="shared" si="12"/>
        <v>19866</v>
      </c>
      <c r="AD33" s="207">
        <f t="shared" si="13"/>
        <v>696564</v>
      </c>
      <c r="AE33" s="208" t="s">
        <v>425</v>
      </c>
    </row>
    <row r="34" spans="1:31" s="137" customFormat="1" ht="13.5" customHeight="1" x14ac:dyDescent="0.15">
      <c r="A34" s="205" t="s">
        <v>25</v>
      </c>
      <c r="B34" s="206" t="s">
        <v>428</v>
      </c>
      <c r="C34" s="205" t="s">
        <v>429</v>
      </c>
      <c r="D34" s="207">
        <f t="shared" si="1"/>
        <v>957691</v>
      </c>
      <c r="E34" s="207">
        <f t="shared" si="2"/>
        <v>38988</v>
      </c>
      <c r="F34" s="207">
        <v>0</v>
      </c>
      <c r="G34" s="207">
        <v>0</v>
      </c>
      <c r="H34" s="207">
        <v>0</v>
      </c>
      <c r="I34" s="207">
        <v>29826</v>
      </c>
      <c r="J34" s="207"/>
      <c r="K34" s="207">
        <v>9162</v>
      </c>
      <c r="L34" s="207">
        <v>918703</v>
      </c>
      <c r="M34" s="207">
        <f t="shared" si="3"/>
        <v>0</v>
      </c>
      <c r="N34" s="207">
        <f t="shared" si="4"/>
        <v>0</v>
      </c>
      <c r="O34" s="207">
        <v>0</v>
      </c>
      <c r="P34" s="207">
        <v>0</v>
      </c>
      <c r="Q34" s="207">
        <v>0</v>
      </c>
      <c r="R34" s="207">
        <v>0</v>
      </c>
      <c r="S34" s="207"/>
      <c r="T34" s="207">
        <v>0</v>
      </c>
      <c r="U34" s="207">
        <v>0</v>
      </c>
      <c r="V34" s="207">
        <f t="shared" si="5"/>
        <v>957691</v>
      </c>
      <c r="W34" s="207">
        <f t="shared" si="6"/>
        <v>38988</v>
      </c>
      <c r="X34" s="207">
        <f t="shared" si="7"/>
        <v>0</v>
      </c>
      <c r="Y34" s="207">
        <f t="shared" si="8"/>
        <v>0</v>
      </c>
      <c r="Z34" s="207">
        <f t="shared" si="9"/>
        <v>0</v>
      </c>
      <c r="AA34" s="207">
        <f t="shared" si="10"/>
        <v>29826</v>
      </c>
      <c r="AB34" s="207">
        <f t="shared" si="11"/>
        <v>0</v>
      </c>
      <c r="AC34" s="207">
        <f t="shared" si="12"/>
        <v>9162</v>
      </c>
      <c r="AD34" s="207">
        <f t="shared" si="13"/>
        <v>918703</v>
      </c>
      <c r="AE34" s="208" t="s">
        <v>430</v>
      </c>
    </row>
    <row r="35" spans="1:31" s="137" customFormat="1" ht="13.5" customHeight="1" x14ac:dyDescent="0.15">
      <c r="A35" s="205" t="s">
        <v>25</v>
      </c>
      <c r="B35" s="206" t="s">
        <v>431</v>
      </c>
      <c r="C35" s="205" t="s">
        <v>432</v>
      </c>
      <c r="D35" s="207">
        <f t="shared" si="1"/>
        <v>542287</v>
      </c>
      <c r="E35" s="207">
        <f t="shared" si="2"/>
        <v>9060</v>
      </c>
      <c r="F35" s="207">
        <v>0</v>
      </c>
      <c r="G35" s="207">
        <v>0</v>
      </c>
      <c r="H35" s="207">
        <v>0</v>
      </c>
      <c r="I35" s="207">
        <v>2930</v>
      </c>
      <c r="J35" s="207"/>
      <c r="K35" s="207">
        <v>6130</v>
      </c>
      <c r="L35" s="207">
        <v>533227</v>
      </c>
      <c r="M35" s="207">
        <f t="shared" si="3"/>
        <v>75714</v>
      </c>
      <c r="N35" s="207">
        <f t="shared" si="4"/>
        <v>5420</v>
      </c>
      <c r="O35" s="207">
        <v>166</v>
      </c>
      <c r="P35" s="207">
        <v>36</v>
      </c>
      <c r="Q35" s="207">
        <v>0</v>
      </c>
      <c r="R35" s="207">
        <v>5218</v>
      </c>
      <c r="S35" s="207"/>
      <c r="T35" s="207">
        <v>0</v>
      </c>
      <c r="U35" s="207">
        <v>70294</v>
      </c>
      <c r="V35" s="207">
        <f t="shared" si="5"/>
        <v>618001</v>
      </c>
      <c r="W35" s="207">
        <f t="shared" si="6"/>
        <v>14480</v>
      </c>
      <c r="X35" s="207">
        <f t="shared" si="7"/>
        <v>166</v>
      </c>
      <c r="Y35" s="207">
        <f t="shared" si="8"/>
        <v>36</v>
      </c>
      <c r="Z35" s="207">
        <f t="shared" si="9"/>
        <v>0</v>
      </c>
      <c r="AA35" s="207">
        <f t="shared" si="10"/>
        <v>8148</v>
      </c>
      <c r="AB35" s="207">
        <f t="shared" si="11"/>
        <v>0</v>
      </c>
      <c r="AC35" s="207">
        <f t="shared" si="12"/>
        <v>6130</v>
      </c>
      <c r="AD35" s="207">
        <f t="shared" si="13"/>
        <v>603521</v>
      </c>
      <c r="AE35" s="208" t="s">
        <v>433</v>
      </c>
    </row>
    <row r="36" spans="1:31" s="137" customFormat="1" ht="13.5" customHeight="1" x14ac:dyDescent="0.15">
      <c r="A36" s="205" t="s">
        <v>25</v>
      </c>
      <c r="B36" s="206" t="s">
        <v>434</v>
      </c>
      <c r="C36" s="205" t="s">
        <v>435</v>
      </c>
      <c r="D36" s="207">
        <f t="shared" si="1"/>
        <v>620586</v>
      </c>
      <c r="E36" s="207">
        <f t="shared" si="2"/>
        <v>23080</v>
      </c>
      <c r="F36" s="207">
        <v>0</v>
      </c>
      <c r="G36" s="207">
        <v>0</v>
      </c>
      <c r="H36" s="207">
        <v>0</v>
      </c>
      <c r="I36" s="207">
        <v>3360</v>
      </c>
      <c r="J36" s="207"/>
      <c r="K36" s="207">
        <v>19720</v>
      </c>
      <c r="L36" s="207">
        <v>597506</v>
      </c>
      <c r="M36" s="207">
        <f t="shared" si="3"/>
        <v>64477</v>
      </c>
      <c r="N36" s="207">
        <f t="shared" si="4"/>
        <v>3822</v>
      </c>
      <c r="O36" s="207">
        <v>0</v>
      </c>
      <c r="P36" s="207">
        <v>0</v>
      </c>
      <c r="Q36" s="207">
        <v>0</v>
      </c>
      <c r="R36" s="207">
        <v>3822</v>
      </c>
      <c r="S36" s="207"/>
      <c r="T36" s="207">
        <v>0</v>
      </c>
      <c r="U36" s="207">
        <v>60655</v>
      </c>
      <c r="V36" s="207">
        <f t="shared" si="5"/>
        <v>685063</v>
      </c>
      <c r="W36" s="207">
        <f t="shared" si="6"/>
        <v>26902</v>
      </c>
      <c r="X36" s="207">
        <f t="shared" si="7"/>
        <v>0</v>
      </c>
      <c r="Y36" s="207">
        <f t="shared" si="8"/>
        <v>0</v>
      </c>
      <c r="Z36" s="207">
        <f t="shared" si="9"/>
        <v>0</v>
      </c>
      <c r="AA36" s="207">
        <f t="shared" si="10"/>
        <v>7182</v>
      </c>
      <c r="AB36" s="207">
        <f t="shared" si="11"/>
        <v>0</v>
      </c>
      <c r="AC36" s="207">
        <f t="shared" si="12"/>
        <v>19720</v>
      </c>
      <c r="AD36" s="207">
        <f t="shared" si="13"/>
        <v>658161</v>
      </c>
      <c r="AE36" s="208" t="s">
        <v>436</v>
      </c>
    </row>
    <row r="37" spans="1:31" s="137" customFormat="1" ht="13.5" customHeight="1" x14ac:dyDescent="0.15">
      <c r="A37" s="205" t="s">
        <v>25</v>
      </c>
      <c r="B37" s="206" t="s">
        <v>437</v>
      </c>
      <c r="C37" s="205" t="s">
        <v>438</v>
      </c>
      <c r="D37" s="207">
        <f t="shared" si="1"/>
        <v>830855</v>
      </c>
      <c r="E37" s="207">
        <f t="shared" si="2"/>
        <v>104091</v>
      </c>
      <c r="F37" s="207">
        <v>0</v>
      </c>
      <c r="G37" s="207">
        <v>0</v>
      </c>
      <c r="H37" s="207">
        <v>0</v>
      </c>
      <c r="I37" s="207">
        <v>88349</v>
      </c>
      <c r="J37" s="207"/>
      <c r="K37" s="207">
        <v>15742</v>
      </c>
      <c r="L37" s="207">
        <v>726764</v>
      </c>
      <c r="M37" s="207">
        <f t="shared" si="3"/>
        <v>146161</v>
      </c>
      <c r="N37" s="207">
        <f t="shared" si="4"/>
        <v>4751</v>
      </c>
      <c r="O37" s="207">
        <v>0</v>
      </c>
      <c r="P37" s="207">
        <v>0</v>
      </c>
      <c r="Q37" s="207">
        <v>0</v>
      </c>
      <c r="R37" s="207">
        <v>4751</v>
      </c>
      <c r="S37" s="207"/>
      <c r="T37" s="207">
        <v>0</v>
      </c>
      <c r="U37" s="207">
        <v>141410</v>
      </c>
      <c r="V37" s="207">
        <f t="shared" si="5"/>
        <v>977016</v>
      </c>
      <c r="W37" s="207">
        <f t="shared" si="6"/>
        <v>108842</v>
      </c>
      <c r="X37" s="207">
        <f t="shared" si="7"/>
        <v>0</v>
      </c>
      <c r="Y37" s="207">
        <f t="shared" si="8"/>
        <v>0</v>
      </c>
      <c r="Z37" s="207">
        <f t="shared" si="9"/>
        <v>0</v>
      </c>
      <c r="AA37" s="207">
        <f t="shared" si="10"/>
        <v>93100</v>
      </c>
      <c r="AB37" s="207">
        <f t="shared" si="11"/>
        <v>0</v>
      </c>
      <c r="AC37" s="207">
        <f t="shared" si="12"/>
        <v>15742</v>
      </c>
      <c r="AD37" s="207">
        <f t="shared" si="13"/>
        <v>868174</v>
      </c>
      <c r="AE37" s="208" t="s">
        <v>439</v>
      </c>
    </row>
    <row r="38" spans="1:31" s="137" customFormat="1" ht="13.5" customHeight="1" x14ac:dyDescent="0.15">
      <c r="A38" s="205" t="s">
        <v>25</v>
      </c>
      <c r="B38" s="206" t="s">
        <v>444</v>
      </c>
      <c r="C38" s="205" t="s">
        <v>445</v>
      </c>
      <c r="D38" s="207">
        <f t="shared" si="1"/>
        <v>1257098</v>
      </c>
      <c r="E38" s="207">
        <f t="shared" si="2"/>
        <v>128756</v>
      </c>
      <c r="F38" s="207">
        <v>0</v>
      </c>
      <c r="G38" s="207">
        <v>0</v>
      </c>
      <c r="H38" s="207">
        <v>0</v>
      </c>
      <c r="I38" s="207">
        <v>69783</v>
      </c>
      <c r="J38" s="207"/>
      <c r="K38" s="207">
        <v>58973</v>
      </c>
      <c r="L38" s="207">
        <v>1128342</v>
      </c>
      <c r="M38" s="207">
        <f t="shared" si="3"/>
        <v>58901</v>
      </c>
      <c r="N38" s="207">
        <f t="shared" si="4"/>
        <v>13954</v>
      </c>
      <c r="O38" s="207">
        <v>0</v>
      </c>
      <c r="P38" s="207">
        <v>0</v>
      </c>
      <c r="Q38" s="207">
        <v>0</v>
      </c>
      <c r="R38" s="207">
        <v>13954</v>
      </c>
      <c r="S38" s="207"/>
      <c r="T38" s="207">
        <v>0</v>
      </c>
      <c r="U38" s="207">
        <v>44947</v>
      </c>
      <c r="V38" s="207">
        <f t="shared" si="5"/>
        <v>1315999</v>
      </c>
      <c r="W38" s="207">
        <f t="shared" si="6"/>
        <v>142710</v>
      </c>
      <c r="X38" s="207">
        <f t="shared" si="7"/>
        <v>0</v>
      </c>
      <c r="Y38" s="207">
        <f t="shared" si="8"/>
        <v>0</v>
      </c>
      <c r="Z38" s="207">
        <f t="shared" si="9"/>
        <v>0</v>
      </c>
      <c r="AA38" s="207">
        <f t="shared" si="10"/>
        <v>83737</v>
      </c>
      <c r="AB38" s="207">
        <f t="shared" si="11"/>
        <v>0</v>
      </c>
      <c r="AC38" s="207">
        <f t="shared" si="12"/>
        <v>58973</v>
      </c>
      <c r="AD38" s="207">
        <f t="shared" si="13"/>
        <v>1173289</v>
      </c>
      <c r="AE38" s="208" t="s">
        <v>446</v>
      </c>
    </row>
    <row r="39" spans="1:31" s="137" customFormat="1" ht="13.5" customHeight="1" x14ac:dyDescent="0.15">
      <c r="A39" s="205" t="s">
        <v>25</v>
      </c>
      <c r="B39" s="206" t="s">
        <v>447</v>
      </c>
      <c r="C39" s="205" t="s">
        <v>448</v>
      </c>
      <c r="D39" s="207">
        <f t="shared" si="1"/>
        <v>640115</v>
      </c>
      <c r="E39" s="207">
        <f t="shared" si="2"/>
        <v>73338</v>
      </c>
      <c r="F39" s="207">
        <v>0</v>
      </c>
      <c r="G39" s="207">
        <v>0</v>
      </c>
      <c r="H39" s="207">
        <v>0</v>
      </c>
      <c r="I39" s="207">
        <v>73278</v>
      </c>
      <c r="J39" s="207"/>
      <c r="K39" s="207">
        <v>60</v>
      </c>
      <c r="L39" s="207">
        <v>566777</v>
      </c>
      <c r="M39" s="207">
        <f t="shared" si="3"/>
        <v>152149</v>
      </c>
      <c r="N39" s="207">
        <f t="shared" si="4"/>
        <v>6094</v>
      </c>
      <c r="O39" s="207">
        <v>3950</v>
      </c>
      <c r="P39" s="207">
        <v>2139</v>
      </c>
      <c r="Q39" s="207">
        <v>0</v>
      </c>
      <c r="R39" s="207">
        <v>0</v>
      </c>
      <c r="S39" s="207"/>
      <c r="T39" s="207">
        <v>5</v>
      </c>
      <c r="U39" s="207">
        <v>146055</v>
      </c>
      <c r="V39" s="207">
        <f t="shared" si="5"/>
        <v>792264</v>
      </c>
      <c r="W39" s="207">
        <f t="shared" si="6"/>
        <v>79432</v>
      </c>
      <c r="X39" s="207">
        <f t="shared" si="7"/>
        <v>3950</v>
      </c>
      <c r="Y39" s="207">
        <f t="shared" si="8"/>
        <v>2139</v>
      </c>
      <c r="Z39" s="207">
        <f t="shared" si="9"/>
        <v>0</v>
      </c>
      <c r="AA39" s="207">
        <f t="shared" si="10"/>
        <v>73278</v>
      </c>
      <c r="AB39" s="207">
        <f t="shared" si="11"/>
        <v>0</v>
      </c>
      <c r="AC39" s="207">
        <f t="shared" si="12"/>
        <v>65</v>
      </c>
      <c r="AD39" s="207">
        <f t="shared" si="13"/>
        <v>712832</v>
      </c>
      <c r="AE39" s="208" t="s">
        <v>449</v>
      </c>
    </row>
    <row r="40" spans="1:31" s="137" customFormat="1" ht="13.5" customHeight="1" x14ac:dyDescent="0.15">
      <c r="A40" s="205" t="s">
        <v>25</v>
      </c>
      <c r="B40" s="206" t="s">
        <v>450</v>
      </c>
      <c r="C40" s="205" t="s">
        <v>451</v>
      </c>
      <c r="D40" s="207">
        <f t="shared" si="1"/>
        <v>965211</v>
      </c>
      <c r="E40" s="207">
        <f t="shared" si="2"/>
        <v>123739</v>
      </c>
      <c r="F40" s="207">
        <v>0</v>
      </c>
      <c r="G40" s="207">
        <v>0</v>
      </c>
      <c r="H40" s="207">
        <v>0</v>
      </c>
      <c r="I40" s="207">
        <v>119421</v>
      </c>
      <c r="J40" s="207"/>
      <c r="K40" s="207">
        <v>4318</v>
      </c>
      <c r="L40" s="207">
        <v>841472</v>
      </c>
      <c r="M40" s="207">
        <f t="shared" si="3"/>
        <v>142331</v>
      </c>
      <c r="N40" s="207">
        <f t="shared" si="4"/>
        <v>6485</v>
      </c>
      <c r="O40" s="207">
        <v>0</v>
      </c>
      <c r="P40" s="207">
        <v>0</v>
      </c>
      <c r="Q40" s="207">
        <v>0</v>
      </c>
      <c r="R40" s="207">
        <v>6485</v>
      </c>
      <c r="S40" s="207"/>
      <c r="T40" s="207">
        <v>0</v>
      </c>
      <c r="U40" s="207">
        <v>135846</v>
      </c>
      <c r="V40" s="207">
        <f t="shared" si="5"/>
        <v>1107542</v>
      </c>
      <c r="W40" s="207">
        <f t="shared" si="6"/>
        <v>130224</v>
      </c>
      <c r="X40" s="207">
        <f t="shared" si="7"/>
        <v>0</v>
      </c>
      <c r="Y40" s="207">
        <f t="shared" si="8"/>
        <v>0</v>
      </c>
      <c r="Z40" s="207">
        <f t="shared" si="9"/>
        <v>0</v>
      </c>
      <c r="AA40" s="207">
        <f t="shared" si="10"/>
        <v>125906</v>
      </c>
      <c r="AB40" s="207">
        <f t="shared" si="11"/>
        <v>0</v>
      </c>
      <c r="AC40" s="207">
        <f t="shared" si="12"/>
        <v>4318</v>
      </c>
      <c r="AD40" s="207">
        <f t="shared" si="13"/>
        <v>977318</v>
      </c>
      <c r="AE40" s="208" t="s">
        <v>452</v>
      </c>
    </row>
    <row r="41" spans="1:31" s="137" customFormat="1" ht="13.5" customHeight="1" x14ac:dyDescent="0.15">
      <c r="A41" s="205" t="s">
        <v>25</v>
      </c>
      <c r="B41" s="206" t="s">
        <v>455</v>
      </c>
      <c r="C41" s="205" t="s">
        <v>456</v>
      </c>
      <c r="D41" s="207">
        <f t="shared" si="1"/>
        <v>1967213</v>
      </c>
      <c r="E41" s="207">
        <f t="shared" si="2"/>
        <v>231360</v>
      </c>
      <c r="F41" s="207">
        <v>0</v>
      </c>
      <c r="G41" s="207">
        <v>0</v>
      </c>
      <c r="H41" s="207">
        <v>0</v>
      </c>
      <c r="I41" s="207">
        <v>208254</v>
      </c>
      <c r="J41" s="207"/>
      <c r="K41" s="207">
        <v>23106</v>
      </c>
      <c r="L41" s="207">
        <v>1735853</v>
      </c>
      <c r="M41" s="207">
        <f t="shared" si="3"/>
        <v>411303</v>
      </c>
      <c r="N41" s="207">
        <f t="shared" si="4"/>
        <v>11999</v>
      </c>
      <c r="O41" s="207">
        <v>0</v>
      </c>
      <c r="P41" s="207">
        <v>0</v>
      </c>
      <c r="Q41" s="207">
        <v>0</v>
      </c>
      <c r="R41" s="207">
        <v>11999</v>
      </c>
      <c r="S41" s="207"/>
      <c r="T41" s="207">
        <v>0</v>
      </c>
      <c r="U41" s="207">
        <v>399304</v>
      </c>
      <c r="V41" s="207">
        <f t="shared" si="5"/>
        <v>2378516</v>
      </c>
      <c r="W41" s="207">
        <f t="shared" si="6"/>
        <v>243359</v>
      </c>
      <c r="X41" s="207">
        <f t="shared" si="7"/>
        <v>0</v>
      </c>
      <c r="Y41" s="207">
        <f t="shared" si="8"/>
        <v>0</v>
      </c>
      <c r="Z41" s="207">
        <f t="shared" si="9"/>
        <v>0</v>
      </c>
      <c r="AA41" s="207">
        <f t="shared" si="10"/>
        <v>220253</v>
      </c>
      <c r="AB41" s="207">
        <f t="shared" si="11"/>
        <v>0</v>
      </c>
      <c r="AC41" s="207">
        <f t="shared" si="12"/>
        <v>23106</v>
      </c>
      <c r="AD41" s="207">
        <f t="shared" si="13"/>
        <v>2135157</v>
      </c>
      <c r="AE41" s="208" t="s">
        <v>457</v>
      </c>
    </row>
    <row r="42" spans="1:31" s="137" customFormat="1" ht="13.5" customHeight="1" x14ac:dyDescent="0.15">
      <c r="A42" s="205" t="s">
        <v>25</v>
      </c>
      <c r="B42" s="206" t="s">
        <v>460</v>
      </c>
      <c r="C42" s="205" t="s">
        <v>461</v>
      </c>
      <c r="D42" s="207">
        <f t="shared" si="1"/>
        <v>448462</v>
      </c>
      <c r="E42" s="207">
        <f t="shared" si="2"/>
        <v>58089</v>
      </c>
      <c r="F42" s="207">
        <v>0</v>
      </c>
      <c r="G42" s="207">
        <v>0</v>
      </c>
      <c r="H42" s="207">
        <v>0</v>
      </c>
      <c r="I42" s="207">
        <v>53856</v>
      </c>
      <c r="J42" s="207"/>
      <c r="K42" s="207">
        <v>4233</v>
      </c>
      <c r="L42" s="207">
        <v>390373</v>
      </c>
      <c r="M42" s="207">
        <f t="shared" si="3"/>
        <v>108492</v>
      </c>
      <c r="N42" s="207">
        <f t="shared" si="4"/>
        <v>5850</v>
      </c>
      <c r="O42" s="207">
        <v>0</v>
      </c>
      <c r="P42" s="207">
        <v>0</v>
      </c>
      <c r="Q42" s="207">
        <v>0</v>
      </c>
      <c r="R42" s="207">
        <v>5845</v>
      </c>
      <c r="S42" s="207"/>
      <c r="T42" s="207">
        <v>5</v>
      </c>
      <c r="U42" s="207">
        <v>102642</v>
      </c>
      <c r="V42" s="207">
        <f t="shared" si="5"/>
        <v>556954</v>
      </c>
      <c r="W42" s="207">
        <f t="shared" si="6"/>
        <v>63939</v>
      </c>
      <c r="X42" s="207">
        <f t="shared" si="7"/>
        <v>0</v>
      </c>
      <c r="Y42" s="207">
        <f t="shared" si="8"/>
        <v>0</v>
      </c>
      <c r="Z42" s="207">
        <f t="shared" si="9"/>
        <v>0</v>
      </c>
      <c r="AA42" s="207">
        <f t="shared" si="10"/>
        <v>59701</v>
      </c>
      <c r="AB42" s="207">
        <f t="shared" si="11"/>
        <v>0</v>
      </c>
      <c r="AC42" s="207">
        <f t="shared" si="12"/>
        <v>4238</v>
      </c>
      <c r="AD42" s="207">
        <f t="shared" si="13"/>
        <v>493015</v>
      </c>
      <c r="AE42" s="208" t="s">
        <v>462</v>
      </c>
    </row>
    <row r="43" spans="1:31" s="137" customFormat="1" ht="13.5" customHeight="1" x14ac:dyDescent="0.15">
      <c r="A43" s="205" t="s">
        <v>25</v>
      </c>
      <c r="B43" s="206" t="s">
        <v>463</v>
      </c>
      <c r="C43" s="205" t="s">
        <v>464</v>
      </c>
      <c r="D43" s="207">
        <f t="shared" si="1"/>
        <v>1026810</v>
      </c>
      <c r="E43" s="207">
        <f t="shared" si="2"/>
        <v>148414</v>
      </c>
      <c r="F43" s="207">
        <v>0</v>
      </c>
      <c r="G43" s="207">
        <v>0</v>
      </c>
      <c r="H43" s="207">
        <v>0</v>
      </c>
      <c r="I43" s="207">
        <v>56471</v>
      </c>
      <c r="J43" s="207"/>
      <c r="K43" s="207">
        <v>91943</v>
      </c>
      <c r="L43" s="207">
        <v>878396</v>
      </c>
      <c r="M43" s="207">
        <f t="shared" si="3"/>
        <v>34913</v>
      </c>
      <c r="N43" s="207">
        <f t="shared" si="4"/>
        <v>3610</v>
      </c>
      <c r="O43" s="207">
        <v>0</v>
      </c>
      <c r="P43" s="207">
        <v>0</v>
      </c>
      <c r="Q43" s="207">
        <v>0</v>
      </c>
      <c r="R43" s="207">
        <v>3610</v>
      </c>
      <c r="S43" s="207"/>
      <c r="T43" s="207">
        <v>0</v>
      </c>
      <c r="U43" s="207">
        <v>31303</v>
      </c>
      <c r="V43" s="207">
        <f t="shared" si="5"/>
        <v>1061723</v>
      </c>
      <c r="W43" s="207">
        <f t="shared" si="6"/>
        <v>152024</v>
      </c>
      <c r="X43" s="207">
        <f t="shared" si="7"/>
        <v>0</v>
      </c>
      <c r="Y43" s="207">
        <f t="shared" si="8"/>
        <v>0</v>
      </c>
      <c r="Z43" s="207">
        <f t="shared" si="9"/>
        <v>0</v>
      </c>
      <c r="AA43" s="207">
        <f t="shared" si="10"/>
        <v>60081</v>
      </c>
      <c r="AB43" s="207">
        <f t="shared" si="11"/>
        <v>0</v>
      </c>
      <c r="AC43" s="207">
        <f t="shared" si="12"/>
        <v>91943</v>
      </c>
      <c r="AD43" s="207">
        <f t="shared" si="13"/>
        <v>909699</v>
      </c>
      <c r="AE43" s="208" t="s">
        <v>465</v>
      </c>
    </row>
    <row r="44" spans="1:31" s="137" customFormat="1" ht="13.5" customHeight="1" x14ac:dyDescent="0.15">
      <c r="A44" s="205" t="s">
        <v>25</v>
      </c>
      <c r="B44" s="206" t="s">
        <v>466</v>
      </c>
      <c r="C44" s="205" t="s">
        <v>467</v>
      </c>
      <c r="D44" s="207">
        <f t="shared" si="1"/>
        <v>1009660</v>
      </c>
      <c r="E44" s="207">
        <f t="shared" si="2"/>
        <v>151475</v>
      </c>
      <c r="F44" s="207">
        <v>0</v>
      </c>
      <c r="G44" s="207">
        <v>0</v>
      </c>
      <c r="H44" s="207">
        <v>0</v>
      </c>
      <c r="I44" s="207">
        <v>151293</v>
      </c>
      <c r="J44" s="207"/>
      <c r="K44" s="207">
        <v>182</v>
      </c>
      <c r="L44" s="207">
        <v>858185</v>
      </c>
      <c r="M44" s="207">
        <f t="shared" si="3"/>
        <v>181571</v>
      </c>
      <c r="N44" s="207">
        <f t="shared" si="4"/>
        <v>0</v>
      </c>
      <c r="O44" s="207">
        <v>0</v>
      </c>
      <c r="P44" s="207">
        <v>0</v>
      </c>
      <c r="Q44" s="207">
        <v>0</v>
      </c>
      <c r="R44" s="207">
        <v>0</v>
      </c>
      <c r="S44" s="207"/>
      <c r="T44" s="207">
        <v>0</v>
      </c>
      <c r="U44" s="207">
        <v>181571</v>
      </c>
      <c r="V44" s="207">
        <f t="shared" si="5"/>
        <v>1191231</v>
      </c>
      <c r="W44" s="207">
        <f t="shared" si="6"/>
        <v>151475</v>
      </c>
      <c r="X44" s="207">
        <f t="shared" si="7"/>
        <v>0</v>
      </c>
      <c r="Y44" s="207">
        <f t="shared" si="8"/>
        <v>0</v>
      </c>
      <c r="Z44" s="207">
        <f t="shared" si="9"/>
        <v>0</v>
      </c>
      <c r="AA44" s="207">
        <f t="shared" si="10"/>
        <v>151293</v>
      </c>
      <c r="AB44" s="207">
        <f t="shared" si="11"/>
        <v>0</v>
      </c>
      <c r="AC44" s="207">
        <f t="shared" si="12"/>
        <v>182</v>
      </c>
      <c r="AD44" s="207">
        <f t="shared" si="13"/>
        <v>1039756</v>
      </c>
      <c r="AE44" s="208" t="s">
        <v>468</v>
      </c>
    </row>
    <row r="45" spans="1:31" s="137" customFormat="1" ht="13.5" customHeight="1" x14ac:dyDescent="0.15">
      <c r="A45" s="205" t="s">
        <v>25</v>
      </c>
      <c r="B45" s="206" t="s">
        <v>469</v>
      </c>
      <c r="C45" s="205" t="s">
        <v>470</v>
      </c>
      <c r="D45" s="207">
        <f t="shared" si="1"/>
        <v>353779</v>
      </c>
      <c r="E45" s="207">
        <f t="shared" si="2"/>
        <v>70732</v>
      </c>
      <c r="F45" s="207">
        <v>0</v>
      </c>
      <c r="G45" s="207">
        <v>0</v>
      </c>
      <c r="H45" s="207">
        <v>0</v>
      </c>
      <c r="I45" s="207">
        <v>53767</v>
      </c>
      <c r="J45" s="207"/>
      <c r="K45" s="207">
        <v>16965</v>
      </c>
      <c r="L45" s="207">
        <v>283047</v>
      </c>
      <c r="M45" s="207">
        <f t="shared" si="3"/>
        <v>69258</v>
      </c>
      <c r="N45" s="207">
        <f t="shared" si="4"/>
        <v>5498</v>
      </c>
      <c r="O45" s="207">
        <v>0</v>
      </c>
      <c r="P45" s="207">
        <v>0</v>
      </c>
      <c r="Q45" s="207">
        <v>0</v>
      </c>
      <c r="R45" s="207">
        <v>5498</v>
      </c>
      <c r="S45" s="207"/>
      <c r="T45" s="207">
        <v>0</v>
      </c>
      <c r="U45" s="207">
        <v>63760</v>
      </c>
      <c r="V45" s="207">
        <f t="shared" si="5"/>
        <v>423037</v>
      </c>
      <c r="W45" s="207">
        <f t="shared" si="6"/>
        <v>76230</v>
      </c>
      <c r="X45" s="207">
        <f t="shared" si="7"/>
        <v>0</v>
      </c>
      <c r="Y45" s="207">
        <f t="shared" si="8"/>
        <v>0</v>
      </c>
      <c r="Z45" s="207">
        <f t="shared" si="9"/>
        <v>0</v>
      </c>
      <c r="AA45" s="207">
        <f t="shared" si="10"/>
        <v>59265</v>
      </c>
      <c r="AB45" s="207">
        <f t="shared" si="11"/>
        <v>0</v>
      </c>
      <c r="AC45" s="207">
        <f t="shared" si="12"/>
        <v>16965</v>
      </c>
      <c r="AD45" s="207">
        <f t="shared" si="13"/>
        <v>346807</v>
      </c>
      <c r="AE45" s="208" t="s">
        <v>471</v>
      </c>
    </row>
    <row r="46" spans="1:31" s="137" customFormat="1" ht="13.5" customHeight="1" x14ac:dyDescent="0.15">
      <c r="A46" s="205" t="s">
        <v>25</v>
      </c>
      <c r="B46" s="206" t="s">
        <v>472</v>
      </c>
      <c r="C46" s="205" t="s">
        <v>473</v>
      </c>
      <c r="D46" s="207">
        <f t="shared" si="1"/>
        <v>427779</v>
      </c>
      <c r="E46" s="207">
        <f t="shared" si="2"/>
        <v>49630</v>
      </c>
      <c r="F46" s="207">
        <v>0</v>
      </c>
      <c r="G46" s="207">
        <v>0</v>
      </c>
      <c r="H46" s="207">
        <v>0</v>
      </c>
      <c r="I46" s="207">
        <v>39848</v>
      </c>
      <c r="J46" s="207"/>
      <c r="K46" s="207">
        <v>9782</v>
      </c>
      <c r="L46" s="207">
        <v>378149</v>
      </c>
      <c r="M46" s="207">
        <f t="shared" si="3"/>
        <v>69112</v>
      </c>
      <c r="N46" s="207">
        <f t="shared" si="4"/>
        <v>1368</v>
      </c>
      <c r="O46" s="207">
        <v>0</v>
      </c>
      <c r="P46" s="207">
        <v>0</v>
      </c>
      <c r="Q46" s="207">
        <v>0</v>
      </c>
      <c r="R46" s="207">
        <v>1368</v>
      </c>
      <c r="S46" s="207"/>
      <c r="T46" s="207">
        <v>0</v>
      </c>
      <c r="U46" s="207">
        <v>67744</v>
      </c>
      <c r="V46" s="207">
        <f t="shared" si="5"/>
        <v>496891</v>
      </c>
      <c r="W46" s="207">
        <f t="shared" si="6"/>
        <v>50998</v>
      </c>
      <c r="X46" s="207">
        <f t="shared" si="7"/>
        <v>0</v>
      </c>
      <c r="Y46" s="207">
        <f t="shared" si="8"/>
        <v>0</v>
      </c>
      <c r="Z46" s="207">
        <f t="shared" si="9"/>
        <v>0</v>
      </c>
      <c r="AA46" s="207">
        <f t="shared" si="10"/>
        <v>41216</v>
      </c>
      <c r="AB46" s="207">
        <f t="shared" si="11"/>
        <v>0</v>
      </c>
      <c r="AC46" s="207">
        <f t="shared" si="12"/>
        <v>9782</v>
      </c>
      <c r="AD46" s="207">
        <f t="shared" si="13"/>
        <v>445893</v>
      </c>
      <c r="AE46" s="208" t="s">
        <v>474</v>
      </c>
    </row>
    <row r="47" spans="1:31" s="137" customFormat="1" ht="13.5" customHeight="1" x14ac:dyDescent="0.15">
      <c r="A47" s="205" t="s">
        <v>25</v>
      </c>
      <c r="B47" s="206" t="s">
        <v>475</v>
      </c>
      <c r="C47" s="205" t="s">
        <v>476</v>
      </c>
      <c r="D47" s="207">
        <f t="shared" si="1"/>
        <v>501772</v>
      </c>
      <c r="E47" s="207">
        <f t="shared" si="2"/>
        <v>53174</v>
      </c>
      <c r="F47" s="207">
        <v>0</v>
      </c>
      <c r="G47" s="207">
        <v>0</v>
      </c>
      <c r="H47" s="207">
        <v>0</v>
      </c>
      <c r="I47" s="207">
        <v>53149</v>
      </c>
      <c r="J47" s="207"/>
      <c r="K47" s="207">
        <v>25</v>
      </c>
      <c r="L47" s="207">
        <v>448598</v>
      </c>
      <c r="M47" s="207">
        <f t="shared" si="3"/>
        <v>120995</v>
      </c>
      <c r="N47" s="207">
        <f t="shared" si="4"/>
        <v>3184</v>
      </c>
      <c r="O47" s="207">
        <v>300</v>
      </c>
      <c r="P47" s="207">
        <v>163</v>
      </c>
      <c r="Q47" s="207">
        <v>0</v>
      </c>
      <c r="R47" s="207">
        <v>2721</v>
      </c>
      <c r="S47" s="207"/>
      <c r="T47" s="207">
        <v>0</v>
      </c>
      <c r="U47" s="207">
        <v>117811</v>
      </c>
      <c r="V47" s="207">
        <f t="shared" si="5"/>
        <v>622767</v>
      </c>
      <c r="W47" s="207">
        <f t="shared" si="6"/>
        <v>56358</v>
      </c>
      <c r="X47" s="207">
        <f t="shared" si="7"/>
        <v>300</v>
      </c>
      <c r="Y47" s="207">
        <f t="shared" si="8"/>
        <v>163</v>
      </c>
      <c r="Z47" s="207">
        <f t="shared" si="9"/>
        <v>0</v>
      </c>
      <c r="AA47" s="207">
        <f t="shared" si="10"/>
        <v>55870</v>
      </c>
      <c r="AB47" s="207">
        <f t="shared" si="11"/>
        <v>0</v>
      </c>
      <c r="AC47" s="207">
        <f t="shared" si="12"/>
        <v>25</v>
      </c>
      <c r="AD47" s="207">
        <f t="shared" si="13"/>
        <v>566409</v>
      </c>
      <c r="AE47" s="208" t="s">
        <v>477</v>
      </c>
    </row>
    <row r="48" spans="1:31" s="137" customFormat="1" ht="13.5" customHeight="1" x14ac:dyDescent="0.15">
      <c r="A48" s="205" t="s">
        <v>25</v>
      </c>
      <c r="B48" s="206" t="s">
        <v>478</v>
      </c>
      <c r="C48" s="205" t="s">
        <v>479</v>
      </c>
      <c r="D48" s="207">
        <f t="shared" si="1"/>
        <v>277749</v>
      </c>
      <c r="E48" s="207">
        <f t="shared" si="2"/>
        <v>31520</v>
      </c>
      <c r="F48" s="207">
        <v>0</v>
      </c>
      <c r="G48" s="207">
        <v>0</v>
      </c>
      <c r="H48" s="207">
        <v>0</v>
      </c>
      <c r="I48" s="207">
        <v>12137</v>
      </c>
      <c r="J48" s="207"/>
      <c r="K48" s="207">
        <v>19383</v>
      </c>
      <c r="L48" s="207">
        <v>246229</v>
      </c>
      <c r="M48" s="207">
        <f t="shared" si="3"/>
        <v>24389</v>
      </c>
      <c r="N48" s="207">
        <f t="shared" si="4"/>
        <v>0</v>
      </c>
      <c r="O48" s="207">
        <v>0</v>
      </c>
      <c r="P48" s="207">
        <v>0</v>
      </c>
      <c r="Q48" s="207">
        <v>0</v>
      </c>
      <c r="R48" s="207">
        <v>0</v>
      </c>
      <c r="S48" s="207"/>
      <c r="T48" s="207">
        <v>0</v>
      </c>
      <c r="U48" s="207">
        <v>24389</v>
      </c>
      <c r="V48" s="207">
        <f t="shared" si="5"/>
        <v>302138</v>
      </c>
      <c r="W48" s="207">
        <f t="shared" si="6"/>
        <v>31520</v>
      </c>
      <c r="X48" s="207">
        <f t="shared" si="7"/>
        <v>0</v>
      </c>
      <c r="Y48" s="207">
        <f t="shared" si="8"/>
        <v>0</v>
      </c>
      <c r="Z48" s="207">
        <f t="shared" si="9"/>
        <v>0</v>
      </c>
      <c r="AA48" s="207">
        <f t="shared" si="10"/>
        <v>12137</v>
      </c>
      <c r="AB48" s="207">
        <f t="shared" si="11"/>
        <v>0</v>
      </c>
      <c r="AC48" s="207">
        <f t="shared" si="12"/>
        <v>19383</v>
      </c>
      <c r="AD48" s="207">
        <f t="shared" si="13"/>
        <v>270618</v>
      </c>
      <c r="AE48" s="208" t="s">
        <v>480</v>
      </c>
    </row>
    <row r="49" spans="1:31" s="137" customFormat="1" ht="13.5" customHeight="1" x14ac:dyDescent="0.15">
      <c r="A49" s="205" t="s">
        <v>25</v>
      </c>
      <c r="B49" s="206" t="s">
        <v>481</v>
      </c>
      <c r="C49" s="205" t="s">
        <v>482</v>
      </c>
      <c r="D49" s="207">
        <f t="shared" si="1"/>
        <v>355020</v>
      </c>
      <c r="E49" s="207">
        <f t="shared" si="2"/>
        <v>15530</v>
      </c>
      <c r="F49" s="207">
        <v>0</v>
      </c>
      <c r="G49" s="207">
        <v>0</v>
      </c>
      <c r="H49" s="207">
        <v>0</v>
      </c>
      <c r="I49" s="207">
        <v>3980</v>
      </c>
      <c r="J49" s="207"/>
      <c r="K49" s="207">
        <v>11550</v>
      </c>
      <c r="L49" s="207">
        <v>339490</v>
      </c>
      <c r="M49" s="207">
        <f t="shared" si="3"/>
        <v>119049</v>
      </c>
      <c r="N49" s="207">
        <f t="shared" si="4"/>
        <v>7793</v>
      </c>
      <c r="O49" s="207">
        <v>0</v>
      </c>
      <c r="P49" s="207">
        <v>0</v>
      </c>
      <c r="Q49" s="207">
        <v>0</v>
      </c>
      <c r="R49" s="207">
        <v>7793</v>
      </c>
      <c r="S49" s="207"/>
      <c r="T49" s="207">
        <v>0</v>
      </c>
      <c r="U49" s="207">
        <v>111256</v>
      </c>
      <c r="V49" s="207">
        <f t="shared" si="5"/>
        <v>474069</v>
      </c>
      <c r="W49" s="207">
        <f t="shared" si="6"/>
        <v>23323</v>
      </c>
      <c r="X49" s="207">
        <f t="shared" si="7"/>
        <v>0</v>
      </c>
      <c r="Y49" s="207">
        <f t="shared" si="8"/>
        <v>0</v>
      </c>
      <c r="Z49" s="207">
        <f t="shared" si="9"/>
        <v>0</v>
      </c>
      <c r="AA49" s="207">
        <f t="shared" si="10"/>
        <v>11773</v>
      </c>
      <c r="AB49" s="207">
        <f t="shared" si="11"/>
        <v>0</v>
      </c>
      <c r="AC49" s="207">
        <f t="shared" si="12"/>
        <v>11550</v>
      </c>
      <c r="AD49" s="207">
        <f t="shared" si="13"/>
        <v>450746</v>
      </c>
      <c r="AE49" s="208" t="s">
        <v>483</v>
      </c>
    </row>
    <row r="50" spans="1:31" s="137" customFormat="1" ht="13.5" customHeight="1" x14ac:dyDescent="0.15">
      <c r="A50" s="205" t="s">
        <v>25</v>
      </c>
      <c r="B50" s="206" t="s">
        <v>484</v>
      </c>
      <c r="C50" s="205" t="s">
        <v>485</v>
      </c>
      <c r="D50" s="207">
        <f t="shared" si="1"/>
        <v>356948</v>
      </c>
      <c r="E50" s="207">
        <f t="shared" si="2"/>
        <v>43027</v>
      </c>
      <c r="F50" s="207">
        <v>0</v>
      </c>
      <c r="G50" s="207">
        <v>0</v>
      </c>
      <c r="H50" s="207">
        <v>0</v>
      </c>
      <c r="I50" s="207">
        <v>37512</v>
      </c>
      <c r="J50" s="207"/>
      <c r="K50" s="207">
        <v>5515</v>
      </c>
      <c r="L50" s="207">
        <v>313921</v>
      </c>
      <c r="M50" s="207">
        <f t="shared" si="3"/>
        <v>62902</v>
      </c>
      <c r="N50" s="207">
        <f t="shared" si="4"/>
        <v>0</v>
      </c>
      <c r="O50" s="207">
        <v>0</v>
      </c>
      <c r="P50" s="207">
        <v>0</v>
      </c>
      <c r="Q50" s="207">
        <v>0</v>
      </c>
      <c r="R50" s="207">
        <v>0</v>
      </c>
      <c r="S50" s="207"/>
      <c r="T50" s="207">
        <v>0</v>
      </c>
      <c r="U50" s="207">
        <v>62902</v>
      </c>
      <c r="V50" s="207">
        <f t="shared" si="5"/>
        <v>419850</v>
      </c>
      <c r="W50" s="207">
        <f t="shared" si="6"/>
        <v>43027</v>
      </c>
      <c r="X50" s="207">
        <f t="shared" si="7"/>
        <v>0</v>
      </c>
      <c r="Y50" s="207">
        <f t="shared" si="8"/>
        <v>0</v>
      </c>
      <c r="Z50" s="207">
        <f t="shared" si="9"/>
        <v>0</v>
      </c>
      <c r="AA50" s="207">
        <f t="shared" si="10"/>
        <v>37512</v>
      </c>
      <c r="AB50" s="207">
        <f t="shared" si="11"/>
        <v>0</v>
      </c>
      <c r="AC50" s="207">
        <f t="shared" si="12"/>
        <v>5515</v>
      </c>
      <c r="AD50" s="207">
        <f t="shared" si="13"/>
        <v>376823</v>
      </c>
      <c r="AE50" s="208" t="s">
        <v>486</v>
      </c>
    </row>
    <row r="51" spans="1:31" s="137" customFormat="1" ht="13.5" customHeight="1" x14ac:dyDescent="0.15">
      <c r="A51" s="205" t="s">
        <v>25</v>
      </c>
      <c r="B51" s="206" t="s">
        <v>487</v>
      </c>
      <c r="C51" s="205" t="s">
        <v>488</v>
      </c>
      <c r="D51" s="207">
        <f t="shared" si="1"/>
        <v>386401</v>
      </c>
      <c r="E51" s="207">
        <f t="shared" si="2"/>
        <v>45414</v>
      </c>
      <c r="F51" s="207">
        <v>0</v>
      </c>
      <c r="G51" s="207">
        <v>0</v>
      </c>
      <c r="H51" s="207">
        <v>0</v>
      </c>
      <c r="I51" s="207">
        <v>45414</v>
      </c>
      <c r="J51" s="207"/>
      <c r="K51" s="207">
        <v>0</v>
      </c>
      <c r="L51" s="207">
        <v>340987</v>
      </c>
      <c r="M51" s="207">
        <f t="shared" si="3"/>
        <v>79380</v>
      </c>
      <c r="N51" s="207">
        <f t="shared" si="4"/>
        <v>5470</v>
      </c>
      <c r="O51" s="207">
        <v>3837</v>
      </c>
      <c r="P51" s="207">
        <v>1633</v>
      </c>
      <c r="Q51" s="207">
        <v>0</v>
      </c>
      <c r="R51" s="207">
        <v>0</v>
      </c>
      <c r="S51" s="207"/>
      <c r="T51" s="207">
        <v>0</v>
      </c>
      <c r="U51" s="207">
        <v>73910</v>
      </c>
      <c r="V51" s="207">
        <f t="shared" si="5"/>
        <v>465781</v>
      </c>
      <c r="W51" s="207">
        <f t="shared" si="6"/>
        <v>50884</v>
      </c>
      <c r="X51" s="207">
        <f t="shared" si="7"/>
        <v>3837</v>
      </c>
      <c r="Y51" s="207">
        <f t="shared" si="8"/>
        <v>1633</v>
      </c>
      <c r="Z51" s="207">
        <f t="shared" si="9"/>
        <v>0</v>
      </c>
      <c r="AA51" s="207">
        <f t="shared" si="10"/>
        <v>45414</v>
      </c>
      <c r="AB51" s="207">
        <f t="shared" si="11"/>
        <v>0</v>
      </c>
      <c r="AC51" s="207">
        <f t="shared" si="12"/>
        <v>0</v>
      </c>
      <c r="AD51" s="207">
        <f t="shared" si="13"/>
        <v>414897</v>
      </c>
      <c r="AE51" s="208" t="s">
        <v>489</v>
      </c>
    </row>
    <row r="52" spans="1:31" s="137" customFormat="1" ht="13.5" customHeight="1" x14ac:dyDescent="0.15">
      <c r="A52" s="205" t="s">
        <v>25</v>
      </c>
      <c r="B52" s="206" t="s">
        <v>490</v>
      </c>
      <c r="C52" s="205" t="s">
        <v>491</v>
      </c>
      <c r="D52" s="207">
        <f t="shared" si="1"/>
        <v>112760</v>
      </c>
      <c r="E52" s="207">
        <f t="shared" si="2"/>
        <v>65</v>
      </c>
      <c r="F52" s="207">
        <v>0</v>
      </c>
      <c r="G52" s="207">
        <v>0</v>
      </c>
      <c r="H52" s="207">
        <v>0</v>
      </c>
      <c r="I52" s="207">
        <v>0</v>
      </c>
      <c r="J52" s="207"/>
      <c r="K52" s="207">
        <v>65</v>
      </c>
      <c r="L52" s="207">
        <v>112695</v>
      </c>
      <c r="M52" s="207">
        <f t="shared" si="3"/>
        <v>26309</v>
      </c>
      <c r="N52" s="207">
        <f t="shared" si="4"/>
        <v>0</v>
      </c>
      <c r="O52" s="207">
        <v>0</v>
      </c>
      <c r="P52" s="207">
        <v>0</v>
      </c>
      <c r="Q52" s="207">
        <v>0</v>
      </c>
      <c r="R52" s="207">
        <v>0</v>
      </c>
      <c r="S52" s="207"/>
      <c r="T52" s="207">
        <v>0</v>
      </c>
      <c r="U52" s="207">
        <v>26309</v>
      </c>
      <c r="V52" s="207">
        <f t="shared" si="5"/>
        <v>139069</v>
      </c>
      <c r="W52" s="207">
        <f t="shared" si="6"/>
        <v>65</v>
      </c>
      <c r="X52" s="207">
        <f t="shared" si="7"/>
        <v>0</v>
      </c>
      <c r="Y52" s="207">
        <f t="shared" si="8"/>
        <v>0</v>
      </c>
      <c r="Z52" s="207">
        <f t="shared" si="9"/>
        <v>0</v>
      </c>
      <c r="AA52" s="207">
        <f t="shared" si="10"/>
        <v>0</v>
      </c>
      <c r="AB52" s="207">
        <f t="shared" si="11"/>
        <v>0</v>
      </c>
      <c r="AC52" s="207">
        <f t="shared" si="12"/>
        <v>65</v>
      </c>
      <c r="AD52" s="207">
        <f t="shared" si="13"/>
        <v>139004</v>
      </c>
      <c r="AE52" s="208" t="s">
        <v>492</v>
      </c>
    </row>
    <row r="53" spans="1:31" s="137" customFormat="1" ht="13.5" customHeight="1" x14ac:dyDescent="0.15">
      <c r="A53" s="205" t="s">
        <v>25</v>
      </c>
      <c r="B53" s="206" t="s">
        <v>493</v>
      </c>
      <c r="C53" s="205" t="s">
        <v>494</v>
      </c>
      <c r="D53" s="207">
        <f t="shared" si="1"/>
        <v>335502</v>
      </c>
      <c r="E53" s="207">
        <f t="shared" si="2"/>
        <v>23846</v>
      </c>
      <c r="F53" s="207">
        <v>0</v>
      </c>
      <c r="G53" s="207">
        <v>0</v>
      </c>
      <c r="H53" s="207">
        <v>0</v>
      </c>
      <c r="I53" s="207">
        <v>0</v>
      </c>
      <c r="J53" s="207"/>
      <c r="K53" s="207">
        <v>23846</v>
      </c>
      <c r="L53" s="207">
        <v>311656</v>
      </c>
      <c r="M53" s="207">
        <f t="shared" si="3"/>
        <v>52893</v>
      </c>
      <c r="N53" s="207">
        <f t="shared" si="4"/>
        <v>4321</v>
      </c>
      <c r="O53" s="207">
        <v>0</v>
      </c>
      <c r="P53" s="207">
        <v>0</v>
      </c>
      <c r="Q53" s="207">
        <v>0</v>
      </c>
      <c r="R53" s="207">
        <v>4321</v>
      </c>
      <c r="S53" s="207"/>
      <c r="T53" s="207">
        <v>0</v>
      </c>
      <c r="U53" s="207">
        <v>48572</v>
      </c>
      <c r="V53" s="207">
        <f t="shared" si="5"/>
        <v>388395</v>
      </c>
      <c r="W53" s="207">
        <f t="shared" si="6"/>
        <v>28167</v>
      </c>
      <c r="X53" s="207">
        <f t="shared" si="7"/>
        <v>0</v>
      </c>
      <c r="Y53" s="207">
        <f t="shared" si="8"/>
        <v>0</v>
      </c>
      <c r="Z53" s="207">
        <f t="shared" si="9"/>
        <v>0</v>
      </c>
      <c r="AA53" s="207">
        <f t="shared" si="10"/>
        <v>4321</v>
      </c>
      <c r="AB53" s="207">
        <f t="shared" si="11"/>
        <v>0</v>
      </c>
      <c r="AC53" s="207">
        <f t="shared" si="12"/>
        <v>23846</v>
      </c>
      <c r="AD53" s="207">
        <f t="shared" si="13"/>
        <v>360228</v>
      </c>
      <c r="AE53" s="208" t="s">
        <v>495</v>
      </c>
    </row>
    <row r="54" spans="1:31" s="137" customFormat="1" ht="13.5" customHeight="1" x14ac:dyDescent="0.15">
      <c r="A54" s="205" t="s">
        <v>25</v>
      </c>
      <c r="B54" s="206" t="s">
        <v>496</v>
      </c>
      <c r="C54" s="205" t="s">
        <v>497</v>
      </c>
      <c r="D54" s="207">
        <f t="shared" si="1"/>
        <v>436490</v>
      </c>
      <c r="E54" s="207">
        <f t="shared" si="2"/>
        <v>20955</v>
      </c>
      <c r="F54" s="207">
        <v>0</v>
      </c>
      <c r="G54" s="207">
        <v>0</v>
      </c>
      <c r="H54" s="207">
        <v>0</v>
      </c>
      <c r="I54" s="207">
        <v>348</v>
      </c>
      <c r="J54" s="207"/>
      <c r="K54" s="207">
        <v>20607</v>
      </c>
      <c r="L54" s="207">
        <v>415535</v>
      </c>
      <c r="M54" s="207">
        <f t="shared" si="3"/>
        <v>81078</v>
      </c>
      <c r="N54" s="207">
        <f t="shared" si="4"/>
        <v>10222</v>
      </c>
      <c r="O54" s="207">
        <v>80</v>
      </c>
      <c r="P54" s="207">
        <v>44</v>
      </c>
      <c r="Q54" s="207">
        <v>0</v>
      </c>
      <c r="R54" s="207">
        <v>10083</v>
      </c>
      <c r="S54" s="207"/>
      <c r="T54" s="207">
        <v>15</v>
      </c>
      <c r="U54" s="207">
        <v>70856</v>
      </c>
      <c r="V54" s="207">
        <f t="shared" si="5"/>
        <v>517568</v>
      </c>
      <c r="W54" s="207">
        <f t="shared" si="6"/>
        <v>31177</v>
      </c>
      <c r="X54" s="207">
        <f t="shared" si="7"/>
        <v>80</v>
      </c>
      <c r="Y54" s="207">
        <f t="shared" si="8"/>
        <v>44</v>
      </c>
      <c r="Z54" s="207">
        <f t="shared" si="9"/>
        <v>0</v>
      </c>
      <c r="AA54" s="207">
        <f t="shared" si="10"/>
        <v>10431</v>
      </c>
      <c r="AB54" s="207">
        <f t="shared" si="11"/>
        <v>0</v>
      </c>
      <c r="AC54" s="207">
        <f t="shared" si="12"/>
        <v>20622</v>
      </c>
      <c r="AD54" s="207">
        <f t="shared" si="13"/>
        <v>486391</v>
      </c>
      <c r="AE54" s="208" t="s">
        <v>498</v>
      </c>
    </row>
    <row r="55" spans="1:31" s="137" customFormat="1" ht="13.5" customHeight="1" x14ac:dyDescent="0.15">
      <c r="A55" s="205" t="s">
        <v>25</v>
      </c>
      <c r="B55" s="206" t="s">
        <v>499</v>
      </c>
      <c r="C55" s="205" t="s">
        <v>500</v>
      </c>
      <c r="D55" s="207">
        <f t="shared" si="1"/>
        <v>429576</v>
      </c>
      <c r="E55" s="207">
        <f t="shared" si="2"/>
        <v>13665</v>
      </c>
      <c r="F55" s="207">
        <v>0</v>
      </c>
      <c r="G55" s="207">
        <v>0</v>
      </c>
      <c r="H55" s="207">
        <v>0</v>
      </c>
      <c r="I55" s="207">
        <v>0</v>
      </c>
      <c r="J55" s="207"/>
      <c r="K55" s="207">
        <v>13665</v>
      </c>
      <c r="L55" s="207">
        <v>415911</v>
      </c>
      <c r="M55" s="207">
        <f t="shared" si="3"/>
        <v>118315</v>
      </c>
      <c r="N55" s="207">
        <f t="shared" si="4"/>
        <v>916</v>
      </c>
      <c r="O55" s="207">
        <v>0</v>
      </c>
      <c r="P55" s="207">
        <v>0</v>
      </c>
      <c r="Q55" s="207">
        <v>0</v>
      </c>
      <c r="R55" s="207">
        <v>0</v>
      </c>
      <c r="S55" s="207"/>
      <c r="T55" s="207">
        <v>916</v>
      </c>
      <c r="U55" s="207">
        <v>117399</v>
      </c>
      <c r="V55" s="207">
        <f t="shared" si="5"/>
        <v>547891</v>
      </c>
      <c r="W55" s="207">
        <f t="shared" si="6"/>
        <v>14581</v>
      </c>
      <c r="X55" s="207">
        <f t="shared" si="7"/>
        <v>0</v>
      </c>
      <c r="Y55" s="207">
        <f t="shared" si="8"/>
        <v>0</v>
      </c>
      <c r="Z55" s="207">
        <f t="shared" si="9"/>
        <v>0</v>
      </c>
      <c r="AA55" s="207">
        <f t="shared" si="10"/>
        <v>0</v>
      </c>
      <c r="AB55" s="207">
        <f t="shared" si="11"/>
        <v>0</v>
      </c>
      <c r="AC55" s="207">
        <f t="shared" si="12"/>
        <v>14581</v>
      </c>
      <c r="AD55" s="207">
        <f t="shared" si="13"/>
        <v>533310</v>
      </c>
      <c r="AE55" s="208" t="s">
        <v>501</v>
      </c>
    </row>
    <row r="56" spans="1:31" s="137" customFormat="1" ht="13.5" customHeight="1" x14ac:dyDescent="0.15">
      <c r="A56" s="205" t="s">
        <v>25</v>
      </c>
      <c r="B56" s="206" t="s">
        <v>504</v>
      </c>
      <c r="C56" s="205" t="s">
        <v>505</v>
      </c>
      <c r="D56" s="207">
        <f t="shared" si="1"/>
        <v>282281</v>
      </c>
      <c r="E56" s="207">
        <f t="shared" si="2"/>
        <v>0</v>
      </c>
      <c r="F56" s="207">
        <v>0</v>
      </c>
      <c r="G56" s="207">
        <v>0</v>
      </c>
      <c r="H56" s="207">
        <v>0</v>
      </c>
      <c r="I56" s="207">
        <v>0</v>
      </c>
      <c r="J56" s="207"/>
      <c r="K56" s="207">
        <v>0</v>
      </c>
      <c r="L56" s="207">
        <v>282281</v>
      </c>
      <c r="M56" s="207">
        <f t="shared" si="3"/>
        <v>67578</v>
      </c>
      <c r="N56" s="207">
        <f t="shared" si="4"/>
        <v>0</v>
      </c>
      <c r="O56" s="207">
        <v>0</v>
      </c>
      <c r="P56" s="207">
        <v>0</v>
      </c>
      <c r="Q56" s="207">
        <v>0</v>
      </c>
      <c r="R56" s="207">
        <v>0</v>
      </c>
      <c r="S56" s="207"/>
      <c r="T56" s="207">
        <v>0</v>
      </c>
      <c r="U56" s="207">
        <v>67578</v>
      </c>
      <c r="V56" s="207">
        <f t="shared" si="5"/>
        <v>349859</v>
      </c>
      <c r="W56" s="207">
        <f t="shared" si="6"/>
        <v>0</v>
      </c>
      <c r="X56" s="207">
        <f t="shared" si="7"/>
        <v>0</v>
      </c>
      <c r="Y56" s="207">
        <f t="shared" si="8"/>
        <v>0</v>
      </c>
      <c r="Z56" s="207">
        <f t="shared" si="9"/>
        <v>0</v>
      </c>
      <c r="AA56" s="207">
        <f t="shared" si="10"/>
        <v>0</v>
      </c>
      <c r="AB56" s="207">
        <f t="shared" si="11"/>
        <v>0</v>
      </c>
      <c r="AC56" s="207">
        <f t="shared" si="12"/>
        <v>0</v>
      </c>
      <c r="AD56" s="207">
        <f t="shared" si="13"/>
        <v>349859</v>
      </c>
      <c r="AE56" s="208" t="s">
        <v>506</v>
      </c>
    </row>
    <row r="57" spans="1:31" s="137" customFormat="1" ht="13.5" customHeight="1" x14ac:dyDescent="0.15">
      <c r="A57" s="205" t="s">
        <v>25</v>
      </c>
      <c r="B57" s="206" t="s">
        <v>507</v>
      </c>
      <c r="C57" s="205" t="s">
        <v>508</v>
      </c>
      <c r="D57" s="207">
        <f t="shared" si="1"/>
        <v>477259</v>
      </c>
      <c r="E57" s="207">
        <f t="shared" si="2"/>
        <v>15310</v>
      </c>
      <c r="F57" s="207">
        <v>0</v>
      </c>
      <c r="G57" s="207">
        <v>0</v>
      </c>
      <c r="H57" s="207">
        <v>0</v>
      </c>
      <c r="I57" s="207">
        <v>0</v>
      </c>
      <c r="J57" s="207"/>
      <c r="K57" s="207">
        <v>15310</v>
      </c>
      <c r="L57" s="207">
        <v>461949</v>
      </c>
      <c r="M57" s="207">
        <f t="shared" si="3"/>
        <v>96470</v>
      </c>
      <c r="N57" s="207">
        <f t="shared" si="4"/>
        <v>8104</v>
      </c>
      <c r="O57" s="207">
        <v>1288</v>
      </c>
      <c r="P57" s="207">
        <v>380</v>
      </c>
      <c r="Q57" s="207">
        <v>0</v>
      </c>
      <c r="R57" s="207">
        <v>6436</v>
      </c>
      <c r="S57" s="207"/>
      <c r="T57" s="207">
        <v>0</v>
      </c>
      <c r="U57" s="207">
        <v>88366</v>
      </c>
      <c r="V57" s="207">
        <f t="shared" si="5"/>
        <v>573729</v>
      </c>
      <c r="W57" s="207">
        <f t="shared" si="6"/>
        <v>23414</v>
      </c>
      <c r="X57" s="207">
        <f t="shared" si="7"/>
        <v>1288</v>
      </c>
      <c r="Y57" s="207">
        <f t="shared" si="8"/>
        <v>380</v>
      </c>
      <c r="Z57" s="207">
        <f t="shared" si="9"/>
        <v>0</v>
      </c>
      <c r="AA57" s="207">
        <f t="shared" si="10"/>
        <v>6436</v>
      </c>
      <c r="AB57" s="207">
        <f t="shared" si="11"/>
        <v>0</v>
      </c>
      <c r="AC57" s="207">
        <f t="shared" si="12"/>
        <v>15310</v>
      </c>
      <c r="AD57" s="207">
        <f t="shared" si="13"/>
        <v>550315</v>
      </c>
      <c r="AE57" s="208" t="s">
        <v>509</v>
      </c>
    </row>
    <row r="58" spans="1:31" s="137" customFormat="1" ht="13.5" customHeight="1" x14ac:dyDescent="0.15">
      <c r="A58" s="205" t="s">
        <v>25</v>
      </c>
      <c r="B58" s="206" t="s">
        <v>510</v>
      </c>
      <c r="C58" s="205" t="s">
        <v>511</v>
      </c>
      <c r="D58" s="207">
        <f t="shared" si="1"/>
        <v>497262</v>
      </c>
      <c r="E58" s="207">
        <f t="shared" si="2"/>
        <v>92131</v>
      </c>
      <c r="F58" s="207">
        <v>0</v>
      </c>
      <c r="G58" s="207">
        <v>0</v>
      </c>
      <c r="H58" s="207">
        <v>0</v>
      </c>
      <c r="I58" s="207">
        <v>87506</v>
      </c>
      <c r="J58" s="207"/>
      <c r="K58" s="207">
        <v>4625</v>
      </c>
      <c r="L58" s="207">
        <v>405131</v>
      </c>
      <c r="M58" s="207">
        <f t="shared" si="3"/>
        <v>42494</v>
      </c>
      <c r="N58" s="207">
        <f t="shared" si="4"/>
        <v>0</v>
      </c>
      <c r="O58" s="207">
        <v>0</v>
      </c>
      <c r="P58" s="207">
        <v>0</v>
      </c>
      <c r="Q58" s="207">
        <v>0</v>
      </c>
      <c r="R58" s="207">
        <v>0</v>
      </c>
      <c r="S58" s="207"/>
      <c r="T58" s="207">
        <v>0</v>
      </c>
      <c r="U58" s="207">
        <v>42494</v>
      </c>
      <c r="V58" s="207">
        <f t="shared" si="5"/>
        <v>539756</v>
      </c>
      <c r="W58" s="207">
        <f t="shared" si="6"/>
        <v>92131</v>
      </c>
      <c r="X58" s="207">
        <f t="shared" si="7"/>
        <v>0</v>
      </c>
      <c r="Y58" s="207">
        <f t="shared" si="8"/>
        <v>0</v>
      </c>
      <c r="Z58" s="207">
        <f t="shared" si="9"/>
        <v>0</v>
      </c>
      <c r="AA58" s="207">
        <f t="shared" si="10"/>
        <v>87506</v>
      </c>
      <c r="AB58" s="207">
        <f t="shared" si="11"/>
        <v>0</v>
      </c>
      <c r="AC58" s="207">
        <f t="shared" si="12"/>
        <v>4625</v>
      </c>
      <c r="AD58" s="207">
        <f t="shared" si="13"/>
        <v>447625</v>
      </c>
      <c r="AE58" s="208" t="s">
        <v>512</v>
      </c>
    </row>
    <row r="59" spans="1:31" s="137" customFormat="1" ht="13.5" customHeight="1" x14ac:dyDescent="0.15">
      <c r="A59" s="205" t="s">
        <v>25</v>
      </c>
      <c r="B59" s="206" t="s">
        <v>513</v>
      </c>
      <c r="C59" s="205" t="s">
        <v>514</v>
      </c>
      <c r="D59" s="207">
        <f t="shared" si="1"/>
        <v>105854</v>
      </c>
      <c r="E59" s="207">
        <f t="shared" si="2"/>
        <v>0</v>
      </c>
      <c r="F59" s="207">
        <v>0</v>
      </c>
      <c r="G59" s="207">
        <v>0</v>
      </c>
      <c r="H59" s="207">
        <v>0</v>
      </c>
      <c r="I59" s="207">
        <v>0</v>
      </c>
      <c r="J59" s="207"/>
      <c r="K59" s="207">
        <v>0</v>
      </c>
      <c r="L59" s="207">
        <v>105854</v>
      </c>
      <c r="M59" s="207">
        <f t="shared" si="3"/>
        <v>42609</v>
      </c>
      <c r="N59" s="207">
        <f t="shared" si="4"/>
        <v>0</v>
      </c>
      <c r="O59" s="207">
        <v>0</v>
      </c>
      <c r="P59" s="207">
        <v>0</v>
      </c>
      <c r="Q59" s="207">
        <v>0</v>
      </c>
      <c r="R59" s="207">
        <v>0</v>
      </c>
      <c r="S59" s="207"/>
      <c r="T59" s="207">
        <v>0</v>
      </c>
      <c r="U59" s="207">
        <v>42609</v>
      </c>
      <c r="V59" s="207">
        <f t="shared" si="5"/>
        <v>148463</v>
      </c>
      <c r="W59" s="207">
        <f t="shared" si="6"/>
        <v>0</v>
      </c>
      <c r="X59" s="207">
        <f t="shared" si="7"/>
        <v>0</v>
      </c>
      <c r="Y59" s="207">
        <f t="shared" si="8"/>
        <v>0</v>
      </c>
      <c r="Z59" s="207">
        <f t="shared" si="9"/>
        <v>0</v>
      </c>
      <c r="AA59" s="207">
        <f t="shared" si="10"/>
        <v>0</v>
      </c>
      <c r="AB59" s="207">
        <f t="shared" si="11"/>
        <v>0</v>
      </c>
      <c r="AC59" s="207">
        <f t="shared" si="12"/>
        <v>0</v>
      </c>
      <c r="AD59" s="207">
        <f t="shared" si="13"/>
        <v>148463</v>
      </c>
      <c r="AE59" s="208" t="s">
        <v>515</v>
      </c>
    </row>
    <row r="60" spans="1:31" s="137" customFormat="1" ht="13.5" customHeight="1" x14ac:dyDescent="0.15">
      <c r="A60" s="205" t="s">
        <v>25</v>
      </c>
      <c r="B60" s="206" t="s">
        <v>518</v>
      </c>
      <c r="C60" s="205" t="s">
        <v>519</v>
      </c>
      <c r="D60" s="207">
        <f t="shared" si="1"/>
        <v>71562</v>
      </c>
      <c r="E60" s="207">
        <f t="shared" si="2"/>
        <v>0</v>
      </c>
      <c r="F60" s="207">
        <v>0</v>
      </c>
      <c r="G60" s="207">
        <v>0</v>
      </c>
      <c r="H60" s="207">
        <v>0</v>
      </c>
      <c r="I60" s="207">
        <v>0</v>
      </c>
      <c r="J60" s="207"/>
      <c r="K60" s="207">
        <v>0</v>
      </c>
      <c r="L60" s="207">
        <v>71562</v>
      </c>
      <c r="M60" s="207">
        <f t="shared" si="3"/>
        <v>8885</v>
      </c>
      <c r="N60" s="207">
        <f t="shared" si="4"/>
        <v>0</v>
      </c>
      <c r="O60" s="207">
        <v>0</v>
      </c>
      <c r="P60" s="207">
        <v>0</v>
      </c>
      <c r="Q60" s="207">
        <v>0</v>
      </c>
      <c r="R60" s="207">
        <v>0</v>
      </c>
      <c r="S60" s="207"/>
      <c r="T60" s="207">
        <v>0</v>
      </c>
      <c r="U60" s="207">
        <v>8885</v>
      </c>
      <c r="V60" s="207">
        <f t="shared" si="5"/>
        <v>80447</v>
      </c>
      <c r="W60" s="207">
        <f t="shared" si="6"/>
        <v>0</v>
      </c>
      <c r="X60" s="207">
        <f t="shared" si="7"/>
        <v>0</v>
      </c>
      <c r="Y60" s="207">
        <f t="shared" si="8"/>
        <v>0</v>
      </c>
      <c r="Z60" s="207">
        <f t="shared" si="9"/>
        <v>0</v>
      </c>
      <c r="AA60" s="207">
        <f t="shared" si="10"/>
        <v>0</v>
      </c>
      <c r="AB60" s="207">
        <f t="shared" si="11"/>
        <v>0</v>
      </c>
      <c r="AC60" s="207">
        <f t="shared" si="12"/>
        <v>0</v>
      </c>
      <c r="AD60" s="207">
        <f t="shared" si="13"/>
        <v>80447</v>
      </c>
      <c r="AE60" s="208" t="s">
        <v>520</v>
      </c>
    </row>
    <row r="61" spans="1:31" s="137" customFormat="1" ht="13.5" customHeight="1" x14ac:dyDescent="0.15">
      <c r="A61" s="205" t="s">
        <v>25</v>
      </c>
      <c r="B61" s="206" t="s">
        <v>521</v>
      </c>
      <c r="C61" s="205" t="s">
        <v>522</v>
      </c>
      <c r="D61" s="207">
        <f t="shared" si="1"/>
        <v>24986</v>
      </c>
      <c r="E61" s="207">
        <f t="shared" si="2"/>
        <v>0</v>
      </c>
      <c r="F61" s="207">
        <v>0</v>
      </c>
      <c r="G61" s="207">
        <v>0</v>
      </c>
      <c r="H61" s="207">
        <v>0</v>
      </c>
      <c r="I61" s="207">
        <v>0</v>
      </c>
      <c r="J61" s="207"/>
      <c r="K61" s="207">
        <v>0</v>
      </c>
      <c r="L61" s="207">
        <v>24986</v>
      </c>
      <c r="M61" s="207">
        <f t="shared" si="3"/>
        <v>13515</v>
      </c>
      <c r="N61" s="207">
        <f t="shared" si="4"/>
        <v>0</v>
      </c>
      <c r="O61" s="207">
        <v>0</v>
      </c>
      <c r="P61" s="207">
        <v>0</v>
      </c>
      <c r="Q61" s="207">
        <v>0</v>
      </c>
      <c r="R61" s="207">
        <v>0</v>
      </c>
      <c r="S61" s="207"/>
      <c r="T61" s="207">
        <v>0</v>
      </c>
      <c r="U61" s="207">
        <v>13515</v>
      </c>
      <c r="V61" s="207">
        <f t="shared" si="5"/>
        <v>38501</v>
      </c>
      <c r="W61" s="207">
        <f t="shared" si="6"/>
        <v>0</v>
      </c>
      <c r="X61" s="207">
        <f t="shared" si="7"/>
        <v>0</v>
      </c>
      <c r="Y61" s="207">
        <f t="shared" si="8"/>
        <v>0</v>
      </c>
      <c r="Z61" s="207">
        <f t="shared" si="9"/>
        <v>0</v>
      </c>
      <c r="AA61" s="207">
        <f t="shared" si="10"/>
        <v>0</v>
      </c>
      <c r="AB61" s="207">
        <f t="shared" si="11"/>
        <v>0</v>
      </c>
      <c r="AC61" s="207">
        <f t="shared" si="12"/>
        <v>0</v>
      </c>
      <c r="AD61" s="207">
        <f t="shared" si="13"/>
        <v>38501</v>
      </c>
      <c r="AE61" s="208" t="s">
        <v>523</v>
      </c>
    </row>
    <row r="62" spans="1:31" s="137" customFormat="1" ht="13.5" customHeight="1" x14ac:dyDescent="0.15">
      <c r="A62" s="205" t="s">
        <v>25</v>
      </c>
      <c r="B62" s="206" t="s">
        <v>384</v>
      </c>
      <c r="C62" s="205" t="s">
        <v>385</v>
      </c>
      <c r="D62" s="207">
        <f t="shared" si="1"/>
        <v>0</v>
      </c>
      <c r="E62" s="207">
        <f t="shared" si="2"/>
        <v>0</v>
      </c>
      <c r="F62" s="207"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207">
        <v>0</v>
      </c>
      <c r="M62" s="207">
        <f t="shared" si="3"/>
        <v>119546</v>
      </c>
      <c r="N62" s="207">
        <f t="shared" si="4"/>
        <v>90364</v>
      </c>
      <c r="O62" s="207">
        <v>0</v>
      </c>
      <c r="P62" s="207">
        <v>0</v>
      </c>
      <c r="Q62" s="207">
        <v>0</v>
      </c>
      <c r="R62" s="207">
        <v>0</v>
      </c>
      <c r="S62" s="207">
        <v>401898</v>
      </c>
      <c r="T62" s="207">
        <v>90364</v>
      </c>
      <c r="U62" s="207">
        <v>29182</v>
      </c>
      <c r="V62" s="207">
        <f t="shared" si="5"/>
        <v>119546</v>
      </c>
      <c r="W62" s="207">
        <f t="shared" si="6"/>
        <v>90364</v>
      </c>
      <c r="X62" s="207">
        <f t="shared" si="7"/>
        <v>0</v>
      </c>
      <c r="Y62" s="207">
        <f t="shared" si="8"/>
        <v>0</v>
      </c>
      <c r="Z62" s="207">
        <f t="shared" si="9"/>
        <v>0</v>
      </c>
      <c r="AA62" s="207">
        <f t="shared" si="10"/>
        <v>0</v>
      </c>
      <c r="AB62" s="207">
        <f t="shared" si="11"/>
        <v>401898</v>
      </c>
      <c r="AC62" s="207">
        <f t="shared" si="12"/>
        <v>90364</v>
      </c>
      <c r="AD62" s="207">
        <f t="shared" si="13"/>
        <v>29182</v>
      </c>
      <c r="AE62" s="208" t="s">
        <v>524</v>
      </c>
    </row>
    <row r="63" spans="1:31" s="137" customFormat="1" ht="13.5" customHeight="1" x14ac:dyDescent="0.15">
      <c r="A63" s="205" t="s">
        <v>25</v>
      </c>
      <c r="B63" s="206" t="s">
        <v>344</v>
      </c>
      <c r="C63" s="205" t="s">
        <v>345</v>
      </c>
      <c r="D63" s="207">
        <f t="shared" si="1"/>
        <v>0</v>
      </c>
      <c r="E63" s="207">
        <f t="shared" si="2"/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07">
        <v>0</v>
      </c>
      <c r="M63" s="207">
        <f t="shared" si="3"/>
        <v>10803</v>
      </c>
      <c r="N63" s="207">
        <f t="shared" si="4"/>
        <v>10803</v>
      </c>
      <c r="O63" s="207">
        <v>0</v>
      </c>
      <c r="P63" s="207">
        <v>0</v>
      </c>
      <c r="Q63" s="207">
        <v>0</v>
      </c>
      <c r="R63" s="207">
        <v>0</v>
      </c>
      <c r="S63" s="207">
        <v>305202</v>
      </c>
      <c r="T63" s="207">
        <v>10803</v>
      </c>
      <c r="U63" s="207">
        <v>0</v>
      </c>
      <c r="V63" s="207">
        <f t="shared" si="5"/>
        <v>10803</v>
      </c>
      <c r="W63" s="207">
        <f t="shared" si="6"/>
        <v>10803</v>
      </c>
      <c r="X63" s="207">
        <f t="shared" si="7"/>
        <v>0</v>
      </c>
      <c r="Y63" s="207">
        <f t="shared" si="8"/>
        <v>0</v>
      </c>
      <c r="Z63" s="207">
        <f t="shared" si="9"/>
        <v>0</v>
      </c>
      <c r="AA63" s="207">
        <f t="shared" si="10"/>
        <v>0</v>
      </c>
      <c r="AB63" s="207">
        <f t="shared" si="11"/>
        <v>305202</v>
      </c>
      <c r="AC63" s="207">
        <f t="shared" si="12"/>
        <v>10803</v>
      </c>
      <c r="AD63" s="207">
        <f t="shared" si="13"/>
        <v>0</v>
      </c>
      <c r="AE63" s="208" t="s">
        <v>525</v>
      </c>
    </row>
    <row r="64" spans="1:31" s="137" customFormat="1" ht="13.5" customHeight="1" x14ac:dyDescent="0.15">
      <c r="A64" s="205" t="s">
        <v>25</v>
      </c>
      <c r="B64" s="206" t="s">
        <v>415</v>
      </c>
      <c r="C64" s="205" t="s">
        <v>416</v>
      </c>
      <c r="D64" s="207">
        <f t="shared" si="1"/>
        <v>801275</v>
      </c>
      <c r="E64" s="207">
        <f t="shared" si="2"/>
        <v>791849</v>
      </c>
      <c r="F64" s="207">
        <v>102065</v>
      </c>
      <c r="G64" s="207">
        <v>0</v>
      </c>
      <c r="H64" s="207">
        <v>511500</v>
      </c>
      <c r="I64" s="207">
        <v>178284</v>
      </c>
      <c r="J64" s="207">
        <v>886219</v>
      </c>
      <c r="K64" s="207">
        <v>0</v>
      </c>
      <c r="L64" s="207">
        <v>9426</v>
      </c>
      <c r="M64" s="207">
        <f t="shared" si="3"/>
        <v>172</v>
      </c>
      <c r="N64" s="207">
        <f t="shared" si="4"/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221638</v>
      </c>
      <c r="T64" s="207">
        <v>0</v>
      </c>
      <c r="U64" s="207">
        <v>172</v>
      </c>
      <c r="V64" s="207">
        <f t="shared" si="5"/>
        <v>801447</v>
      </c>
      <c r="W64" s="207">
        <f t="shared" si="6"/>
        <v>791849</v>
      </c>
      <c r="X64" s="207">
        <f t="shared" si="7"/>
        <v>102065</v>
      </c>
      <c r="Y64" s="207">
        <f t="shared" si="8"/>
        <v>0</v>
      </c>
      <c r="Z64" s="207">
        <f t="shared" si="9"/>
        <v>511500</v>
      </c>
      <c r="AA64" s="207">
        <f t="shared" si="10"/>
        <v>178284</v>
      </c>
      <c r="AB64" s="207">
        <f t="shared" si="11"/>
        <v>1107857</v>
      </c>
      <c r="AC64" s="207">
        <f t="shared" si="12"/>
        <v>0</v>
      </c>
      <c r="AD64" s="207">
        <f t="shared" si="13"/>
        <v>9598</v>
      </c>
      <c r="AE64" s="208" t="s">
        <v>526</v>
      </c>
    </row>
    <row r="65" spans="1:31" s="137" customFormat="1" ht="13.5" customHeight="1" x14ac:dyDescent="0.15">
      <c r="A65" s="205" t="s">
        <v>25</v>
      </c>
      <c r="B65" s="206" t="s">
        <v>360</v>
      </c>
      <c r="C65" s="205" t="s">
        <v>361</v>
      </c>
      <c r="D65" s="207">
        <f t="shared" si="1"/>
        <v>1508487</v>
      </c>
      <c r="E65" s="207">
        <f t="shared" si="2"/>
        <v>1451621</v>
      </c>
      <c r="F65" s="207">
        <v>576076</v>
      </c>
      <c r="G65" s="207">
        <v>0</v>
      </c>
      <c r="H65" s="207">
        <v>657400</v>
      </c>
      <c r="I65" s="207">
        <v>199939</v>
      </c>
      <c r="J65" s="207">
        <v>1092566</v>
      </c>
      <c r="K65" s="207">
        <v>18206</v>
      </c>
      <c r="L65" s="207">
        <v>56866</v>
      </c>
      <c r="M65" s="207">
        <f t="shared" si="3"/>
        <v>0</v>
      </c>
      <c r="N65" s="207">
        <f t="shared" si="4"/>
        <v>0</v>
      </c>
      <c r="O65" s="207">
        <v>0</v>
      </c>
      <c r="P65" s="207">
        <v>0</v>
      </c>
      <c r="Q65" s="207">
        <v>0</v>
      </c>
      <c r="R65" s="207">
        <v>0</v>
      </c>
      <c r="S65" s="207">
        <v>0</v>
      </c>
      <c r="T65" s="207">
        <v>0</v>
      </c>
      <c r="U65" s="207">
        <v>0</v>
      </c>
      <c r="V65" s="207">
        <f t="shared" si="5"/>
        <v>1508487</v>
      </c>
      <c r="W65" s="207">
        <f t="shared" si="6"/>
        <v>1451621</v>
      </c>
      <c r="X65" s="207">
        <f t="shared" si="7"/>
        <v>576076</v>
      </c>
      <c r="Y65" s="207">
        <f t="shared" si="8"/>
        <v>0</v>
      </c>
      <c r="Z65" s="207">
        <f t="shared" si="9"/>
        <v>657400</v>
      </c>
      <c r="AA65" s="207">
        <f t="shared" si="10"/>
        <v>199939</v>
      </c>
      <c r="AB65" s="207">
        <f t="shared" si="11"/>
        <v>1092566</v>
      </c>
      <c r="AC65" s="207">
        <f t="shared" si="12"/>
        <v>18206</v>
      </c>
      <c r="AD65" s="207">
        <f t="shared" si="13"/>
        <v>56866</v>
      </c>
      <c r="AE65" s="208" t="s">
        <v>527</v>
      </c>
    </row>
    <row r="66" spans="1:31" s="137" customFormat="1" ht="13.5" customHeight="1" x14ac:dyDescent="0.15">
      <c r="A66" s="205" t="s">
        <v>25</v>
      </c>
      <c r="B66" s="206" t="s">
        <v>389</v>
      </c>
      <c r="C66" s="205" t="s">
        <v>390</v>
      </c>
      <c r="D66" s="207">
        <f t="shared" si="1"/>
        <v>289770</v>
      </c>
      <c r="E66" s="207">
        <f t="shared" si="2"/>
        <v>289770</v>
      </c>
      <c r="F66" s="207">
        <v>0</v>
      </c>
      <c r="G66" s="207">
        <v>0</v>
      </c>
      <c r="H66" s="207">
        <v>0</v>
      </c>
      <c r="I66" s="207">
        <v>184661</v>
      </c>
      <c r="J66" s="207">
        <v>624117</v>
      </c>
      <c r="K66" s="207">
        <v>105109</v>
      </c>
      <c r="L66" s="207">
        <v>0</v>
      </c>
      <c r="M66" s="207">
        <f t="shared" si="3"/>
        <v>0</v>
      </c>
      <c r="N66" s="207">
        <f t="shared" si="4"/>
        <v>0</v>
      </c>
      <c r="O66" s="207">
        <v>0</v>
      </c>
      <c r="P66" s="207">
        <v>0</v>
      </c>
      <c r="Q66" s="207">
        <v>0</v>
      </c>
      <c r="R66" s="207">
        <v>0</v>
      </c>
      <c r="S66" s="207">
        <v>0</v>
      </c>
      <c r="T66" s="207">
        <v>0</v>
      </c>
      <c r="U66" s="207">
        <v>0</v>
      </c>
      <c r="V66" s="207">
        <f t="shared" si="5"/>
        <v>289770</v>
      </c>
      <c r="W66" s="207">
        <f t="shared" si="6"/>
        <v>289770</v>
      </c>
      <c r="X66" s="207">
        <f t="shared" si="7"/>
        <v>0</v>
      </c>
      <c r="Y66" s="207">
        <f t="shared" si="8"/>
        <v>0</v>
      </c>
      <c r="Z66" s="207">
        <f t="shared" si="9"/>
        <v>0</v>
      </c>
      <c r="AA66" s="207">
        <f t="shared" si="10"/>
        <v>184661</v>
      </c>
      <c r="AB66" s="207">
        <f t="shared" si="11"/>
        <v>624117</v>
      </c>
      <c r="AC66" s="207">
        <f t="shared" si="12"/>
        <v>105109</v>
      </c>
      <c r="AD66" s="207">
        <f t="shared" si="13"/>
        <v>0</v>
      </c>
      <c r="AE66" s="208" t="s">
        <v>528</v>
      </c>
    </row>
    <row r="67" spans="1:31" s="137" customFormat="1" ht="13.5" customHeight="1" x14ac:dyDescent="0.15">
      <c r="A67" s="205" t="s">
        <v>25</v>
      </c>
      <c r="B67" s="206" t="s">
        <v>379</v>
      </c>
      <c r="C67" s="205" t="s">
        <v>380</v>
      </c>
      <c r="D67" s="207">
        <f t="shared" si="1"/>
        <v>0</v>
      </c>
      <c r="E67" s="207">
        <f t="shared" si="2"/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v>0</v>
      </c>
      <c r="M67" s="207">
        <f t="shared" si="3"/>
        <v>4447</v>
      </c>
      <c r="N67" s="207">
        <f t="shared" si="4"/>
        <v>4257</v>
      </c>
      <c r="O67" s="207">
        <v>0</v>
      </c>
      <c r="P67" s="207">
        <v>0</v>
      </c>
      <c r="Q67" s="207">
        <v>0</v>
      </c>
      <c r="R67" s="207">
        <v>4257</v>
      </c>
      <c r="S67" s="207">
        <v>121412</v>
      </c>
      <c r="T67" s="207">
        <v>0</v>
      </c>
      <c r="U67" s="207">
        <v>190</v>
      </c>
      <c r="V67" s="207">
        <f t="shared" si="5"/>
        <v>4447</v>
      </c>
      <c r="W67" s="207">
        <f t="shared" si="6"/>
        <v>4257</v>
      </c>
      <c r="X67" s="207">
        <f t="shared" si="7"/>
        <v>0</v>
      </c>
      <c r="Y67" s="207">
        <f t="shared" si="8"/>
        <v>0</v>
      </c>
      <c r="Z67" s="207">
        <f t="shared" si="9"/>
        <v>0</v>
      </c>
      <c r="AA67" s="207">
        <f t="shared" si="10"/>
        <v>4257</v>
      </c>
      <c r="AB67" s="207">
        <f t="shared" si="11"/>
        <v>121412</v>
      </c>
      <c r="AC67" s="207">
        <f t="shared" si="12"/>
        <v>0</v>
      </c>
      <c r="AD67" s="207">
        <f t="shared" si="13"/>
        <v>190</v>
      </c>
      <c r="AE67" s="208" t="s">
        <v>529</v>
      </c>
    </row>
    <row r="68" spans="1:31" s="137" customFormat="1" ht="13.5" customHeight="1" x14ac:dyDescent="0.15">
      <c r="A68" s="205" t="s">
        <v>25</v>
      </c>
      <c r="B68" s="206" t="s">
        <v>410</v>
      </c>
      <c r="C68" s="205" t="s">
        <v>411</v>
      </c>
      <c r="D68" s="207">
        <f t="shared" si="1"/>
        <v>8251</v>
      </c>
      <c r="E68" s="207">
        <f t="shared" si="2"/>
        <v>5211</v>
      </c>
      <c r="F68" s="207">
        <v>5211</v>
      </c>
      <c r="G68" s="207">
        <v>0</v>
      </c>
      <c r="H68" s="207">
        <v>0</v>
      </c>
      <c r="I68" s="207">
        <v>0</v>
      </c>
      <c r="J68" s="207">
        <v>54488</v>
      </c>
      <c r="K68" s="207">
        <v>0</v>
      </c>
      <c r="L68" s="207">
        <v>3040</v>
      </c>
      <c r="M68" s="207">
        <f t="shared" si="3"/>
        <v>28366</v>
      </c>
      <c r="N68" s="207">
        <f t="shared" si="4"/>
        <v>15</v>
      </c>
      <c r="O68" s="207">
        <v>0</v>
      </c>
      <c r="P68" s="207">
        <v>0</v>
      </c>
      <c r="Q68" s="207">
        <v>0</v>
      </c>
      <c r="R68" s="207">
        <v>0</v>
      </c>
      <c r="S68" s="207">
        <v>165581</v>
      </c>
      <c r="T68" s="207">
        <v>15</v>
      </c>
      <c r="U68" s="207">
        <v>28351</v>
      </c>
      <c r="V68" s="207">
        <f t="shared" si="5"/>
        <v>36617</v>
      </c>
      <c r="W68" s="207">
        <f t="shared" si="6"/>
        <v>5226</v>
      </c>
      <c r="X68" s="207">
        <f t="shared" si="7"/>
        <v>5211</v>
      </c>
      <c r="Y68" s="207">
        <f t="shared" si="8"/>
        <v>0</v>
      </c>
      <c r="Z68" s="207">
        <f t="shared" si="9"/>
        <v>0</v>
      </c>
      <c r="AA68" s="207">
        <f t="shared" si="10"/>
        <v>0</v>
      </c>
      <c r="AB68" s="207">
        <f t="shared" si="11"/>
        <v>220069</v>
      </c>
      <c r="AC68" s="207">
        <f t="shared" si="12"/>
        <v>15</v>
      </c>
      <c r="AD68" s="207">
        <f t="shared" si="13"/>
        <v>31391</v>
      </c>
      <c r="AE68" s="208" t="s">
        <v>530</v>
      </c>
    </row>
    <row r="69" spans="1:31" s="137" customFormat="1" ht="13.5" customHeight="1" x14ac:dyDescent="0.15">
      <c r="A69" s="205" t="s">
        <v>25</v>
      </c>
      <c r="B69" s="206" t="s">
        <v>339</v>
      </c>
      <c r="C69" s="205" t="s">
        <v>340</v>
      </c>
      <c r="D69" s="207">
        <f t="shared" si="1"/>
        <v>683195</v>
      </c>
      <c r="E69" s="207">
        <f t="shared" si="2"/>
        <v>362964</v>
      </c>
      <c r="F69" s="207">
        <v>0</v>
      </c>
      <c r="G69" s="207">
        <v>0</v>
      </c>
      <c r="H69" s="207">
        <v>0</v>
      </c>
      <c r="I69" s="207">
        <v>362964</v>
      </c>
      <c r="J69" s="207">
        <v>495309</v>
      </c>
      <c r="K69" s="207">
        <v>0</v>
      </c>
      <c r="L69" s="207">
        <v>320231</v>
      </c>
      <c r="M69" s="207">
        <f t="shared" si="3"/>
        <v>0</v>
      </c>
      <c r="N69" s="207">
        <f t="shared" si="4"/>
        <v>0</v>
      </c>
      <c r="O69" s="207">
        <v>0</v>
      </c>
      <c r="P69" s="207">
        <v>0</v>
      </c>
      <c r="Q69" s="207">
        <v>0</v>
      </c>
      <c r="R69" s="207">
        <v>0</v>
      </c>
      <c r="S69" s="207">
        <v>0</v>
      </c>
      <c r="T69" s="207">
        <v>0</v>
      </c>
      <c r="U69" s="207">
        <v>0</v>
      </c>
      <c r="V69" s="207">
        <f t="shared" si="5"/>
        <v>683195</v>
      </c>
      <c r="W69" s="207">
        <f t="shared" si="6"/>
        <v>362964</v>
      </c>
      <c r="X69" s="207">
        <f t="shared" si="7"/>
        <v>0</v>
      </c>
      <c r="Y69" s="207">
        <f t="shared" si="8"/>
        <v>0</v>
      </c>
      <c r="Z69" s="207">
        <f t="shared" si="9"/>
        <v>0</v>
      </c>
      <c r="AA69" s="207">
        <f t="shared" si="10"/>
        <v>362964</v>
      </c>
      <c r="AB69" s="207">
        <f t="shared" si="11"/>
        <v>495309</v>
      </c>
      <c r="AC69" s="207">
        <f t="shared" si="12"/>
        <v>0</v>
      </c>
      <c r="AD69" s="207">
        <f t="shared" si="13"/>
        <v>320231</v>
      </c>
      <c r="AE69" s="208" t="s">
        <v>531</v>
      </c>
    </row>
    <row r="70" spans="1:31" s="137" customFormat="1" ht="13.5" customHeight="1" x14ac:dyDescent="0.15">
      <c r="A70" s="205" t="s">
        <v>25</v>
      </c>
      <c r="B70" s="206" t="s">
        <v>355</v>
      </c>
      <c r="C70" s="205" t="s">
        <v>356</v>
      </c>
      <c r="D70" s="207">
        <f t="shared" si="1"/>
        <v>627704</v>
      </c>
      <c r="E70" s="207">
        <f t="shared" si="2"/>
        <v>505282</v>
      </c>
      <c r="F70" s="207">
        <v>0</v>
      </c>
      <c r="G70" s="207">
        <v>0</v>
      </c>
      <c r="H70" s="207">
        <v>0</v>
      </c>
      <c r="I70" s="207">
        <v>280633</v>
      </c>
      <c r="J70" s="207">
        <v>1491280</v>
      </c>
      <c r="K70" s="207">
        <v>224649</v>
      </c>
      <c r="L70" s="207">
        <v>122422</v>
      </c>
      <c r="M70" s="207">
        <f t="shared" si="3"/>
        <v>0</v>
      </c>
      <c r="N70" s="207">
        <f t="shared" si="4"/>
        <v>0</v>
      </c>
      <c r="O70" s="207">
        <v>0</v>
      </c>
      <c r="P70" s="207">
        <v>0</v>
      </c>
      <c r="Q70" s="207">
        <v>0</v>
      </c>
      <c r="R70" s="207">
        <v>0</v>
      </c>
      <c r="S70" s="207">
        <v>570864</v>
      </c>
      <c r="T70" s="207">
        <v>0</v>
      </c>
      <c r="U70" s="207">
        <v>0</v>
      </c>
      <c r="V70" s="207">
        <f t="shared" si="5"/>
        <v>627704</v>
      </c>
      <c r="W70" s="207">
        <f t="shared" si="6"/>
        <v>505282</v>
      </c>
      <c r="X70" s="207">
        <f t="shared" si="7"/>
        <v>0</v>
      </c>
      <c r="Y70" s="207">
        <f t="shared" si="8"/>
        <v>0</v>
      </c>
      <c r="Z70" s="207">
        <f t="shared" si="9"/>
        <v>0</v>
      </c>
      <c r="AA70" s="207">
        <f t="shared" si="10"/>
        <v>280633</v>
      </c>
      <c r="AB70" s="207">
        <f t="shared" si="11"/>
        <v>2062144</v>
      </c>
      <c r="AC70" s="207">
        <f t="shared" si="12"/>
        <v>224649</v>
      </c>
      <c r="AD70" s="207">
        <f t="shared" si="13"/>
        <v>122422</v>
      </c>
      <c r="AE70" s="208" t="s">
        <v>532</v>
      </c>
    </row>
    <row r="71" spans="1:31" s="137" customFormat="1" ht="13.5" customHeight="1" x14ac:dyDescent="0.15">
      <c r="A71" s="205" t="s">
        <v>25</v>
      </c>
      <c r="B71" s="206" t="s">
        <v>399</v>
      </c>
      <c r="C71" s="205" t="s">
        <v>400</v>
      </c>
      <c r="D71" s="207">
        <f t="shared" si="1"/>
        <v>535118</v>
      </c>
      <c r="E71" s="207">
        <f t="shared" si="2"/>
        <v>401968</v>
      </c>
      <c r="F71" s="207">
        <v>67010</v>
      </c>
      <c r="G71" s="207">
        <v>0</v>
      </c>
      <c r="H71" s="207">
        <v>77600</v>
      </c>
      <c r="I71" s="207">
        <v>257344</v>
      </c>
      <c r="J71" s="207">
        <v>1074133</v>
      </c>
      <c r="K71" s="207">
        <v>14</v>
      </c>
      <c r="L71" s="207">
        <v>133150</v>
      </c>
      <c r="M71" s="207">
        <f t="shared" si="3"/>
        <v>0</v>
      </c>
      <c r="N71" s="207">
        <f t="shared" si="4"/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f t="shared" si="5"/>
        <v>535118</v>
      </c>
      <c r="W71" s="207">
        <f t="shared" si="6"/>
        <v>401968</v>
      </c>
      <c r="X71" s="207">
        <f t="shared" si="7"/>
        <v>67010</v>
      </c>
      <c r="Y71" s="207">
        <f t="shared" si="8"/>
        <v>0</v>
      </c>
      <c r="Z71" s="207">
        <f t="shared" si="9"/>
        <v>77600</v>
      </c>
      <c r="AA71" s="207">
        <f t="shared" si="10"/>
        <v>257344</v>
      </c>
      <c r="AB71" s="207">
        <f t="shared" si="11"/>
        <v>1074133</v>
      </c>
      <c r="AC71" s="207">
        <f t="shared" si="12"/>
        <v>14</v>
      </c>
      <c r="AD71" s="207">
        <f t="shared" si="13"/>
        <v>133150</v>
      </c>
      <c r="AE71" s="208" t="s">
        <v>533</v>
      </c>
    </row>
    <row r="72" spans="1:31" s="137" customFormat="1" ht="13.5" customHeight="1" x14ac:dyDescent="0.15">
      <c r="A72" s="205" t="s">
        <v>25</v>
      </c>
      <c r="B72" s="206" t="s">
        <v>502</v>
      </c>
      <c r="C72" s="205" t="s">
        <v>503</v>
      </c>
      <c r="D72" s="207">
        <f t="shared" ref="D72:D80" si="14">SUM(E72,+L72)</f>
        <v>98076</v>
      </c>
      <c r="E72" s="207">
        <f t="shared" ref="E72:E80" si="15">+SUM(F72:I72,K72)</f>
        <v>98076</v>
      </c>
      <c r="F72" s="207">
        <v>0</v>
      </c>
      <c r="G72" s="207">
        <v>0</v>
      </c>
      <c r="H72" s="207">
        <v>0</v>
      </c>
      <c r="I72" s="207">
        <v>83338</v>
      </c>
      <c r="J72" s="207">
        <v>637762</v>
      </c>
      <c r="K72" s="207">
        <v>14738</v>
      </c>
      <c r="L72" s="207">
        <v>0</v>
      </c>
      <c r="M72" s="207">
        <f t="shared" ref="M72:M80" si="16">SUM(N72,+U72)</f>
        <v>843</v>
      </c>
      <c r="N72" s="207">
        <f t="shared" ref="N72:N80" si="17">+SUM(O72:R72,T72)</f>
        <v>843</v>
      </c>
      <c r="O72" s="207">
        <v>0</v>
      </c>
      <c r="P72" s="207">
        <v>0</v>
      </c>
      <c r="Q72" s="207">
        <v>0</v>
      </c>
      <c r="R72" s="207">
        <v>0</v>
      </c>
      <c r="S72" s="207">
        <v>130232</v>
      </c>
      <c r="T72" s="207">
        <v>843</v>
      </c>
      <c r="U72" s="207">
        <v>0</v>
      </c>
      <c r="V72" s="207">
        <f t="shared" ref="V72:V80" si="18">+SUM(D72,M72)</f>
        <v>98919</v>
      </c>
      <c r="W72" s="207">
        <f t="shared" ref="W72:W80" si="19">+SUM(E72,N72)</f>
        <v>98919</v>
      </c>
      <c r="X72" s="207">
        <f t="shared" ref="X72:X80" si="20">+SUM(F72,O72)</f>
        <v>0</v>
      </c>
      <c r="Y72" s="207">
        <f t="shared" ref="Y72:Y80" si="21">+SUM(G72,P72)</f>
        <v>0</v>
      </c>
      <c r="Z72" s="207">
        <f t="shared" ref="Z72:Z80" si="22">+SUM(H72,Q72)</f>
        <v>0</v>
      </c>
      <c r="AA72" s="207">
        <f t="shared" ref="AA72:AA80" si="23">+SUM(I72,R72)</f>
        <v>83338</v>
      </c>
      <c r="AB72" s="207">
        <f t="shared" ref="AB72:AB80" si="24">+SUM(J72,S72)</f>
        <v>767994</v>
      </c>
      <c r="AC72" s="207">
        <f t="shared" ref="AC72:AC80" si="25">+SUM(K72,T72)</f>
        <v>15581</v>
      </c>
      <c r="AD72" s="207">
        <f t="shared" ref="AD72:AD80" si="26">+SUM(L72,U72)</f>
        <v>0</v>
      </c>
      <c r="AE72" s="208" t="s">
        <v>534</v>
      </c>
    </row>
    <row r="73" spans="1:31" s="137" customFormat="1" ht="13.5" customHeight="1" x14ac:dyDescent="0.15">
      <c r="A73" s="205" t="s">
        <v>25</v>
      </c>
      <c r="B73" s="206" t="s">
        <v>426</v>
      </c>
      <c r="C73" s="205" t="s">
        <v>427</v>
      </c>
      <c r="D73" s="207">
        <f t="shared" si="14"/>
        <v>0</v>
      </c>
      <c r="E73" s="207">
        <f t="shared" si="15"/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207">
        <v>0</v>
      </c>
      <c r="M73" s="207">
        <f t="shared" si="16"/>
        <v>37730</v>
      </c>
      <c r="N73" s="207">
        <f t="shared" si="17"/>
        <v>37730</v>
      </c>
      <c r="O73" s="207">
        <v>0</v>
      </c>
      <c r="P73" s="207">
        <v>0</v>
      </c>
      <c r="Q73" s="207">
        <v>0</v>
      </c>
      <c r="R73" s="207">
        <v>5040</v>
      </c>
      <c r="S73" s="207">
        <v>233889</v>
      </c>
      <c r="T73" s="207">
        <v>32690</v>
      </c>
      <c r="U73" s="207">
        <v>0</v>
      </c>
      <c r="V73" s="207">
        <f t="shared" si="18"/>
        <v>37730</v>
      </c>
      <c r="W73" s="207">
        <f t="shared" si="19"/>
        <v>37730</v>
      </c>
      <c r="X73" s="207">
        <f t="shared" si="20"/>
        <v>0</v>
      </c>
      <c r="Y73" s="207">
        <f t="shared" si="21"/>
        <v>0</v>
      </c>
      <c r="Z73" s="207">
        <f t="shared" si="22"/>
        <v>0</v>
      </c>
      <c r="AA73" s="207">
        <f t="shared" si="23"/>
        <v>5040</v>
      </c>
      <c r="AB73" s="207">
        <f t="shared" si="24"/>
        <v>233889</v>
      </c>
      <c r="AC73" s="207">
        <f t="shared" si="25"/>
        <v>32690</v>
      </c>
      <c r="AD73" s="207">
        <f t="shared" si="26"/>
        <v>0</v>
      </c>
      <c r="AE73" s="208" t="s">
        <v>535</v>
      </c>
    </row>
    <row r="74" spans="1:31" s="137" customFormat="1" ht="13.5" customHeight="1" x14ac:dyDescent="0.15">
      <c r="A74" s="205" t="s">
        <v>25</v>
      </c>
      <c r="B74" s="206" t="s">
        <v>365</v>
      </c>
      <c r="C74" s="205" t="s">
        <v>366</v>
      </c>
      <c r="D74" s="207">
        <f t="shared" si="14"/>
        <v>605491</v>
      </c>
      <c r="E74" s="207">
        <f t="shared" si="15"/>
        <v>605491</v>
      </c>
      <c r="F74" s="207">
        <v>0</v>
      </c>
      <c r="G74" s="207">
        <v>0</v>
      </c>
      <c r="H74" s="207">
        <v>0</v>
      </c>
      <c r="I74" s="207">
        <v>227770</v>
      </c>
      <c r="J74" s="207">
        <v>1073958</v>
      </c>
      <c r="K74" s="207">
        <v>377721</v>
      </c>
      <c r="L74" s="207">
        <v>0</v>
      </c>
      <c r="M74" s="207">
        <f t="shared" si="16"/>
        <v>0</v>
      </c>
      <c r="N74" s="207">
        <f t="shared" si="17"/>
        <v>0</v>
      </c>
      <c r="O74" s="207">
        <v>0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f t="shared" si="18"/>
        <v>605491</v>
      </c>
      <c r="W74" s="207">
        <f t="shared" si="19"/>
        <v>605491</v>
      </c>
      <c r="X74" s="207">
        <f t="shared" si="20"/>
        <v>0</v>
      </c>
      <c r="Y74" s="207">
        <f t="shared" si="21"/>
        <v>0</v>
      </c>
      <c r="Z74" s="207">
        <f t="shared" si="22"/>
        <v>0</v>
      </c>
      <c r="AA74" s="207">
        <f t="shared" si="23"/>
        <v>227770</v>
      </c>
      <c r="AB74" s="207">
        <f t="shared" si="24"/>
        <v>1073958</v>
      </c>
      <c r="AC74" s="207">
        <f t="shared" si="25"/>
        <v>377721</v>
      </c>
      <c r="AD74" s="207">
        <f t="shared" si="26"/>
        <v>0</v>
      </c>
      <c r="AE74" s="208" t="s">
        <v>536</v>
      </c>
    </row>
    <row r="75" spans="1:31" s="137" customFormat="1" ht="13.5" customHeight="1" x14ac:dyDescent="0.15">
      <c r="A75" s="205" t="s">
        <v>25</v>
      </c>
      <c r="B75" s="206" t="s">
        <v>394</v>
      </c>
      <c r="C75" s="205" t="s">
        <v>395</v>
      </c>
      <c r="D75" s="207">
        <f t="shared" si="14"/>
        <v>200219</v>
      </c>
      <c r="E75" s="207">
        <f t="shared" si="15"/>
        <v>200219</v>
      </c>
      <c r="F75" s="207">
        <v>0</v>
      </c>
      <c r="G75" s="207">
        <v>0</v>
      </c>
      <c r="H75" s="207">
        <v>0</v>
      </c>
      <c r="I75" s="207">
        <v>191600</v>
      </c>
      <c r="J75" s="207">
        <v>769999</v>
      </c>
      <c r="K75" s="207">
        <v>8619</v>
      </c>
      <c r="L75" s="207">
        <v>0</v>
      </c>
      <c r="M75" s="207">
        <f t="shared" si="16"/>
        <v>0</v>
      </c>
      <c r="N75" s="207">
        <f t="shared" si="17"/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f t="shared" si="18"/>
        <v>200219</v>
      </c>
      <c r="W75" s="207">
        <f t="shared" si="19"/>
        <v>200219</v>
      </c>
      <c r="X75" s="207">
        <f t="shared" si="20"/>
        <v>0</v>
      </c>
      <c r="Y75" s="207">
        <f t="shared" si="21"/>
        <v>0</v>
      </c>
      <c r="Z75" s="207">
        <f t="shared" si="22"/>
        <v>0</v>
      </c>
      <c r="AA75" s="207">
        <f t="shared" si="23"/>
        <v>191600</v>
      </c>
      <c r="AB75" s="207">
        <f t="shared" si="24"/>
        <v>769999</v>
      </c>
      <c r="AC75" s="207">
        <f t="shared" si="25"/>
        <v>8619</v>
      </c>
      <c r="AD75" s="207">
        <f t="shared" si="26"/>
        <v>0</v>
      </c>
      <c r="AE75" s="208" t="s">
        <v>537</v>
      </c>
    </row>
    <row r="76" spans="1:31" s="137" customFormat="1" ht="13.5" customHeight="1" x14ac:dyDescent="0.15">
      <c r="A76" s="205" t="s">
        <v>25</v>
      </c>
      <c r="B76" s="206" t="s">
        <v>516</v>
      </c>
      <c r="C76" s="205" t="s">
        <v>517</v>
      </c>
      <c r="D76" s="207">
        <f t="shared" si="14"/>
        <v>0</v>
      </c>
      <c r="E76" s="207">
        <f t="shared" si="15"/>
        <v>0</v>
      </c>
      <c r="F76" s="207">
        <v>0</v>
      </c>
      <c r="G76" s="207">
        <v>0</v>
      </c>
      <c r="H76" s="207">
        <v>0</v>
      </c>
      <c r="I76" s="207">
        <v>0</v>
      </c>
      <c r="J76" s="207">
        <v>215713</v>
      </c>
      <c r="K76" s="207">
        <v>0</v>
      </c>
      <c r="L76" s="207">
        <v>0</v>
      </c>
      <c r="M76" s="207">
        <f t="shared" si="16"/>
        <v>0</v>
      </c>
      <c r="N76" s="207">
        <f t="shared" si="17"/>
        <v>0</v>
      </c>
      <c r="O76" s="207">
        <v>0</v>
      </c>
      <c r="P76" s="207">
        <v>0</v>
      </c>
      <c r="Q76" s="207">
        <v>0</v>
      </c>
      <c r="R76" s="207">
        <v>0</v>
      </c>
      <c r="S76" s="207">
        <v>72614</v>
      </c>
      <c r="T76" s="207">
        <v>0</v>
      </c>
      <c r="U76" s="207">
        <v>0</v>
      </c>
      <c r="V76" s="207">
        <f t="shared" si="18"/>
        <v>0</v>
      </c>
      <c r="W76" s="207">
        <f t="shared" si="19"/>
        <v>0</v>
      </c>
      <c r="X76" s="207">
        <f t="shared" si="20"/>
        <v>0</v>
      </c>
      <c r="Y76" s="207">
        <f t="shared" si="21"/>
        <v>0</v>
      </c>
      <c r="Z76" s="207">
        <f t="shared" si="22"/>
        <v>0</v>
      </c>
      <c r="AA76" s="207">
        <f t="shared" si="23"/>
        <v>0</v>
      </c>
      <c r="AB76" s="207">
        <f t="shared" si="24"/>
        <v>288327</v>
      </c>
      <c r="AC76" s="207">
        <f t="shared" si="25"/>
        <v>0</v>
      </c>
      <c r="AD76" s="207">
        <f t="shared" si="26"/>
        <v>0</v>
      </c>
      <c r="AE76" s="208" t="s">
        <v>538</v>
      </c>
    </row>
    <row r="77" spans="1:31" s="137" customFormat="1" ht="13.5" customHeight="1" x14ac:dyDescent="0.15">
      <c r="A77" s="205" t="s">
        <v>25</v>
      </c>
      <c r="B77" s="206" t="s">
        <v>458</v>
      </c>
      <c r="C77" s="205" t="s">
        <v>459</v>
      </c>
      <c r="D77" s="207">
        <f t="shared" si="14"/>
        <v>868936</v>
      </c>
      <c r="E77" s="207">
        <f t="shared" si="15"/>
        <v>817392</v>
      </c>
      <c r="F77" s="207">
        <v>0</v>
      </c>
      <c r="G77" s="207">
        <v>0</v>
      </c>
      <c r="H77" s="207">
        <v>817200</v>
      </c>
      <c r="I77" s="207">
        <v>0</v>
      </c>
      <c r="J77" s="207">
        <v>1066155</v>
      </c>
      <c r="K77" s="207">
        <v>192</v>
      </c>
      <c r="L77" s="207">
        <v>51544</v>
      </c>
      <c r="M77" s="207">
        <f t="shared" si="16"/>
        <v>119709</v>
      </c>
      <c r="N77" s="207">
        <f t="shared" si="17"/>
        <v>119709</v>
      </c>
      <c r="O77" s="207">
        <v>0</v>
      </c>
      <c r="P77" s="207">
        <v>0</v>
      </c>
      <c r="Q77" s="207">
        <v>0</v>
      </c>
      <c r="R77" s="207">
        <v>119709</v>
      </c>
      <c r="S77" s="207">
        <v>468660</v>
      </c>
      <c r="T77" s="207">
        <v>0</v>
      </c>
      <c r="U77" s="207">
        <v>0</v>
      </c>
      <c r="V77" s="207">
        <f t="shared" si="18"/>
        <v>988645</v>
      </c>
      <c r="W77" s="207">
        <f t="shared" si="19"/>
        <v>937101</v>
      </c>
      <c r="X77" s="207">
        <f t="shared" si="20"/>
        <v>0</v>
      </c>
      <c r="Y77" s="207">
        <f t="shared" si="21"/>
        <v>0</v>
      </c>
      <c r="Z77" s="207">
        <f t="shared" si="22"/>
        <v>817200</v>
      </c>
      <c r="AA77" s="207">
        <f t="shared" si="23"/>
        <v>119709</v>
      </c>
      <c r="AB77" s="207">
        <f t="shared" si="24"/>
        <v>1534815</v>
      </c>
      <c r="AC77" s="207">
        <f t="shared" si="25"/>
        <v>192</v>
      </c>
      <c r="AD77" s="207">
        <f t="shared" si="26"/>
        <v>51544</v>
      </c>
      <c r="AE77" s="208" t="s">
        <v>541</v>
      </c>
    </row>
    <row r="78" spans="1:31" s="137" customFormat="1" ht="13.5" customHeight="1" x14ac:dyDescent="0.15">
      <c r="A78" s="205" t="s">
        <v>25</v>
      </c>
      <c r="B78" s="206" t="s">
        <v>440</v>
      </c>
      <c r="C78" s="205" t="s">
        <v>441</v>
      </c>
      <c r="D78" s="207">
        <f t="shared" si="14"/>
        <v>728133</v>
      </c>
      <c r="E78" s="207">
        <f t="shared" si="15"/>
        <v>685864</v>
      </c>
      <c r="F78" s="207">
        <v>167760</v>
      </c>
      <c r="G78" s="207">
        <v>0</v>
      </c>
      <c r="H78" s="207">
        <v>264000</v>
      </c>
      <c r="I78" s="207">
        <v>250413</v>
      </c>
      <c r="J78" s="207">
        <v>1031918</v>
      </c>
      <c r="K78" s="207">
        <v>3691</v>
      </c>
      <c r="L78" s="207">
        <v>42269</v>
      </c>
      <c r="M78" s="207">
        <f t="shared" si="16"/>
        <v>0</v>
      </c>
      <c r="N78" s="207">
        <f t="shared" si="17"/>
        <v>0</v>
      </c>
      <c r="O78" s="207">
        <v>0</v>
      </c>
      <c r="P78" s="207">
        <v>0</v>
      </c>
      <c r="Q78" s="207">
        <v>0</v>
      </c>
      <c r="R78" s="207">
        <v>0</v>
      </c>
      <c r="S78" s="207">
        <v>0</v>
      </c>
      <c r="T78" s="207">
        <v>0</v>
      </c>
      <c r="U78" s="207">
        <v>0</v>
      </c>
      <c r="V78" s="207">
        <f t="shared" si="18"/>
        <v>728133</v>
      </c>
      <c r="W78" s="207">
        <f t="shared" si="19"/>
        <v>685864</v>
      </c>
      <c r="X78" s="207">
        <f t="shared" si="20"/>
        <v>167760</v>
      </c>
      <c r="Y78" s="207">
        <f t="shared" si="21"/>
        <v>0</v>
      </c>
      <c r="Z78" s="207">
        <f t="shared" si="22"/>
        <v>264000</v>
      </c>
      <c r="AA78" s="207">
        <f t="shared" si="23"/>
        <v>250413</v>
      </c>
      <c r="AB78" s="207">
        <f t="shared" si="24"/>
        <v>1031918</v>
      </c>
      <c r="AC78" s="207">
        <f t="shared" si="25"/>
        <v>3691</v>
      </c>
      <c r="AD78" s="207">
        <f t="shared" si="26"/>
        <v>42269</v>
      </c>
      <c r="AE78" s="208" t="s">
        <v>542</v>
      </c>
    </row>
    <row r="79" spans="1:31" s="137" customFormat="1" ht="13.5" customHeight="1" x14ac:dyDescent="0.15">
      <c r="A79" s="205" t="s">
        <v>25</v>
      </c>
      <c r="B79" s="206" t="s">
        <v>442</v>
      </c>
      <c r="C79" s="205" t="s">
        <v>443</v>
      </c>
      <c r="D79" s="207">
        <f t="shared" si="14"/>
        <v>0</v>
      </c>
      <c r="E79" s="207">
        <f t="shared" si="15"/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v>0</v>
      </c>
      <c r="M79" s="207">
        <f t="shared" si="16"/>
        <v>11558</v>
      </c>
      <c r="N79" s="207">
        <f t="shared" si="17"/>
        <v>350</v>
      </c>
      <c r="O79" s="207">
        <v>0</v>
      </c>
      <c r="P79" s="207">
        <v>0</v>
      </c>
      <c r="Q79" s="207">
        <v>0</v>
      </c>
      <c r="R79" s="207">
        <v>0</v>
      </c>
      <c r="S79" s="207">
        <v>197654</v>
      </c>
      <c r="T79" s="207">
        <v>350</v>
      </c>
      <c r="U79" s="207">
        <v>11208</v>
      </c>
      <c r="V79" s="207">
        <f t="shared" si="18"/>
        <v>11558</v>
      </c>
      <c r="W79" s="207">
        <f t="shared" si="19"/>
        <v>350</v>
      </c>
      <c r="X79" s="207">
        <f t="shared" si="20"/>
        <v>0</v>
      </c>
      <c r="Y79" s="207">
        <f t="shared" si="21"/>
        <v>0</v>
      </c>
      <c r="Z79" s="207">
        <f t="shared" si="22"/>
        <v>0</v>
      </c>
      <c r="AA79" s="207">
        <f t="shared" si="23"/>
        <v>0</v>
      </c>
      <c r="AB79" s="207">
        <f t="shared" si="24"/>
        <v>197654</v>
      </c>
      <c r="AC79" s="207">
        <f t="shared" si="25"/>
        <v>350</v>
      </c>
      <c r="AD79" s="207">
        <f t="shared" si="26"/>
        <v>11208</v>
      </c>
      <c r="AE79" s="208" t="s">
        <v>543</v>
      </c>
    </row>
    <row r="80" spans="1:31" s="137" customFormat="1" ht="13.5" customHeight="1" x14ac:dyDescent="0.15">
      <c r="A80" s="205" t="s">
        <v>25</v>
      </c>
      <c r="B80" s="206" t="s">
        <v>453</v>
      </c>
      <c r="C80" s="205" t="s">
        <v>454</v>
      </c>
      <c r="D80" s="207">
        <f t="shared" si="14"/>
        <v>0</v>
      </c>
      <c r="E80" s="207">
        <f t="shared" si="15"/>
        <v>0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207">
        <v>0</v>
      </c>
      <c r="L80" s="207">
        <v>0</v>
      </c>
      <c r="M80" s="207">
        <f t="shared" si="16"/>
        <v>17556</v>
      </c>
      <c r="N80" s="207">
        <f t="shared" si="17"/>
        <v>0</v>
      </c>
      <c r="O80" s="207">
        <v>0</v>
      </c>
      <c r="P80" s="207">
        <v>0</v>
      </c>
      <c r="Q80" s="207">
        <v>0</v>
      </c>
      <c r="R80" s="207">
        <v>0</v>
      </c>
      <c r="S80" s="207">
        <v>191445</v>
      </c>
      <c r="T80" s="207">
        <v>0</v>
      </c>
      <c r="U80" s="207">
        <v>17556</v>
      </c>
      <c r="V80" s="207">
        <f t="shared" si="18"/>
        <v>17556</v>
      </c>
      <c r="W80" s="207">
        <f t="shared" si="19"/>
        <v>0</v>
      </c>
      <c r="X80" s="207">
        <f t="shared" si="20"/>
        <v>0</v>
      </c>
      <c r="Y80" s="207">
        <f t="shared" si="21"/>
        <v>0</v>
      </c>
      <c r="Z80" s="207">
        <f t="shared" si="22"/>
        <v>0</v>
      </c>
      <c r="AA80" s="207">
        <f t="shared" si="23"/>
        <v>0</v>
      </c>
      <c r="AB80" s="207">
        <f t="shared" si="24"/>
        <v>191445</v>
      </c>
      <c r="AC80" s="207">
        <f t="shared" si="25"/>
        <v>0</v>
      </c>
      <c r="AD80" s="207">
        <f t="shared" si="26"/>
        <v>17556</v>
      </c>
      <c r="AE80" s="208" t="s">
        <v>544</v>
      </c>
    </row>
    <row r="81" spans="1:31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14"/>
    </row>
    <row r="82" spans="1:31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14"/>
    </row>
    <row r="83" spans="1:31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14"/>
    </row>
    <row r="84" spans="1:31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14"/>
    </row>
    <row r="85" spans="1:31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14"/>
    </row>
    <row r="86" spans="1:31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14"/>
    </row>
    <row r="87" spans="1:31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14"/>
    </row>
    <row r="88" spans="1:31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14"/>
    </row>
    <row r="89" spans="1:31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14"/>
    </row>
    <row r="90" spans="1:31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14"/>
    </row>
    <row r="91" spans="1:31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14"/>
    </row>
    <row r="92" spans="1:31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14"/>
    </row>
    <row r="93" spans="1:31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14"/>
    </row>
    <row r="94" spans="1:31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14"/>
    </row>
    <row r="95" spans="1:31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14"/>
    </row>
    <row r="96" spans="1:31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14"/>
    </row>
    <row r="97" spans="1:31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14"/>
    </row>
    <row r="98" spans="1:31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14"/>
    </row>
    <row r="99" spans="1:31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14"/>
    </row>
    <row r="100" spans="1:31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14"/>
    </row>
    <row r="101" spans="1:31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14"/>
    </row>
    <row r="102" spans="1:31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14"/>
    </row>
    <row r="103" spans="1:31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14"/>
    </row>
    <row r="104" spans="1:31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14"/>
    </row>
    <row r="105" spans="1:31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14"/>
    </row>
    <row r="106" spans="1:31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14"/>
    </row>
    <row r="107" spans="1:31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14"/>
    </row>
    <row r="108" spans="1:31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14"/>
    </row>
    <row r="109" spans="1:31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14"/>
    </row>
    <row r="110" spans="1:31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14"/>
    </row>
    <row r="111" spans="1:31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14"/>
    </row>
    <row r="112" spans="1:31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14"/>
    </row>
    <row r="113" spans="1:31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14"/>
    </row>
    <row r="114" spans="1:31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14"/>
    </row>
    <row r="115" spans="1:31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14"/>
    </row>
    <row r="116" spans="1:31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14"/>
    </row>
    <row r="117" spans="1:31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14"/>
    </row>
    <row r="118" spans="1:31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14"/>
    </row>
    <row r="119" spans="1:31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14"/>
    </row>
    <row r="120" spans="1:31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14"/>
    </row>
    <row r="121" spans="1:31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14"/>
    </row>
    <row r="122" spans="1:31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14"/>
    </row>
    <row r="123" spans="1:31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14"/>
    </row>
    <row r="124" spans="1:31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14"/>
    </row>
    <row r="125" spans="1:31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14"/>
    </row>
    <row r="126" spans="1:31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14"/>
    </row>
    <row r="127" spans="1:31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14"/>
    </row>
    <row r="128" spans="1:31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14"/>
    </row>
    <row r="129" spans="1:31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14"/>
    </row>
    <row r="130" spans="1:31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14"/>
    </row>
    <row r="131" spans="1:31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14"/>
    </row>
    <row r="132" spans="1:31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14"/>
    </row>
    <row r="133" spans="1:31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14"/>
    </row>
    <row r="134" spans="1:31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14"/>
    </row>
    <row r="135" spans="1:31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14"/>
    </row>
    <row r="136" spans="1:31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14"/>
    </row>
    <row r="137" spans="1:31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14"/>
    </row>
    <row r="138" spans="1:31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14"/>
    </row>
    <row r="139" spans="1:31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14"/>
    </row>
    <row r="140" spans="1:31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14"/>
    </row>
    <row r="141" spans="1:31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14"/>
    </row>
    <row r="142" spans="1:31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14"/>
    </row>
    <row r="143" spans="1:31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14"/>
    </row>
    <row r="144" spans="1:31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14"/>
    </row>
    <row r="145" spans="1:31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14"/>
    </row>
    <row r="146" spans="1:31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14"/>
    </row>
    <row r="147" spans="1:31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14"/>
    </row>
    <row r="148" spans="1:31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14"/>
    </row>
    <row r="149" spans="1:31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14"/>
    </row>
    <row r="150" spans="1:31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14"/>
    </row>
    <row r="151" spans="1:31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14"/>
    </row>
    <row r="152" spans="1:31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14"/>
    </row>
    <row r="153" spans="1:31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14"/>
    </row>
    <row r="154" spans="1:31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14"/>
    </row>
    <row r="155" spans="1:31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14"/>
    </row>
    <row r="156" spans="1:31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14"/>
    </row>
    <row r="157" spans="1:31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14"/>
    </row>
    <row r="158" spans="1:31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14"/>
    </row>
    <row r="159" spans="1:31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14"/>
    </row>
    <row r="160" spans="1:31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14"/>
    </row>
    <row r="161" spans="1:31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14"/>
    </row>
    <row r="162" spans="1:31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14"/>
    </row>
    <row r="163" spans="1:31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14"/>
    </row>
    <row r="164" spans="1:31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14"/>
    </row>
    <row r="165" spans="1:31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14"/>
    </row>
    <row r="166" spans="1:31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14"/>
    </row>
    <row r="167" spans="1:31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14"/>
    </row>
    <row r="168" spans="1:31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14"/>
    </row>
    <row r="169" spans="1:31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14"/>
    </row>
    <row r="170" spans="1:31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14"/>
    </row>
    <row r="171" spans="1:31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14"/>
    </row>
    <row r="172" spans="1:31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14"/>
    </row>
    <row r="173" spans="1:31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14"/>
    </row>
    <row r="174" spans="1:31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14"/>
    </row>
    <row r="175" spans="1:31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14"/>
    </row>
    <row r="176" spans="1:31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14"/>
    </row>
    <row r="177" spans="1:31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14"/>
    </row>
    <row r="178" spans="1:31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14"/>
    </row>
    <row r="179" spans="1:31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14"/>
    </row>
    <row r="180" spans="1:31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14"/>
    </row>
    <row r="181" spans="1:31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14"/>
    </row>
    <row r="182" spans="1:31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14"/>
    </row>
    <row r="183" spans="1:31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14"/>
    </row>
    <row r="184" spans="1:31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14"/>
    </row>
    <row r="185" spans="1:31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14"/>
    </row>
    <row r="186" spans="1:31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14"/>
    </row>
    <row r="187" spans="1:31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14"/>
    </row>
    <row r="188" spans="1:31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14"/>
    </row>
    <row r="189" spans="1:31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14"/>
    </row>
    <row r="190" spans="1:31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14"/>
    </row>
    <row r="191" spans="1:31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14"/>
    </row>
    <row r="192" spans="1:31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14"/>
    </row>
    <row r="193" spans="1:31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14"/>
    </row>
    <row r="194" spans="1:31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14"/>
    </row>
    <row r="195" spans="1:31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14"/>
    </row>
    <row r="196" spans="1:31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14"/>
    </row>
    <row r="197" spans="1:31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14"/>
    </row>
    <row r="198" spans="1:31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14"/>
    </row>
    <row r="199" spans="1:31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14"/>
    </row>
    <row r="200" spans="1:31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14"/>
    </row>
    <row r="201" spans="1:31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14"/>
    </row>
    <row r="202" spans="1:31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14"/>
    </row>
    <row r="203" spans="1:31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14"/>
    </row>
    <row r="204" spans="1:31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14"/>
    </row>
    <row r="205" spans="1:31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14"/>
    </row>
    <row r="206" spans="1:31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14"/>
    </row>
    <row r="207" spans="1:31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14"/>
    </row>
    <row r="208" spans="1:31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14"/>
    </row>
    <row r="209" spans="1:31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14"/>
    </row>
    <row r="210" spans="1:31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14"/>
    </row>
    <row r="211" spans="1:31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14"/>
    </row>
    <row r="212" spans="1:31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14"/>
    </row>
    <row r="213" spans="1:31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14"/>
    </row>
    <row r="214" spans="1:31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14"/>
    </row>
    <row r="215" spans="1:31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14"/>
    </row>
    <row r="216" spans="1:31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14"/>
    </row>
    <row r="217" spans="1:31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14"/>
    </row>
    <row r="218" spans="1:31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14"/>
    </row>
    <row r="219" spans="1:31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14"/>
    </row>
    <row r="220" spans="1:31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14"/>
    </row>
    <row r="221" spans="1:31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14"/>
    </row>
    <row r="222" spans="1:31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14"/>
    </row>
    <row r="223" spans="1:31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14"/>
    </row>
    <row r="224" spans="1:31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14"/>
    </row>
    <row r="225" spans="1:31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14"/>
    </row>
    <row r="226" spans="1:31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14"/>
    </row>
    <row r="227" spans="1:31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14"/>
    </row>
    <row r="228" spans="1:31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14"/>
    </row>
    <row r="229" spans="1:31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14"/>
    </row>
    <row r="230" spans="1:31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14"/>
    </row>
    <row r="231" spans="1:31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14"/>
    </row>
    <row r="232" spans="1:31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14"/>
    </row>
    <row r="233" spans="1:31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14"/>
    </row>
    <row r="234" spans="1:31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14"/>
    </row>
    <row r="235" spans="1:31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14"/>
    </row>
    <row r="236" spans="1:31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14"/>
    </row>
    <row r="237" spans="1:31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14"/>
    </row>
    <row r="238" spans="1:31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14"/>
    </row>
    <row r="239" spans="1:31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14"/>
    </row>
    <row r="240" spans="1:31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14"/>
    </row>
    <row r="241" spans="1:31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14"/>
    </row>
    <row r="242" spans="1:31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14"/>
    </row>
    <row r="243" spans="1:31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14"/>
    </row>
    <row r="244" spans="1:31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14"/>
    </row>
    <row r="245" spans="1:31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14"/>
    </row>
    <row r="246" spans="1:31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14"/>
    </row>
    <row r="247" spans="1:31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14"/>
    </row>
    <row r="248" spans="1:31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14"/>
    </row>
    <row r="249" spans="1:31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14"/>
    </row>
    <row r="250" spans="1:31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14"/>
    </row>
    <row r="251" spans="1:31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14"/>
    </row>
    <row r="252" spans="1:31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14"/>
    </row>
    <row r="253" spans="1:31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14"/>
    </row>
    <row r="254" spans="1:31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14"/>
    </row>
    <row r="255" spans="1:31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14"/>
    </row>
    <row r="256" spans="1:31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14"/>
    </row>
    <row r="257" spans="1:31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14"/>
    </row>
    <row r="258" spans="1:31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14"/>
    </row>
    <row r="259" spans="1:31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14"/>
    </row>
    <row r="260" spans="1:31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14"/>
    </row>
    <row r="261" spans="1:31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14"/>
    </row>
    <row r="262" spans="1:31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14"/>
    </row>
    <row r="263" spans="1:31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14"/>
    </row>
    <row r="264" spans="1:31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14"/>
    </row>
    <row r="265" spans="1:31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14"/>
    </row>
    <row r="266" spans="1:31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14"/>
    </row>
    <row r="267" spans="1:31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14"/>
    </row>
    <row r="268" spans="1:31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14"/>
    </row>
    <row r="269" spans="1:31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14"/>
    </row>
    <row r="270" spans="1:31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14"/>
    </row>
    <row r="271" spans="1:31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14"/>
    </row>
    <row r="272" spans="1:31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14"/>
    </row>
    <row r="273" spans="1:31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14"/>
    </row>
    <row r="274" spans="1:31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14"/>
    </row>
    <row r="275" spans="1:31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14"/>
    </row>
    <row r="276" spans="1:31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14"/>
    </row>
    <row r="277" spans="1:31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14"/>
    </row>
    <row r="278" spans="1:31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14"/>
    </row>
    <row r="279" spans="1:31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14"/>
    </row>
    <row r="280" spans="1:31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14"/>
    </row>
    <row r="281" spans="1:31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14"/>
    </row>
    <row r="282" spans="1:31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14"/>
    </row>
    <row r="283" spans="1:31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14"/>
    </row>
    <row r="284" spans="1:31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14"/>
    </row>
    <row r="285" spans="1:31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14"/>
    </row>
    <row r="286" spans="1:31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14"/>
    </row>
    <row r="287" spans="1:31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14"/>
    </row>
    <row r="288" spans="1:31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14"/>
    </row>
    <row r="289" spans="1:31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14"/>
    </row>
    <row r="290" spans="1:31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14"/>
    </row>
    <row r="291" spans="1:31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14"/>
    </row>
    <row r="292" spans="1:31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14"/>
    </row>
    <row r="293" spans="1:31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14"/>
    </row>
    <row r="294" spans="1:31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14"/>
    </row>
    <row r="295" spans="1:31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14"/>
    </row>
    <row r="296" spans="1:31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14"/>
    </row>
    <row r="297" spans="1:31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14"/>
    </row>
    <row r="298" spans="1:31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14"/>
    </row>
    <row r="299" spans="1:31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14"/>
    </row>
    <row r="300" spans="1:31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14"/>
    </row>
    <row r="301" spans="1:31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14"/>
    </row>
    <row r="302" spans="1:31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14"/>
    </row>
    <row r="303" spans="1:31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14"/>
    </row>
    <row r="304" spans="1:31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14"/>
    </row>
    <row r="305" spans="1:31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14"/>
    </row>
    <row r="306" spans="1:31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14"/>
    </row>
    <row r="307" spans="1:31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14"/>
    </row>
    <row r="308" spans="1:31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14"/>
    </row>
    <row r="309" spans="1:31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14"/>
    </row>
    <row r="310" spans="1:31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14"/>
    </row>
    <row r="311" spans="1:31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14"/>
    </row>
    <row r="312" spans="1:31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14"/>
    </row>
    <row r="313" spans="1:31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14"/>
    </row>
    <row r="314" spans="1:31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14"/>
    </row>
    <row r="315" spans="1:31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14"/>
    </row>
    <row r="316" spans="1:31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14"/>
    </row>
    <row r="317" spans="1:31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14"/>
    </row>
    <row r="318" spans="1:31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14"/>
    </row>
    <row r="319" spans="1:31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14"/>
    </row>
    <row r="320" spans="1:31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14"/>
    </row>
    <row r="321" spans="1:31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14"/>
    </row>
    <row r="322" spans="1:31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14"/>
    </row>
    <row r="323" spans="1:31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14"/>
    </row>
    <row r="324" spans="1:31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14"/>
    </row>
    <row r="325" spans="1:31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14"/>
    </row>
    <row r="326" spans="1:31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14"/>
    </row>
    <row r="327" spans="1:31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14"/>
    </row>
    <row r="328" spans="1:31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14"/>
    </row>
    <row r="329" spans="1:31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14"/>
    </row>
    <row r="330" spans="1:31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14"/>
    </row>
    <row r="331" spans="1:31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14"/>
    </row>
    <row r="332" spans="1:31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14"/>
    </row>
    <row r="333" spans="1:31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14"/>
    </row>
    <row r="334" spans="1:31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14"/>
    </row>
    <row r="335" spans="1:31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14"/>
    </row>
    <row r="336" spans="1:31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14"/>
    </row>
    <row r="337" spans="1:31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14"/>
    </row>
    <row r="338" spans="1:31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14"/>
    </row>
    <row r="339" spans="1:31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14"/>
    </row>
    <row r="340" spans="1:31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14"/>
    </row>
    <row r="341" spans="1:31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14"/>
    </row>
    <row r="342" spans="1:31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14"/>
    </row>
    <row r="343" spans="1:31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14"/>
    </row>
    <row r="344" spans="1:31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14"/>
    </row>
    <row r="345" spans="1:31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14"/>
    </row>
    <row r="346" spans="1:31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14"/>
    </row>
    <row r="347" spans="1:31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14"/>
    </row>
    <row r="348" spans="1:31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14"/>
    </row>
    <row r="349" spans="1:31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14"/>
    </row>
    <row r="350" spans="1:31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14"/>
    </row>
    <row r="351" spans="1:31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14"/>
    </row>
    <row r="352" spans="1:31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14"/>
    </row>
    <row r="353" spans="1:31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14"/>
    </row>
    <row r="354" spans="1:31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14"/>
    </row>
    <row r="355" spans="1:31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14"/>
    </row>
    <row r="356" spans="1:31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14"/>
    </row>
    <row r="357" spans="1:31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14"/>
    </row>
    <row r="358" spans="1:31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14"/>
    </row>
    <row r="359" spans="1:31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14"/>
    </row>
    <row r="360" spans="1:31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14"/>
    </row>
    <row r="361" spans="1:31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14"/>
    </row>
    <row r="362" spans="1:31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14"/>
    </row>
    <row r="363" spans="1:31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14"/>
    </row>
    <row r="364" spans="1:31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14"/>
    </row>
    <row r="365" spans="1:31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14"/>
    </row>
    <row r="366" spans="1:31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14"/>
    </row>
    <row r="367" spans="1:31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14"/>
    </row>
    <row r="368" spans="1:31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14"/>
    </row>
    <row r="369" spans="1:31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14"/>
    </row>
    <row r="370" spans="1:31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14"/>
    </row>
    <row r="371" spans="1:31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14"/>
    </row>
    <row r="372" spans="1:31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14"/>
    </row>
    <row r="373" spans="1:31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14"/>
    </row>
    <row r="374" spans="1:31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14"/>
    </row>
    <row r="375" spans="1:31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14"/>
    </row>
    <row r="376" spans="1:31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14"/>
    </row>
    <row r="377" spans="1:31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14"/>
    </row>
    <row r="378" spans="1:31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14"/>
    </row>
    <row r="379" spans="1:31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14"/>
    </row>
    <row r="380" spans="1:31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14"/>
    </row>
    <row r="381" spans="1:31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14"/>
    </row>
    <row r="382" spans="1:31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14"/>
    </row>
    <row r="383" spans="1:31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14"/>
    </row>
    <row r="384" spans="1:31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14"/>
    </row>
    <row r="385" spans="1:31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14"/>
    </row>
    <row r="386" spans="1:31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14"/>
    </row>
    <row r="387" spans="1:31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14"/>
    </row>
    <row r="388" spans="1:31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14"/>
    </row>
    <row r="389" spans="1:31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14"/>
    </row>
    <row r="390" spans="1:31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14"/>
    </row>
    <row r="391" spans="1:31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14"/>
    </row>
    <row r="392" spans="1:31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14"/>
    </row>
    <row r="393" spans="1:31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14"/>
    </row>
    <row r="394" spans="1:31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14"/>
    </row>
    <row r="395" spans="1:31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14"/>
    </row>
    <row r="396" spans="1:31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14"/>
    </row>
    <row r="397" spans="1:31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14"/>
    </row>
    <row r="398" spans="1:31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14"/>
    </row>
    <row r="399" spans="1:31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14"/>
    </row>
    <row r="400" spans="1:31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14"/>
    </row>
    <row r="401" spans="1:31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14"/>
    </row>
    <row r="402" spans="1:31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14"/>
    </row>
    <row r="403" spans="1:31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14"/>
    </row>
    <row r="404" spans="1:31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14"/>
    </row>
    <row r="405" spans="1:31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14"/>
    </row>
    <row r="406" spans="1:31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14"/>
    </row>
    <row r="407" spans="1:31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14"/>
    </row>
    <row r="408" spans="1:31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14"/>
    </row>
    <row r="409" spans="1:31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14"/>
    </row>
    <row r="410" spans="1:31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14"/>
    </row>
    <row r="411" spans="1:31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14"/>
    </row>
    <row r="412" spans="1:31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14"/>
    </row>
    <row r="413" spans="1:31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14"/>
    </row>
    <row r="414" spans="1:31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14"/>
    </row>
    <row r="415" spans="1:31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14"/>
    </row>
    <row r="416" spans="1:31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14"/>
    </row>
    <row r="417" spans="1:31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14"/>
    </row>
    <row r="418" spans="1:31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14"/>
    </row>
    <row r="419" spans="1:31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14"/>
    </row>
    <row r="420" spans="1:31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14"/>
    </row>
    <row r="421" spans="1:31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14"/>
    </row>
    <row r="422" spans="1:31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14"/>
    </row>
    <row r="423" spans="1:31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14"/>
    </row>
    <row r="424" spans="1:31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14"/>
    </row>
    <row r="425" spans="1:31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14"/>
    </row>
    <row r="426" spans="1:31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14"/>
    </row>
    <row r="427" spans="1:31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14"/>
    </row>
    <row r="428" spans="1:31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14"/>
    </row>
    <row r="429" spans="1:31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14"/>
    </row>
    <row r="430" spans="1:31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14"/>
    </row>
    <row r="431" spans="1:31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14"/>
    </row>
    <row r="432" spans="1:31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14"/>
    </row>
    <row r="433" spans="1:31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14"/>
    </row>
    <row r="434" spans="1:31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14"/>
    </row>
    <row r="435" spans="1:31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14"/>
    </row>
    <row r="436" spans="1:31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14"/>
    </row>
    <row r="437" spans="1:31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14"/>
    </row>
    <row r="438" spans="1:31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14"/>
    </row>
    <row r="439" spans="1:31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14"/>
    </row>
    <row r="440" spans="1:31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14"/>
    </row>
    <row r="441" spans="1:31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14"/>
    </row>
    <row r="442" spans="1:31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14"/>
    </row>
    <row r="443" spans="1:31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14"/>
    </row>
    <row r="444" spans="1:31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14"/>
    </row>
    <row r="445" spans="1:31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14"/>
    </row>
    <row r="446" spans="1:31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14"/>
    </row>
    <row r="447" spans="1:31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14"/>
    </row>
    <row r="448" spans="1:31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14"/>
    </row>
    <row r="449" spans="1:31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14"/>
    </row>
    <row r="450" spans="1:31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14"/>
    </row>
    <row r="451" spans="1:31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14"/>
    </row>
    <row r="452" spans="1:31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14"/>
    </row>
    <row r="453" spans="1:31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14"/>
    </row>
    <row r="454" spans="1:31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14"/>
    </row>
    <row r="455" spans="1:31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14"/>
    </row>
    <row r="456" spans="1:31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14"/>
    </row>
    <row r="457" spans="1:31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14"/>
    </row>
    <row r="458" spans="1:31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14"/>
    </row>
    <row r="459" spans="1:31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14"/>
    </row>
    <row r="460" spans="1:31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14"/>
    </row>
    <row r="461" spans="1:31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14"/>
    </row>
    <row r="462" spans="1:31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14"/>
    </row>
    <row r="463" spans="1:31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14"/>
    </row>
    <row r="464" spans="1:31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14"/>
    </row>
    <row r="465" spans="1:31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14"/>
    </row>
    <row r="466" spans="1:31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14"/>
    </row>
    <row r="467" spans="1:31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14"/>
    </row>
    <row r="468" spans="1:31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14"/>
    </row>
    <row r="469" spans="1:31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14"/>
    </row>
    <row r="470" spans="1:31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14"/>
    </row>
    <row r="471" spans="1:31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14"/>
    </row>
    <row r="472" spans="1:31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14"/>
    </row>
    <row r="473" spans="1:31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14"/>
    </row>
    <row r="474" spans="1:31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14"/>
    </row>
    <row r="475" spans="1:31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14"/>
    </row>
    <row r="476" spans="1:31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14"/>
    </row>
    <row r="477" spans="1:31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14"/>
    </row>
    <row r="478" spans="1:31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14"/>
    </row>
    <row r="479" spans="1:31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14"/>
    </row>
    <row r="480" spans="1:31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14"/>
    </row>
    <row r="481" spans="1:31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14"/>
    </row>
    <row r="482" spans="1:31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14"/>
    </row>
    <row r="483" spans="1:31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14"/>
    </row>
    <row r="484" spans="1:31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14"/>
    </row>
    <row r="485" spans="1:31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14"/>
    </row>
    <row r="486" spans="1:31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14"/>
    </row>
    <row r="487" spans="1:31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14"/>
    </row>
    <row r="488" spans="1:31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14"/>
    </row>
    <row r="489" spans="1:31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14"/>
    </row>
    <row r="490" spans="1:31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14"/>
    </row>
    <row r="491" spans="1:31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14"/>
    </row>
    <row r="492" spans="1:31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14"/>
    </row>
    <row r="493" spans="1:31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14"/>
    </row>
    <row r="494" spans="1:31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14"/>
    </row>
    <row r="495" spans="1:31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14"/>
    </row>
    <row r="496" spans="1:31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14"/>
    </row>
    <row r="497" spans="1:31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14"/>
    </row>
    <row r="498" spans="1:31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14"/>
    </row>
    <row r="499" spans="1:31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14"/>
    </row>
    <row r="500" spans="1:31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14"/>
    </row>
    <row r="501" spans="1:31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14"/>
    </row>
    <row r="502" spans="1:31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14"/>
    </row>
    <row r="503" spans="1:31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14"/>
    </row>
    <row r="504" spans="1:31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14"/>
    </row>
    <row r="505" spans="1:31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14"/>
    </row>
    <row r="506" spans="1:31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14"/>
    </row>
    <row r="507" spans="1:31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14"/>
    </row>
    <row r="508" spans="1:31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14"/>
    </row>
    <row r="509" spans="1:31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14"/>
    </row>
    <row r="510" spans="1:31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14"/>
    </row>
    <row r="511" spans="1:31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14"/>
    </row>
    <row r="512" spans="1:31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14"/>
    </row>
    <row r="513" spans="1:31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14"/>
    </row>
    <row r="514" spans="1:31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14"/>
    </row>
    <row r="515" spans="1:31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14"/>
    </row>
    <row r="516" spans="1:31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14"/>
    </row>
    <row r="517" spans="1:31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14"/>
    </row>
    <row r="518" spans="1:31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14"/>
    </row>
    <row r="519" spans="1:31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14"/>
    </row>
    <row r="520" spans="1:31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14"/>
    </row>
    <row r="521" spans="1:31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14"/>
    </row>
    <row r="522" spans="1:31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14"/>
    </row>
    <row r="523" spans="1:31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14"/>
    </row>
    <row r="524" spans="1:31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14"/>
    </row>
    <row r="525" spans="1:31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14"/>
    </row>
    <row r="526" spans="1:31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14"/>
    </row>
    <row r="527" spans="1:31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14"/>
    </row>
    <row r="528" spans="1:31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14"/>
    </row>
    <row r="529" spans="1:31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14"/>
    </row>
    <row r="530" spans="1:31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14"/>
    </row>
    <row r="531" spans="1:31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14"/>
    </row>
    <row r="532" spans="1:31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14"/>
    </row>
    <row r="533" spans="1:31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14"/>
    </row>
    <row r="534" spans="1:31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14"/>
    </row>
    <row r="535" spans="1:31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14"/>
    </row>
    <row r="536" spans="1:31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14"/>
    </row>
    <row r="537" spans="1:31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14"/>
    </row>
    <row r="538" spans="1:31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14"/>
    </row>
    <row r="539" spans="1:31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14"/>
    </row>
    <row r="540" spans="1:31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14"/>
    </row>
    <row r="541" spans="1:31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14"/>
    </row>
    <row r="542" spans="1:31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14"/>
    </row>
    <row r="543" spans="1:31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14"/>
    </row>
    <row r="544" spans="1:31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14"/>
    </row>
    <row r="545" spans="1:31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14"/>
    </row>
    <row r="546" spans="1:31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14"/>
    </row>
    <row r="547" spans="1:31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14"/>
    </row>
    <row r="548" spans="1:31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14"/>
    </row>
    <row r="549" spans="1:31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14"/>
    </row>
    <row r="550" spans="1:31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14"/>
    </row>
    <row r="551" spans="1:31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14"/>
    </row>
    <row r="552" spans="1:31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14"/>
    </row>
    <row r="553" spans="1:31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14"/>
    </row>
    <row r="554" spans="1:31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14"/>
    </row>
    <row r="555" spans="1:31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14"/>
    </row>
    <row r="556" spans="1:31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14"/>
    </row>
    <row r="557" spans="1:31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14"/>
    </row>
    <row r="558" spans="1:31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14"/>
    </row>
    <row r="559" spans="1:31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14"/>
    </row>
    <row r="560" spans="1:31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14"/>
    </row>
    <row r="561" spans="1:31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14"/>
    </row>
    <row r="562" spans="1:31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14"/>
    </row>
    <row r="563" spans="1:31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14"/>
    </row>
    <row r="564" spans="1:31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14"/>
    </row>
    <row r="565" spans="1:31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14"/>
    </row>
    <row r="566" spans="1:31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14"/>
    </row>
    <row r="567" spans="1:31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14"/>
    </row>
    <row r="568" spans="1:31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14"/>
    </row>
    <row r="569" spans="1:31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14"/>
    </row>
    <row r="570" spans="1:31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14"/>
    </row>
    <row r="571" spans="1:31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14"/>
    </row>
    <row r="572" spans="1:31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14"/>
    </row>
    <row r="573" spans="1:31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14"/>
    </row>
    <row r="574" spans="1:31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14"/>
    </row>
    <row r="575" spans="1:31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14"/>
    </row>
    <row r="576" spans="1:31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14"/>
    </row>
    <row r="577" spans="1:31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14"/>
    </row>
    <row r="578" spans="1:31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14"/>
    </row>
    <row r="579" spans="1:31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14"/>
    </row>
    <row r="580" spans="1:31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14"/>
    </row>
    <row r="581" spans="1:31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14"/>
    </row>
    <row r="582" spans="1:31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14"/>
    </row>
    <row r="583" spans="1:31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14"/>
    </row>
    <row r="584" spans="1:31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14"/>
    </row>
    <row r="585" spans="1:31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14"/>
    </row>
    <row r="586" spans="1:31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14"/>
    </row>
    <row r="587" spans="1:31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14"/>
    </row>
    <row r="588" spans="1:31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14"/>
    </row>
    <row r="589" spans="1:31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14"/>
    </row>
    <row r="590" spans="1:31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14"/>
    </row>
    <row r="591" spans="1:31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14"/>
    </row>
    <row r="592" spans="1:31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14"/>
    </row>
    <row r="593" spans="1:31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14"/>
    </row>
    <row r="594" spans="1:31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14"/>
    </row>
    <row r="595" spans="1:31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14"/>
    </row>
    <row r="596" spans="1:31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14"/>
    </row>
    <row r="597" spans="1:31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14"/>
    </row>
    <row r="598" spans="1:31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14"/>
    </row>
    <row r="599" spans="1:31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14"/>
    </row>
    <row r="600" spans="1:31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14"/>
    </row>
    <row r="601" spans="1:31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14"/>
    </row>
    <row r="602" spans="1:31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14"/>
    </row>
    <row r="603" spans="1:31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14"/>
    </row>
    <row r="604" spans="1:31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14"/>
    </row>
    <row r="605" spans="1:31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14"/>
    </row>
    <row r="606" spans="1:31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14"/>
    </row>
    <row r="607" spans="1:31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14"/>
    </row>
    <row r="608" spans="1:31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14"/>
    </row>
    <row r="609" spans="1:31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14"/>
    </row>
    <row r="610" spans="1:31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14"/>
    </row>
    <row r="611" spans="1:31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14"/>
    </row>
    <row r="612" spans="1:31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14"/>
    </row>
    <row r="613" spans="1:31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14"/>
    </row>
    <row r="614" spans="1:31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14"/>
    </row>
    <row r="615" spans="1:31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14"/>
    </row>
    <row r="616" spans="1:31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14"/>
    </row>
    <row r="617" spans="1:31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14"/>
    </row>
    <row r="618" spans="1:31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14"/>
    </row>
    <row r="619" spans="1:31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14"/>
    </row>
    <row r="620" spans="1:31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14"/>
    </row>
    <row r="621" spans="1:31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14"/>
    </row>
    <row r="622" spans="1:31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14"/>
    </row>
    <row r="623" spans="1:31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14"/>
    </row>
    <row r="624" spans="1:31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14"/>
    </row>
    <row r="625" spans="1:31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14"/>
    </row>
    <row r="626" spans="1:31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14"/>
    </row>
    <row r="627" spans="1:31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14"/>
    </row>
    <row r="628" spans="1:31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14"/>
    </row>
    <row r="629" spans="1:31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14"/>
    </row>
    <row r="630" spans="1:31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14"/>
    </row>
    <row r="631" spans="1:31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14"/>
    </row>
    <row r="632" spans="1:31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14"/>
    </row>
    <row r="633" spans="1:31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14"/>
    </row>
    <row r="634" spans="1:31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14"/>
    </row>
    <row r="635" spans="1:31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14"/>
    </row>
    <row r="636" spans="1:31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14"/>
    </row>
    <row r="637" spans="1:31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14"/>
    </row>
    <row r="638" spans="1:31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14"/>
    </row>
    <row r="639" spans="1:31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14"/>
    </row>
    <row r="640" spans="1:31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14"/>
    </row>
    <row r="641" spans="1:31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14"/>
    </row>
    <row r="642" spans="1:31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14"/>
    </row>
    <row r="643" spans="1:31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14"/>
    </row>
    <row r="644" spans="1:31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14"/>
    </row>
    <row r="645" spans="1:31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14"/>
    </row>
    <row r="646" spans="1:31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14"/>
    </row>
    <row r="647" spans="1:31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14"/>
    </row>
    <row r="648" spans="1:31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14"/>
    </row>
    <row r="649" spans="1:31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14"/>
    </row>
    <row r="650" spans="1:31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14"/>
    </row>
    <row r="651" spans="1:31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14"/>
    </row>
    <row r="652" spans="1:31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14"/>
    </row>
    <row r="653" spans="1:31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14"/>
    </row>
    <row r="654" spans="1:31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14"/>
    </row>
    <row r="655" spans="1:31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14"/>
    </row>
    <row r="656" spans="1:31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14"/>
    </row>
    <row r="657" spans="1:31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14"/>
    </row>
    <row r="658" spans="1:31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14"/>
    </row>
    <row r="659" spans="1:31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14"/>
    </row>
    <row r="660" spans="1:31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14"/>
    </row>
    <row r="661" spans="1:31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14"/>
    </row>
    <row r="662" spans="1:31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14"/>
    </row>
    <row r="663" spans="1:31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14"/>
    </row>
    <row r="664" spans="1:31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14"/>
    </row>
    <row r="665" spans="1:31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14"/>
    </row>
    <row r="666" spans="1:31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14"/>
    </row>
    <row r="667" spans="1:31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14"/>
    </row>
    <row r="668" spans="1:31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14"/>
    </row>
    <row r="669" spans="1:31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14"/>
    </row>
    <row r="670" spans="1:31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14"/>
    </row>
    <row r="671" spans="1:31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14"/>
    </row>
    <row r="672" spans="1:31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14"/>
    </row>
    <row r="673" spans="1:31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14"/>
    </row>
    <row r="674" spans="1:31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14"/>
    </row>
    <row r="675" spans="1:31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14"/>
    </row>
    <row r="676" spans="1:31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14"/>
    </row>
    <row r="677" spans="1:31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14"/>
    </row>
    <row r="678" spans="1:31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14"/>
    </row>
    <row r="679" spans="1:31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14"/>
    </row>
    <row r="680" spans="1:31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14"/>
    </row>
    <row r="681" spans="1:31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14"/>
    </row>
    <row r="682" spans="1:31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14"/>
    </row>
    <row r="683" spans="1:31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14"/>
    </row>
    <row r="684" spans="1:31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14"/>
    </row>
    <row r="685" spans="1:31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14"/>
    </row>
    <row r="686" spans="1:31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14"/>
    </row>
    <row r="687" spans="1:31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14"/>
    </row>
    <row r="688" spans="1:31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14"/>
    </row>
    <row r="689" spans="1:31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14"/>
    </row>
    <row r="690" spans="1:31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14"/>
    </row>
    <row r="691" spans="1:31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14"/>
    </row>
    <row r="692" spans="1:31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14"/>
    </row>
    <row r="693" spans="1:31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14"/>
    </row>
    <row r="694" spans="1:31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14"/>
    </row>
    <row r="695" spans="1:31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14"/>
    </row>
    <row r="696" spans="1:31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14"/>
    </row>
    <row r="697" spans="1:31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14"/>
    </row>
    <row r="698" spans="1:31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14"/>
    </row>
    <row r="699" spans="1:31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14"/>
    </row>
    <row r="700" spans="1:31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14"/>
    </row>
    <row r="701" spans="1:31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14"/>
    </row>
    <row r="702" spans="1:31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14"/>
    </row>
    <row r="703" spans="1:31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14"/>
    </row>
    <row r="704" spans="1:31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14"/>
    </row>
    <row r="705" spans="1:31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14"/>
    </row>
    <row r="706" spans="1:31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14"/>
    </row>
    <row r="707" spans="1:31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14"/>
    </row>
    <row r="708" spans="1:31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14"/>
    </row>
    <row r="709" spans="1:31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14"/>
    </row>
    <row r="710" spans="1:31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14"/>
    </row>
    <row r="711" spans="1:31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14"/>
    </row>
    <row r="712" spans="1:31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14"/>
    </row>
    <row r="713" spans="1:31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14"/>
    </row>
    <row r="714" spans="1:31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14"/>
    </row>
    <row r="715" spans="1:31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14"/>
    </row>
    <row r="716" spans="1:31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14"/>
    </row>
    <row r="717" spans="1:31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14"/>
    </row>
    <row r="718" spans="1:31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14"/>
    </row>
    <row r="719" spans="1:31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14"/>
    </row>
    <row r="720" spans="1:31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14"/>
    </row>
    <row r="721" spans="1:31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14"/>
    </row>
    <row r="722" spans="1:31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14"/>
    </row>
    <row r="723" spans="1:31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14"/>
    </row>
    <row r="724" spans="1:31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14"/>
    </row>
    <row r="725" spans="1:31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14"/>
    </row>
    <row r="726" spans="1:31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14"/>
    </row>
    <row r="727" spans="1:31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14"/>
    </row>
    <row r="728" spans="1:31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14"/>
    </row>
    <row r="729" spans="1:31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14"/>
    </row>
    <row r="730" spans="1:31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14"/>
    </row>
    <row r="731" spans="1:31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14"/>
    </row>
    <row r="732" spans="1:31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14"/>
    </row>
    <row r="733" spans="1:31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14"/>
    </row>
    <row r="734" spans="1:31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14"/>
    </row>
    <row r="735" spans="1:31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14"/>
    </row>
    <row r="736" spans="1:31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14"/>
    </row>
    <row r="737" spans="1:31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14"/>
    </row>
    <row r="738" spans="1:31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14"/>
    </row>
    <row r="739" spans="1:31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14"/>
    </row>
    <row r="740" spans="1:31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14"/>
    </row>
    <row r="741" spans="1:31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14"/>
    </row>
    <row r="742" spans="1:31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14"/>
    </row>
    <row r="743" spans="1:31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14"/>
    </row>
    <row r="744" spans="1:31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14"/>
    </row>
    <row r="745" spans="1:31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14"/>
    </row>
    <row r="746" spans="1:31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14"/>
    </row>
    <row r="747" spans="1:31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14"/>
    </row>
    <row r="748" spans="1:31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14"/>
    </row>
    <row r="749" spans="1:31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14"/>
    </row>
    <row r="750" spans="1:31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14"/>
    </row>
    <row r="751" spans="1:31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14"/>
    </row>
    <row r="752" spans="1:31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14"/>
    </row>
    <row r="753" spans="1:31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14"/>
    </row>
    <row r="754" spans="1:31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14"/>
    </row>
    <row r="755" spans="1:31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14"/>
    </row>
    <row r="756" spans="1:31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14"/>
    </row>
    <row r="757" spans="1:31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14"/>
    </row>
    <row r="758" spans="1:31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14"/>
    </row>
    <row r="759" spans="1:31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14"/>
    </row>
    <row r="760" spans="1:31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14"/>
    </row>
    <row r="761" spans="1:31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14"/>
    </row>
    <row r="762" spans="1:31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14"/>
    </row>
    <row r="763" spans="1:31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14"/>
    </row>
    <row r="764" spans="1:31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14"/>
    </row>
    <row r="765" spans="1:31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14"/>
    </row>
    <row r="766" spans="1:31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14"/>
    </row>
    <row r="767" spans="1:31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14"/>
    </row>
    <row r="768" spans="1:31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14"/>
    </row>
    <row r="769" spans="1:31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14"/>
    </row>
    <row r="770" spans="1:31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14"/>
    </row>
    <row r="771" spans="1:31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14"/>
    </row>
    <row r="772" spans="1:31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14"/>
    </row>
    <row r="773" spans="1:31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14"/>
    </row>
    <row r="774" spans="1:31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14"/>
    </row>
    <row r="775" spans="1:31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14"/>
    </row>
    <row r="776" spans="1:31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14"/>
    </row>
    <row r="777" spans="1:31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14"/>
    </row>
    <row r="778" spans="1:31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14"/>
    </row>
    <row r="779" spans="1:31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14"/>
    </row>
    <row r="780" spans="1:31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14"/>
    </row>
    <row r="781" spans="1:31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14"/>
    </row>
    <row r="782" spans="1:31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14"/>
    </row>
    <row r="783" spans="1:31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14"/>
    </row>
    <row r="784" spans="1:31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14"/>
    </row>
    <row r="785" spans="1:31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14"/>
    </row>
    <row r="786" spans="1:31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14"/>
    </row>
    <row r="787" spans="1:31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14"/>
    </row>
    <row r="788" spans="1:31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14"/>
    </row>
    <row r="789" spans="1:31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14"/>
    </row>
    <row r="790" spans="1:31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14"/>
    </row>
    <row r="791" spans="1:31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14"/>
    </row>
    <row r="792" spans="1:31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14"/>
    </row>
    <row r="793" spans="1:31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14"/>
    </row>
    <row r="794" spans="1:31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14"/>
    </row>
    <row r="795" spans="1:31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14"/>
    </row>
    <row r="796" spans="1:31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14"/>
    </row>
    <row r="797" spans="1:31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14"/>
    </row>
    <row r="798" spans="1:31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14"/>
    </row>
    <row r="799" spans="1:31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14"/>
    </row>
    <row r="800" spans="1:31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14"/>
    </row>
    <row r="801" spans="1:31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14"/>
    </row>
    <row r="802" spans="1:31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14"/>
    </row>
    <row r="803" spans="1:31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14"/>
    </row>
    <row r="804" spans="1:31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14"/>
    </row>
    <row r="805" spans="1:31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14"/>
    </row>
    <row r="806" spans="1:31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14"/>
    </row>
    <row r="807" spans="1:31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14"/>
    </row>
    <row r="808" spans="1:31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14"/>
    </row>
    <row r="809" spans="1:31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14"/>
    </row>
    <row r="810" spans="1:31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14"/>
    </row>
    <row r="811" spans="1:31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14"/>
    </row>
    <row r="812" spans="1:31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14"/>
    </row>
    <row r="813" spans="1:31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14"/>
    </row>
    <row r="814" spans="1:31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14"/>
    </row>
    <row r="815" spans="1:31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14"/>
    </row>
    <row r="816" spans="1:31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14"/>
    </row>
    <row r="817" spans="1:31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14"/>
    </row>
    <row r="818" spans="1:31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14"/>
    </row>
    <row r="819" spans="1:31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14"/>
    </row>
    <row r="820" spans="1:31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14"/>
    </row>
    <row r="821" spans="1:31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14"/>
    </row>
    <row r="822" spans="1:31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14"/>
    </row>
    <row r="823" spans="1:31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14"/>
    </row>
    <row r="824" spans="1:31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14"/>
    </row>
    <row r="825" spans="1:31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14"/>
    </row>
    <row r="826" spans="1:31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14"/>
    </row>
    <row r="827" spans="1:31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14"/>
    </row>
    <row r="828" spans="1:31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14"/>
    </row>
    <row r="829" spans="1:31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14"/>
    </row>
    <row r="830" spans="1:31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14"/>
    </row>
    <row r="831" spans="1:31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14"/>
    </row>
    <row r="832" spans="1:31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14"/>
    </row>
    <row r="833" spans="1:31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14"/>
    </row>
    <row r="834" spans="1:31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14"/>
    </row>
    <row r="835" spans="1:31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14"/>
    </row>
    <row r="836" spans="1:31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14"/>
    </row>
    <row r="837" spans="1:31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14"/>
    </row>
    <row r="838" spans="1:31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14"/>
    </row>
    <row r="839" spans="1:31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14"/>
    </row>
    <row r="840" spans="1:31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14"/>
    </row>
    <row r="841" spans="1:31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14"/>
    </row>
    <row r="842" spans="1:31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14"/>
    </row>
    <row r="843" spans="1:31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14"/>
    </row>
    <row r="844" spans="1:31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14"/>
    </row>
    <row r="845" spans="1:31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14"/>
    </row>
    <row r="846" spans="1:31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14"/>
    </row>
    <row r="847" spans="1:31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14"/>
    </row>
    <row r="848" spans="1:31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14"/>
    </row>
    <row r="849" spans="1:31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14"/>
    </row>
    <row r="850" spans="1:31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14"/>
    </row>
    <row r="851" spans="1:31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14"/>
    </row>
    <row r="852" spans="1:31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14"/>
    </row>
    <row r="853" spans="1:31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14"/>
    </row>
    <row r="854" spans="1:31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14"/>
    </row>
    <row r="855" spans="1:31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14"/>
    </row>
    <row r="856" spans="1:31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14"/>
    </row>
    <row r="857" spans="1:31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14"/>
    </row>
    <row r="858" spans="1:31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14"/>
    </row>
    <row r="859" spans="1:31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14"/>
    </row>
    <row r="860" spans="1:31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14"/>
    </row>
    <row r="861" spans="1:31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14"/>
    </row>
    <row r="862" spans="1:31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14"/>
    </row>
    <row r="863" spans="1:31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14"/>
    </row>
    <row r="864" spans="1:31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14"/>
    </row>
    <row r="865" spans="1:31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14"/>
    </row>
    <row r="866" spans="1:31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14"/>
    </row>
    <row r="867" spans="1:31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14"/>
    </row>
    <row r="868" spans="1:31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14"/>
    </row>
    <row r="869" spans="1:31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14"/>
    </row>
    <row r="870" spans="1:31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14"/>
    </row>
    <row r="871" spans="1:31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14"/>
    </row>
    <row r="872" spans="1:31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14"/>
    </row>
    <row r="873" spans="1:31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14"/>
    </row>
    <row r="874" spans="1:31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14"/>
    </row>
    <row r="875" spans="1:31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14"/>
    </row>
    <row r="876" spans="1:31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14"/>
    </row>
    <row r="877" spans="1:31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14"/>
    </row>
    <row r="878" spans="1:31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14"/>
    </row>
    <row r="879" spans="1:31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14"/>
    </row>
    <row r="880" spans="1:31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14"/>
    </row>
    <row r="881" spans="1:31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14"/>
    </row>
    <row r="882" spans="1:31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14"/>
    </row>
    <row r="883" spans="1:31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14"/>
    </row>
    <row r="884" spans="1:31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14"/>
    </row>
    <row r="885" spans="1:31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14"/>
    </row>
    <row r="886" spans="1:31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14"/>
    </row>
    <row r="887" spans="1:31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14"/>
    </row>
    <row r="888" spans="1:31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14"/>
    </row>
    <row r="889" spans="1:31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14"/>
    </row>
    <row r="890" spans="1:31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14"/>
    </row>
    <row r="891" spans="1:31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14"/>
    </row>
    <row r="892" spans="1:31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14"/>
    </row>
    <row r="893" spans="1:31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14"/>
    </row>
    <row r="894" spans="1:31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14"/>
    </row>
    <row r="895" spans="1:31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14"/>
    </row>
    <row r="896" spans="1:31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14"/>
    </row>
    <row r="897" spans="1:31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14"/>
    </row>
    <row r="898" spans="1:31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14"/>
    </row>
    <row r="899" spans="1:31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14"/>
    </row>
    <row r="900" spans="1:31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14"/>
    </row>
    <row r="901" spans="1:31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14"/>
    </row>
    <row r="902" spans="1:31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14"/>
    </row>
    <row r="903" spans="1:31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14"/>
    </row>
    <row r="904" spans="1:31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14"/>
    </row>
    <row r="905" spans="1:31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14"/>
    </row>
    <row r="906" spans="1:31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14"/>
    </row>
    <row r="907" spans="1:31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14"/>
    </row>
    <row r="908" spans="1:31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14"/>
    </row>
    <row r="909" spans="1:31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14"/>
    </row>
    <row r="910" spans="1:31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14"/>
    </row>
    <row r="911" spans="1:31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14"/>
    </row>
    <row r="912" spans="1:31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14"/>
    </row>
    <row r="913" spans="1:31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14"/>
    </row>
    <row r="914" spans="1:31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14"/>
    </row>
    <row r="915" spans="1:31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14"/>
    </row>
    <row r="916" spans="1:31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14"/>
    </row>
    <row r="917" spans="1:31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14"/>
    </row>
    <row r="918" spans="1:31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14"/>
    </row>
    <row r="919" spans="1:31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14"/>
    </row>
    <row r="920" spans="1:31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14"/>
    </row>
    <row r="921" spans="1:31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14"/>
    </row>
    <row r="922" spans="1:31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14"/>
    </row>
    <row r="923" spans="1:31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14"/>
    </row>
    <row r="924" spans="1:31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14"/>
    </row>
    <row r="925" spans="1:31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14"/>
    </row>
    <row r="926" spans="1:31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14"/>
    </row>
    <row r="927" spans="1:31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14"/>
    </row>
    <row r="928" spans="1:31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14"/>
    </row>
    <row r="929" spans="1:31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14"/>
    </row>
    <row r="930" spans="1:31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14"/>
    </row>
    <row r="931" spans="1:31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14"/>
    </row>
    <row r="932" spans="1:31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14"/>
    </row>
    <row r="933" spans="1:31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14"/>
    </row>
    <row r="934" spans="1:31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14"/>
    </row>
    <row r="935" spans="1:31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14"/>
    </row>
    <row r="936" spans="1:31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14"/>
    </row>
    <row r="937" spans="1:31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14"/>
    </row>
    <row r="938" spans="1:31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14"/>
    </row>
    <row r="939" spans="1:31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14"/>
    </row>
    <row r="940" spans="1:31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14"/>
    </row>
    <row r="941" spans="1:31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14"/>
    </row>
    <row r="942" spans="1:31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14"/>
    </row>
    <row r="943" spans="1:31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14"/>
    </row>
    <row r="944" spans="1:31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14"/>
    </row>
    <row r="945" spans="1:31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14"/>
    </row>
    <row r="946" spans="1:31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14"/>
    </row>
    <row r="947" spans="1:31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14"/>
    </row>
    <row r="948" spans="1:31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14"/>
    </row>
    <row r="949" spans="1:31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14"/>
    </row>
    <row r="950" spans="1:31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14"/>
    </row>
    <row r="951" spans="1:31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14"/>
    </row>
    <row r="952" spans="1:31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14"/>
    </row>
    <row r="953" spans="1:31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14"/>
    </row>
    <row r="954" spans="1:31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14"/>
    </row>
    <row r="955" spans="1:31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14"/>
    </row>
    <row r="956" spans="1:31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14"/>
    </row>
    <row r="957" spans="1:31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14"/>
    </row>
    <row r="958" spans="1:31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14"/>
    </row>
    <row r="959" spans="1:31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14"/>
    </row>
    <row r="960" spans="1:31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14"/>
    </row>
    <row r="961" spans="1:31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14"/>
    </row>
    <row r="962" spans="1:31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14"/>
    </row>
    <row r="963" spans="1:31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14"/>
    </row>
    <row r="964" spans="1:31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14"/>
    </row>
    <row r="965" spans="1:31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14"/>
    </row>
    <row r="966" spans="1:31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14"/>
    </row>
    <row r="967" spans="1:31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14"/>
    </row>
    <row r="968" spans="1:31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14"/>
    </row>
    <row r="969" spans="1:31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14"/>
    </row>
    <row r="970" spans="1:31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14"/>
    </row>
    <row r="971" spans="1:31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14"/>
    </row>
    <row r="972" spans="1:31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14"/>
    </row>
    <row r="973" spans="1:31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14"/>
    </row>
    <row r="974" spans="1:31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14"/>
    </row>
    <row r="975" spans="1:31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14"/>
    </row>
    <row r="976" spans="1:31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14"/>
    </row>
    <row r="977" spans="1:31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14"/>
    </row>
    <row r="978" spans="1:31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14"/>
    </row>
    <row r="979" spans="1:31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14"/>
    </row>
    <row r="980" spans="1:31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14"/>
    </row>
    <row r="981" spans="1:31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14"/>
    </row>
    <row r="982" spans="1:31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14"/>
    </row>
    <row r="983" spans="1:31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14"/>
    </row>
    <row r="984" spans="1:31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14"/>
    </row>
    <row r="985" spans="1:31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14"/>
    </row>
    <row r="986" spans="1:31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14"/>
    </row>
    <row r="987" spans="1:31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14"/>
    </row>
    <row r="988" spans="1:31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14"/>
    </row>
    <row r="989" spans="1:31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14"/>
    </row>
    <row r="990" spans="1:31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14"/>
    </row>
    <row r="991" spans="1:31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14"/>
    </row>
    <row r="992" spans="1:31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14"/>
    </row>
    <row r="993" spans="1:31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14"/>
    </row>
    <row r="994" spans="1:31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14"/>
    </row>
    <row r="995" spans="1:31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14"/>
    </row>
    <row r="996" spans="1:31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14"/>
    </row>
    <row r="997" spans="1:31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14"/>
    </row>
    <row r="998" spans="1:31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14"/>
    </row>
    <row r="999" spans="1:31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14"/>
    </row>
    <row r="1000" spans="1:31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14"/>
    </row>
  </sheetData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998" man="1"/>
    <brk id="21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J1000"/>
  <sheetViews>
    <sheetView zoomScaleNormal="100" workbookViewId="0">
      <pane xSplit="3" ySplit="6" topLeftCell="D7" activePane="bottomRight" state="frozen"/>
      <selection activeCell="V1" sqref="V1:V1048576"/>
      <selection pane="topRight" activeCell="V1" sqref="V1:V1048576"/>
      <selection pane="bottomLeft" activeCell="V1" sqref="V1:V1048576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88" width="11.25" style="215" bestFit="1" customWidth="1"/>
    <col min="89" max="16384" width="9" style="49"/>
  </cols>
  <sheetData>
    <row r="1" spans="1:88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8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  <c r="CJ2" s="216"/>
    </row>
    <row r="3" spans="1:88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  <c r="CJ3" s="216"/>
    </row>
    <row r="4" spans="1:88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  <c r="CJ4" s="216"/>
    </row>
    <row r="5" spans="1:88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  <c r="CJ5" s="216"/>
    </row>
    <row r="6" spans="1:88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  <c r="CJ6" s="217"/>
    </row>
    <row r="7" spans="1:88" s="136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275</v>
      </c>
      <c r="D7" s="140">
        <f>+SUM(E7,J7)</f>
        <v>17093853</v>
      </c>
      <c r="E7" s="140">
        <f>+SUM(F7:I7)</f>
        <v>17028013</v>
      </c>
      <c r="F7" s="140">
        <f>SUM(F$8:F$1000)</f>
        <v>3575</v>
      </c>
      <c r="G7" s="140">
        <f>SUM(G$8:G$1000)</f>
        <v>13440641</v>
      </c>
      <c r="H7" s="140">
        <f>SUM(H$8:H$1000)</f>
        <v>3552071</v>
      </c>
      <c r="I7" s="140">
        <f>SUM(I$8:I$1000)</f>
        <v>31726</v>
      </c>
      <c r="J7" s="140">
        <f>SUM(J$8:J$1000)</f>
        <v>65840</v>
      </c>
      <c r="K7" s="140">
        <f>SUM(K$8:K$1000)</f>
        <v>1003269</v>
      </c>
      <c r="L7" s="140">
        <f>+SUM(M7,R7,V7,W7,AC7)</f>
        <v>86517217</v>
      </c>
      <c r="M7" s="140">
        <f>+SUM(N7:Q7)</f>
        <v>23988132</v>
      </c>
      <c r="N7" s="140">
        <f>SUM(N$8:N$1000)</f>
        <v>8696618</v>
      </c>
      <c r="O7" s="140">
        <f>SUM(O$8:O$1000)</f>
        <v>12294313</v>
      </c>
      <c r="P7" s="140">
        <f>SUM(P$8:P$1000)</f>
        <v>2648811</v>
      </c>
      <c r="Q7" s="140">
        <f>SUM(Q$8:Q$1000)</f>
        <v>348390</v>
      </c>
      <c r="R7" s="140">
        <f>+SUM(S7:U7)</f>
        <v>22041123</v>
      </c>
      <c r="S7" s="140">
        <f>SUM(S$8:S$1000)</f>
        <v>4891944</v>
      </c>
      <c r="T7" s="140">
        <f>SUM(T$8:T$1000)</f>
        <v>15612390</v>
      </c>
      <c r="U7" s="140">
        <f>SUM(U$8:U$1000)</f>
        <v>1536789</v>
      </c>
      <c r="V7" s="140">
        <f>SUM(V$8:V$1000)</f>
        <v>294325</v>
      </c>
      <c r="W7" s="140">
        <f>+SUM(X7:AA7)</f>
        <v>39891250</v>
      </c>
      <c r="X7" s="140">
        <f>SUM(X$8:X$1000)</f>
        <v>16245307</v>
      </c>
      <c r="Y7" s="140">
        <f>SUM(Y$8:Y$1000)</f>
        <v>18966066</v>
      </c>
      <c r="Z7" s="140">
        <f>SUM(Z$8:Z$1000)</f>
        <v>2377552</v>
      </c>
      <c r="AA7" s="140">
        <f>SUM(AA$8:AA$1000)</f>
        <v>2302325</v>
      </c>
      <c r="AB7" s="140">
        <f>SUM(AB$8:AB$1000)</f>
        <v>9496675</v>
      </c>
      <c r="AC7" s="140">
        <f>SUM(AC$8:AC$1000)</f>
        <v>302387</v>
      </c>
      <c r="AD7" s="140">
        <f>SUM(AD$8:AD$1000)</f>
        <v>6949787</v>
      </c>
      <c r="AE7" s="140">
        <f>+SUM(D7,L7,AD7)</f>
        <v>110560857</v>
      </c>
      <c r="AF7" s="140">
        <f>+SUM(AG7,AL7)</f>
        <v>1801183</v>
      </c>
      <c r="AG7" s="140">
        <f>+SUM(AH7:AK7)</f>
        <v>1800918</v>
      </c>
      <c r="AH7" s="140">
        <f>SUM(AH$8:AH$1000)</f>
        <v>0</v>
      </c>
      <c r="AI7" s="140">
        <f>SUM(AI$8:AI$1000)</f>
        <v>1792926</v>
      </c>
      <c r="AJ7" s="140">
        <f>SUM(AJ$8:AJ$1000)</f>
        <v>7992</v>
      </c>
      <c r="AK7" s="140">
        <f>SUM(AK$8:AK$1000)</f>
        <v>0</v>
      </c>
      <c r="AL7" s="140">
        <f>SUM(AL$8:AL$1000)</f>
        <v>265</v>
      </c>
      <c r="AM7" s="140">
        <f>SUM(AM$8:AM$1000)</f>
        <v>0</v>
      </c>
      <c r="AN7" s="140">
        <f>+SUM(AO7,AT7,AX7,AY7,BE7)</f>
        <v>7753799</v>
      </c>
      <c r="AO7" s="140">
        <f>+SUM(AP7:AS7)</f>
        <v>2171852</v>
      </c>
      <c r="AP7" s="140">
        <f>SUM(AP$8:AP$1000)</f>
        <v>1132598</v>
      </c>
      <c r="AQ7" s="140">
        <f>SUM(AQ$8:AQ$1000)</f>
        <v>603153</v>
      </c>
      <c r="AR7" s="140">
        <f>SUM(AR$8:AR$1000)</f>
        <v>289741</v>
      </c>
      <c r="AS7" s="140">
        <f>SUM(AS$8:AS$1000)</f>
        <v>146360</v>
      </c>
      <c r="AT7" s="140">
        <f>+SUM(AU7:AW7)</f>
        <v>2569715</v>
      </c>
      <c r="AU7" s="140">
        <f>SUM(AU$8:AU$1000)</f>
        <v>80120</v>
      </c>
      <c r="AV7" s="140">
        <f>SUM(AV$8:AV$1000)</f>
        <v>2313852</v>
      </c>
      <c r="AW7" s="140">
        <f>SUM(AW$8:AW$1000)</f>
        <v>175743</v>
      </c>
      <c r="AX7" s="140">
        <f>SUM(AX$8:AX$1000)</f>
        <v>13784</v>
      </c>
      <c r="AY7" s="140">
        <f>+SUM(AZ7:BC7)</f>
        <v>2996994</v>
      </c>
      <c r="AZ7" s="140">
        <f>SUM(AZ$8:AZ$1000)</f>
        <v>811484</v>
      </c>
      <c r="BA7" s="140">
        <f>SUM(BA$8:BA$1000)</f>
        <v>1773403</v>
      </c>
      <c r="BB7" s="140">
        <f>SUM(BB$8:BB$1000)</f>
        <v>131368</v>
      </c>
      <c r="BC7" s="140">
        <f>SUM(BC$8:BC$1000)</f>
        <v>280739</v>
      </c>
      <c r="BD7" s="140">
        <f>SUM(BD$8:BD$1000)</f>
        <v>3073122</v>
      </c>
      <c r="BE7" s="140">
        <f>SUM(BE$8:BE$1000)</f>
        <v>1454</v>
      </c>
      <c r="BF7" s="140">
        <f>SUM(BF$8:BF$1000)</f>
        <v>679948</v>
      </c>
      <c r="BG7" s="140">
        <f>+SUM(BF7,AN7,AF7)</f>
        <v>10234930</v>
      </c>
      <c r="BH7" s="140">
        <f t="shared" ref="BH7:CI7" si="0">SUM(D7,AF7)</f>
        <v>18895036</v>
      </c>
      <c r="BI7" s="140">
        <f t="shared" si="0"/>
        <v>18828931</v>
      </c>
      <c r="BJ7" s="140">
        <f t="shared" si="0"/>
        <v>3575</v>
      </c>
      <c r="BK7" s="140">
        <f t="shared" si="0"/>
        <v>15233567</v>
      </c>
      <c r="BL7" s="140">
        <f t="shared" si="0"/>
        <v>3560063</v>
      </c>
      <c r="BM7" s="140">
        <f t="shared" si="0"/>
        <v>31726</v>
      </c>
      <c r="BN7" s="140">
        <f t="shared" si="0"/>
        <v>66105</v>
      </c>
      <c r="BO7" s="140">
        <f t="shared" si="0"/>
        <v>1003269</v>
      </c>
      <c r="BP7" s="140">
        <f t="shared" si="0"/>
        <v>94271016</v>
      </c>
      <c r="BQ7" s="140">
        <f t="shared" si="0"/>
        <v>26159984</v>
      </c>
      <c r="BR7" s="140">
        <f t="shared" si="0"/>
        <v>9829216</v>
      </c>
      <c r="BS7" s="140">
        <f t="shared" si="0"/>
        <v>12897466</v>
      </c>
      <c r="BT7" s="140">
        <f t="shared" si="0"/>
        <v>2938552</v>
      </c>
      <c r="BU7" s="140">
        <f t="shared" si="0"/>
        <v>494750</v>
      </c>
      <c r="BV7" s="140">
        <f t="shared" si="0"/>
        <v>24610838</v>
      </c>
      <c r="BW7" s="140">
        <f t="shared" si="0"/>
        <v>4972064</v>
      </c>
      <c r="BX7" s="140">
        <f t="shared" si="0"/>
        <v>17926242</v>
      </c>
      <c r="BY7" s="140">
        <f t="shared" si="0"/>
        <v>1712532</v>
      </c>
      <c r="BZ7" s="140">
        <f t="shared" si="0"/>
        <v>308109</v>
      </c>
      <c r="CA7" s="140">
        <f t="shared" si="0"/>
        <v>42888244</v>
      </c>
      <c r="CB7" s="140">
        <f t="shared" si="0"/>
        <v>17056791</v>
      </c>
      <c r="CC7" s="140">
        <f t="shared" si="0"/>
        <v>20739469</v>
      </c>
      <c r="CD7" s="140">
        <f t="shared" si="0"/>
        <v>2508920</v>
      </c>
      <c r="CE7" s="140">
        <f t="shared" si="0"/>
        <v>2583064</v>
      </c>
      <c r="CF7" s="140">
        <f t="shared" si="0"/>
        <v>12569797</v>
      </c>
      <c r="CG7" s="140">
        <f t="shared" si="0"/>
        <v>303841</v>
      </c>
      <c r="CH7" s="140">
        <f t="shared" si="0"/>
        <v>7629735</v>
      </c>
      <c r="CI7" s="140">
        <f t="shared" si="0"/>
        <v>120795787</v>
      </c>
      <c r="CJ7" s="218"/>
    </row>
    <row r="8" spans="1:88" s="137" customFormat="1" ht="13.5" customHeight="1" x14ac:dyDescent="0.15">
      <c r="A8" s="205" t="s">
        <v>25</v>
      </c>
      <c r="B8" s="206" t="s">
        <v>324</v>
      </c>
      <c r="C8" s="205" t="s">
        <v>325</v>
      </c>
      <c r="D8" s="207">
        <f t="shared" ref="D8:D71" si="1">+SUM(E8,J8)</f>
        <v>2280112</v>
      </c>
      <c r="E8" s="207">
        <f t="shared" ref="E8:E71" si="2">+SUM(F8:I8)</f>
        <v>2267073</v>
      </c>
      <c r="F8" s="207">
        <v>0</v>
      </c>
      <c r="G8" s="207">
        <v>2224401</v>
      </c>
      <c r="H8" s="207">
        <v>42672</v>
      </c>
      <c r="I8" s="207">
        <v>0</v>
      </c>
      <c r="J8" s="207">
        <v>13039</v>
      </c>
      <c r="K8" s="207">
        <v>0</v>
      </c>
      <c r="L8" s="207">
        <f t="shared" ref="L8:L71" si="3">+SUM(M8,R8,V8,W8,AC8)</f>
        <v>28064896</v>
      </c>
      <c r="M8" s="207">
        <f t="shared" ref="M8:M71" si="4">+SUM(N8:Q8)</f>
        <v>11641037</v>
      </c>
      <c r="N8" s="207">
        <v>3680245</v>
      </c>
      <c r="O8" s="207">
        <v>7261150</v>
      </c>
      <c r="P8" s="207">
        <v>642914</v>
      </c>
      <c r="Q8" s="207">
        <v>56728</v>
      </c>
      <c r="R8" s="207">
        <f t="shared" ref="R8:R71" si="5">+SUM(S8:U8)</f>
        <v>9943892</v>
      </c>
      <c r="S8" s="207">
        <v>3843647</v>
      </c>
      <c r="T8" s="207">
        <v>5635795</v>
      </c>
      <c r="U8" s="207">
        <v>464450</v>
      </c>
      <c r="V8" s="207">
        <v>73737</v>
      </c>
      <c r="W8" s="207">
        <f t="shared" ref="W8:W71" si="6">+SUM(X8:AA8)</f>
        <v>6395415</v>
      </c>
      <c r="X8" s="207">
        <v>3139857</v>
      </c>
      <c r="Y8" s="207">
        <v>3210198</v>
      </c>
      <c r="Z8" s="207">
        <v>45360</v>
      </c>
      <c r="AA8" s="207">
        <v>0</v>
      </c>
      <c r="AB8" s="207">
        <v>0</v>
      </c>
      <c r="AC8" s="207">
        <v>10815</v>
      </c>
      <c r="AD8" s="207">
        <v>746804</v>
      </c>
      <c r="AE8" s="207">
        <f t="shared" ref="AE8:AE71" si="7">+SUM(D8,L8,AD8)</f>
        <v>31091812</v>
      </c>
      <c r="AF8" s="207">
        <f t="shared" ref="AF8:AF71" si="8">+SUM(AG8,AL8)</f>
        <v>0</v>
      </c>
      <c r="AG8" s="207">
        <f t="shared" ref="AG8:AG71" si="9">+SUM(AH8:AK8)</f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f t="shared" ref="AN8:AN71" si="10">+SUM(AO8,AT8,AX8,AY8,BE8)</f>
        <v>1085236</v>
      </c>
      <c r="AO8" s="207">
        <f t="shared" ref="AO8:AO71" si="11">+SUM(AP8:AS8)</f>
        <v>893116</v>
      </c>
      <c r="AP8" s="207">
        <v>196858</v>
      </c>
      <c r="AQ8" s="207">
        <v>562729</v>
      </c>
      <c r="AR8" s="207">
        <v>0</v>
      </c>
      <c r="AS8" s="207">
        <v>133529</v>
      </c>
      <c r="AT8" s="207">
        <f t="shared" ref="AT8:AT71" si="12">+SUM(AU8:AW8)</f>
        <v>98641</v>
      </c>
      <c r="AU8" s="207">
        <v>20405</v>
      </c>
      <c r="AV8" s="207">
        <v>0</v>
      </c>
      <c r="AW8" s="207">
        <v>78236</v>
      </c>
      <c r="AX8" s="207">
        <v>13765</v>
      </c>
      <c r="AY8" s="207">
        <f t="shared" ref="AY8:AY71" si="13">+SUM(AZ8:BC8)</f>
        <v>79714</v>
      </c>
      <c r="AZ8" s="207">
        <v>0</v>
      </c>
      <c r="BA8" s="207">
        <v>0</v>
      </c>
      <c r="BB8" s="207">
        <v>79714</v>
      </c>
      <c r="BC8" s="207">
        <v>0</v>
      </c>
      <c r="BD8" s="207">
        <v>0</v>
      </c>
      <c r="BE8" s="207">
        <v>0</v>
      </c>
      <c r="BF8" s="207">
        <v>62076</v>
      </c>
      <c r="BG8" s="207">
        <f t="shared" ref="BG8:BG71" si="14">+SUM(BF8,AN8,AF8)</f>
        <v>1147312</v>
      </c>
      <c r="BH8" s="207">
        <f t="shared" ref="BH8:BH71" si="15">SUM(D8,AF8)</f>
        <v>2280112</v>
      </c>
      <c r="BI8" s="207">
        <f t="shared" ref="BI8:BI71" si="16">SUM(E8,AG8)</f>
        <v>2267073</v>
      </c>
      <c r="BJ8" s="207">
        <f t="shared" ref="BJ8:BJ71" si="17">SUM(F8,AH8)</f>
        <v>0</v>
      </c>
      <c r="BK8" s="207">
        <f t="shared" ref="BK8:BK71" si="18">SUM(G8,AI8)</f>
        <v>2224401</v>
      </c>
      <c r="BL8" s="207">
        <f t="shared" ref="BL8:BL71" si="19">SUM(H8,AJ8)</f>
        <v>42672</v>
      </c>
      <c r="BM8" s="207">
        <f t="shared" ref="BM8:BM71" si="20">SUM(I8,AK8)</f>
        <v>0</v>
      </c>
      <c r="BN8" s="207">
        <f t="shared" ref="BN8:BN71" si="21">SUM(J8,AL8)</f>
        <v>13039</v>
      </c>
      <c r="BO8" s="207">
        <f t="shared" ref="BO8:BO71" si="22">SUM(K8,AM8)</f>
        <v>0</v>
      </c>
      <c r="BP8" s="207">
        <f t="shared" ref="BP8:BP71" si="23">SUM(L8,AN8)</f>
        <v>29150132</v>
      </c>
      <c r="BQ8" s="207">
        <f t="shared" ref="BQ8:BQ71" si="24">SUM(M8,AO8)</f>
        <v>12534153</v>
      </c>
      <c r="BR8" s="207">
        <f t="shared" ref="BR8:BR71" si="25">SUM(N8,AP8)</f>
        <v>3877103</v>
      </c>
      <c r="BS8" s="207">
        <f t="shared" ref="BS8:BS71" si="26">SUM(O8,AQ8)</f>
        <v>7823879</v>
      </c>
      <c r="BT8" s="207">
        <f t="shared" ref="BT8:BT71" si="27">SUM(P8,AR8)</f>
        <v>642914</v>
      </c>
      <c r="BU8" s="207">
        <f t="shared" ref="BU8:BU71" si="28">SUM(Q8,AS8)</f>
        <v>190257</v>
      </c>
      <c r="BV8" s="207">
        <f t="shared" ref="BV8:BV71" si="29">SUM(R8,AT8)</f>
        <v>10042533</v>
      </c>
      <c r="BW8" s="207">
        <f t="shared" ref="BW8:BW71" si="30">SUM(S8,AU8)</f>
        <v>3864052</v>
      </c>
      <c r="BX8" s="207">
        <f t="shared" ref="BX8:BX71" si="31">SUM(T8,AV8)</f>
        <v>5635795</v>
      </c>
      <c r="BY8" s="207">
        <f t="shared" ref="BY8:BY71" si="32">SUM(U8,AW8)</f>
        <v>542686</v>
      </c>
      <c r="BZ8" s="207">
        <f t="shared" ref="BZ8:BZ71" si="33">SUM(V8,AX8)</f>
        <v>87502</v>
      </c>
      <c r="CA8" s="207">
        <f t="shared" ref="CA8:CA71" si="34">SUM(W8,AY8)</f>
        <v>6475129</v>
      </c>
      <c r="CB8" s="207">
        <f t="shared" ref="CB8:CB71" si="35">SUM(X8,AZ8)</f>
        <v>3139857</v>
      </c>
      <c r="CC8" s="207">
        <f t="shared" ref="CC8:CC71" si="36">SUM(Y8,BA8)</f>
        <v>3210198</v>
      </c>
      <c r="CD8" s="207">
        <f t="shared" ref="CD8:CD71" si="37">SUM(Z8,BB8)</f>
        <v>125074</v>
      </c>
      <c r="CE8" s="207">
        <f t="shared" ref="CE8:CE71" si="38">SUM(AA8,BC8)</f>
        <v>0</v>
      </c>
      <c r="CF8" s="207">
        <f t="shared" ref="CF8:CF71" si="39">SUM(AB8,BD8)</f>
        <v>0</v>
      </c>
      <c r="CG8" s="207">
        <f t="shared" ref="CG8:CG71" si="40">SUM(AC8,BE8)</f>
        <v>10815</v>
      </c>
      <c r="CH8" s="207">
        <f t="shared" ref="CH8:CH71" si="41">SUM(AD8,BF8)</f>
        <v>808880</v>
      </c>
      <c r="CI8" s="207">
        <f t="shared" ref="CI8:CI71" si="42">SUM(AE8,BG8)</f>
        <v>32239124</v>
      </c>
      <c r="CJ8" s="210"/>
    </row>
    <row r="9" spans="1:88" s="137" customFormat="1" ht="13.5" customHeight="1" x14ac:dyDescent="0.15">
      <c r="A9" s="205" t="s">
        <v>25</v>
      </c>
      <c r="B9" s="206" t="s">
        <v>327</v>
      </c>
      <c r="C9" s="205" t="s">
        <v>328</v>
      </c>
      <c r="D9" s="207">
        <f t="shared" si="1"/>
        <v>814776</v>
      </c>
      <c r="E9" s="207">
        <f t="shared" si="2"/>
        <v>812047</v>
      </c>
      <c r="F9" s="207">
        <v>1091</v>
      </c>
      <c r="G9" s="207">
        <v>802478</v>
      </c>
      <c r="H9" s="207">
        <v>8478</v>
      </c>
      <c r="I9" s="207">
        <v>0</v>
      </c>
      <c r="J9" s="207">
        <v>2729</v>
      </c>
      <c r="K9" s="207">
        <v>0</v>
      </c>
      <c r="L9" s="207">
        <f t="shared" si="3"/>
        <v>4311030</v>
      </c>
      <c r="M9" s="207">
        <f t="shared" si="4"/>
        <v>1669177</v>
      </c>
      <c r="N9" s="207">
        <v>456914</v>
      </c>
      <c r="O9" s="207">
        <v>676014</v>
      </c>
      <c r="P9" s="207">
        <v>479508</v>
      </c>
      <c r="Q9" s="207">
        <v>56741</v>
      </c>
      <c r="R9" s="207">
        <f t="shared" si="5"/>
        <v>795692</v>
      </c>
      <c r="S9" s="207">
        <v>190591</v>
      </c>
      <c r="T9" s="207">
        <v>524765</v>
      </c>
      <c r="U9" s="207">
        <v>80336</v>
      </c>
      <c r="V9" s="207">
        <v>62902</v>
      </c>
      <c r="W9" s="207">
        <f t="shared" si="6"/>
        <v>1783259</v>
      </c>
      <c r="X9" s="207">
        <v>260496</v>
      </c>
      <c r="Y9" s="207">
        <v>176104</v>
      </c>
      <c r="Z9" s="207">
        <v>0</v>
      </c>
      <c r="AA9" s="207">
        <v>1346659</v>
      </c>
      <c r="AB9" s="207">
        <v>0</v>
      </c>
      <c r="AC9" s="207">
        <v>0</v>
      </c>
      <c r="AD9" s="207">
        <v>0</v>
      </c>
      <c r="AE9" s="207">
        <f t="shared" si="7"/>
        <v>5125806</v>
      </c>
      <c r="AF9" s="207">
        <f t="shared" si="8"/>
        <v>17280</v>
      </c>
      <c r="AG9" s="207">
        <f t="shared" si="9"/>
        <v>17280</v>
      </c>
      <c r="AH9" s="207">
        <v>0</v>
      </c>
      <c r="AI9" s="207">
        <v>17280</v>
      </c>
      <c r="AJ9" s="207">
        <v>0</v>
      </c>
      <c r="AK9" s="207">
        <v>0</v>
      </c>
      <c r="AL9" s="207">
        <v>0</v>
      </c>
      <c r="AM9" s="207">
        <v>0</v>
      </c>
      <c r="AN9" s="207">
        <f t="shared" si="10"/>
        <v>207033</v>
      </c>
      <c r="AO9" s="207">
        <f t="shared" si="11"/>
        <v>46122</v>
      </c>
      <c r="AP9" s="207">
        <v>20764</v>
      </c>
      <c r="AQ9" s="207">
        <v>0</v>
      </c>
      <c r="AR9" s="207">
        <v>25358</v>
      </c>
      <c r="AS9" s="207">
        <v>0</v>
      </c>
      <c r="AT9" s="207">
        <f t="shared" si="12"/>
        <v>160911</v>
      </c>
      <c r="AU9" s="207">
        <v>0</v>
      </c>
      <c r="AV9" s="207">
        <v>160911</v>
      </c>
      <c r="AW9" s="207">
        <v>0</v>
      </c>
      <c r="AX9" s="207">
        <v>0</v>
      </c>
      <c r="AY9" s="207">
        <f t="shared" si="13"/>
        <v>0</v>
      </c>
      <c r="AZ9" s="207">
        <v>0</v>
      </c>
      <c r="BA9" s="207">
        <v>0</v>
      </c>
      <c r="BB9" s="207">
        <v>0</v>
      </c>
      <c r="BC9" s="207">
        <v>0</v>
      </c>
      <c r="BD9" s="207">
        <v>0</v>
      </c>
      <c r="BE9" s="207">
        <v>0</v>
      </c>
      <c r="BF9" s="207">
        <v>0</v>
      </c>
      <c r="BG9" s="207">
        <f t="shared" si="14"/>
        <v>224313</v>
      </c>
      <c r="BH9" s="207">
        <f t="shared" si="15"/>
        <v>832056</v>
      </c>
      <c r="BI9" s="207">
        <f t="shared" si="16"/>
        <v>829327</v>
      </c>
      <c r="BJ9" s="207">
        <f t="shared" si="17"/>
        <v>1091</v>
      </c>
      <c r="BK9" s="207">
        <f t="shared" si="18"/>
        <v>819758</v>
      </c>
      <c r="BL9" s="207">
        <f t="shared" si="19"/>
        <v>8478</v>
      </c>
      <c r="BM9" s="207">
        <f t="shared" si="20"/>
        <v>0</v>
      </c>
      <c r="BN9" s="207">
        <f t="shared" si="21"/>
        <v>2729</v>
      </c>
      <c r="BO9" s="207">
        <f t="shared" si="22"/>
        <v>0</v>
      </c>
      <c r="BP9" s="207">
        <f t="shared" si="23"/>
        <v>4518063</v>
      </c>
      <c r="BQ9" s="207">
        <f t="shared" si="24"/>
        <v>1715299</v>
      </c>
      <c r="BR9" s="207">
        <f t="shared" si="25"/>
        <v>477678</v>
      </c>
      <c r="BS9" s="207">
        <f t="shared" si="26"/>
        <v>676014</v>
      </c>
      <c r="BT9" s="207">
        <f t="shared" si="27"/>
        <v>504866</v>
      </c>
      <c r="BU9" s="207">
        <f t="shared" si="28"/>
        <v>56741</v>
      </c>
      <c r="BV9" s="207">
        <f t="shared" si="29"/>
        <v>956603</v>
      </c>
      <c r="BW9" s="207">
        <f t="shared" si="30"/>
        <v>190591</v>
      </c>
      <c r="BX9" s="207">
        <f t="shared" si="31"/>
        <v>685676</v>
      </c>
      <c r="BY9" s="207">
        <f t="shared" si="32"/>
        <v>80336</v>
      </c>
      <c r="BZ9" s="207">
        <f t="shared" si="33"/>
        <v>62902</v>
      </c>
      <c r="CA9" s="207">
        <f t="shared" si="34"/>
        <v>1783259</v>
      </c>
      <c r="CB9" s="207">
        <f t="shared" si="35"/>
        <v>260496</v>
      </c>
      <c r="CC9" s="207">
        <f t="shared" si="36"/>
        <v>176104</v>
      </c>
      <c r="CD9" s="207">
        <f t="shared" si="37"/>
        <v>0</v>
      </c>
      <c r="CE9" s="207">
        <f t="shared" si="38"/>
        <v>1346659</v>
      </c>
      <c r="CF9" s="207">
        <f t="shared" si="39"/>
        <v>0</v>
      </c>
      <c r="CG9" s="207">
        <f t="shared" si="40"/>
        <v>0</v>
      </c>
      <c r="CH9" s="207">
        <f t="shared" si="41"/>
        <v>0</v>
      </c>
      <c r="CI9" s="207">
        <f t="shared" si="42"/>
        <v>5350119</v>
      </c>
      <c r="CJ9" s="210"/>
    </row>
    <row r="10" spans="1:88" s="137" customFormat="1" ht="13.5" customHeight="1" x14ac:dyDescent="0.15">
      <c r="A10" s="205" t="s">
        <v>25</v>
      </c>
      <c r="B10" s="206" t="s">
        <v>330</v>
      </c>
      <c r="C10" s="205" t="s">
        <v>331</v>
      </c>
      <c r="D10" s="207">
        <f t="shared" si="1"/>
        <v>0</v>
      </c>
      <c r="E10" s="207">
        <f t="shared" si="2"/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f t="shared" si="3"/>
        <v>3927172</v>
      </c>
      <c r="M10" s="207">
        <f t="shared" si="4"/>
        <v>1133398</v>
      </c>
      <c r="N10" s="207">
        <v>174593</v>
      </c>
      <c r="O10" s="207">
        <v>633829</v>
      </c>
      <c r="P10" s="207">
        <v>284682</v>
      </c>
      <c r="Q10" s="207">
        <v>40294</v>
      </c>
      <c r="R10" s="207">
        <f t="shared" si="5"/>
        <v>2257495</v>
      </c>
      <c r="S10" s="207">
        <v>59712</v>
      </c>
      <c r="T10" s="207">
        <v>2109910</v>
      </c>
      <c r="U10" s="207">
        <v>87873</v>
      </c>
      <c r="V10" s="207">
        <v>0</v>
      </c>
      <c r="W10" s="207">
        <f t="shared" si="6"/>
        <v>536279</v>
      </c>
      <c r="X10" s="207">
        <v>389922</v>
      </c>
      <c r="Y10" s="207">
        <v>146357</v>
      </c>
      <c r="Z10" s="207">
        <v>0</v>
      </c>
      <c r="AA10" s="207">
        <v>0</v>
      </c>
      <c r="AB10" s="207">
        <v>0</v>
      </c>
      <c r="AC10" s="207">
        <v>0</v>
      </c>
      <c r="AD10" s="207">
        <v>167405</v>
      </c>
      <c r="AE10" s="207">
        <f t="shared" si="7"/>
        <v>4094577</v>
      </c>
      <c r="AF10" s="207">
        <f t="shared" si="8"/>
        <v>0</v>
      </c>
      <c r="AG10" s="207">
        <f t="shared" si="9"/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f t="shared" si="10"/>
        <v>216780</v>
      </c>
      <c r="AO10" s="207">
        <f t="shared" si="11"/>
        <v>103378</v>
      </c>
      <c r="AP10" s="207">
        <v>17230</v>
      </c>
      <c r="AQ10" s="207">
        <v>0</v>
      </c>
      <c r="AR10" s="207">
        <v>86148</v>
      </c>
      <c r="AS10" s="207">
        <v>0</v>
      </c>
      <c r="AT10" s="207">
        <f t="shared" si="12"/>
        <v>113402</v>
      </c>
      <c r="AU10" s="207">
        <v>5860</v>
      </c>
      <c r="AV10" s="207">
        <v>107542</v>
      </c>
      <c r="AW10" s="207">
        <v>0</v>
      </c>
      <c r="AX10" s="207">
        <v>0</v>
      </c>
      <c r="AY10" s="207">
        <f t="shared" si="13"/>
        <v>0</v>
      </c>
      <c r="AZ10" s="207">
        <v>0</v>
      </c>
      <c r="BA10" s="207">
        <v>0</v>
      </c>
      <c r="BB10" s="207">
        <v>0</v>
      </c>
      <c r="BC10" s="207">
        <v>0</v>
      </c>
      <c r="BD10" s="207">
        <v>0</v>
      </c>
      <c r="BE10" s="207">
        <v>0</v>
      </c>
      <c r="BF10" s="207">
        <v>6948</v>
      </c>
      <c r="BG10" s="207">
        <f t="shared" si="14"/>
        <v>223728</v>
      </c>
      <c r="BH10" s="207">
        <f t="shared" si="15"/>
        <v>0</v>
      </c>
      <c r="BI10" s="207">
        <f t="shared" si="16"/>
        <v>0</v>
      </c>
      <c r="BJ10" s="207">
        <f t="shared" si="17"/>
        <v>0</v>
      </c>
      <c r="BK10" s="207">
        <f t="shared" si="18"/>
        <v>0</v>
      </c>
      <c r="BL10" s="207">
        <f t="shared" si="19"/>
        <v>0</v>
      </c>
      <c r="BM10" s="207">
        <f t="shared" si="20"/>
        <v>0</v>
      </c>
      <c r="BN10" s="207">
        <f t="shared" si="21"/>
        <v>0</v>
      </c>
      <c r="BO10" s="207">
        <f t="shared" si="22"/>
        <v>0</v>
      </c>
      <c r="BP10" s="207">
        <f t="shared" si="23"/>
        <v>4143952</v>
      </c>
      <c r="BQ10" s="207">
        <f t="shared" si="24"/>
        <v>1236776</v>
      </c>
      <c r="BR10" s="207">
        <f t="shared" si="25"/>
        <v>191823</v>
      </c>
      <c r="BS10" s="207">
        <f t="shared" si="26"/>
        <v>633829</v>
      </c>
      <c r="BT10" s="207">
        <f t="shared" si="27"/>
        <v>370830</v>
      </c>
      <c r="BU10" s="207">
        <f t="shared" si="28"/>
        <v>40294</v>
      </c>
      <c r="BV10" s="207">
        <f t="shared" si="29"/>
        <v>2370897</v>
      </c>
      <c r="BW10" s="207">
        <f t="shared" si="30"/>
        <v>65572</v>
      </c>
      <c r="BX10" s="207">
        <f t="shared" si="31"/>
        <v>2217452</v>
      </c>
      <c r="BY10" s="207">
        <f t="shared" si="32"/>
        <v>87873</v>
      </c>
      <c r="BZ10" s="207">
        <f t="shared" si="33"/>
        <v>0</v>
      </c>
      <c r="CA10" s="207">
        <f t="shared" si="34"/>
        <v>536279</v>
      </c>
      <c r="CB10" s="207">
        <f t="shared" si="35"/>
        <v>389922</v>
      </c>
      <c r="CC10" s="207">
        <f t="shared" si="36"/>
        <v>146357</v>
      </c>
      <c r="CD10" s="207">
        <f t="shared" si="37"/>
        <v>0</v>
      </c>
      <c r="CE10" s="207">
        <f t="shared" si="38"/>
        <v>0</v>
      </c>
      <c r="CF10" s="207">
        <f t="shared" si="39"/>
        <v>0</v>
      </c>
      <c r="CG10" s="207">
        <f t="shared" si="40"/>
        <v>0</v>
      </c>
      <c r="CH10" s="207">
        <f t="shared" si="41"/>
        <v>174353</v>
      </c>
      <c r="CI10" s="207">
        <f t="shared" si="42"/>
        <v>4318305</v>
      </c>
      <c r="CJ10" s="210"/>
    </row>
    <row r="11" spans="1:88" s="137" customFormat="1" ht="13.5" customHeight="1" x14ac:dyDescent="0.15">
      <c r="A11" s="205" t="s">
        <v>25</v>
      </c>
      <c r="B11" s="206" t="s">
        <v>333</v>
      </c>
      <c r="C11" s="205" t="s">
        <v>334</v>
      </c>
      <c r="D11" s="207">
        <f t="shared" si="1"/>
        <v>2374839</v>
      </c>
      <c r="E11" s="207">
        <f t="shared" si="2"/>
        <v>2374839</v>
      </c>
      <c r="F11" s="207">
        <v>0</v>
      </c>
      <c r="G11" s="207">
        <v>2374839</v>
      </c>
      <c r="H11" s="207">
        <v>0</v>
      </c>
      <c r="I11" s="207">
        <v>0</v>
      </c>
      <c r="J11" s="207">
        <v>0</v>
      </c>
      <c r="K11" s="207">
        <v>0</v>
      </c>
      <c r="L11" s="207">
        <f t="shared" si="3"/>
        <v>2925578</v>
      </c>
      <c r="M11" s="207">
        <f t="shared" si="4"/>
        <v>878664</v>
      </c>
      <c r="N11" s="207">
        <v>210879</v>
      </c>
      <c r="O11" s="207">
        <v>514194</v>
      </c>
      <c r="P11" s="207">
        <v>153591</v>
      </c>
      <c r="Q11" s="207">
        <v>0</v>
      </c>
      <c r="R11" s="207">
        <f t="shared" si="5"/>
        <v>606968</v>
      </c>
      <c r="S11" s="207">
        <v>28718</v>
      </c>
      <c r="T11" s="207">
        <v>278990</v>
      </c>
      <c r="U11" s="207">
        <v>299260</v>
      </c>
      <c r="V11" s="207">
        <v>25186</v>
      </c>
      <c r="W11" s="207">
        <f t="shared" si="6"/>
        <v>1414760</v>
      </c>
      <c r="X11" s="207">
        <v>734374</v>
      </c>
      <c r="Y11" s="207">
        <v>594494</v>
      </c>
      <c r="Z11" s="207">
        <v>38165</v>
      </c>
      <c r="AA11" s="207">
        <v>47727</v>
      </c>
      <c r="AB11" s="207">
        <v>0</v>
      </c>
      <c r="AC11" s="207">
        <v>0</v>
      </c>
      <c r="AD11" s="207">
        <v>279690</v>
      </c>
      <c r="AE11" s="207">
        <f t="shared" si="7"/>
        <v>5580107</v>
      </c>
      <c r="AF11" s="207">
        <f t="shared" si="8"/>
        <v>0</v>
      </c>
      <c r="AG11" s="207">
        <f t="shared" si="9"/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f t="shared" si="10"/>
        <v>191550</v>
      </c>
      <c r="AO11" s="207">
        <f t="shared" si="11"/>
        <v>19959</v>
      </c>
      <c r="AP11" s="207">
        <v>19959</v>
      </c>
      <c r="AQ11" s="207">
        <v>0</v>
      </c>
      <c r="AR11" s="207">
        <v>0</v>
      </c>
      <c r="AS11" s="207">
        <v>0</v>
      </c>
      <c r="AT11" s="207">
        <f t="shared" si="12"/>
        <v>92919</v>
      </c>
      <c r="AU11" s="207">
        <v>0</v>
      </c>
      <c r="AV11" s="207">
        <v>1200</v>
      </c>
      <c r="AW11" s="207">
        <v>91719</v>
      </c>
      <c r="AX11" s="207">
        <v>0</v>
      </c>
      <c r="AY11" s="207">
        <f t="shared" si="13"/>
        <v>78672</v>
      </c>
      <c r="AZ11" s="207">
        <v>0</v>
      </c>
      <c r="BA11" s="207">
        <v>0</v>
      </c>
      <c r="BB11" s="207">
        <v>0</v>
      </c>
      <c r="BC11" s="207">
        <v>78672</v>
      </c>
      <c r="BD11" s="207">
        <v>0</v>
      </c>
      <c r="BE11" s="207">
        <v>0</v>
      </c>
      <c r="BF11" s="207">
        <v>142</v>
      </c>
      <c r="BG11" s="207">
        <f t="shared" si="14"/>
        <v>191692</v>
      </c>
      <c r="BH11" s="207">
        <f t="shared" si="15"/>
        <v>2374839</v>
      </c>
      <c r="BI11" s="207">
        <f t="shared" si="16"/>
        <v>2374839</v>
      </c>
      <c r="BJ11" s="207">
        <f t="shared" si="17"/>
        <v>0</v>
      </c>
      <c r="BK11" s="207">
        <f t="shared" si="18"/>
        <v>2374839</v>
      </c>
      <c r="BL11" s="207">
        <f t="shared" si="19"/>
        <v>0</v>
      </c>
      <c r="BM11" s="207">
        <f t="shared" si="20"/>
        <v>0</v>
      </c>
      <c r="BN11" s="207">
        <f t="shared" si="21"/>
        <v>0</v>
      </c>
      <c r="BO11" s="207">
        <f t="shared" si="22"/>
        <v>0</v>
      </c>
      <c r="BP11" s="207">
        <f t="shared" si="23"/>
        <v>3117128</v>
      </c>
      <c r="BQ11" s="207">
        <f t="shared" si="24"/>
        <v>898623</v>
      </c>
      <c r="BR11" s="207">
        <f t="shared" si="25"/>
        <v>230838</v>
      </c>
      <c r="BS11" s="207">
        <f t="shared" si="26"/>
        <v>514194</v>
      </c>
      <c r="BT11" s="207">
        <f t="shared" si="27"/>
        <v>153591</v>
      </c>
      <c r="BU11" s="207">
        <f t="shared" si="28"/>
        <v>0</v>
      </c>
      <c r="BV11" s="207">
        <f t="shared" si="29"/>
        <v>699887</v>
      </c>
      <c r="BW11" s="207">
        <f t="shared" si="30"/>
        <v>28718</v>
      </c>
      <c r="BX11" s="207">
        <f t="shared" si="31"/>
        <v>280190</v>
      </c>
      <c r="BY11" s="207">
        <f t="shared" si="32"/>
        <v>390979</v>
      </c>
      <c r="BZ11" s="207">
        <f t="shared" si="33"/>
        <v>25186</v>
      </c>
      <c r="CA11" s="207">
        <f t="shared" si="34"/>
        <v>1493432</v>
      </c>
      <c r="CB11" s="207">
        <f t="shared" si="35"/>
        <v>734374</v>
      </c>
      <c r="CC11" s="207">
        <f t="shared" si="36"/>
        <v>594494</v>
      </c>
      <c r="CD11" s="207">
        <f t="shared" si="37"/>
        <v>38165</v>
      </c>
      <c r="CE11" s="207">
        <f t="shared" si="38"/>
        <v>126399</v>
      </c>
      <c r="CF11" s="207">
        <f t="shared" si="39"/>
        <v>0</v>
      </c>
      <c r="CG11" s="207">
        <f t="shared" si="40"/>
        <v>0</v>
      </c>
      <c r="CH11" s="207">
        <f t="shared" si="41"/>
        <v>279832</v>
      </c>
      <c r="CI11" s="207">
        <f t="shared" si="42"/>
        <v>5771799</v>
      </c>
      <c r="CJ11" s="210"/>
    </row>
    <row r="12" spans="1:88" s="137" customFormat="1" ht="13.5" customHeight="1" x14ac:dyDescent="0.15">
      <c r="A12" s="205" t="s">
        <v>25</v>
      </c>
      <c r="B12" s="206" t="s">
        <v>336</v>
      </c>
      <c r="C12" s="205" t="s">
        <v>337</v>
      </c>
      <c r="D12" s="207">
        <f t="shared" si="1"/>
        <v>0</v>
      </c>
      <c r="E12" s="207">
        <f t="shared" si="2"/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f t="shared" si="3"/>
        <v>416187</v>
      </c>
      <c r="M12" s="207">
        <f t="shared" si="4"/>
        <v>146727</v>
      </c>
      <c r="N12" s="207">
        <v>40421</v>
      </c>
      <c r="O12" s="207">
        <v>106306</v>
      </c>
      <c r="P12" s="207">
        <v>0</v>
      </c>
      <c r="Q12" s="207">
        <v>0</v>
      </c>
      <c r="R12" s="207">
        <f t="shared" si="5"/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f t="shared" si="6"/>
        <v>269460</v>
      </c>
      <c r="X12" s="207">
        <v>256330</v>
      </c>
      <c r="Y12" s="207">
        <v>13130</v>
      </c>
      <c r="Z12" s="207">
        <v>0</v>
      </c>
      <c r="AA12" s="207">
        <v>0</v>
      </c>
      <c r="AB12" s="207">
        <v>243117</v>
      </c>
      <c r="AC12" s="207">
        <v>0</v>
      </c>
      <c r="AD12" s="207">
        <v>43561</v>
      </c>
      <c r="AE12" s="207">
        <f t="shared" si="7"/>
        <v>459748</v>
      </c>
      <c r="AF12" s="207">
        <f t="shared" si="8"/>
        <v>0</v>
      </c>
      <c r="AG12" s="207">
        <f t="shared" si="9"/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f t="shared" si="10"/>
        <v>245724</v>
      </c>
      <c r="AO12" s="207">
        <f t="shared" si="11"/>
        <v>60208</v>
      </c>
      <c r="AP12" s="207">
        <v>20455</v>
      </c>
      <c r="AQ12" s="207">
        <v>0</v>
      </c>
      <c r="AR12" s="207">
        <v>39753</v>
      </c>
      <c r="AS12" s="207">
        <v>0</v>
      </c>
      <c r="AT12" s="207">
        <f t="shared" si="12"/>
        <v>114979</v>
      </c>
      <c r="AU12" s="207">
        <v>0</v>
      </c>
      <c r="AV12" s="207">
        <v>114979</v>
      </c>
      <c r="AW12" s="207">
        <v>0</v>
      </c>
      <c r="AX12" s="207">
        <v>0</v>
      </c>
      <c r="AY12" s="207">
        <f t="shared" si="13"/>
        <v>70537</v>
      </c>
      <c r="AZ12" s="207">
        <v>49220</v>
      </c>
      <c r="BA12" s="207">
        <v>21317</v>
      </c>
      <c r="BB12" s="207">
        <v>0</v>
      </c>
      <c r="BC12" s="207">
        <v>0</v>
      </c>
      <c r="BD12" s="207">
        <v>0</v>
      </c>
      <c r="BE12" s="207">
        <v>0</v>
      </c>
      <c r="BF12" s="207">
        <v>553</v>
      </c>
      <c r="BG12" s="207">
        <f t="shared" si="14"/>
        <v>246277</v>
      </c>
      <c r="BH12" s="207">
        <f t="shared" si="15"/>
        <v>0</v>
      </c>
      <c r="BI12" s="207">
        <f t="shared" si="16"/>
        <v>0</v>
      </c>
      <c r="BJ12" s="207">
        <f t="shared" si="17"/>
        <v>0</v>
      </c>
      <c r="BK12" s="207">
        <f t="shared" si="18"/>
        <v>0</v>
      </c>
      <c r="BL12" s="207">
        <f t="shared" si="19"/>
        <v>0</v>
      </c>
      <c r="BM12" s="207">
        <f t="shared" si="20"/>
        <v>0</v>
      </c>
      <c r="BN12" s="207">
        <f t="shared" si="21"/>
        <v>0</v>
      </c>
      <c r="BO12" s="207">
        <f t="shared" si="22"/>
        <v>0</v>
      </c>
      <c r="BP12" s="207">
        <f t="shared" si="23"/>
        <v>661911</v>
      </c>
      <c r="BQ12" s="207">
        <f t="shared" si="24"/>
        <v>206935</v>
      </c>
      <c r="BR12" s="207">
        <f t="shared" si="25"/>
        <v>60876</v>
      </c>
      <c r="BS12" s="207">
        <f t="shared" si="26"/>
        <v>106306</v>
      </c>
      <c r="BT12" s="207">
        <f t="shared" si="27"/>
        <v>39753</v>
      </c>
      <c r="BU12" s="207">
        <f t="shared" si="28"/>
        <v>0</v>
      </c>
      <c r="BV12" s="207">
        <f t="shared" si="29"/>
        <v>114979</v>
      </c>
      <c r="BW12" s="207">
        <f t="shared" si="30"/>
        <v>0</v>
      </c>
      <c r="BX12" s="207">
        <f t="shared" si="31"/>
        <v>114979</v>
      </c>
      <c r="BY12" s="207">
        <f t="shared" si="32"/>
        <v>0</v>
      </c>
      <c r="BZ12" s="207">
        <f t="shared" si="33"/>
        <v>0</v>
      </c>
      <c r="CA12" s="207">
        <f t="shared" si="34"/>
        <v>339997</v>
      </c>
      <c r="CB12" s="207">
        <f t="shared" si="35"/>
        <v>305550</v>
      </c>
      <c r="CC12" s="207">
        <f t="shared" si="36"/>
        <v>34447</v>
      </c>
      <c r="CD12" s="207">
        <f t="shared" si="37"/>
        <v>0</v>
      </c>
      <c r="CE12" s="207">
        <f t="shared" si="38"/>
        <v>0</v>
      </c>
      <c r="CF12" s="207">
        <f t="shared" si="39"/>
        <v>243117</v>
      </c>
      <c r="CG12" s="207">
        <f t="shared" si="40"/>
        <v>0</v>
      </c>
      <c r="CH12" s="207">
        <f t="shared" si="41"/>
        <v>44114</v>
      </c>
      <c r="CI12" s="207">
        <f t="shared" si="42"/>
        <v>706025</v>
      </c>
      <c r="CJ12" s="210"/>
    </row>
    <row r="13" spans="1:88" s="137" customFormat="1" ht="13.5" customHeight="1" x14ac:dyDescent="0.15">
      <c r="A13" s="205" t="s">
        <v>25</v>
      </c>
      <c r="B13" s="206" t="s">
        <v>341</v>
      </c>
      <c r="C13" s="205" t="s">
        <v>342</v>
      </c>
      <c r="D13" s="207">
        <f t="shared" si="1"/>
        <v>150285</v>
      </c>
      <c r="E13" s="207">
        <f t="shared" si="2"/>
        <v>150285</v>
      </c>
      <c r="F13" s="207">
        <v>0</v>
      </c>
      <c r="G13" s="207">
        <v>143479</v>
      </c>
      <c r="H13" s="207">
        <v>6642</v>
      </c>
      <c r="I13" s="207">
        <v>164</v>
      </c>
      <c r="J13" s="207">
        <v>0</v>
      </c>
      <c r="K13" s="207">
        <v>0</v>
      </c>
      <c r="L13" s="207">
        <f t="shared" si="3"/>
        <v>819230</v>
      </c>
      <c r="M13" s="207">
        <f t="shared" si="4"/>
        <v>173794</v>
      </c>
      <c r="N13" s="207">
        <v>173794</v>
      </c>
      <c r="O13" s="207">
        <v>0</v>
      </c>
      <c r="P13" s="207">
        <v>0</v>
      </c>
      <c r="Q13" s="207">
        <v>0</v>
      </c>
      <c r="R13" s="207">
        <f t="shared" si="5"/>
        <v>0</v>
      </c>
      <c r="S13" s="207">
        <v>0</v>
      </c>
      <c r="T13" s="207">
        <v>0</v>
      </c>
      <c r="U13" s="207">
        <v>0</v>
      </c>
      <c r="V13" s="207">
        <v>8510</v>
      </c>
      <c r="W13" s="207">
        <f t="shared" si="6"/>
        <v>636926</v>
      </c>
      <c r="X13" s="207">
        <v>256411</v>
      </c>
      <c r="Y13" s="207">
        <v>58795</v>
      </c>
      <c r="Z13" s="207">
        <v>0</v>
      </c>
      <c r="AA13" s="207">
        <v>321720</v>
      </c>
      <c r="AB13" s="207">
        <v>0</v>
      </c>
      <c r="AC13" s="207">
        <v>0</v>
      </c>
      <c r="AD13" s="207">
        <v>470818</v>
      </c>
      <c r="AE13" s="207">
        <f t="shared" si="7"/>
        <v>1440333</v>
      </c>
      <c r="AF13" s="207">
        <f t="shared" si="8"/>
        <v>0</v>
      </c>
      <c r="AG13" s="207">
        <f t="shared" si="9"/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f t="shared" si="10"/>
        <v>29727</v>
      </c>
      <c r="AO13" s="207">
        <f t="shared" si="11"/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f t="shared" si="12"/>
        <v>0</v>
      </c>
      <c r="AU13" s="207">
        <v>0</v>
      </c>
      <c r="AV13" s="207">
        <v>0</v>
      </c>
      <c r="AW13" s="207">
        <v>0</v>
      </c>
      <c r="AX13" s="207">
        <v>0</v>
      </c>
      <c r="AY13" s="207">
        <f t="shared" si="13"/>
        <v>29727</v>
      </c>
      <c r="AZ13" s="207">
        <v>23725</v>
      </c>
      <c r="BA13" s="207">
        <v>0</v>
      </c>
      <c r="BB13" s="207">
        <v>0</v>
      </c>
      <c r="BC13" s="207">
        <v>6002</v>
      </c>
      <c r="BD13" s="207">
        <v>112038</v>
      </c>
      <c r="BE13" s="207">
        <v>0</v>
      </c>
      <c r="BF13" s="207">
        <v>1286</v>
      </c>
      <c r="BG13" s="207">
        <f t="shared" si="14"/>
        <v>31013</v>
      </c>
      <c r="BH13" s="207">
        <f t="shared" si="15"/>
        <v>150285</v>
      </c>
      <c r="BI13" s="207">
        <f t="shared" si="16"/>
        <v>150285</v>
      </c>
      <c r="BJ13" s="207">
        <f t="shared" si="17"/>
        <v>0</v>
      </c>
      <c r="BK13" s="207">
        <f t="shared" si="18"/>
        <v>143479</v>
      </c>
      <c r="BL13" s="207">
        <f t="shared" si="19"/>
        <v>6642</v>
      </c>
      <c r="BM13" s="207">
        <f t="shared" si="20"/>
        <v>164</v>
      </c>
      <c r="BN13" s="207">
        <f t="shared" si="21"/>
        <v>0</v>
      </c>
      <c r="BO13" s="207">
        <f t="shared" si="22"/>
        <v>0</v>
      </c>
      <c r="BP13" s="207">
        <f t="shared" si="23"/>
        <v>848957</v>
      </c>
      <c r="BQ13" s="207">
        <f t="shared" si="24"/>
        <v>173794</v>
      </c>
      <c r="BR13" s="207">
        <f t="shared" si="25"/>
        <v>173794</v>
      </c>
      <c r="BS13" s="207">
        <f t="shared" si="26"/>
        <v>0</v>
      </c>
      <c r="BT13" s="207">
        <f t="shared" si="27"/>
        <v>0</v>
      </c>
      <c r="BU13" s="207">
        <f t="shared" si="28"/>
        <v>0</v>
      </c>
      <c r="BV13" s="207">
        <f t="shared" si="29"/>
        <v>0</v>
      </c>
      <c r="BW13" s="207">
        <f t="shared" si="30"/>
        <v>0</v>
      </c>
      <c r="BX13" s="207">
        <f t="shared" si="31"/>
        <v>0</v>
      </c>
      <c r="BY13" s="207">
        <f t="shared" si="32"/>
        <v>0</v>
      </c>
      <c r="BZ13" s="207">
        <f t="shared" si="33"/>
        <v>8510</v>
      </c>
      <c r="CA13" s="207">
        <f t="shared" si="34"/>
        <v>666653</v>
      </c>
      <c r="CB13" s="207">
        <f t="shared" si="35"/>
        <v>280136</v>
      </c>
      <c r="CC13" s="207">
        <f t="shared" si="36"/>
        <v>58795</v>
      </c>
      <c r="CD13" s="207">
        <f t="shared" si="37"/>
        <v>0</v>
      </c>
      <c r="CE13" s="207">
        <f t="shared" si="38"/>
        <v>327722</v>
      </c>
      <c r="CF13" s="207">
        <f t="shared" si="39"/>
        <v>112038</v>
      </c>
      <c r="CG13" s="207">
        <f t="shared" si="40"/>
        <v>0</v>
      </c>
      <c r="CH13" s="207">
        <f t="shared" si="41"/>
        <v>472104</v>
      </c>
      <c r="CI13" s="207">
        <f t="shared" si="42"/>
        <v>1471346</v>
      </c>
      <c r="CJ13" s="210"/>
    </row>
    <row r="14" spans="1:88" s="137" customFormat="1" ht="13.5" customHeight="1" x14ac:dyDescent="0.15">
      <c r="A14" s="205" t="s">
        <v>25</v>
      </c>
      <c r="B14" s="206" t="s">
        <v>346</v>
      </c>
      <c r="C14" s="205" t="s">
        <v>347</v>
      </c>
      <c r="D14" s="207">
        <f t="shared" si="1"/>
        <v>3359604</v>
      </c>
      <c r="E14" s="207">
        <f t="shared" si="2"/>
        <v>3359604</v>
      </c>
      <c r="F14" s="207">
        <v>0</v>
      </c>
      <c r="G14" s="207">
        <v>0</v>
      </c>
      <c r="H14" s="207">
        <v>3359604</v>
      </c>
      <c r="I14" s="207">
        <v>0</v>
      </c>
      <c r="J14" s="207">
        <v>0</v>
      </c>
      <c r="K14" s="207">
        <v>0</v>
      </c>
      <c r="L14" s="207">
        <f t="shared" si="3"/>
        <v>4018746</v>
      </c>
      <c r="M14" s="207">
        <f t="shared" si="4"/>
        <v>1288235</v>
      </c>
      <c r="N14" s="207">
        <v>291451</v>
      </c>
      <c r="O14" s="207">
        <v>766107</v>
      </c>
      <c r="P14" s="207">
        <v>206293</v>
      </c>
      <c r="Q14" s="207">
        <v>24384</v>
      </c>
      <c r="R14" s="207">
        <f t="shared" si="5"/>
        <v>1023463</v>
      </c>
      <c r="S14" s="207">
        <v>42199</v>
      </c>
      <c r="T14" s="207">
        <v>943004</v>
      </c>
      <c r="U14" s="207">
        <v>38260</v>
      </c>
      <c r="V14" s="207">
        <v>0</v>
      </c>
      <c r="W14" s="207">
        <f t="shared" si="6"/>
        <v>1707048</v>
      </c>
      <c r="X14" s="207">
        <v>511437</v>
      </c>
      <c r="Y14" s="207">
        <v>1169158</v>
      </c>
      <c r="Z14" s="207">
        <v>12401</v>
      </c>
      <c r="AA14" s="207">
        <v>14052</v>
      </c>
      <c r="AB14" s="207">
        <v>0</v>
      </c>
      <c r="AC14" s="207">
        <v>0</v>
      </c>
      <c r="AD14" s="207">
        <v>123047</v>
      </c>
      <c r="AE14" s="207">
        <f t="shared" si="7"/>
        <v>7501397</v>
      </c>
      <c r="AF14" s="207">
        <f t="shared" si="8"/>
        <v>230000</v>
      </c>
      <c r="AG14" s="207">
        <f t="shared" si="9"/>
        <v>230000</v>
      </c>
      <c r="AH14" s="207">
        <v>0</v>
      </c>
      <c r="AI14" s="207">
        <v>230000</v>
      </c>
      <c r="AJ14" s="207">
        <v>0</v>
      </c>
      <c r="AK14" s="207">
        <v>0</v>
      </c>
      <c r="AL14" s="207">
        <v>0</v>
      </c>
      <c r="AM14" s="207">
        <v>0</v>
      </c>
      <c r="AN14" s="207">
        <f t="shared" si="10"/>
        <v>338670</v>
      </c>
      <c r="AO14" s="207">
        <f t="shared" si="11"/>
        <v>90880</v>
      </c>
      <c r="AP14" s="207">
        <v>56933</v>
      </c>
      <c r="AQ14" s="207">
        <v>33947</v>
      </c>
      <c r="AR14" s="207">
        <v>0</v>
      </c>
      <c r="AS14" s="207">
        <v>0</v>
      </c>
      <c r="AT14" s="207">
        <f t="shared" si="12"/>
        <v>125927</v>
      </c>
      <c r="AU14" s="207">
        <v>1558</v>
      </c>
      <c r="AV14" s="207">
        <v>124369</v>
      </c>
      <c r="AW14" s="207">
        <v>0</v>
      </c>
      <c r="AX14" s="207">
        <v>0</v>
      </c>
      <c r="AY14" s="207">
        <f t="shared" si="13"/>
        <v>121863</v>
      </c>
      <c r="AZ14" s="207">
        <v>52128</v>
      </c>
      <c r="BA14" s="207">
        <v>66573</v>
      </c>
      <c r="BB14" s="207">
        <v>0</v>
      </c>
      <c r="BC14" s="207">
        <v>3162</v>
      </c>
      <c r="BD14" s="207">
        <v>0</v>
      </c>
      <c r="BE14" s="207">
        <v>0</v>
      </c>
      <c r="BF14" s="207">
        <v>1002</v>
      </c>
      <c r="BG14" s="207">
        <f t="shared" si="14"/>
        <v>569672</v>
      </c>
      <c r="BH14" s="207">
        <f t="shared" si="15"/>
        <v>3589604</v>
      </c>
      <c r="BI14" s="207">
        <f t="shared" si="16"/>
        <v>3589604</v>
      </c>
      <c r="BJ14" s="207">
        <f t="shared" si="17"/>
        <v>0</v>
      </c>
      <c r="BK14" s="207">
        <f t="shared" si="18"/>
        <v>230000</v>
      </c>
      <c r="BL14" s="207">
        <f t="shared" si="19"/>
        <v>3359604</v>
      </c>
      <c r="BM14" s="207">
        <f t="shared" si="20"/>
        <v>0</v>
      </c>
      <c r="BN14" s="207">
        <f t="shared" si="21"/>
        <v>0</v>
      </c>
      <c r="BO14" s="207">
        <f t="shared" si="22"/>
        <v>0</v>
      </c>
      <c r="BP14" s="207">
        <f t="shared" si="23"/>
        <v>4357416</v>
      </c>
      <c r="BQ14" s="207">
        <f t="shared" si="24"/>
        <v>1379115</v>
      </c>
      <c r="BR14" s="207">
        <f t="shared" si="25"/>
        <v>348384</v>
      </c>
      <c r="BS14" s="207">
        <f t="shared" si="26"/>
        <v>800054</v>
      </c>
      <c r="BT14" s="207">
        <f t="shared" si="27"/>
        <v>206293</v>
      </c>
      <c r="BU14" s="207">
        <f t="shared" si="28"/>
        <v>24384</v>
      </c>
      <c r="BV14" s="207">
        <f t="shared" si="29"/>
        <v>1149390</v>
      </c>
      <c r="BW14" s="207">
        <f t="shared" si="30"/>
        <v>43757</v>
      </c>
      <c r="BX14" s="207">
        <f t="shared" si="31"/>
        <v>1067373</v>
      </c>
      <c r="BY14" s="207">
        <f t="shared" si="32"/>
        <v>38260</v>
      </c>
      <c r="BZ14" s="207">
        <f t="shared" si="33"/>
        <v>0</v>
      </c>
      <c r="CA14" s="207">
        <f t="shared" si="34"/>
        <v>1828911</v>
      </c>
      <c r="CB14" s="207">
        <f t="shared" si="35"/>
        <v>563565</v>
      </c>
      <c r="CC14" s="207">
        <f t="shared" si="36"/>
        <v>1235731</v>
      </c>
      <c r="CD14" s="207">
        <f t="shared" si="37"/>
        <v>12401</v>
      </c>
      <c r="CE14" s="207">
        <f t="shared" si="38"/>
        <v>17214</v>
      </c>
      <c r="CF14" s="207">
        <f t="shared" si="39"/>
        <v>0</v>
      </c>
      <c r="CG14" s="207">
        <f t="shared" si="40"/>
        <v>0</v>
      </c>
      <c r="CH14" s="207">
        <f t="shared" si="41"/>
        <v>124049</v>
      </c>
      <c r="CI14" s="207">
        <f t="shared" si="42"/>
        <v>8071069</v>
      </c>
      <c r="CJ14" s="210"/>
    </row>
    <row r="15" spans="1:88" s="137" customFormat="1" ht="13.5" customHeight="1" x14ac:dyDescent="0.15">
      <c r="A15" s="205" t="s">
        <v>25</v>
      </c>
      <c r="B15" s="206" t="s">
        <v>349</v>
      </c>
      <c r="C15" s="205" t="s">
        <v>350</v>
      </c>
      <c r="D15" s="207">
        <f t="shared" si="1"/>
        <v>3119167</v>
      </c>
      <c r="E15" s="207">
        <f t="shared" si="2"/>
        <v>3088073</v>
      </c>
      <c r="F15" s="207">
        <v>0</v>
      </c>
      <c r="G15" s="207">
        <v>3069138</v>
      </c>
      <c r="H15" s="207">
        <v>18935</v>
      </c>
      <c r="I15" s="207">
        <v>0</v>
      </c>
      <c r="J15" s="207">
        <v>31094</v>
      </c>
      <c r="K15" s="207">
        <v>0</v>
      </c>
      <c r="L15" s="207">
        <f t="shared" si="3"/>
        <v>1988642</v>
      </c>
      <c r="M15" s="207">
        <f t="shared" si="4"/>
        <v>245995</v>
      </c>
      <c r="N15" s="207">
        <v>112668</v>
      </c>
      <c r="O15" s="207">
        <v>110576</v>
      </c>
      <c r="P15" s="207">
        <v>12062</v>
      </c>
      <c r="Q15" s="207">
        <v>10689</v>
      </c>
      <c r="R15" s="207">
        <f t="shared" si="5"/>
        <v>193025</v>
      </c>
      <c r="S15" s="207">
        <v>11529</v>
      </c>
      <c r="T15" s="207">
        <v>133191</v>
      </c>
      <c r="U15" s="207">
        <v>48305</v>
      </c>
      <c r="V15" s="207">
        <v>7155</v>
      </c>
      <c r="W15" s="207">
        <f t="shared" si="6"/>
        <v>1541467</v>
      </c>
      <c r="X15" s="207">
        <v>491060</v>
      </c>
      <c r="Y15" s="207">
        <v>986474</v>
      </c>
      <c r="Z15" s="207">
        <v>59810</v>
      </c>
      <c r="AA15" s="207">
        <v>4123</v>
      </c>
      <c r="AB15" s="207">
        <v>0</v>
      </c>
      <c r="AC15" s="207">
        <v>1000</v>
      </c>
      <c r="AD15" s="207">
        <v>34082</v>
      </c>
      <c r="AE15" s="207">
        <f t="shared" si="7"/>
        <v>5141891</v>
      </c>
      <c r="AF15" s="207">
        <f t="shared" si="8"/>
        <v>0</v>
      </c>
      <c r="AG15" s="207">
        <f t="shared" si="9"/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f t="shared" si="10"/>
        <v>236678</v>
      </c>
      <c r="AO15" s="207">
        <f t="shared" si="11"/>
        <v>6457</v>
      </c>
      <c r="AP15" s="207">
        <v>6457</v>
      </c>
      <c r="AQ15" s="207">
        <v>0</v>
      </c>
      <c r="AR15" s="207">
        <v>0</v>
      </c>
      <c r="AS15" s="207">
        <v>0</v>
      </c>
      <c r="AT15" s="207">
        <f t="shared" si="12"/>
        <v>44629</v>
      </c>
      <c r="AU15" s="207">
        <v>0</v>
      </c>
      <c r="AV15" s="207">
        <v>44629</v>
      </c>
      <c r="AW15" s="207">
        <v>0</v>
      </c>
      <c r="AX15" s="207">
        <v>0</v>
      </c>
      <c r="AY15" s="207">
        <f t="shared" si="13"/>
        <v>185592</v>
      </c>
      <c r="AZ15" s="207">
        <v>0</v>
      </c>
      <c r="BA15" s="207">
        <v>185039</v>
      </c>
      <c r="BB15" s="207">
        <v>0</v>
      </c>
      <c r="BC15" s="207">
        <v>553</v>
      </c>
      <c r="BD15" s="207">
        <v>0</v>
      </c>
      <c r="BE15" s="207">
        <v>0</v>
      </c>
      <c r="BF15" s="207">
        <v>0</v>
      </c>
      <c r="BG15" s="207">
        <f t="shared" si="14"/>
        <v>236678</v>
      </c>
      <c r="BH15" s="207">
        <f t="shared" si="15"/>
        <v>3119167</v>
      </c>
      <c r="BI15" s="207">
        <f t="shared" si="16"/>
        <v>3088073</v>
      </c>
      <c r="BJ15" s="207">
        <f t="shared" si="17"/>
        <v>0</v>
      </c>
      <c r="BK15" s="207">
        <f t="shared" si="18"/>
        <v>3069138</v>
      </c>
      <c r="BL15" s="207">
        <f t="shared" si="19"/>
        <v>18935</v>
      </c>
      <c r="BM15" s="207">
        <f t="shared" si="20"/>
        <v>0</v>
      </c>
      <c r="BN15" s="207">
        <f t="shared" si="21"/>
        <v>31094</v>
      </c>
      <c r="BO15" s="207">
        <f t="shared" si="22"/>
        <v>0</v>
      </c>
      <c r="BP15" s="207">
        <f t="shared" si="23"/>
        <v>2225320</v>
      </c>
      <c r="BQ15" s="207">
        <f t="shared" si="24"/>
        <v>252452</v>
      </c>
      <c r="BR15" s="207">
        <f t="shared" si="25"/>
        <v>119125</v>
      </c>
      <c r="BS15" s="207">
        <f t="shared" si="26"/>
        <v>110576</v>
      </c>
      <c r="BT15" s="207">
        <f t="shared" si="27"/>
        <v>12062</v>
      </c>
      <c r="BU15" s="207">
        <f t="shared" si="28"/>
        <v>10689</v>
      </c>
      <c r="BV15" s="207">
        <f t="shared" si="29"/>
        <v>237654</v>
      </c>
      <c r="BW15" s="207">
        <f t="shared" si="30"/>
        <v>11529</v>
      </c>
      <c r="BX15" s="207">
        <f t="shared" si="31"/>
        <v>177820</v>
      </c>
      <c r="BY15" s="207">
        <f t="shared" si="32"/>
        <v>48305</v>
      </c>
      <c r="BZ15" s="207">
        <f t="shared" si="33"/>
        <v>7155</v>
      </c>
      <c r="CA15" s="207">
        <f t="shared" si="34"/>
        <v>1727059</v>
      </c>
      <c r="CB15" s="207">
        <f t="shared" si="35"/>
        <v>491060</v>
      </c>
      <c r="CC15" s="207">
        <f t="shared" si="36"/>
        <v>1171513</v>
      </c>
      <c r="CD15" s="207">
        <f t="shared" si="37"/>
        <v>59810</v>
      </c>
      <c r="CE15" s="207">
        <f t="shared" si="38"/>
        <v>4676</v>
      </c>
      <c r="CF15" s="207">
        <f t="shared" si="39"/>
        <v>0</v>
      </c>
      <c r="CG15" s="207">
        <f t="shared" si="40"/>
        <v>1000</v>
      </c>
      <c r="CH15" s="207">
        <f t="shared" si="41"/>
        <v>34082</v>
      </c>
      <c r="CI15" s="207">
        <f t="shared" si="42"/>
        <v>5378569</v>
      </c>
      <c r="CJ15" s="210"/>
    </row>
    <row r="16" spans="1:88" s="137" customFormat="1" ht="13.5" customHeight="1" x14ac:dyDescent="0.15">
      <c r="A16" s="205" t="s">
        <v>25</v>
      </c>
      <c r="B16" s="206" t="s">
        <v>352</v>
      </c>
      <c r="C16" s="205" t="s">
        <v>353</v>
      </c>
      <c r="D16" s="207">
        <f t="shared" si="1"/>
        <v>271</v>
      </c>
      <c r="E16" s="207">
        <f t="shared" si="2"/>
        <v>271</v>
      </c>
      <c r="F16" s="207">
        <v>0</v>
      </c>
      <c r="G16" s="207">
        <v>0</v>
      </c>
      <c r="H16" s="207">
        <v>0</v>
      </c>
      <c r="I16" s="207">
        <v>271</v>
      </c>
      <c r="J16" s="207">
        <v>0</v>
      </c>
      <c r="K16" s="207">
        <v>0</v>
      </c>
      <c r="L16" s="207">
        <f t="shared" si="3"/>
        <v>312170</v>
      </c>
      <c r="M16" s="207">
        <f t="shared" si="4"/>
        <v>75902</v>
      </c>
      <c r="N16" s="207">
        <v>45541</v>
      </c>
      <c r="O16" s="207">
        <v>22771</v>
      </c>
      <c r="P16" s="207">
        <v>0</v>
      </c>
      <c r="Q16" s="207">
        <v>7590</v>
      </c>
      <c r="R16" s="207">
        <f t="shared" si="5"/>
        <v>19520</v>
      </c>
      <c r="S16" s="207">
        <v>1594</v>
      </c>
      <c r="T16" s="207">
        <v>185</v>
      </c>
      <c r="U16" s="207">
        <v>17741</v>
      </c>
      <c r="V16" s="207">
        <v>0</v>
      </c>
      <c r="W16" s="207">
        <f t="shared" si="6"/>
        <v>216748</v>
      </c>
      <c r="X16" s="207">
        <v>187312</v>
      </c>
      <c r="Y16" s="207">
        <v>26719</v>
      </c>
      <c r="Z16" s="207">
        <v>243</v>
      </c>
      <c r="AA16" s="207">
        <v>2474</v>
      </c>
      <c r="AB16" s="207">
        <v>318587</v>
      </c>
      <c r="AC16" s="207">
        <v>0</v>
      </c>
      <c r="AD16" s="207">
        <v>33947</v>
      </c>
      <c r="AE16" s="207">
        <f t="shared" si="7"/>
        <v>346388</v>
      </c>
      <c r="AF16" s="207">
        <f t="shared" si="8"/>
        <v>0</v>
      </c>
      <c r="AG16" s="207">
        <f t="shared" si="9"/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f t="shared" si="10"/>
        <v>19062</v>
      </c>
      <c r="AO16" s="207">
        <f t="shared" si="11"/>
        <v>15506</v>
      </c>
      <c r="AP16" s="207">
        <v>15506</v>
      </c>
      <c r="AQ16" s="207">
        <v>0</v>
      </c>
      <c r="AR16" s="207">
        <v>0</v>
      </c>
      <c r="AS16" s="207">
        <v>0</v>
      </c>
      <c r="AT16" s="207">
        <f t="shared" si="12"/>
        <v>0</v>
      </c>
      <c r="AU16" s="207">
        <v>0</v>
      </c>
      <c r="AV16" s="207">
        <v>0</v>
      </c>
      <c r="AW16" s="207">
        <v>0</v>
      </c>
      <c r="AX16" s="207">
        <v>0</v>
      </c>
      <c r="AY16" s="207">
        <f t="shared" si="13"/>
        <v>3556</v>
      </c>
      <c r="AZ16" s="207">
        <v>0</v>
      </c>
      <c r="BA16" s="207">
        <v>3556</v>
      </c>
      <c r="BB16" s="207">
        <v>0</v>
      </c>
      <c r="BC16" s="207">
        <v>0</v>
      </c>
      <c r="BD16" s="207">
        <v>116207</v>
      </c>
      <c r="BE16" s="207">
        <v>0</v>
      </c>
      <c r="BF16" s="207">
        <v>9203</v>
      </c>
      <c r="BG16" s="207">
        <f t="shared" si="14"/>
        <v>28265</v>
      </c>
      <c r="BH16" s="207">
        <f t="shared" si="15"/>
        <v>271</v>
      </c>
      <c r="BI16" s="207">
        <f t="shared" si="16"/>
        <v>271</v>
      </c>
      <c r="BJ16" s="207">
        <f t="shared" si="17"/>
        <v>0</v>
      </c>
      <c r="BK16" s="207">
        <f t="shared" si="18"/>
        <v>0</v>
      </c>
      <c r="BL16" s="207">
        <f t="shared" si="19"/>
        <v>0</v>
      </c>
      <c r="BM16" s="207">
        <f t="shared" si="20"/>
        <v>271</v>
      </c>
      <c r="BN16" s="207">
        <f t="shared" si="21"/>
        <v>0</v>
      </c>
      <c r="BO16" s="207">
        <f t="shared" si="22"/>
        <v>0</v>
      </c>
      <c r="BP16" s="207">
        <f t="shared" si="23"/>
        <v>331232</v>
      </c>
      <c r="BQ16" s="207">
        <f t="shared" si="24"/>
        <v>91408</v>
      </c>
      <c r="BR16" s="207">
        <f t="shared" si="25"/>
        <v>61047</v>
      </c>
      <c r="BS16" s="207">
        <f t="shared" si="26"/>
        <v>22771</v>
      </c>
      <c r="BT16" s="207">
        <f t="shared" si="27"/>
        <v>0</v>
      </c>
      <c r="BU16" s="207">
        <f t="shared" si="28"/>
        <v>7590</v>
      </c>
      <c r="BV16" s="207">
        <f t="shared" si="29"/>
        <v>19520</v>
      </c>
      <c r="BW16" s="207">
        <f t="shared" si="30"/>
        <v>1594</v>
      </c>
      <c r="BX16" s="207">
        <f t="shared" si="31"/>
        <v>185</v>
      </c>
      <c r="BY16" s="207">
        <f t="shared" si="32"/>
        <v>17741</v>
      </c>
      <c r="BZ16" s="207">
        <f t="shared" si="33"/>
        <v>0</v>
      </c>
      <c r="CA16" s="207">
        <f t="shared" si="34"/>
        <v>220304</v>
      </c>
      <c r="CB16" s="207">
        <f t="shared" si="35"/>
        <v>187312</v>
      </c>
      <c r="CC16" s="207">
        <f t="shared" si="36"/>
        <v>30275</v>
      </c>
      <c r="CD16" s="207">
        <f t="shared" si="37"/>
        <v>243</v>
      </c>
      <c r="CE16" s="207">
        <f t="shared" si="38"/>
        <v>2474</v>
      </c>
      <c r="CF16" s="207">
        <f t="shared" si="39"/>
        <v>434794</v>
      </c>
      <c r="CG16" s="207">
        <f t="shared" si="40"/>
        <v>0</v>
      </c>
      <c r="CH16" s="207">
        <f t="shared" si="41"/>
        <v>43150</v>
      </c>
      <c r="CI16" s="207">
        <f t="shared" si="42"/>
        <v>374653</v>
      </c>
      <c r="CJ16" s="210"/>
    </row>
    <row r="17" spans="1:88" s="137" customFormat="1" ht="13.5" customHeight="1" x14ac:dyDescent="0.15">
      <c r="A17" s="205" t="s">
        <v>25</v>
      </c>
      <c r="B17" s="206" t="s">
        <v>357</v>
      </c>
      <c r="C17" s="205" t="s">
        <v>358</v>
      </c>
      <c r="D17" s="207">
        <f t="shared" si="1"/>
        <v>0</v>
      </c>
      <c r="E17" s="207">
        <f t="shared" si="2"/>
        <v>0</v>
      </c>
      <c r="F17" s="207">
        <v>0</v>
      </c>
      <c r="G17" s="207">
        <v>0</v>
      </c>
      <c r="H17" s="207">
        <v>0</v>
      </c>
      <c r="I17" s="207">
        <v>0</v>
      </c>
      <c r="J17" s="207">
        <v>0</v>
      </c>
      <c r="K17" s="207">
        <v>114467</v>
      </c>
      <c r="L17" s="207">
        <f t="shared" si="3"/>
        <v>353423</v>
      </c>
      <c r="M17" s="207">
        <f t="shared" si="4"/>
        <v>29830</v>
      </c>
      <c r="N17" s="207">
        <v>19722</v>
      </c>
      <c r="O17" s="207">
        <v>0</v>
      </c>
      <c r="P17" s="207">
        <v>0</v>
      </c>
      <c r="Q17" s="207">
        <v>10108</v>
      </c>
      <c r="R17" s="207">
        <f t="shared" si="5"/>
        <v>40302</v>
      </c>
      <c r="S17" s="207">
        <v>36763</v>
      </c>
      <c r="T17" s="207">
        <v>0</v>
      </c>
      <c r="U17" s="207">
        <v>3539</v>
      </c>
      <c r="V17" s="207">
        <v>0</v>
      </c>
      <c r="W17" s="207">
        <f t="shared" si="6"/>
        <v>283291</v>
      </c>
      <c r="X17" s="207">
        <v>232237</v>
      </c>
      <c r="Y17" s="207">
        <v>48047</v>
      </c>
      <c r="Z17" s="207">
        <v>3007</v>
      </c>
      <c r="AA17" s="207">
        <v>0</v>
      </c>
      <c r="AB17" s="207">
        <v>542843</v>
      </c>
      <c r="AC17" s="207">
        <v>0</v>
      </c>
      <c r="AD17" s="207">
        <v>0</v>
      </c>
      <c r="AE17" s="207">
        <f t="shared" si="7"/>
        <v>353423</v>
      </c>
      <c r="AF17" s="207">
        <f t="shared" si="8"/>
        <v>0</v>
      </c>
      <c r="AG17" s="207">
        <f t="shared" si="9"/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f t="shared" si="10"/>
        <v>2044</v>
      </c>
      <c r="AO17" s="207">
        <f t="shared" si="11"/>
        <v>2044</v>
      </c>
      <c r="AP17" s="207">
        <v>2044</v>
      </c>
      <c r="AQ17" s="207">
        <v>0</v>
      </c>
      <c r="AR17" s="207">
        <v>0</v>
      </c>
      <c r="AS17" s="207">
        <v>0</v>
      </c>
      <c r="AT17" s="207">
        <f t="shared" si="12"/>
        <v>0</v>
      </c>
      <c r="AU17" s="207">
        <v>0</v>
      </c>
      <c r="AV17" s="207">
        <v>0</v>
      </c>
      <c r="AW17" s="207">
        <v>0</v>
      </c>
      <c r="AX17" s="207">
        <v>0</v>
      </c>
      <c r="AY17" s="207">
        <f t="shared" si="13"/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f t="shared" si="14"/>
        <v>2044</v>
      </c>
      <c r="BH17" s="207">
        <f t="shared" si="15"/>
        <v>0</v>
      </c>
      <c r="BI17" s="207">
        <f t="shared" si="16"/>
        <v>0</v>
      </c>
      <c r="BJ17" s="207">
        <f t="shared" si="17"/>
        <v>0</v>
      </c>
      <c r="BK17" s="207">
        <f t="shared" si="18"/>
        <v>0</v>
      </c>
      <c r="BL17" s="207">
        <f t="shared" si="19"/>
        <v>0</v>
      </c>
      <c r="BM17" s="207">
        <f t="shared" si="20"/>
        <v>0</v>
      </c>
      <c r="BN17" s="207">
        <f t="shared" si="21"/>
        <v>0</v>
      </c>
      <c r="BO17" s="207">
        <f t="shared" si="22"/>
        <v>114467</v>
      </c>
      <c r="BP17" s="207">
        <f t="shared" si="23"/>
        <v>355467</v>
      </c>
      <c r="BQ17" s="207">
        <f t="shared" si="24"/>
        <v>31874</v>
      </c>
      <c r="BR17" s="207">
        <f t="shared" si="25"/>
        <v>21766</v>
      </c>
      <c r="BS17" s="207">
        <f t="shared" si="26"/>
        <v>0</v>
      </c>
      <c r="BT17" s="207">
        <f t="shared" si="27"/>
        <v>0</v>
      </c>
      <c r="BU17" s="207">
        <f t="shared" si="28"/>
        <v>10108</v>
      </c>
      <c r="BV17" s="207">
        <f t="shared" si="29"/>
        <v>40302</v>
      </c>
      <c r="BW17" s="207">
        <f t="shared" si="30"/>
        <v>36763</v>
      </c>
      <c r="BX17" s="207">
        <f t="shared" si="31"/>
        <v>0</v>
      </c>
      <c r="BY17" s="207">
        <f t="shared" si="32"/>
        <v>3539</v>
      </c>
      <c r="BZ17" s="207">
        <f t="shared" si="33"/>
        <v>0</v>
      </c>
      <c r="CA17" s="207">
        <f t="shared" si="34"/>
        <v>283291</v>
      </c>
      <c r="CB17" s="207">
        <f t="shared" si="35"/>
        <v>232237</v>
      </c>
      <c r="CC17" s="207">
        <f t="shared" si="36"/>
        <v>48047</v>
      </c>
      <c r="CD17" s="207">
        <f t="shared" si="37"/>
        <v>3007</v>
      </c>
      <c r="CE17" s="207">
        <f t="shared" si="38"/>
        <v>0</v>
      </c>
      <c r="CF17" s="207">
        <f t="shared" si="39"/>
        <v>542843</v>
      </c>
      <c r="CG17" s="207">
        <f t="shared" si="40"/>
        <v>0</v>
      </c>
      <c r="CH17" s="207">
        <f t="shared" si="41"/>
        <v>0</v>
      </c>
      <c r="CI17" s="207">
        <f t="shared" si="42"/>
        <v>355467</v>
      </c>
      <c r="CJ17" s="210"/>
    </row>
    <row r="18" spans="1:88" s="137" customFormat="1" ht="13.5" customHeight="1" x14ac:dyDescent="0.15">
      <c r="A18" s="205" t="s">
        <v>25</v>
      </c>
      <c r="B18" s="206" t="s">
        <v>362</v>
      </c>
      <c r="C18" s="205" t="s">
        <v>363</v>
      </c>
      <c r="D18" s="207">
        <f t="shared" si="1"/>
        <v>85191</v>
      </c>
      <c r="E18" s="207">
        <f t="shared" si="2"/>
        <v>85191</v>
      </c>
      <c r="F18" s="207">
        <v>0</v>
      </c>
      <c r="G18" s="207">
        <v>0</v>
      </c>
      <c r="H18" s="207">
        <v>85191</v>
      </c>
      <c r="I18" s="207">
        <v>0</v>
      </c>
      <c r="J18" s="207">
        <v>0</v>
      </c>
      <c r="K18" s="207">
        <v>0</v>
      </c>
      <c r="L18" s="207">
        <f t="shared" si="3"/>
        <v>783827</v>
      </c>
      <c r="M18" s="207">
        <f t="shared" si="4"/>
        <v>141577</v>
      </c>
      <c r="N18" s="207">
        <v>30613</v>
      </c>
      <c r="O18" s="207">
        <v>93532</v>
      </c>
      <c r="P18" s="207">
        <v>0</v>
      </c>
      <c r="Q18" s="207">
        <v>17432</v>
      </c>
      <c r="R18" s="207">
        <f t="shared" si="5"/>
        <v>80714</v>
      </c>
      <c r="S18" s="207">
        <v>8348</v>
      </c>
      <c r="T18" s="207">
        <v>228</v>
      </c>
      <c r="U18" s="207">
        <v>72138</v>
      </c>
      <c r="V18" s="207">
        <v>28358</v>
      </c>
      <c r="W18" s="207">
        <f t="shared" si="6"/>
        <v>533178</v>
      </c>
      <c r="X18" s="207">
        <v>424380</v>
      </c>
      <c r="Y18" s="207">
        <v>79304</v>
      </c>
      <c r="Z18" s="207">
        <v>16783</v>
      </c>
      <c r="AA18" s="207">
        <v>12711</v>
      </c>
      <c r="AB18" s="207">
        <v>687266</v>
      </c>
      <c r="AC18" s="207">
        <v>0</v>
      </c>
      <c r="AD18" s="207">
        <v>132535</v>
      </c>
      <c r="AE18" s="207">
        <f t="shared" si="7"/>
        <v>1001553</v>
      </c>
      <c r="AF18" s="207">
        <f t="shared" si="8"/>
        <v>0</v>
      </c>
      <c r="AG18" s="207">
        <f t="shared" si="9"/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f t="shared" si="10"/>
        <v>314074</v>
      </c>
      <c r="AO18" s="207">
        <f t="shared" si="11"/>
        <v>50141</v>
      </c>
      <c r="AP18" s="207">
        <v>50141</v>
      </c>
      <c r="AQ18" s="207">
        <v>0</v>
      </c>
      <c r="AR18" s="207">
        <v>0</v>
      </c>
      <c r="AS18" s="207">
        <v>0</v>
      </c>
      <c r="AT18" s="207">
        <f t="shared" si="12"/>
        <v>27096</v>
      </c>
      <c r="AU18" s="207">
        <v>0</v>
      </c>
      <c r="AV18" s="207">
        <v>22296</v>
      </c>
      <c r="AW18" s="207">
        <v>4800</v>
      </c>
      <c r="AX18" s="207">
        <v>0</v>
      </c>
      <c r="AY18" s="207">
        <f t="shared" si="13"/>
        <v>236837</v>
      </c>
      <c r="AZ18" s="207">
        <v>47472</v>
      </c>
      <c r="BA18" s="207">
        <v>187017</v>
      </c>
      <c r="BB18" s="207">
        <v>2348</v>
      </c>
      <c r="BC18" s="207">
        <v>0</v>
      </c>
      <c r="BD18" s="207">
        <v>0</v>
      </c>
      <c r="BE18" s="207">
        <v>0</v>
      </c>
      <c r="BF18" s="207">
        <v>526</v>
      </c>
      <c r="BG18" s="207">
        <f t="shared" si="14"/>
        <v>314600</v>
      </c>
      <c r="BH18" s="207">
        <f t="shared" si="15"/>
        <v>85191</v>
      </c>
      <c r="BI18" s="207">
        <f t="shared" si="16"/>
        <v>85191</v>
      </c>
      <c r="BJ18" s="207">
        <f t="shared" si="17"/>
        <v>0</v>
      </c>
      <c r="BK18" s="207">
        <f t="shared" si="18"/>
        <v>0</v>
      </c>
      <c r="BL18" s="207">
        <f t="shared" si="19"/>
        <v>85191</v>
      </c>
      <c r="BM18" s="207">
        <f t="shared" si="20"/>
        <v>0</v>
      </c>
      <c r="BN18" s="207">
        <f t="shared" si="21"/>
        <v>0</v>
      </c>
      <c r="BO18" s="207">
        <f t="shared" si="22"/>
        <v>0</v>
      </c>
      <c r="BP18" s="207">
        <f t="shared" si="23"/>
        <v>1097901</v>
      </c>
      <c r="BQ18" s="207">
        <f t="shared" si="24"/>
        <v>191718</v>
      </c>
      <c r="BR18" s="207">
        <f t="shared" si="25"/>
        <v>80754</v>
      </c>
      <c r="BS18" s="207">
        <f t="shared" si="26"/>
        <v>93532</v>
      </c>
      <c r="BT18" s="207">
        <f t="shared" si="27"/>
        <v>0</v>
      </c>
      <c r="BU18" s="207">
        <f t="shared" si="28"/>
        <v>17432</v>
      </c>
      <c r="BV18" s="207">
        <f t="shared" si="29"/>
        <v>107810</v>
      </c>
      <c r="BW18" s="207">
        <f t="shared" si="30"/>
        <v>8348</v>
      </c>
      <c r="BX18" s="207">
        <f t="shared" si="31"/>
        <v>22524</v>
      </c>
      <c r="BY18" s="207">
        <f t="shared" si="32"/>
        <v>76938</v>
      </c>
      <c r="BZ18" s="207">
        <f t="shared" si="33"/>
        <v>28358</v>
      </c>
      <c r="CA18" s="207">
        <f t="shared" si="34"/>
        <v>770015</v>
      </c>
      <c r="CB18" s="207">
        <f t="shared" si="35"/>
        <v>471852</v>
      </c>
      <c r="CC18" s="207">
        <f t="shared" si="36"/>
        <v>266321</v>
      </c>
      <c r="CD18" s="207">
        <f t="shared" si="37"/>
        <v>19131</v>
      </c>
      <c r="CE18" s="207">
        <f t="shared" si="38"/>
        <v>12711</v>
      </c>
      <c r="CF18" s="207">
        <f t="shared" si="39"/>
        <v>687266</v>
      </c>
      <c r="CG18" s="207">
        <f t="shared" si="40"/>
        <v>0</v>
      </c>
      <c r="CH18" s="207">
        <f t="shared" si="41"/>
        <v>133061</v>
      </c>
      <c r="CI18" s="207">
        <f t="shared" si="42"/>
        <v>1316153</v>
      </c>
      <c r="CJ18" s="210"/>
    </row>
    <row r="19" spans="1:88" s="137" customFormat="1" ht="13.5" customHeight="1" x14ac:dyDescent="0.15">
      <c r="A19" s="205" t="s">
        <v>25</v>
      </c>
      <c r="B19" s="206" t="s">
        <v>367</v>
      </c>
      <c r="C19" s="205" t="s">
        <v>368</v>
      </c>
      <c r="D19" s="207">
        <f t="shared" si="1"/>
        <v>315360</v>
      </c>
      <c r="E19" s="207">
        <f t="shared" si="2"/>
        <v>315360</v>
      </c>
      <c r="F19" s="207">
        <v>0</v>
      </c>
      <c r="G19" s="207">
        <v>315360</v>
      </c>
      <c r="H19" s="207">
        <v>0</v>
      </c>
      <c r="I19" s="207">
        <v>0</v>
      </c>
      <c r="J19" s="207">
        <v>0</v>
      </c>
      <c r="K19" s="207">
        <v>0</v>
      </c>
      <c r="L19" s="207">
        <f t="shared" si="3"/>
        <v>5186078</v>
      </c>
      <c r="M19" s="207">
        <f t="shared" si="4"/>
        <v>1388817</v>
      </c>
      <c r="N19" s="207">
        <v>227661</v>
      </c>
      <c r="O19" s="207">
        <v>1025806</v>
      </c>
      <c r="P19" s="207">
        <v>75826</v>
      </c>
      <c r="Q19" s="207">
        <v>59524</v>
      </c>
      <c r="R19" s="207">
        <f t="shared" si="5"/>
        <v>684100</v>
      </c>
      <c r="S19" s="207">
        <v>107454</v>
      </c>
      <c r="T19" s="207">
        <v>467432</v>
      </c>
      <c r="U19" s="207">
        <v>109214</v>
      </c>
      <c r="V19" s="207">
        <v>37720</v>
      </c>
      <c r="W19" s="207">
        <f t="shared" si="6"/>
        <v>3075441</v>
      </c>
      <c r="X19" s="207">
        <v>606213</v>
      </c>
      <c r="Y19" s="207">
        <v>2153614</v>
      </c>
      <c r="Z19" s="207">
        <v>230604</v>
      </c>
      <c r="AA19" s="207">
        <v>85010</v>
      </c>
      <c r="AB19" s="207">
        <v>0</v>
      </c>
      <c r="AC19" s="207">
        <v>0</v>
      </c>
      <c r="AD19" s="207">
        <v>0</v>
      </c>
      <c r="AE19" s="207">
        <f t="shared" si="7"/>
        <v>5501438</v>
      </c>
      <c r="AF19" s="207">
        <f t="shared" si="8"/>
        <v>0</v>
      </c>
      <c r="AG19" s="207">
        <f t="shared" si="9"/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f t="shared" si="10"/>
        <v>746032</v>
      </c>
      <c r="AO19" s="207">
        <f t="shared" si="11"/>
        <v>14545</v>
      </c>
      <c r="AP19" s="207">
        <v>2067</v>
      </c>
      <c r="AQ19" s="207">
        <v>0</v>
      </c>
      <c r="AR19" s="207">
        <v>12478</v>
      </c>
      <c r="AS19" s="207">
        <v>0</v>
      </c>
      <c r="AT19" s="207">
        <f t="shared" si="12"/>
        <v>115117</v>
      </c>
      <c r="AU19" s="207">
        <v>3210</v>
      </c>
      <c r="AV19" s="207">
        <v>111907</v>
      </c>
      <c r="AW19" s="207">
        <v>0</v>
      </c>
      <c r="AX19" s="207">
        <v>19</v>
      </c>
      <c r="AY19" s="207">
        <f t="shared" si="13"/>
        <v>616351</v>
      </c>
      <c r="AZ19" s="207">
        <v>164911</v>
      </c>
      <c r="BA19" s="207">
        <v>451440</v>
      </c>
      <c r="BB19" s="207">
        <v>0</v>
      </c>
      <c r="BC19" s="207">
        <v>0</v>
      </c>
      <c r="BD19" s="207">
        <v>0</v>
      </c>
      <c r="BE19" s="207">
        <v>0</v>
      </c>
      <c r="BF19" s="207">
        <v>0</v>
      </c>
      <c r="BG19" s="207">
        <f t="shared" si="14"/>
        <v>746032</v>
      </c>
      <c r="BH19" s="207">
        <f t="shared" si="15"/>
        <v>315360</v>
      </c>
      <c r="BI19" s="207">
        <f t="shared" si="16"/>
        <v>315360</v>
      </c>
      <c r="BJ19" s="207">
        <f t="shared" si="17"/>
        <v>0</v>
      </c>
      <c r="BK19" s="207">
        <f t="shared" si="18"/>
        <v>315360</v>
      </c>
      <c r="BL19" s="207">
        <f t="shared" si="19"/>
        <v>0</v>
      </c>
      <c r="BM19" s="207">
        <f t="shared" si="20"/>
        <v>0</v>
      </c>
      <c r="BN19" s="207">
        <f t="shared" si="21"/>
        <v>0</v>
      </c>
      <c r="BO19" s="207">
        <f t="shared" si="22"/>
        <v>0</v>
      </c>
      <c r="BP19" s="207">
        <f t="shared" si="23"/>
        <v>5932110</v>
      </c>
      <c r="BQ19" s="207">
        <f t="shared" si="24"/>
        <v>1403362</v>
      </c>
      <c r="BR19" s="207">
        <f t="shared" si="25"/>
        <v>229728</v>
      </c>
      <c r="BS19" s="207">
        <f t="shared" si="26"/>
        <v>1025806</v>
      </c>
      <c r="BT19" s="207">
        <f t="shared" si="27"/>
        <v>88304</v>
      </c>
      <c r="BU19" s="207">
        <f t="shared" si="28"/>
        <v>59524</v>
      </c>
      <c r="BV19" s="207">
        <f t="shared" si="29"/>
        <v>799217</v>
      </c>
      <c r="BW19" s="207">
        <f t="shared" si="30"/>
        <v>110664</v>
      </c>
      <c r="BX19" s="207">
        <f t="shared" si="31"/>
        <v>579339</v>
      </c>
      <c r="BY19" s="207">
        <f t="shared" si="32"/>
        <v>109214</v>
      </c>
      <c r="BZ19" s="207">
        <f t="shared" si="33"/>
        <v>37739</v>
      </c>
      <c r="CA19" s="207">
        <f t="shared" si="34"/>
        <v>3691792</v>
      </c>
      <c r="CB19" s="207">
        <f t="shared" si="35"/>
        <v>771124</v>
      </c>
      <c r="CC19" s="207">
        <f t="shared" si="36"/>
        <v>2605054</v>
      </c>
      <c r="CD19" s="207">
        <f t="shared" si="37"/>
        <v>230604</v>
      </c>
      <c r="CE19" s="207">
        <f t="shared" si="38"/>
        <v>85010</v>
      </c>
      <c r="CF19" s="207">
        <f t="shared" si="39"/>
        <v>0</v>
      </c>
      <c r="CG19" s="207">
        <f t="shared" si="40"/>
        <v>0</v>
      </c>
      <c r="CH19" s="207">
        <f t="shared" si="41"/>
        <v>0</v>
      </c>
      <c r="CI19" s="207">
        <f t="shared" si="42"/>
        <v>6247470</v>
      </c>
      <c r="CJ19" s="210"/>
    </row>
    <row r="20" spans="1:88" s="137" customFormat="1" ht="13.5" customHeight="1" x14ac:dyDescent="0.15">
      <c r="A20" s="205" t="s">
        <v>25</v>
      </c>
      <c r="B20" s="206" t="s">
        <v>370</v>
      </c>
      <c r="C20" s="205" t="s">
        <v>371</v>
      </c>
      <c r="D20" s="207">
        <f t="shared" si="1"/>
        <v>468396</v>
      </c>
      <c r="E20" s="207">
        <f t="shared" si="2"/>
        <v>468396</v>
      </c>
      <c r="F20" s="207">
        <v>0</v>
      </c>
      <c r="G20" s="207">
        <v>468396</v>
      </c>
      <c r="H20" s="207">
        <v>0</v>
      </c>
      <c r="I20" s="207">
        <v>0</v>
      </c>
      <c r="J20" s="207">
        <v>0</v>
      </c>
      <c r="K20" s="207">
        <v>0</v>
      </c>
      <c r="L20" s="207">
        <f t="shared" si="3"/>
        <v>2327737</v>
      </c>
      <c r="M20" s="207">
        <f t="shared" si="4"/>
        <v>355764</v>
      </c>
      <c r="N20" s="207">
        <v>101879</v>
      </c>
      <c r="O20" s="207">
        <v>191319</v>
      </c>
      <c r="P20" s="207">
        <v>61223</v>
      </c>
      <c r="Q20" s="207">
        <v>1343</v>
      </c>
      <c r="R20" s="207">
        <f t="shared" si="5"/>
        <v>443904</v>
      </c>
      <c r="S20" s="207">
        <v>111733</v>
      </c>
      <c r="T20" s="207">
        <v>316927</v>
      </c>
      <c r="U20" s="207">
        <v>15244</v>
      </c>
      <c r="V20" s="207">
        <v>13802</v>
      </c>
      <c r="W20" s="207">
        <f t="shared" si="6"/>
        <v>1514267</v>
      </c>
      <c r="X20" s="207">
        <v>439884</v>
      </c>
      <c r="Y20" s="207">
        <v>960036</v>
      </c>
      <c r="Z20" s="207">
        <v>113336</v>
      </c>
      <c r="AA20" s="207">
        <v>1011</v>
      </c>
      <c r="AB20" s="207">
        <v>0</v>
      </c>
      <c r="AC20" s="207">
        <v>0</v>
      </c>
      <c r="AD20" s="207">
        <v>0</v>
      </c>
      <c r="AE20" s="207">
        <f t="shared" si="7"/>
        <v>2796133</v>
      </c>
      <c r="AF20" s="207">
        <f t="shared" si="8"/>
        <v>1253772</v>
      </c>
      <c r="AG20" s="207">
        <f t="shared" si="9"/>
        <v>1253772</v>
      </c>
      <c r="AH20" s="207">
        <v>0</v>
      </c>
      <c r="AI20" s="207">
        <v>1253772</v>
      </c>
      <c r="AJ20" s="207">
        <v>0</v>
      </c>
      <c r="AK20" s="207">
        <v>0</v>
      </c>
      <c r="AL20" s="207">
        <v>0</v>
      </c>
      <c r="AM20" s="207">
        <v>0</v>
      </c>
      <c r="AN20" s="207">
        <f t="shared" si="10"/>
        <v>102190</v>
      </c>
      <c r="AO20" s="207">
        <f t="shared" si="11"/>
        <v>10260</v>
      </c>
      <c r="AP20" s="207">
        <v>9588</v>
      </c>
      <c r="AQ20" s="207">
        <v>0</v>
      </c>
      <c r="AR20" s="207">
        <v>672</v>
      </c>
      <c r="AS20" s="207">
        <v>0</v>
      </c>
      <c r="AT20" s="207">
        <f t="shared" si="12"/>
        <v>14023</v>
      </c>
      <c r="AU20" s="207">
        <v>0</v>
      </c>
      <c r="AV20" s="207">
        <v>14023</v>
      </c>
      <c r="AW20" s="207">
        <v>0</v>
      </c>
      <c r="AX20" s="207">
        <v>0</v>
      </c>
      <c r="AY20" s="207">
        <f t="shared" si="13"/>
        <v>77907</v>
      </c>
      <c r="AZ20" s="207">
        <v>0</v>
      </c>
      <c r="BA20" s="207">
        <v>77907</v>
      </c>
      <c r="BB20" s="207">
        <v>0</v>
      </c>
      <c r="BC20" s="207">
        <v>0</v>
      </c>
      <c r="BD20" s="207">
        <v>0</v>
      </c>
      <c r="BE20" s="207">
        <v>0</v>
      </c>
      <c r="BF20" s="207">
        <v>0</v>
      </c>
      <c r="BG20" s="207">
        <f t="shared" si="14"/>
        <v>1355962</v>
      </c>
      <c r="BH20" s="207">
        <f t="shared" si="15"/>
        <v>1722168</v>
      </c>
      <c r="BI20" s="207">
        <f t="shared" si="16"/>
        <v>1722168</v>
      </c>
      <c r="BJ20" s="207">
        <f t="shared" si="17"/>
        <v>0</v>
      </c>
      <c r="BK20" s="207">
        <f t="shared" si="18"/>
        <v>1722168</v>
      </c>
      <c r="BL20" s="207">
        <f t="shared" si="19"/>
        <v>0</v>
      </c>
      <c r="BM20" s="207">
        <f t="shared" si="20"/>
        <v>0</v>
      </c>
      <c r="BN20" s="207">
        <f t="shared" si="21"/>
        <v>0</v>
      </c>
      <c r="BO20" s="207">
        <f t="shared" si="22"/>
        <v>0</v>
      </c>
      <c r="BP20" s="207">
        <f t="shared" si="23"/>
        <v>2429927</v>
      </c>
      <c r="BQ20" s="207">
        <f t="shared" si="24"/>
        <v>366024</v>
      </c>
      <c r="BR20" s="207">
        <f t="shared" si="25"/>
        <v>111467</v>
      </c>
      <c r="BS20" s="207">
        <f t="shared" si="26"/>
        <v>191319</v>
      </c>
      <c r="BT20" s="207">
        <f t="shared" si="27"/>
        <v>61895</v>
      </c>
      <c r="BU20" s="207">
        <f t="shared" si="28"/>
        <v>1343</v>
      </c>
      <c r="BV20" s="207">
        <f t="shared" si="29"/>
        <v>457927</v>
      </c>
      <c r="BW20" s="207">
        <f t="shared" si="30"/>
        <v>111733</v>
      </c>
      <c r="BX20" s="207">
        <f t="shared" si="31"/>
        <v>330950</v>
      </c>
      <c r="BY20" s="207">
        <f t="shared" si="32"/>
        <v>15244</v>
      </c>
      <c r="BZ20" s="207">
        <f t="shared" si="33"/>
        <v>13802</v>
      </c>
      <c r="CA20" s="207">
        <f t="shared" si="34"/>
        <v>1592174</v>
      </c>
      <c r="CB20" s="207">
        <f t="shared" si="35"/>
        <v>439884</v>
      </c>
      <c r="CC20" s="207">
        <f t="shared" si="36"/>
        <v>1037943</v>
      </c>
      <c r="CD20" s="207">
        <f t="shared" si="37"/>
        <v>113336</v>
      </c>
      <c r="CE20" s="207">
        <f t="shared" si="38"/>
        <v>1011</v>
      </c>
      <c r="CF20" s="207">
        <f t="shared" si="39"/>
        <v>0</v>
      </c>
      <c r="CG20" s="207">
        <f t="shared" si="40"/>
        <v>0</v>
      </c>
      <c r="CH20" s="207">
        <f t="shared" si="41"/>
        <v>0</v>
      </c>
      <c r="CI20" s="207">
        <f t="shared" si="42"/>
        <v>4152095</v>
      </c>
      <c r="CJ20" s="210"/>
    </row>
    <row r="21" spans="1:88" s="137" customFormat="1" ht="13.5" customHeight="1" x14ac:dyDescent="0.15">
      <c r="A21" s="205" t="s">
        <v>25</v>
      </c>
      <c r="B21" s="206" t="s">
        <v>373</v>
      </c>
      <c r="C21" s="205" t="s">
        <v>374</v>
      </c>
      <c r="D21" s="207">
        <f t="shared" si="1"/>
        <v>14888</v>
      </c>
      <c r="E21" s="207">
        <f t="shared" si="2"/>
        <v>14888</v>
      </c>
      <c r="F21" s="207">
        <v>0</v>
      </c>
      <c r="G21" s="207">
        <v>0</v>
      </c>
      <c r="H21" s="207">
        <v>14888</v>
      </c>
      <c r="I21" s="207">
        <v>0</v>
      </c>
      <c r="J21" s="207">
        <v>0</v>
      </c>
      <c r="K21" s="207">
        <v>0</v>
      </c>
      <c r="L21" s="207">
        <f t="shared" si="3"/>
        <v>1876208</v>
      </c>
      <c r="M21" s="207">
        <f t="shared" si="4"/>
        <v>561293</v>
      </c>
      <c r="N21" s="207">
        <v>412843</v>
      </c>
      <c r="O21" s="207">
        <v>112098</v>
      </c>
      <c r="P21" s="207">
        <v>8328</v>
      </c>
      <c r="Q21" s="207">
        <v>28024</v>
      </c>
      <c r="R21" s="207">
        <f t="shared" si="5"/>
        <v>297311</v>
      </c>
      <c r="S21" s="207">
        <v>61377</v>
      </c>
      <c r="T21" s="207">
        <v>192053</v>
      </c>
      <c r="U21" s="207">
        <v>43881</v>
      </c>
      <c r="V21" s="207">
        <v>27067</v>
      </c>
      <c r="W21" s="207">
        <f t="shared" si="6"/>
        <v>990537</v>
      </c>
      <c r="X21" s="207">
        <v>446006</v>
      </c>
      <c r="Y21" s="207">
        <v>406747</v>
      </c>
      <c r="Z21" s="207">
        <v>122552</v>
      </c>
      <c r="AA21" s="207">
        <v>15232</v>
      </c>
      <c r="AB21" s="207">
        <v>0</v>
      </c>
      <c r="AC21" s="207">
        <v>0</v>
      </c>
      <c r="AD21" s="207">
        <v>107667</v>
      </c>
      <c r="AE21" s="207">
        <f t="shared" si="7"/>
        <v>1998763</v>
      </c>
      <c r="AF21" s="207">
        <f t="shared" si="8"/>
        <v>7992</v>
      </c>
      <c r="AG21" s="207">
        <f t="shared" si="9"/>
        <v>7992</v>
      </c>
      <c r="AH21" s="207">
        <v>0</v>
      </c>
      <c r="AI21" s="207">
        <v>0</v>
      </c>
      <c r="AJ21" s="207">
        <v>7992</v>
      </c>
      <c r="AK21" s="207">
        <v>0</v>
      </c>
      <c r="AL21" s="207">
        <v>0</v>
      </c>
      <c r="AM21" s="207">
        <v>0</v>
      </c>
      <c r="AN21" s="207">
        <f t="shared" si="10"/>
        <v>204186</v>
      </c>
      <c r="AO21" s="207">
        <f t="shared" si="11"/>
        <v>24758</v>
      </c>
      <c r="AP21" s="207">
        <v>24758</v>
      </c>
      <c r="AQ21" s="207">
        <v>0</v>
      </c>
      <c r="AR21" s="207">
        <v>0</v>
      </c>
      <c r="AS21" s="207">
        <v>0</v>
      </c>
      <c r="AT21" s="207">
        <f t="shared" si="12"/>
        <v>78141</v>
      </c>
      <c r="AU21" s="207">
        <v>2575</v>
      </c>
      <c r="AV21" s="207">
        <v>75566</v>
      </c>
      <c r="AW21" s="207">
        <v>0</v>
      </c>
      <c r="AX21" s="207">
        <v>0</v>
      </c>
      <c r="AY21" s="207">
        <f t="shared" si="13"/>
        <v>101287</v>
      </c>
      <c r="AZ21" s="207">
        <v>53747</v>
      </c>
      <c r="BA21" s="207">
        <v>47540</v>
      </c>
      <c r="BB21" s="207">
        <v>0</v>
      </c>
      <c r="BC21" s="207">
        <v>0</v>
      </c>
      <c r="BD21" s="207">
        <v>0</v>
      </c>
      <c r="BE21" s="207">
        <v>0</v>
      </c>
      <c r="BF21" s="207">
        <v>46</v>
      </c>
      <c r="BG21" s="207">
        <f t="shared" si="14"/>
        <v>212224</v>
      </c>
      <c r="BH21" s="207">
        <f t="shared" si="15"/>
        <v>22880</v>
      </c>
      <c r="BI21" s="207">
        <f t="shared" si="16"/>
        <v>22880</v>
      </c>
      <c r="BJ21" s="207">
        <f t="shared" si="17"/>
        <v>0</v>
      </c>
      <c r="BK21" s="207">
        <f t="shared" si="18"/>
        <v>0</v>
      </c>
      <c r="BL21" s="207">
        <f t="shared" si="19"/>
        <v>22880</v>
      </c>
      <c r="BM21" s="207">
        <f t="shared" si="20"/>
        <v>0</v>
      </c>
      <c r="BN21" s="207">
        <f t="shared" si="21"/>
        <v>0</v>
      </c>
      <c r="BO21" s="207">
        <f t="shared" si="22"/>
        <v>0</v>
      </c>
      <c r="BP21" s="207">
        <f t="shared" si="23"/>
        <v>2080394</v>
      </c>
      <c r="BQ21" s="207">
        <f t="shared" si="24"/>
        <v>586051</v>
      </c>
      <c r="BR21" s="207">
        <f t="shared" si="25"/>
        <v>437601</v>
      </c>
      <c r="BS21" s="207">
        <f t="shared" si="26"/>
        <v>112098</v>
      </c>
      <c r="BT21" s="207">
        <f t="shared" si="27"/>
        <v>8328</v>
      </c>
      <c r="BU21" s="207">
        <f t="shared" si="28"/>
        <v>28024</v>
      </c>
      <c r="BV21" s="207">
        <f t="shared" si="29"/>
        <v>375452</v>
      </c>
      <c r="BW21" s="207">
        <f t="shared" si="30"/>
        <v>63952</v>
      </c>
      <c r="BX21" s="207">
        <f t="shared" si="31"/>
        <v>267619</v>
      </c>
      <c r="BY21" s="207">
        <f t="shared" si="32"/>
        <v>43881</v>
      </c>
      <c r="BZ21" s="207">
        <f t="shared" si="33"/>
        <v>27067</v>
      </c>
      <c r="CA21" s="207">
        <f t="shared" si="34"/>
        <v>1091824</v>
      </c>
      <c r="CB21" s="207">
        <f t="shared" si="35"/>
        <v>499753</v>
      </c>
      <c r="CC21" s="207">
        <f t="shared" si="36"/>
        <v>454287</v>
      </c>
      <c r="CD21" s="207">
        <f t="shared" si="37"/>
        <v>122552</v>
      </c>
      <c r="CE21" s="207">
        <f t="shared" si="38"/>
        <v>15232</v>
      </c>
      <c r="CF21" s="207">
        <f t="shared" si="39"/>
        <v>0</v>
      </c>
      <c r="CG21" s="207">
        <f t="shared" si="40"/>
        <v>0</v>
      </c>
      <c r="CH21" s="207">
        <f t="shared" si="41"/>
        <v>107713</v>
      </c>
      <c r="CI21" s="207">
        <f t="shared" si="42"/>
        <v>2210987</v>
      </c>
      <c r="CJ21" s="210"/>
    </row>
    <row r="22" spans="1:88" s="137" customFormat="1" ht="13.5" customHeight="1" x14ac:dyDescent="0.15">
      <c r="A22" s="205" t="s">
        <v>25</v>
      </c>
      <c r="B22" s="206" t="s">
        <v>376</v>
      </c>
      <c r="C22" s="205" t="s">
        <v>377</v>
      </c>
      <c r="D22" s="207">
        <f t="shared" si="1"/>
        <v>0</v>
      </c>
      <c r="E22" s="207">
        <f t="shared" si="2"/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f t="shared" si="3"/>
        <v>1089705</v>
      </c>
      <c r="M22" s="207">
        <f t="shared" si="4"/>
        <v>130458</v>
      </c>
      <c r="N22" s="207">
        <v>23844</v>
      </c>
      <c r="O22" s="207">
        <v>0</v>
      </c>
      <c r="P22" s="207">
        <v>94692</v>
      </c>
      <c r="Q22" s="207">
        <v>11922</v>
      </c>
      <c r="R22" s="207">
        <f t="shared" si="5"/>
        <v>373131</v>
      </c>
      <c r="S22" s="207">
        <v>2927</v>
      </c>
      <c r="T22" s="207">
        <v>335564</v>
      </c>
      <c r="U22" s="207">
        <v>34640</v>
      </c>
      <c r="V22" s="207">
        <v>0</v>
      </c>
      <c r="W22" s="207">
        <f t="shared" si="6"/>
        <v>586116</v>
      </c>
      <c r="X22" s="207">
        <v>232974</v>
      </c>
      <c r="Y22" s="207">
        <v>341534</v>
      </c>
      <c r="Z22" s="207">
        <v>11608</v>
      </c>
      <c r="AA22" s="207">
        <v>0</v>
      </c>
      <c r="AB22" s="207">
        <v>0</v>
      </c>
      <c r="AC22" s="207">
        <v>0</v>
      </c>
      <c r="AD22" s="207">
        <v>0</v>
      </c>
      <c r="AE22" s="207">
        <f t="shared" si="7"/>
        <v>1089705</v>
      </c>
      <c r="AF22" s="207">
        <f t="shared" si="8"/>
        <v>0</v>
      </c>
      <c r="AG22" s="207">
        <f t="shared" si="9"/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f t="shared" si="10"/>
        <v>0</v>
      </c>
      <c r="AO22" s="207">
        <f t="shared" si="11"/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f t="shared" si="12"/>
        <v>0</v>
      </c>
      <c r="AU22" s="207">
        <v>0</v>
      </c>
      <c r="AV22" s="207">
        <v>0</v>
      </c>
      <c r="AW22" s="207">
        <v>0</v>
      </c>
      <c r="AX22" s="207">
        <v>0</v>
      </c>
      <c r="AY22" s="207">
        <f t="shared" si="13"/>
        <v>0</v>
      </c>
      <c r="AZ22" s="207">
        <v>0</v>
      </c>
      <c r="BA22" s="207">
        <v>0</v>
      </c>
      <c r="BB22" s="207">
        <v>0</v>
      </c>
      <c r="BC22" s="207">
        <v>0</v>
      </c>
      <c r="BD22" s="207">
        <v>78918</v>
      </c>
      <c r="BE22" s="207">
        <v>0</v>
      </c>
      <c r="BF22" s="207">
        <v>0</v>
      </c>
      <c r="BG22" s="207">
        <f t="shared" si="14"/>
        <v>0</v>
      </c>
      <c r="BH22" s="207">
        <f t="shared" si="15"/>
        <v>0</v>
      </c>
      <c r="BI22" s="207">
        <f t="shared" si="16"/>
        <v>0</v>
      </c>
      <c r="BJ22" s="207">
        <f t="shared" si="17"/>
        <v>0</v>
      </c>
      <c r="BK22" s="207">
        <f t="shared" si="18"/>
        <v>0</v>
      </c>
      <c r="BL22" s="207">
        <f t="shared" si="19"/>
        <v>0</v>
      </c>
      <c r="BM22" s="207">
        <f t="shared" si="20"/>
        <v>0</v>
      </c>
      <c r="BN22" s="207">
        <f t="shared" si="21"/>
        <v>0</v>
      </c>
      <c r="BO22" s="207">
        <f t="shared" si="22"/>
        <v>0</v>
      </c>
      <c r="BP22" s="207">
        <f t="shared" si="23"/>
        <v>1089705</v>
      </c>
      <c r="BQ22" s="207">
        <f t="shared" si="24"/>
        <v>130458</v>
      </c>
      <c r="BR22" s="207">
        <f t="shared" si="25"/>
        <v>23844</v>
      </c>
      <c r="BS22" s="207">
        <f t="shared" si="26"/>
        <v>0</v>
      </c>
      <c r="BT22" s="207">
        <f t="shared" si="27"/>
        <v>94692</v>
      </c>
      <c r="BU22" s="207">
        <f t="shared" si="28"/>
        <v>11922</v>
      </c>
      <c r="BV22" s="207">
        <f t="shared" si="29"/>
        <v>373131</v>
      </c>
      <c r="BW22" s="207">
        <f t="shared" si="30"/>
        <v>2927</v>
      </c>
      <c r="BX22" s="207">
        <f t="shared" si="31"/>
        <v>335564</v>
      </c>
      <c r="BY22" s="207">
        <f t="shared" si="32"/>
        <v>34640</v>
      </c>
      <c r="BZ22" s="207">
        <f t="shared" si="33"/>
        <v>0</v>
      </c>
      <c r="CA22" s="207">
        <f t="shared" si="34"/>
        <v>586116</v>
      </c>
      <c r="CB22" s="207">
        <f t="shared" si="35"/>
        <v>232974</v>
      </c>
      <c r="CC22" s="207">
        <f t="shared" si="36"/>
        <v>341534</v>
      </c>
      <c r="CD22" s="207">
        <f t="shared" si="37"/>
        <v>11608</v>
      </c>
      <c r="CE22" s="207">
        <f t="shared" si="38"/>
        <v>0</v>
      </c>
      <c r="CF22" s="207">
        <f t="shared" si="39"/>
        <v>78918</v>
      </c>
      <c r="CG22" s="207">
        <f t="shared" si="40"/>
        <v>0</v>
      </c>
      <c r="CH22" s="207">
        <f t="shared" si="41"/>
        <v>0</v>
      </c>
      <c r="CI22" s="207">
        <f t="shared" si="42"/>
        <v>1089705</v>
      </c>
      <c r="CJ22" s="210"/>
    </row>
    <row r="23" spans="1:88" s="137" customFormat="1" ht="13.5" customHeight="1" x14ac:dyDescent="0.15">
      <c r="A23" s="205" t="s">
        <v>25</v>
      </c>
      <c r="B23" s="206" t="s">
        <v>381</v>
      </c>
      <c r="C23" s="205" t="s">
        <v>382</v>
      </c>
      <c r="D23" s="207">
        <f t="shared" si="1"/>
        <v>117462</v>
      </c>
      <c r="E23" s="207">
        <f t="shared" si="2"/>
        <v>117462</v>
      </c>
      <c r="F23" s="207">
        <v>0</v>
      </c>
      <c r="G23" s="207">
        <v>91268</v>
      </c>
      <c r="H23" s="207">
        <v>5049</v>
      </c>
      <c r="I23" s="207">
        <v>21145</v>
      </c>
      <c r="J23" s="207">
        <v>0</v>
      </c>
      <c r="K23" s="207">
        <v>0</v>
      </c>
      <c r="L23" s="207">
        <f t="shared" si="3"/>
        <v>783102</v>
      </c>
      <c r="M23" s="207">
        <f t="shared" si="4"/>
        <v>91657</v>
      </c>
      <c r="N23" s="207">
        <v>76908</v>
      </c>
      <c r="O23" s="207">
        <v>0</v>
      </c>
      <c r="P23" s="207">
        <v>14749</v>
      </c>
      <c r="Q23" s="207">
        <v>0</v>
      </c>
      <c r="R23" s="207">
        <f t="shared" si="5"/>
        <v>6509</v>
      </c>
      <c r="S23" s="207">
        <v>0</v>
      </c>
      <c r="T23" s="207">
        <v>3403</v>
      </c>
      <c r="U23" s="207">
        <v>3106</v>
      </c>
      <c r="V23" s="207">
        <v>0</v>
      </c>
      <c r="W23" s="207">
        <f t="shared" si="6"/>
        <v>684936</v>
      </c>
      <c r="X23" s="207">
        <v>312204</v>
      </c>
      <c r="Y23" s="207">
        <v>327347</v>
      </c>
      <c r="Z23" s="207">
        <v>42875</v>
      </c>
      <c r="AA23" s="207">
        <v>2510</v>
      </c>
      <c r="AB23" s="207">
        <v>0</v>
      </c>
      <c r="AC23" s="207">
        <v>0</v>
      </c>
      <c r="AD23" s="207">
        <v>182864</v>
      </c>
      <c r="AE23" s="207">
        <f t="shared" si="7"/>
        <v>1083428</v>
      </c>
      <c r="AF23" s="207">
        <f t="shared" si="8"/>
        <v>0</v>
      </c>
      <c r="AG23" s="207">
        <f t="shared" si="9"/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f t="shared" si="10"/>
        <v>33558</v>
      </c>
      <c r="AO23" s="207">
        <f t="shared" si="11"/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f t="shared" si="12"/>
        <v>2919</v>
      </c>
      <c r="AU23" s="207">
        <v>2919</v>
      </c>
      <c r="AV23" s="207">
        <v>0</v>
      </c>
      <c r="AW23" s="207">
        <v>0</v>
      </c>
      <c r="AX23" s="207">
        <v>0</v>
      </c>
      <c r="AY23" s="207">
        <f t="shared" si="13"/>
        <v>30639</v>
      </c>
      <c r="AZ23" s="207">
        <v>30099</v>
      </c>
      <c r="BA23" s="207">
        <v>0</v>
      </c>
      <c r="BB23" s="207">
        <v>0</v>
      </c>
      <c r="BC23" s="207">
        <v>540</v>
      </c>
      <c r="BD23" s="207">
        <v>80241</v>
      </c>
      <c r="BE23" s="207">
        <v>0</v>
      </c>
      <c r="BF23" s="207">
        <v>2660</v>
      </c>
      <c r="BG23" s="207">
        <f t="shared" si="14"/>
        <v>36218</v>
      </c>
      <c r="BH23" s="207">
        <f t="shared" si="15"/>
        <v>117462</v>
      </c>
      <c r="BI23" s="207">
        <f t="shared" si="16"/>
        <v>117462</v>
      </c>
      <c r="BJ23" s="207">
        <f t="shared" si="17"/>
        <v>0</v>
      </c>
      <c r="BK23" s="207">
        <f t="shared" si="18"/>
        <v>91268</v>
      </c>
      <c r="BL23" s="207">
        <f t="shared" si="19"/>
        <v>5049</v>
      </c>
      <c r="BM23" s="207">
        <f t="shared" si="20"/>
        <v>21145</v>
      </c>
      <c r="BN23" s="207">
        <f t="shared" si="21"/>
        <v>0</v>
      </c>
      <c r="BO23" s="207">
        <f t="shared" si="22"/>
        <v>0</v>
      </c>
      <c r="BP23" s="207">
        <f t="shared" si="23"/>
        <v>816660</v>
      </c>
      <c r="BQ23" s="207">
        <f t="shared" si="24"/>
        <v>91657</v>
      </c>
      <c r="BR23" s="207">
        <f t="shared" si="25"/>
        <v>76908</v>
      </c>
      <c r="BS23" s="207">
        <f t="shared" si="26"/>
        <v>0</v>
      </c>
      <c r="BT23" s="207">
        <f t="shared" si="27"/>
        <v>14749</v>
      </c>
      <c r="BU23" s="207">
        <f t="shared" si="28"/>
        <v>0</v>
      </c>
      <c r="BV23" s="207">
        <f t="shared" si="29"/>
        <v>9428</v>
      </c>
      <c r="BW23" s="207">
        <f t="shared" si="30"/>
        <v>2919</v>
      </c>
      <c r="BX23" s="207">
        <f t="shared" si="31"/>
        <v>3403</v>
      </c>
      <c r="BY23" s="207">
        <f t="shared" si="32"/>
        <v>3106</v>
      </c>
      <c r="BZ23" s="207">
        <f t="shared" si="33"/>
        <v>0</v>
      </c>
      <c r="CA23" s="207">
        <f t="shared" si="34"/>
        <v>715575</v>
      </c>
      <c r="CB23" s="207">
        <f t="shared" si="35"/>
        <v>342303</v>
      </c>
      <c r="CC23" s="207">
        <f t="shared" si="36"/>
        <v>327347</v>
      </c>
      <c r="CD23" s="207">
        <f t="shared" si="37"/>
        <v>42875</v>
      </c>
      <c r="CE23" s="207">
        <f t="shared" si="38"/>
        <v>3050</v>
      </c>
      <c r="CF23" s="207">
        <f t="shared" si="39"/>
        <v>80241</v>
      </c>
      <c r="CG23" s="207">
        <f t="shared" si="40"/>
        <v>0</v>
      </c>
      <c r="CH23" s="207">
        <f t="shared" si="41"/>
        <v>185524</v>
      </c>
      <c r="CI23" s="207">
        <f t="shared" si="42"/>
        <v>1119646</v>
      </c>
      <c r="CJ23" s="210"/>
    </row>
    <row r="24" spans="1:88" s="137" customFormat="1" ht="13.5" customHeight="1" x14ac:dyDescent="0.15">
      <c r="A24" s="205" t="s">
        <v>25</v>
      </c>
      <c r="B24" s="206" t="s">
        <v>386</v>
      </c>
      <c r="C24" s="205" t="s">
        <v>387</v>
      </c>
      <c r="D24" s="207">
        <f t="shared" si="1"/>
        <v>0</v>
      </c>
      <c r="E24" s="207">
        <f t="shared" si="2"/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07">
        <f t="shared" si="3"/>
        <v>283243</v>
      </c>
      <c r="M24" s="207">
        <f t="shared" si="4"/>
        <v>34895</v>
      </c>
      <c r="N24" s="207">
        <v>34895</v>
      </c>
      <c r="O24" s="207">
        <v>0</v>
      </c>
      <c r="P24" s="207">
        <v>0</v>
      </c>
      <c r="Q24" s="207">
        <v>0</v>
      </c>
      <c r="R24" s="207">
        <f t="shared" si="5"/>
        <v>4738</v>
      </c>
      <c r="S24" s="207">
        <v>0</v>
      </c>
      <c r="T24" s="207">
        <v>0</v>
      </c>
      <c r="U24" s="207">
        <v>4738</v>
      </c>
      <c r="V24" s="207">
        <v>0</v>
      </c>
      <c r="W24" s="207">
        <f t="shared" si="6"/>
        <v>243610</v>
      </c>
      <c r="X24" s="207">
        <v>171024</v>
      </c>
      <c r="Y24" s="207">
        <v>38161</v>
      </c>
      <c r="Z24" s="207">
        <v>11374</v>
      </c>
      <c r="AA24" s="207">
        <v>23051</v>
      </c>
      <c r="AB24" s="207">
        <v>357496</v>
      </c>
      <c r="AC24" s="207">
        <v>0</v>
      </c>
      <c r="AD24" s="207">
        <v>0</v>
      </c>
      <c r="AE24" s="207">
        <f t="shared" si="7"/>
        <v>283243</v>
      </c>
      <c r="AF24" s="207">
        <f t="shared" si="8"/>
        <v>0</v>
      </c>
      <c r="AG24" s="207">
        <f t="shared" si="9"/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f t="shared" si="10"/>
        <v>43386</v>
      </c>
      <c r="AO24" s="207">
        <f t="shared" si="11"/>
        <v>4661</v>
      </c>
      <c r="AP24" s="207">
        <v>4661</v>
      </c>
      <c r="AQ24" s="207">
        <v>0</v>
      </c>
      <c r="AR24" s="207">
        <v>0</v>
      </c>
      <c r="AS24" s="207">
        <v>0</v>
      </c>
      <c r="AT24" s="207">
        <f t="shared" si="12"/>
        <v>0</v>
      </c>
      <c r="AU24" s="207">
        <v>0</v>
      </c>
      <c r="AV24" s="207">
        <v>0</v>
      </c>
      <c r="AW24" s="207">
        <v>0</v>
      </c>
      <c r="AX24" s="207">
        <v>0</v>
      </c>
      <c r="AY24" s="207">
        <f t="shared" si="13"/>
        <v>38725</v>
      </c>
      <c r="AZ24" s="207">
        <v>38725</v>
      </c>
      <c r="BA24" s="207">
        <v>0</v>
      </c>
      <c r="BB24" s="207">
        <v>0</v>
      </c>
      <c r="BC24" s="207">
        <v>0</v>
      </c>
      <c r="BD24" s="207">
        <v>129617</v>
      </c>
      <c r="BE24" s="207">
        <v>0</v>
      </c>
      <c r="BF24" s="207">
        <v>0</v>
      </c>
      <c r="BG24" s="207">
        <f t="shared" si="14"/>
        <v>43386</v>
      </c>
      <c r="BH24" s="207">
        <f t="shared" si="15"/>
        <v>0</v>
      </c>
      <c r="BI24" s="207">
        <f t="shared" si="16"/>
        <v>0</v>
      </c>
      <c r="BJ24" s="207">
        <f t="shared" si="17"/>
        <v>0</v>
      </c>
      <c r="BK24" s="207">
        <f t="shared" si="18"/>
        <v>0</v>
      </c>
      <c r="BL24" s="207">
        <f t="shared" si="19"/>
        <v>0</v>
      </c>
      <c r="BM24" s="207">
        <f t="shared" si="20"/>
        <v>0</v>
      </c>
      <c r="BN24" s="207">
        <f t="shared" si="21"/>
        <v>0</v>
      </c>
      <c r="BO24" s="207">
        <f t="shared" si="22"/>
        <v>0</v>
      </c>
      <c r="BP24" s="207">
        <f t="shared" si="23"/>
        <v>326629</v>
      </c>
      <c r="BQ24" s="207">
        <f t="shared" si="24"/>
        <v>39556</v>
      </c>
      <c r="BR24" s="207">
        <f t="shared" si="25"/>
        <v>39556</v>
      </c>
      <c r="BS24" s="207">
        <f t="shared" si="26"/>
        <v>0</v>
      </c>
      <c r="BT24" s="207">
        <f t="shared" si="27"/>
        <v>0</v>
      </c>
      <c r="BU24" s="207">
        <f t="shared" si="28"/>
        <v>0</v>
      </c>
      <c r="BV24" s="207">
        <f t="shared" si="29"/>
        <v>4738</v>
      </c>
      <c r="BW24" s="207">
        <f t="shared" si="30"/>
        <v>0</v>
      </c>
      <c r="BX24" s="207">
        <f t="shared" si="31"/>
        <v>0</v>
      </c>
      <c r="BY24" s="207">
        <f t="shared" si="32"/>
        <v>4738</v>
      </c>
      <c r="BZ24" s="207">
        <f t="shared" si="33"/>
        <v>0</v>
      </c>
      <c r="CA24" s="207">
        <f t="shared" si="34"/>
        <v>282335</v>
      </c>
      <c r="CB24" s="207">
        <f t="shared" si="35"/>
        <v>209749</v>
      </c>
      <c r="CC24" s="207">
        <f t="shared" si="36"/>
        <v>38161</v>
      </c>
      <c r="CD24" s="207">
        <f t="shared" si="37"/>
        <v>11374</v>
      </c>
      <c r="CE24" s="207">
        <f t="shared" si="38"/>
        <v>23051</v>
      </c>
      <c r="CF24" s="207">
        <f t="shared" si="39"/>
        <v>487113</v>
      </c>
      <c r="CG24" s="207">
        <f t="shared" si="40"/>
        <v>0</v>
      </c>
      <c r="CH24" s="207">
        <f t="shared" si="41"/>
        <v>0</v>
      </c>
      <c r="CI24" s="207">
        <f t="shared" si="42"/>
        <v>326629</v>
      </c>
      <c r="CJ24" s="210"/>
    </row>
    <row r="25" spans="1:88" s="137" customFormat="1" ht="13.5" customHeight="1" x14ac:dyDescent="0.15">
      <c r="A25" s="205" t="s">
        <v>25</v>
      </c>
      <c r="B25" s="206" t="s">
        <v>391</v>
      </c>
      <c r="C25" s="205" t="s">
        <v>392</v>
      </c>
      <c r="D25" s="207">
        <f t="shared" si="1"/>
        <v>0</v>
      </c>
      <c r="E25" s="207">
        <f t="shared" si="2"/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f t="shared" si="3"/>
        <v>543283</v>
      </c>
      <c r="M25" s="207">
        <f t="shared" si="4"/>
        <v>117774</v>
      </c>
      <c r="N25" s="207">
        <v>85935</v>
      </c>
      <c r="O25" s="207">
        <v>26166</v>
      </c>
      <c r="P25" s="207">
        <v>0</v>
      </c>
      <c r="Q25" s="207">
        <v>5673</v>
      </c>
      <c r="R25" s="207">
        <f t="shared" si="5"/>
        <v>14187</v>
      </c>
      <c r="S25" s="207">
        <v>6526</v>
      </c>
      <c r="T25" s="207">
        <v>2315</v>
      </c>
      <c r="U25" s="207">
        <v>5346</v>
      </c>
      <c r="V25" s="207">
        <v>0</v>
      </c>
      <c r="W25" s="207">
        <f t="shared" si="6"/>
        <v>411322</v>
      </c>
      <c r="X25" s="207">
        <v>325343</v>
      </c>
      <c r="Y25" s="207">
        <v>51776</v>
      </c>
      <c r="Z25" s="207">
        <v>27325</v>
      </c>
      <c r="AA25" s="207">
        <v>6878</v>
      </c>
      <c r="AB25" s="207">
        <v>484320</v>
      </c>
      <c r="AC25" s="207">
        <v>0</v>
      </c>
      <c r="AD25" s="207">
        <v>101582</v>
      </c>
      <c r="AE25" s="207">
        <f t="shared" si="7"/>
        <v>644865</v>
      </c>
      <c r="AF25" s="207">
        <f t="shared" si="8"/>
        <v>0</v>
      </c>
      <c r="AG25" s="207">
        <f t="shared" si="9"/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f t="shared" si="10"/>
        <v>9520</v>
      </c>
      <c r="AO25" s="207">
        <f t="shared" si="11"/>
        <v>4922</v>
      </c>
      <c r="AP25" s="207">
        <v>4922</v>
      </c>
      <c r="AQ25" s="207">
        <v>0</v>
      </c>
      <c r="AR25" s="207">
        <v>0</v>
      </c>
      <c r="AS25" s="207">
        <v>0</v>
      </c>
      <c r="AT25" s="207">
        <f t="shared" si="12"/>
        <v>0</v>
      </c>
      <c r="AU25" s="207">
        <v>0</v>
      </c>
      <c r="AV25" s="207">
        <v>0</v>
      </c>
      <c r="AW25" s="207">
        <v>0</v>
      </c>
      <c r="AX25" s="207">
        <v>0</v>
      </c>
      <c r="AY25" s="207">
        <f t="shared" si="13"/>
        <v>4598</v>
      </c>
      <c r="AZ25" s="207">
        <v>4598</v>
      </c>
      <c r="BA25" s="207">
        <v>0</v>
      </c>
      <c r="BB25" s="207">
        <v>0</v>
      </c>
      <c r="BC25" s="207">
        <v>0</v>
      </c>
      <c r="BD25" s="207">
        <v>180435</v>
      </c>
      <c r="BE25" s="207">
        <v>0</v>
      </c>
      <c r="BF25" s="207">
        <v>10916</v>
      </c>
      <c r="BG25" s="207">
        <f t="shared" si="14"/>
        <v>20436</v>
      </c>
      <c r="BH25" s="207">
        <f t="shared" si="15"/>
        <v>0</v>
      </c>
      <c r="BI25" s="207">
        <f t="shared" si="16"/>
        <v>0</v>
      </c>
      <c r="BJ25" s="207">
        <f t="shared" si="17"/>
        <v>0</v>
      </c>
      <c r="BK25" s="207">
        <f t="shared" si="18"/>
        <v>0</v>
      </c>
      <c r="BL25" s="207">
        <f t="shared" si="19"/>
        <v>0</v>
      </c>
      <c r="BM25" s="207">
        <f t="shared" si="20"/>
        <v>0</v>
      </c>
      <c r="BN25" s="207">
        <f t="shared" si="21"/>
        <v>0</v>
      </c>
      <c r="BO25" s="207">
        <f t="shared" si="22"/>
        <v>0</v>
      </c>
      <c r="BP25" s="207">
        <f t="shared" si="23"/>
        <v>552803</v>
      </c>
      <c r="BQ25" s="207">
        <f t="shared" si="24"/>
        <v>122696</v>
      </c>
      <c r="BR25" s="207">
        <f t="shared" si="25"/>
        <v>90857</v>
      </c>
      <c r="BS25" s="207">
        <f t="shared" si="26"/>
        <v>26166</v>
      </c>
      <c r="BT25" s="207">
        <f t="shared" si="27"/>
        <v>0</v>
      </c>
      <c r="BU25" s="207">
        <f t="shared" si="28"/>
        <v>5673</v>
      </c>
      <c r="BV25" s="207">
        <f t="shared" si="29"/>
        <v>14187</v>
      </c>
      <c r="BW25" s="207">
        <f t="shared" si="30"/>
        <v>6526</v>
      </c>
      <c r="BX25" s="207">
        <f t="shared" si="31"/>
        <v>2315</v>
      </c>
      <c r="BY25" s="207">
        <f t="shared" si="32"/>
        <v>5346</v>
      </c>
      <c r="BZ25" s="207">
        <f t="shared" si="33"/>
        <v>0</v>
      </c>
      <c r="CA25" s="207">
        <f t="shared" si="34"/>
        <v>415920</v>
      </c>
      <c r="CB25" s="207">
        <f t="shared" si="35"/>
        <v>329941</v>
      </c>
      <c r="CC25" s="207">
        <f t="shared" si="36"/>
        <v>51776</v>
      </c>
      <c r="CD25" s="207">
        <f t="shared" si="37"/>
        <v>27325</v>
      </c>
      <c r="CE25" s="207">
        <f t="shared" si="38"/>
        <v>6878</v>
      </c>
      <c r="CF25" s="207">
        <f t="shared" si="39"/>
        <v>664755</v>
      </c>
      <c r="CG25" s="207">
        <f t="shared" si="40"/>
        <v>0</v>
      </c>
      <c r="CH25" s="207">
        <f t="shared" si="41"/>
        <v>112498</v>
      </c>
      <c r="CI25" s="207">
        <f t="shared" si="42"/>
        <v>665301</v>
      </c>
      <c r="CJ25" s="210"/>
    </row>
    <row r="26" spans="1:88" s="137" customFormat="1" ht="13.5" customHeight="1" x14ac:dyDescent="0.15">
      <c r="A26" s="205" t="s">
        <v>25</v>
      </c>
      <c r="B26" s="206" t="s">
        <v>396</v>
      </c>
      <c r="C26" s="205" t="s">
        <v>397</v>
      </c>
      <c r="D26" s="207">
        <f t="shared" si="1"/>
        <v>2484</v>
      </c>
      <c r="E26" s="207">
        <f t="shared" si="2"/>
        <v>2484</v>
      </c>
      <c r="F26" s="207">
        <v>2484</v>
      </c>
      <c r="G26" s="207">
        <v>0</v>
      </c>
      <c r="H26" s="207">
        <v>0</v>
      </c>
      <c r="I26" s="207">
        <v>0</v>
      </c>
      <c r="J26" s="207">
        <v>0</v>
      </c>
      <c r="K26" s="207">
        <v>22862</v>
      </c>
      <c r="L26" s="207">
        <f t="shared" si="3"/>
        <v>846220</v>
      </c>
      <c r="M26" s="207">
        <f t="shared" si="4"/>
        <v>187201</v>
      </c>
      <c r="N26" s="207">
        <v>112317</v>
      </c>
      <c r="O26" s="207">
        <v>74884</v>
      </c>
      <c r="P26" s="207">
        <v>0</v>
      </c>
      <c r="Q26" s="207">
        <v>0</v>
      </c>
      <c r="R26" s="207">
        <f t="shared" si="5"/>
        <v>39824</v>
      </c>
      <c r="S26" s="207">
        <v>8203</v>
      </c>
      <c r="T26" s="207">
        <v>31621</v>
      </c>
      <c r="U26" s="207">
        <v>0</v>
      </c>
      <c r="V26" s="207">
        <v>2572</v>
      </c>
      <c r="W26" s="207">
        <f t="shared" si="6"/>
        <v>616623</v>
      </c>
      <c r="X26" s="207">
        <v>392982</v>
      </c>
      <c r="Y26" s="207">
        <v>96955</v>
      </c>
      <c r="Z26" s="207">
        <v>0</v>
      </c>
      <c r="AA26" s="207">
        <v>126686</v>
      </c>
      <c r="AB26" s="207">
        <v>752675</v>
      </c>
      <c r="AC26" s="207">
        <v>0</v>
      </c>
      <c r="AD26" s="207">
        <v>47288</v>
      </c>
      <c r="AE26" s="207">
        <f t="shared" si="7"/>
        <v>895992</v>
      </c>
      <c r="AF26" s="207">
        <f t="shared" si="8"/>
        <v>0</v>
      </c>
      <c r="AG26" s="207">
        <f t="shared" si="9"/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f t="shared" si="10"/>
        <v>142747</v>
      </c>
      <c r="AO26" s="207">
        <f t="shared" si="11"/>
        <v>7175</v>
      </c>
      <c r="AP26" s="207">
        <v>7175</v>
      </c>
      <c r="AQ26" s="207">
        <v>0</v>
      </c>
      <c r="AR26" s="207">
        <v>0</v>
      </c>
      <c r="AS26" s="207">
        <v>0</v>
      </c>
      <c r="AT26" s="207">
        <f t="shared" si="12"/>
        <v>28193</v>
      </c>
      <c r="AU26" s="207">
        <v>9032</v>
      </c>
      <c r="AV26" s="207">
        <v>19161</v>
      </c>
      <c r="AW26" s="207">
        <v>0</v>
      </c>
      <c r="AX26" s="207">
        <v>0</v>
      </c>
      <c r="AY26" s="207">
        <f t="shared" si="13"/>
        <v>107379</v>
      </c>
      <c r="AZ26" s="207">
        <v>0</v>
      </c>
      <c r="BA26" s="207">
        <v>102033</v>
      </c>
      <c r="BB26" s="207">
        <v>0</v>
      </c>
      <c r="BC26" s="207">
        <v>5346</v>
      </c>
      <c r="BD26" s="207">
        <v>0</v>
      </c>
      <c r="BE26" s="207">
        <v>0</v>
      </c>
      <c r="BF26" s="207">
        <v>0</v>
      </c>
      <c r="BG26" s="207">
        <f t="shared" si="14"/>
        <v>142747</v>
      </c>
      <c r="BH26" s="207">
        <f t="shared" si="15"/>
        <v>2484</v>
      </c>
      <c r="BI26" s="207">
        <f t="shared" si="16"/>
        <v>2484</v>
      </c>
      <c r="BJ26" s="207">
        <f t="shared" si="17"/>
        <v>2484</v>
      </c>
      <c r="BK26" s="207">
        <f t="shared" si="18"/>
        <v>0</v>
      </c>
      <c r="BL26" s="207">
        <f t="shared" si="19"/>
        <v>0</v>
      </c>
      <c r="BM26" s="207">
        <f t="shared" si="20"/>
        <v>0</v>
      </c>
      <c r="BN26" s="207">
        <f t="shared" si="21"/>
        <v>0</v>
      </c>
      <c r="BO26" s="207">
        <f t="shared" si="22"/>
        <v>22862</v>
      </c>
      <c r="BP26" s="207">
        <f t="shared" si="23"/>
        <v>988967</v>
      </c>
      <c r="BQ26" s="207">
        <f t="shared" si="24"/>
        <v>194376</v>
      </c>
      <c r="BR26" s="207">
        <f t="shared" si="25"/>
        <v>119492</v>
      </c>
      <c r="BS26" s="207">
        <f t="shared" si="26"/>
        <v>74884</v>
      </c>
      <c r="BT26" s="207">
        <f t="shared" si="27"/>
        <v>0</v>
      </c>
      <c r="BU26" s="207">
        <f t="shared" si="28"/>
        <v>0</v>
      </c>
      <c r="BV26" s="207">
        <f t="shared" si="29"/>
        <v>68017</v>
      </c>
      <c r="BW26" s="207">
        <f t="shared" si="30"/>
        <v>17235</v>
      </c>
      <c r="BX26" s="207">
        <f t="shared" si="31"/>
        <v>50782</v>
      </c>
      <c r="BY26" s="207">
        <f t="shared" si="32"/>
        <v>0</v>
      </c>
      <c r="BZ26" s="207">
        <f t="shared" si="33"/>
        <v>2572</v>
      </c>
      <c r="CA26" s="207">
        <f t="shared" si="34"/>
        <v>724002</v>
      </c>
      <c r="CB26" s="207">
        <f t="shared" si="35"/>
        <v>392982</v>
      </c>
      <c r="CC26" s="207">
        <f t="shared" si="36"/>
        <v>198988</v>
      </c>
      <c r="CD26" s="207">
        <f t="shared" si="37"/>
        <v>0</v>
      </c>
      <c r="CE26" s="207">
        <f t="shared" si="38"/>
        <v>132032</v>
      </c>
      <c r="CF26" s="207">
        <f t="shared" si="39"/>
        <v>752675</v>
      </c>
      <c r="CG26" s="207">
        <f t="shared" si="40"/>
        <v>0</v>
      </c>
      <c r="CH26" s="207">
        <f t="shared" si="41"/>
        <v>47288</v>
      </c>
      <c r="CI26" s="207">
        <f t="shared" si="42"/>
        <v>1038739</v>
      </c>
      <c r="CJ26" s="210"/>
    </row>
    <row r="27" spans="1:88" s="137" customFormat="1" ht="13.5" customHeight="1" x14ac:dyDescent="0.15">
      <c r="A27" s="205" t="s">
        <v>25</v>
      </c>
      <c r="B27" s="206" t="s">
        <v>401</v>
      </c>
      <c r="C27" s="205" t="s">
        <v>402</v>
      </c>
      <c r="D27" s="207">
        <f t="shared" si="1"/>
        <v>0</v>
      </c>
      <c r="E27" s="207">
        <f t="shared" si="2"/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07">
        <f t="shared" si="3"/>
        <v>1335608</v>
      </c>
      <c r="M27" s="207">
        <f t="shared" si="4"/>
        <v>348701</v>
      </c>
      <c r="N27" s="207">
        <v>131570</v>
      </c>
      <c r="O27" s="207">
        <v>83464</v>
      </c>
      <c r="P27" s="207">
        <v>133667</v>
      </c>
      <c r="Q27" s="207">
        <v>0</v>
      </c>
      <c r="R27" s="207">
        <f t="shared" si="5"/>
        <v>454549</v>
      </c>
      <c r="S27" s="207">
        <v>43933</v>
      </c>
      <c r="T27" s="207">
        <v>410024</v>
      </c>
      <c r="U27" s="207">
        <v>592</v>
      </c>
      <c r="V27" s="207">
        <v>702</v>
      </c>
      <c r="W27" s="207">
        <f t="shared" si="6"/>
        <v>531656</v>
      </c>
      <c r="X27" s="207">
        <v>352376</v>
      </c>
      <c r="Y27" s="207">
        <v>90226</v>
      </c>
      <c r="Z27" s="207">
        <v>89054</v>
      </c>
      <c r="AA27" s="207">
        <v>0</v>
      </c>
      <c r="AB27" s="207">
        <v>0</v>
      </c>
      <c r="AC27" s="207">
        <v>0</v>
      </c>
      <c r="AD27" s="207">
        <v>0</v>
      </c>
      <c r="AE27" s="207">
        <f t="shared" si="7"/>
        <v>1335608</v>
      </c>
      <c r="AF27" s="207">
        <f t="shared" si="8"/>
        <v>0</v>
      </c>
      <c r="AG27" s="207">
        <f t="shared" si="9"/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f t="shared" si="10"/>
        <v>117117</v>
      </c>
      <c r="AO27" s="207">
        <f t="shared" si="11"/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f t="shared" si="12"/>
        <v>63981</v>
      </c>
      <c r="AU27" s="207">
        <v>0</v>
      </c>
      <c r="AV27" s="207">
        <v>63981</v>
      </c>
      <c r="AW27" s="207">
        <v>0</v>
      </c>
      <c r="AX27" s="207">
        <v>0</v>
      </c>
      <c r="AY27" s="207">
        <f t="shared" si="13"/>
        <v>53136</v>
      </c>
      <c r="AZ27" s="207">
        <v>0</v>
      </c>
      <c r="BA27" s="207">
        <v>53136</v>
      </c>
      <c r="BB27" s="207">
        <v>0</v>
      </c>
      <c r="BC27" s="207">
        <v>0</v>
      </c>
      <c r="BD27" s="207">
        <v>0</v>
      </c>
      <c r="BE27" s="207">
        <v>0</v>
      </c>
      <c r="BF27" s="207">
        <v>0</v>
      </c>
      <c r="BG27" s="207">
        <f t="shared" si="14"/>
        <v>117117</v>
      </c>
      <c r="BH27" s="207">
        <f t="shared" si="15"/>
        <v>0</v>
      </c>
      <c r="BI27" s="207">
        <f t="shared" si="16"/>
        <v>0</v>
      </c>
      <c r="BJ27" s="207">
        <f t="shared" si="17"/>
        <v>0</v>
      </c>
      <c r="BK27" s="207">
        <f t="shared" si="18"/>
        <v>0</v>
      </c>
      <c r="BL27" s="207">
        <f t="shared" si="19"/>
        <v>0</v>
      </c>
      <c r="BM27" s="207">
        <f t="shared" si="20"/>
        <v>0</v>
      </c>
      <c r="BN27" s="207">
        <f t="shared" si="21"/>
        <v>0</v>
      </c>
      <c r="BO27" s="207">
        <f t="shared" si="22"/>
        <v>0</v>
      </c>
      <c r="BP27" s="207">
        <f t="shared" si="23"/>
        <v>1452725</v>
      </c>
      <c r="BQ27" s="207">
        <f t="shared" si="24"/>
        <v>348701</v>
      </c>
      <c r="BR27" s="207">
        <f t="shared" si="25"/>
        <v>131570</v>
      </c>
      <c r="BS27" s="207">
        <f t="shared" si="26"/>
        <v>83464</v>
      </c>
      <c r="BT27" s="207">
        <f t="shared" si="27"/>
        <v>133667</v>
      </c>
      <c r="BU27" s="207">
        <f t="shared" si="28"/>
        <v>0</v>
      </c>
      <c r="BV27" s="207">
        <f t="shared" si="29"/>
        <v>518530</v>
      </c>
      <c r="BW27" s="207">
        <f t="shared" si="30"/>
        <v>43933</v>
      </c>
      <c r="BX27" s="207">
        <f t="shared" si="31"/>
        <v>474005</v>
      </c>
      <c r="BY27" s="207">
        <f t="shared" si="32"/>
        <v>592</v>
      </c>
      <c r="BZ27" s="207">
        <f t="shared" si="33"/>
        <v>702</v>
      </c>
      <c r="CA27" s="207">
        <f t="shared" si="34"/>
        <v>584792</v>
      </c>
      <c r="CB27" s="207">
        <f t="shared" si="35"/>
        <v>352376</v>
      </c>
      <c r="CC27" s="207">
        <f t="shared" si="36"/>
        <v>143362</v>
      </c>
      <c r="CD27" s="207">
        <f t="shared" si="37"/>
        <v>89054</v>
      </c>
      <c r="CE27" s="207">
        <f t="shared" si="38"/>
        <v>0</v>
      </c>
      <c r="CF27" s="207">
        <f t="shared" si="39"/>
        <v>0</v>
      </c>
      <c r="CG27" s="207">
        <f t="shared" si="40"/>
        <v>0</v>
      </c>
      <c r="CH27" s="207">
        <f t="shared" si="41"/>
        <v>0</v>
      </c>
      <c r="CI27" s="207">
        <f t="shared" si="42"/>
        <v>1452725</v>
      </c>
      <c r="CJ27" s="210"/>
    </row>
    <row r="28" spans="1:88" s="137" customFormat="1" ht="13.5" customHeight="1" x14ac:dyDescent="0.15">
      <c r="A28" s="205" t="s">
        <v>25</v>
      </c>
      <c r="B28" s="206" t="s">
        <v>404</v>
      </c>
      <c r="C28" s="205" t="s">
        <v>405</v>
      </c>
      <c r="D28" s="207">
        <f t="shared" si="1"/>
        <v>51646</v>
      </c>
      <c r="E28" s="207">
        <f t="shared" si="2"/>
        <v>51646</v>
      </c>
      <c r="F28" s="207">
        <v>0</v>
      </c>
      <c r="G28" s="207">
        <v>45706</v>
      </c>
      <c r="H28" s="207">
        <v>5940</v>
      </c>
      <c r="I28" s="207">
        <v>0</v>
      </c>
      <c r="J28" s="207">
        <v>0</v>
      </c>
      <c r="K28" s="207">
        <v>0</v>
      </c>
      <c r="L28" s="207">
        <f t="shared" si="3"/>
        <v>605381</v>
      </c>
      <c r="M28" s="207">
        <f t="shared" si="4"/>
        <v>104707</v>
      </c>
      <c r="N28" s="207">
        <v>46376</v>
      </c>
      <c r="O28" s="207">
        <v>22308</v>
      </c>
      <c r="P28" s="207">
        <v>33385</v>
      </c>
      <c r="Q28" s="207">
        <v>2638</v>
      </c>
      <c r="R28" s="207">
        <f t="shared" si="5"/>
        <v>110346</v>
      </c>
      <c r="S28" s="207">
        <v>8251</v>
      </c>
      <c r="T28" s="207">
        <v>87845</v>
      </c>
      <c r="U28" s="207">
        <v>14250</v>
      </c>
      <c r="V28" s="207">
        <v>17</v>
      </c>
      <c r="W28" s="207">
        <f t="shared" si="6"/>
        <v>390305</v>
      </c>
      <c r="X28" s="207">
        <v>114584</v>
      </c>
      <c r="Y28" s="207">
        <v>255458</v>
      </c>
      <c r="Z28" s="207">
        <v>19874</v>
      </c>
      <c r="AA28" s="207">
        <v>389</v>
      </c>
      <c r="AB28" s="207">
        <v>0</v>
      </c>
      <c r="AC28" s="207">
        <v>6</v>
      </c>
      <c r="AD28" s="207">
        <v>6722</v>
      </c>
      <c r="AE28" s="207">
        <f t="shared" si="7"/>
        <v>663749</v>
      </c>
      <c r="AF28" s="207">
        <f t="shared" si="8"/>
        <v>25240</v>
      </c>
      <c r="AG28" s="207">
        <f t="shared" si="9"/>
        <v>25240</v>
      </c>
      <c r="AH28" s="207">
        <v>0</v>
      </c>
      <c r="AI28" s="207">
        <v>25240</v>
      </c>
      <c r="AJ28" s="207">
        <v>0</v>
      </c>
      <c r="AK28" s="207">
        <v>0</v>
      </c>
      <c r="AL28" s="207">
        <v>0</v>
      </c>
      <c r="AM28" s="207">
        <v>0</v>
      </c>
      <c r="AN28" s="207">
        <f t="shared" si="10"/>
        <v>129231</v>
      </c>
      <c r="AO28" s="207">
        <f t="shared" si="11"/>
        <v>39965</v>
      </c>
      <c r="AP28" s="207">
        <v>38158</v>
      </c>
      <c r="AQ28" s="207">
        <v>1807</v>
      </c>
      <c r="AR28" s="207">
        <v>0</v>
      </c>
      <c r="AS28" s="207">
        <v>0</v>
      </c>
      <c r="AT28" s="207">
        <f t="shared" si="12"/>
        <v>26219</v>
      </c>
      <c r="AU28" s="207">
        <v>5548</v>
      </c>
      <c r="AV28" s="207">
        <v>20671</v>
      </c>
      <c r="AW28" s="207">
        <v>0</v>
      </c>
      <c r="AX28" s="207">
        <v>0</v>
      </c>
      <c r="AY28" s="207">
        <f t="shared" si="13"/>
        <v>63047</v>
      </c>
      <c r="AZ28" s="207">
        <v>34086</v>
      </c>
      <c r="BA28" s="207">
        <v>28961</v>
      </c>
      <c r="BB28" s="207">
        <v>0</v>
      </c>
      <c r="BC28" s="207">
        <v>0</v>
      </c>
      <c r="BD28" s="207">
        <v>0</v>
      </c>
      <c r="BE28" s="207">
        <v>0</v>
      </c>
      <c r="BF28" s="207">
        <v>0</v>
      </c>
      <c r="BG28" s="207">
        <f t="shared" si="14"/>
        <v>154471</v>
      </c>
      <c r="BH28" s="207">
        <f t="shared" si="15"/>
        <v>76886</v>
      </c>
      <c r="BI28" s="207">
        <f t="shared" si="16"/>
        <v>76886</v>
      </c>
      <c r="BJ28" s="207">
        <f t="shared" si="17"/>
        <v>0</v>
      </c>
      <c r="BK28" s="207">
        <f t="shared" si="18"/>
        <v>70946</v>
      </c>
      <c r="BL28" s="207">
        <f t="shared" si="19"/>
        <v>5940</v>
      </c>
      <c r="BM28" s="207">
        <f t="shared" si="20"/>
        <v>0</v>
      </c>
      <c r="BN28" s="207">
        <f t="shared" si="21"/>
        <v>0</v>
      </c>
      <c r="BO28" s="207">
        <f t="shared" si="22"/>
        <v>0</v>
      </c>
      <c r="BP28" s="207">
        <f t="shared" si="23"/>
        <v>734612</v>
      </c>
      <c r="BQ28" s="207">
        <f t="shared" si="24"/>
        <v>144672</v>
      </c>
      <c r="BR28" s="207">
        <f t="shared" si="25"/>
        <v>84534</v>
      </c>
      <c r="BS28" s="207">
        <f t="shared" si="26"/>
        <v>24115</v>
      </c>
      <c r="BT28" s="207">
        <f t="shared" si="27"/>
        <v>33385</v>
      </c>
      <c r="BU28" s="207">
        <f t="shared" si="28"/>
        <v>2638</v>
      </c>
      <c r="BV28" s="207">
        <f t="shared" si="29"/>
        <v>136565</v>
      </c>
      <c r="BW28" s="207">
        <f t="shared" si="30"/>
        <v>13799</v>
      </c>
      <c r="BX28" s="207">
        <f t="shared" si="31"/>
        <v>108516</v>
      </c>
      <c r="BY28" s="207">
        <f t="shared" si="32"/>
        <v>14250</v>
      </c>
      <c r="BZ28" s="207">
        <f t="shared" si="33"/>
        <v>17</v>
      </c>
      <c r="CA28" s="207">
        <f t="shared" si="34"/>
        <v>453352</v>
      </c>
      <c r="CB28" s="207">
        <f t="shared" si="35"/>
        <v>148670</v>
      </c>
      <c r="CC28" s="207">
        <f t="shared" si="36"/>
        <v>284419</v>
      </c>
      <c r="CD28" s="207">
        <f t="shared" si="37"/>
        <v>19874</v>
      </c>
      <c r="CE28" s="207">
        <f t="shared" si="38"/>
        <v>389</v>
      </c>
      <c r="CF28" s="207">
        <f t="shared" si="39"/>
        <v>0</v>
      </c>
      <c r="CG28" s="207">
        <f t="shared" si="40"/>
        <v>6</v>
      </c>
      <c r="CH28" s="207">
        <f t="shared" si="41"/>
        <v>6722</v>
      </c>
      <c r="CI28" s="207">
        <f t="shared" si="42"/>
        <v>818220</v>
      </c>
      <c r="CJ28" s="210"/>
    </row>
    <row r="29" spans="1:88" s="137" customFormat="1" ht="13.5" customHeight="1" x14ac:dyDescent="0.15">
      <c r="A29" s="205" t="s">
        <v>25</v>
      </c>
      <c r="B29" s="206" t="s">
        <v>407</v>
      </c>
      <c r="C29" s="205" t="s">
        <v>408</v>
      </c>
      <c r="D29" s="207">
        <f t="shared" si="1"/>
        <v>377276</v>
      </c>
      <c r="E29" s="207">
        <f t="shared" si="2"/>
        <v>377276</v>
      </c>
      <c r="F29" s="207">
        <v>0</v>
      </c>
      <c r="G29" s="207">
        <v>377276</v>
      </c>
      <c r="H29" s="207">
        <v>0</v>
      </c>
      <c r="I29" s="207">
        <v>0</v>
      </c>
      <c r="J29" s="207">
        <v>0</v>
      </c>
      <c r="K29" s="207">
        <v>0</v>
      </c>
      <c r="L29" s="207">
        <f t="shared" si="3"/>
        <v>1026005</v>
      </c>
      <c r="M29" s="207">
        <f t="shared" si="4"/>
        <v>100959</v>
      </c>
      <c r="N29" s="207">
        <v>80769</v>
      </c>
      <c r="O29" s="207">
        <v>20190</v>
      </c>
      <c r="P29" s="207">
        <v>0</v>
      </c>
      <c r="Q29" s="207">
        <v>0</v>
      </c>
      <c r="R29" s="207">
        <f t="shared" si="5"/>
        <v>306775</v>
      </c>
      <c r="S29" s="207">
        <v>0</v>
      </c>
      <c r="T29" s="207">
        <v>285654</v>
      </c>
      <c r="U29" s="207">
        <v>21121</v>
      </c>
      <c r="V29" s="207">
        <v>0</v>
      </c>
      <c r="W29" s="207">
        <f t="shared" si="6"/>
        <v>618271</v>
      </c>
      <c r="X29" s="207">
        <v>333522</v>
      </c>
      <c r="Y29" s="207">
        <v>279725</v>
      </c>
      <c r="Z29" s="207">
        <v>5024</v>
      </c>
      <c r="AA29" s="207">
        <v>0</v>
      </c>
      <c r="AB29" s="207">
        <v>27244</v>
      </c>
      <c r="AC29" s="207">
        <v>0</v>
      </c>
      <c r="AD29" s="207">
        <v>417903</v>
      </c>
      <c r="AE29" s="207">
        <f t="shared" si="7"/>
        <v>1821184</v>
      </c>
      <c r="AF29" s="207">
        <f t="shared" si="8"/>
        <v>0</v>
      </c>
      <c r="AG29" s="207">
        <f t="shared" si="9"/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f t="shared" si="10"/>
        <v>45228</v>
      </c>
      <c r="AO29" s="207">
        <f t="shared" si="11"/>
        <v>6730</v>
      </c>
      <c r="AP29" s="207">
        <v>6730</v>
      </c>
      <c r="AQ29" s="207">
        <v>0</v>
      </c>
      <c r="AR29" s="207">
        <v>0</v>
      </c>
      <c r="AS29" s="207">
        <v>0</v>
      </c>
      <c r="AT29" s="207">
        <f t="shared" si="12"/>
        <v>0</v>
      </c>
      <c r="AU29" s="207">
        <v>0</v>
      </c>
      <c r="AV29" s="207">
        <v>0</v>
      </c>
      <c r="AW29" s="207">
        <v>0</v>
      </c>
      <c r="AX29" s="207">
        <v>0</v>
      </c>
      <c r="AY29" s="207">
        <f t="shared" si="13"/>
        <v>38498</v>
      </c>
      <c r="AZ29" s="207">
        <v>38498</v>
      </c>
      <c r="BA29" s="207">
        <v>0</v>
      </c>
      <c r="BB29" s="207">
        <v>0</v>
      </c>
      <c r="BC29" s="207">
        <v>0</v>
      </c>
      <c r="BD29" s="207">
        <v>133856</v>
      </c>
      <c r="BE29" s="207">
        <v>0</v>
      </c>
      <c r="BF29" s="207">
        <v>6228</v>
      </c>
      <c r="BG29" s="207">
        <f t="shared" si="14"/>
        <v>51456</v>
      </c>
      <c r="BH29" s="207">
        <f t="shared" si="15"/>
        <v>377276</v>
      </c>
      <c r="BI29" s="207">
        <f t="shared" si="16"/>
        <v>377276</v>
      </c>
      <c r="BJ29" s="207">
        <f t="shared" si="17"/>
        <v>0</v>
      </c>
      <c r="BK29" s="207">
        <f t="shared" si="18"/>
        <v>377276</v>
      </c>
      <c r="BL29" s="207">
        <f t="shared" si="19"/>
        <v>0</v>
      </c>
      <c r="BM29" s="207">
        <f t="shared" si="20"/>
        <v>0</v>
      </c>
      <c r="BN29" s="207">
        <f t="shared" si="21"/>
        <v>0</v>
      </c>
      <c r="BO29" s="207">
        <f t="shared" si="22"/>
        <v>0</v>
      </c>
      <c r="BP29" s="207">
        <f t="shared" si="23"/>
        <v>1071233</v>
      </c>
      <c r="BQ29" s="207">
        <f t="shared" si="24"/>
        <v>107689</v>
      </c>
      <c r="BR29" s="207">
        <f t="shared" si="25"/>
        <v>87499</v>
      </c>
      <c r="BS29" s="207">
        <f t="shared" si="26"/>
        <v>20190</v>
      </c>
      <c r="BT29" s="207">
        <f t="shared" si="27"/>
        <v>0</v>
      </c>
      <c r="BU29" s="207">
        <f t="shared" si="28"/>
        <v>0</v>
      </c>
      <c r="BV29" s="207">
        <f t="shared" si="29"/>
        <v>306775</v>
      </c>
      <c r="BW29" s="207">
        <f t="shared" si="30"/>
        <v>0</v>
      </c>
      <c r="BX29" s="207">
        <f t="shared" si="31"/>
        <v>285654</v>
      </c>
      <c r="BY29" s="207">
        <f t="shared" si="32"/>
        <v>21121</v>
      </c>
      <c r="BZ29" s="207">
        <f t="shared" si="33"/>
        <v>0</v>
      </c>
      <c r="CA29" s="207">
        <f t="shared" si="34"/>
        <v>656769</v>
      </c>
      <c r="CB29" s="207">
        <f t="shared" si="35"/>
        <v>372020</v>
      </c>
      <c r="CC29" s="207">
        <f t="shared" si="36"/>
        <v>279725</v>
      </c>
      <c r="CD29" s="207">
        <f t="shared" si="37"/>
        <v>5024</v>
      </c>
      <c r="CE29" s="207">
        <f t="shared" si="38"/>
        <v>0</v>
      </c>
      <c r="CF29" s="207">
        <f t="shared" si="39"/>
        <v>161100</v>
      </c>
      <c r="CG29" s="207">
        <f t="shared" si="40"/>
        <v>0</v>
      </c>
      <c r="CH29" s="207">
        <f t="shared" si="41"/>
        <v>424131</v>
      </c>
      <c r="CI29" s="207">
        <f t="shared" si="42"/>
        <v>1872640</v>
      </c>
      <c r="CJ29" s="210"/>
    </row>
    <row r="30" spans="1:88" s="137" customFormat="1" ht="13.5" customHeight="1" x14ac:dyDescent="0.15">
      <c r="A30" s="205" t="s">
        <v>25</v>
      </c>
      <c r="B30" s="206" t="s">
        <v>412</v>
      </c>
      <c r="C30" s="205" t="s">
        <v>413</v>
      </c>
      <c r="D30" s="207">
        <f t="shared" si="1"/>
        <v>0</v>
      </c>
      <c r="E30" s="207">
        <f t="shared" si="2"/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293700</v>
      </c>
      <c r="L30" s="207">
        <f t="shared" si="3"/>
        <v>380015</v>
      </c>
      <c r="M30" s="207">
        <f t="shared" si="4"/>
        <v>23618</v>
      </c>
      <c r="N30" s="207">
        <v>23618</v>
      </c>
      <c r="O30" s="207">
        <v>0</v>
      </c>
      <c r="P30" s="207">
        <v>0</v>
      </c>
      <c r="Q30" s="207">
        <v>0</v>
      </c>
      <c r="R30" s="207">
        <f t="shared" si="5"/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f t="shared" si="6"/>
        <v>356397</v>
      </c>
      <c r="X30" s="207">
        <v>314294</v>
      </c>
      <c r="Y30" s="207">
        <v>33517</v>
      </c>
      <c r="Z30" s="207">
        <v>0</v>
      </c>
      <c r="AA30" s="207">
        <v>8586</v>
      </c>
      <c r="AB30" s="207">
        <v>43928</v>
      </c>
      <c r="AC30" s="207">
        <v>0</v>
      </c>
      <c r="AD30" s="207">
        <v>31891</v>
      </c>
      <c r="AE30" s="207">
        <f t="shared" si="7"/>
        <v>411906</v>
      </c>
      <c r="AF30" s="207">
        <f t="shared" si="8"/>
        <v>0</v>
      </c>
      <c r="AG30" s="207">
        <f t="shared" si="9"/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f t="shared" si="10"/>
        <v>32892</v>
      </c>
      <c r="AO30" s="207">
        <f t="shared" si="11"/>
        <v>4186</v>
      </c>
      <c r="AP30" s="207">
        <v>4186</v>
      </c>
      <c r="AQ30" s="207">
        <v>0</v>
      </c>
      <c r="AR30" s="207">
        <v>0</v>
      </c>
      <c r="AS30" s="207">
        <v>0</v>
      </c>
      <c r="AT30" s="207">
        <f t="shared" si="12"/>
        <v>0</v>
      </c>
      <c r="AU30" s="207">
        <v>0</v>
      </c>
      <c r="AV30" s="207">
        <v>0</v>
      </c>
      <c r="AW30" s="207">
        <v>0</v>
      </c>
      <c r="AX30" s="207">
        <v>0</v>
      </c>
      <c r="AY30" s="207">
        <f t="shared" si="13"/>
        <v>28706</v>
      </c>
      <c r="AZ30" s="207">
        <v>28706</v>
      </c>
      <c r="BA30" s="207">
        <v>0</v>
      </c>
      <c r="BB30" s="207">
        <v>0</v>
      </c>
      <c r="BC30" s="207">
        <v>0</v>
      </c>
      <c r="BD30" s="207">
        <v>81836</v>
      </c>
      <c r="BE30" s="207">
        <v>0</v>
      </c>
      <c r="BF30" s="207">
        <v>487</v>
      </c>
      <c r="BG30" s="207">
        <f t="shared" si="14"/>
        <v>33379</v>
      </c>
      <c r="BH30" s="207">
        <f t="shared" si="15"/>
        <v>0</v>
      </c>
      <c r="BI30" s="207">
        <f t="shared" si="16"/>
        <v>0</v>
      </c>
      <c r="BJ30" s="207">
        <f t="shared" si="17"/>
        <v>0</v>
      </c>
      <c r="BK30" s="207">
        <f t="shared" si="18"/>
        <v>0</v>
      </c>
      <c r="BL30" s="207">
        <f t="shared" si="19"/>
        <v>0</v>
      </c>
      <c r="BM30" s="207">
        <f t="shared" si="20"/>
        <v>0</v>
      </c>
      <c r="BN30" s="207">
        <f t="shared" si="21"/>
        <v>0</v>
      </c>
      <c r="BO30" s="207">
        <f t="shared" si="22"/>
        <v>293700</v>
      </c>
      <c r="BP30" s="207">
        <f t="shared" si="23"/>
        <v>412907</v>
      </c>
      <c r="BQ30" s="207">
        <f t="shared" si="24"/>
        <v>27804</v>
      </c>
      <c r="BR30" s="207">
        <f t="shared" si="25"/>
        <v>27804</v>
      </c>
      <c r="BS30" s="207">
        <f t="shared" si="26"/>
        <v>0</v>
      </c>
      <c r="BT30" s="207">
        <f t="shared" si="27"/>
        <v>0</v>
      </c>
      <c r="BU30" s="207">
        <f t="shared" si="28"/>
        <v>0</v>
      </c>
      <c r="BV30" s="207">
        <f t="shared" si="29"/>
        <v>0</v>
      </c>
      <c r="BW30" s="207">
        <f t="shared" si="30"/>
        <v>0</v>
      </c>
      <c r="BX30" s="207">
        <f t="shared" si="31"/>
        <v>0</v>
      </c>
      <c r="BY30" s="207">
        <f t="shared" si="32"/>
        <v>0</v>
      </c>
      <c r="BZ30" s="207">
        <f t="shared" si="33"/>
        <v>0</v>
      </c>
      <c r="CA30" s="207">
        <f t="shared" si="34"/>
        <v>385103</v>
      </c>
      <c r="CB30" s="207">
        <f t="shared" si="35"/>
        <v>343000</v>
      </c>
      <c r="CC30" s="207">
        <f t="shared" si="36"/>
        <v>33517</v>
      </c>
      <c r="CD30" s="207">
        <f t="shared" si="37"/>
        <v>0</v>
      </c>
      <c r="CE30" s="207">
        <f t="shared" si="38"/>
        <v>8586</v>
      </c>
      <c r="CF30" s="207">
        <f t="shared" si="39"/>
        <v>125764</v>
      </c>
      <c r="CG30" s="207">
        <f t="shared" si="40"/>
        <v>0</v>
      </c>
      <c r="CH30" s="207">
        <f t="shared" si="41"/>
        <v>32378</v>
      </c>
      <c r="CI30" s="207">
        <f t="shared" si="42"/>
        <v>445285</v>
      </c>
      <c r="CJ30" s="210"/>
    </row>
    <row r="31" spans="1:88" s="137" customFormat="1" ht="13.5" customHeight="1" x14ac:dyDescent="0.15">
      <c r="A31" s="205" t="s">
        <v>25</v>
      </c>
      <c r="B31" s="206" t="s">
        <v>417</v>
      </c>
      <c r="C31" s="205" t="s">
        <v>418</v>
      </c>
      <c r="D31" s="207">
        <f t="shared" si="1"/>
        <v>0</v>
      </c>
      <c r="E31" s="207">
        <f t="shared" si="2"/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07">
        <f t="shared" si="3"/>
        <v>1602411</v>
      </c>
      <c r="M31" s="207">
        <f t="shared" si="4"/>
        <v>272581</v>
      </c>
      <c r="N31" s="207">
        <v>105889</v>
      </c>
      <c r="O31" s="207">
        <v>127095</v>
      </c>
      <c r="P31" s="207">
        <v>39597</v>
      </c>
      <c r="Q31" s="207">
        <v>0</v>
      </c>
      <c r="R31" s="207">
        <f t="shared" si="5"/>
        <v>26534</v>
      </c>
      <c r="S31" s="207">
        <v>12210</v>
      </c>
      <c r="T31" s="207">
        <v>12801</v>
      </c>
      <c r="U31" s="207">
        <v>1523</v>
      </c>
      <c r="V31" s="207">
        <v>6550</v>
      </c>
      <c r="W31" s="207">
        <f t="shared" si="6"/>
        <v>1294851</v>
      </c>
      <c r="X31" s="207">
        <v>129676</v>
      </c>
      <c r="Y31" s="207">
        <v>1061218</v>
      </c>
      <c r="Z31" s="207">
        <v>97056</v>
      </c>
      <c r="AA31" s="207">
        <v>6901</v>
      </c>
      <c r="AB31" s="207">
        <v>27244</v>
      </c>
      <c r="AC31" s="207">
        <v>1895</v>
      </c>
      <c r="AD31" s="207">
        <v>123046</v>
      </c>
      <c r="AE31" s="207">
        <f t="shared" si="7"/>
        <v>1725457</v>
      </c>
      <c r="AF31" s="207">
        <f t="shared" si="8"/>
        <v>0</v>
      </c>
      <c r="AG31" s="207">
        <f t="shared" si="9"/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f t="shared" si="10"/>
        <v>12951</v>
      </c>
      <c r="AO31" s="207">
        <f t="shared" si="11"/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f t="shared" si="12"/>
        <v>0</v>
      </c>
      <c r="AU31" s="207">
        <v>0</v>
      </c>
      <c r="AV31" s="207">
        <v>0</v>
      </c>
      <c r="AW31" s="207">
        <v>0</v>
      </c>
      <c r="AX31" s="207">
        <v>0</v>
      </c>
      <c r="AY31" s="207">
        <f t="shared" si="13"/>
        <v>12951</v>
      </c>
      <c r="AZ31" s="207">
        <v>12951</v>
      </c>
      <c r="BA31" s="207">
        <v>0</v>
      </c>
      <c r="BB31" s="207">
        <v>0</v>
      </c>
      <c r="BC31" s="207">
        <v>0</v>
      </c>
      <c r="BD31" s="207">
        <v>31725</v>
      </c>
      <c r="BE31" s="207">
        <v>0</v>
      </c>
      <c r="BF31" s="207">
        <v>0</v>
      </c>
      <c r="BG31" s="207">
        <f t="shared" si="14"/>
        <v>12951</v>
      </c>
      <c r="BH31" s="207">
        <f t="shared" si="15"/>
        <v>0</v>
      </c>
      <c r="BI31" s="207">
        <f t="shared" si="16"/>
        <v>0</v>
      </c>
      <c r="BJ31" s="207">
        <f t="shared" si="17"/>
        <v>0</v>
      </c>
      <c r="BK31" s="207">
        <f t="shared" si="18"/>
        <v>0</v>
      </c>
      <c r="BL31" s="207">
        <f t="shared" si="19"/>
        <v>0</v>
      </c>
      <c r="BM31" s="207">
        <f t="shared" si="20"/>
        <v>0</v>
      </c>
      <c r="BN31" s="207">
        <f t="shared" si="21"/>
        <v>0</v>
      </c>
      <c r="BO31" s="207">
        <f t="shared" si="22"/>
        <v>0</v>
      </c>
      <c r="BP31" s="207">
        <f t="shared" si="23"/>
        <v>1615362</v>
      </c>
      <c r="BQ31" s="207">
        <f t="shared" si="24"/>
        <v>272581</v>
      </c>
      <c r="BR31" s="207">
        <f t="shared" si="25"/>
        <v>105889</v>
      </c>
      <c r="BS31" s="207">
        <f t="shared" si="26"/>
        <v>127095</v>
      </c>
      <c r="BT31" s="207">
        <f t="shared" si="27"/>
        <v>39597</v>
      </c>
      <c r="BU31" s="207">
        <f t="shared" si="28"/>
        <v>0</v>
      </c>
      <c r="BV31" s="207">
        <f t="shared" si="29"/>
        <v>26534</v>
      </c>
      <c r="BW31" s="207">
        <f t="shared" si="30"/>
        <v>12210</v>
      </c>
      <c r="BX31" s="207">
        <f t="shared" si="31"/>
        <v>12801</v>
      </c>
      <c r="BY31" s="207">
        <f t="shared" si="32"/>
        <v>1523</v>
      </c>
      <c r="BZ31" s="207">
        <f t="shared" si="33"/>
        <v>6550</v>
      </c>
      <c r="CA31" s="207">
        <f t="shared" si="34"/>
        <v>1307802</v>
      </c>
      <c r="CB31" s="207">
        <f t="shared" si="35"/>
        <v>142627</v>
      </c>
      <c r="CC31" s="207">
        <f t="shared" si="36"/>
        <v>1061218</v>
      </c>
      <c r="CD31" s="207">
        <f t="shared" si="37"/>
        <v>97056</v>
      </c>
      <c r="CE31" s="207">
        <f t="shared" si="38"/>
        <v>6901</v>
      </c>
      <c r="CF31" s="207">
        <f t="shared" si="39"/>
        <v>58969</v>
      </c>
      <c r="CG31" s="207">
        <f t="shared" si="40"/>
        <v>1895</v>
      </c>
      <c r="CH31" s="207">
        <f t="shared" si="41"/>
        <v>123046</v>
      </c>
      <c r="CI31" s="207">
        <f t="shared" si="42"/>
        <v>1738408</v>
      </c>
      <c r="CJ31" s="210"/>
    </row>
    <row r="32" spans="1:88" s="137" customFormat="1" ht="13.5" customHeight="1" x14ac:dyDescent="0.15">
      <c r="A32" s="205" t="s">
        <v>25</v>
      </c>
      <c r="B32" s="206" t="s">
        <v>420</v>
      </c>
      <c r="C32" s="205" t="s">
        <v>421</v>
      </c>
      <c r="D32" s="207">
        <f t="shared" si="1"/>
        <v>0</v>
      </c>
      <c r="E32" s="207">
        <f t="shared" si="2"/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07">
        <f t="shared" si="3"/>
        <v>388366</v>
      </c>
      <c r="M32" s="207">
        <f t="shared" si="4"/>
        <v>31764</v>
      </c>
      <c r="N32" s="207">
        <v>31764</v>
      </c>
      <c r="O32" s="207">
        <v>0</v>
      </c>
      <c r="P32" s="207">
        <v>0</v>
      </c>
      <c r="Q32" s="207">
        <v>0</v>
      </c>
      <c r="R32" s="207">
        <f t="shared" si="5"/>
        <v>62061</v>
      </c>
      <c r="S32" s="207">
        <v>56737</v>
      </c>
      <c r="T32" s="207">
        <v>0</v>
      </c>
      <c r="U32" s="207">
        <v>5324</v>
      </c>
      <c r="V32" s="207">
        <v>47</v>
      </c>
      <c r="W32" s="207">
        <f t="shared" si="6"/>
        <v>294494</v>
      </c>
      <c r="X32" s="207">
        <v>241858</v>
      </c>
      <c r="Y32" s="207">
        <v>36369</v>
      </c>
      <c r="Z32" s="207">
        <v>5086</v>
      </c>
      <c r="AA32" s="207">
        <v>11181</v>
      </c>
      <c r="AB32" s="207">
        <v>386692</v>
      </c>
      <c r="AC32" s="207">
        <v>0</v>
      </c>
      <c r="AD32" s="207">
        <v>276942</v>
      </c>
      <c r="AE32" s="207">
        <f t="shared" si="7"/>
        <v>665308</v>
      </c>
      <c r="AF32" s="207">
        <f t="shared" si="8"/>
        <v>0</v>
      </c>
      <c r="AG32" s="207">
        <f t="shared" si="9"/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f t="shared" si="10"/>
        <v>126911</v>
      </c>
      <c r="AO32" s="207">
        <f t="shared" si="11"/>
        <v>7941</v>
      </c>
      <c r="AP32" s="207">
        <v>7941</v>
      </c>
      <c r="AQ32" s="207">
        <v>0</v>
      </c>
      <c r="AR32" s="207">
        <v>0</v>
      </c>
      <c r="AS32" s="207">
        <v>0</v>
      </c>
      <c r="AT32" s="207">
        <f t="shared" si="12"/>
        <v>25</v>
      </c>
      <c r="AU32" s="207">
        <v>25</v>
      </c>
      <c r="AV32" s="207">
        <v>0</v>
      </c>
      <c r="AW32" s="207">
        <v>0</v>
      </c>
      <c r="AX32" s="207">
        <v>0</v>
      </c>
      <c r="AY32" s="207">
        <f t="shared" si="13"/>
        <v>118945</v>
      </c>
      <c r="AZ32" s="207">
        <v>34020</v>
      </c>
      <c r="BA32" s="207">
        <v>0</v>
      </c>
      <c r="BB32" s="207">
        <v>0</v>
      </c>
      <c r="BC32" s="207">
        <v>84925</v>
      </c>
      <c r="BD32" s="207">
        <v>0</v>
      </c>
      <c r="BE32" s="207">
        <v>0</v>
      </c>
      <c r="BF32" s="207">
        <v>0</v>
      </c>
      <c r="BG32" s="207">
        <f t="shared" si="14"/>
        <v>126911</v>
      </c>
      <c r="BH32" s="207">
        <f t="shared" si="15"/>
        <v>0</v>
      </c>
      <c r="BI32" s="207">
        <f t="shared" si="16"/>
        <v>0</v>
      </c>
      <c r="BJ32" s="207">
        <f t="shared" si="17"/>
        <v>0</v>
      </c>
      <c r="BK32" s="207">
        <f t="shared" si="18"/>
        <v>0</v>
      </c>
      <c r="BL32" s="207">
        <f t="shared" si="19"/>
        <v>0</v>
      </c>
      <c r="BM32" s="207">
        <f t="shared" si="20"/>
        <v>0</v>
      </c>
      <c r="BN32" s="207">
        <f t="shared" si="21"/>
        <v>0</v>
      </c>
      <c r="BO32" s="207">
        <f t="shared" si="22"/>
        <v>0</v>
      </c>
      <c r="BP32" s="207">
        <f t="shared" si="23"/>
        <v>515277</v>
      </c>
      <c r="BQ32" s="207">
        <f t="shared" si="24"/>
        <v>39705</v>
      </c>
      <c r="BR32" s="207">
        <f t="shared" si="25"/>
        <v>39705</v>
      </c>
      <c r="BS32" s="207">
        <f t="shared" si="26"/>
        <v>0</v>
      </c>
      <c r="BT32" s="207">
        <f t="shared" si="27"/>
        <v>0</v>
      </c>
      <c r="BU32" s="207">
        <f t="shared" si="28"/>
        <v>0</v>
      </c>
      <c r="BV32" s="207">
        <f t="shared" si="29"/>
        <v>62086</v>
      </c>
      <c r="BW32" s="207">
        <f t="shared" si="30"/>
        <v>56762</v>
      </c>
      <c r="BX32" s="207">
        <f t="shared" si="31"/>
        <v>0</v>
      </c>
      <c r="BY32" s="207">
        <f t="shared" si="32"/>
        <v>5324</v>
      </c>
      <c r="BZ32" s="207">
        <f t="shared" si="33"/>
        <v>47</v>
      </c>
      <c r="CA32" s="207">
        <f t="shared" si="34"/>
        <v>413439</v>
      </c>
      <c r="CB32" s="207">
        <f t="shared" si="35"/>
        <v>275878</v>
      </c>
      <c r="CC32" s="207">
        <f t="shared" si="36"/>
        <v>36369</v>
      </c>
      <c r="CD32" s="207">
        <f t="shared" si="37"/>
        <v>5086</v>
      </c>
      <c r="CE32" s="207">
        <f t="shared" si="38"/>
        <v>96106</v>
      </c>
      <c r="CF32" s="207">
        <f t="shared" si="39"/>
        <v>386692</v>
      </c>
      <c r="CG32" s="207">
        <f t="shared" si="40"/>
        <v>0</v>
      </c>
      <c r="CH32" s="207">
        <f t="shared" si="41"/>
        <v>276942</v>
      </c>
      <c r="CI32" s="207">
        <f t="shared" si="42"/>
        <v>792219</v>
      </c>
      <c r="CJ32" s="210"/>
    </row>
    <row r="33" spans="1:88" s="137" customFormat="1" ht="13.5" customHeight="1" x14ac:dyDescent="0.15">
      <c r="A33" s="205" t="s">
        <v>25</v>
      </c>
      <c r="B33" s="206" t="s">
        <v>423</v>
      </c>
      <c r="C33" s="205" t="s">
        <v>424</v>
      </c>
      <c r="D33" s="207">
        <f t="shared" si="1"/>
        <v>0</v>
      </c>
      <c r="E33" s="207">
        <f t="shared" si="2"/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07">
        <f t="shared" si="3"/>
        <v>338835</v>
      </c>
      <c r="M33" s="207">
        <f t="shared" si="4"/>
        <v>184877</v>
      </c>
      <c r="N33" s="207">
        <v>54629</v>
      </c>
      <c r="O33" s="207">
        <v>130248</v>
      </c>
      <c r="P33" s="207">
        <v>0</v>
      </c>
      <c r="Q33" s="207">
        <v>0</v>
      </c>
      <c r="R33" s="207">
        <f t="shared" si="5"/>
        <v>7702</v>
      </c>
      <c r="S33" s="207">
        <v>7702</v>
      </c>
      <c r="T33" s="207">
        <v>0</v>
      </c>
      <c r="U33" s="207">
        <v>0</v>
      </c>
      <c r="V33" s="207">
        <v>0</v>
      </c>
      <c r="W33" s="207">
        <f t="shared" si="6"/>
        <v>146256</v>
      </c>
      <c r="X33" s="207">
        <v>138341</v>
      </c>
      <c r="Y33" s="207">
        <v>230</v>
      </c>
      <c r="Z33" s="207">
        <v>1311</v>
      </c>
      <c r="AA33" s="207">
        <v>6374</v>
      </c>
      <c r="AB33" s="207">
        <v>147186</v>
      </c>
      <c r="AC33" s="207">
        <v>0</v>
      </c>
      <c r="AD33" s="207">
        <v>51285</v>
      </c>
      <c r="AE33" s="207">
        <f t="shared" si="7"/>
        <v>390120</v>
      </c>
      <c r="AF33" s="207">
        <f t="shared" si="8"/>
        <v>0</v>
      </c>
      <c r="AG33" s="207">
        <f t="shared" si="9"/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f t="shared" si="10"/>
        <v>10087</v>
      </c>
      <c r="AO33" s="207">
        <f t="shared" si="11"/>
        <v>3282</v>
      </c>
      <c r="AP33" s="207">
        <v>3282</v>
      </c>
      <c r="AQ33" s="207">
        <v>0</v>
      </c>
      <c r="AR33" s="207">
        <v>0</v>
      </c>
      <c r="AS33" s="207">
        <v>0</v>
      </c>
      <c r="AT33" s="207">
        <f t="shared" si="12"/>
        <v>0</v>
      </c>
      <c r="AU33" s="207">
        <v>0</v>
      </c>
      <c r="AV33" s="207">
        <v>0</v>
      </c>
      <c r="AW33" s="207">
        <v>0</v>
      </c>
      <c r="AX33" s="207">
        <v>0</v>
      </c>
      <c r="AY33" s="207">
        <f t="shared" si="13"/>
        <v>6805</v>
      </c>
      <c r="AZ33" s="207">
        <v>6805</v>
      </c>
      <c r="BA33" s="207">
        <v>0</v>
      </c>
      <c r="BB33" s="207">
        <v>0</v>
      </c>
      <c r="BC33" s="207">
        <v>0</v>
      </c>
      <c r="BD33" s="207">
        <v>179623</v>
      </c>
      <c r="BE33" s="207">
        <v>0</v>
      </c>
      <c r="BF33" s="207">
        <v>1523</v>
      </c>
      <c r="BG33" s="207">
        <f t="shared" si="14"/>
        <v>11610</v>
      </c>
      <c r="BH33" s="207">
        <f t="shared" si="15"/>
        <v>0</v>
      </c>
      <c r="BI33" s="207">
        <f t="shared" si="16"/>
        <v>0</v>
      </c>
      <c r="BJ33" s="207">
        <f t="shared" si="17"/>
        <v>0</v>
      </c>
      <c r="BK33" s="207">
        <f t="shared" si="18"/>
        <v>0</v>
      </c>
      <c r="BL33" s="207">
        <f t="shared" si="19"/>
        <v>0</v>
      </c>
      <c r="BM33" s="207">
        <f t="shared" si="20"/>
        <v>0</v>
      </c>
      <c r="BN33" s="207">
        <f t="shared" si="21"/>
        <v>0</v>
      </c>
      <c r="BO33" s="207">
        <f t="shared" si="22"/>
        <v>0</v>
      </c>
      <c r="BP33" s="207">
        <f t="shared" si="23"/>
        <v>348922</v>
      </c>
      <c r="BQ33" s="207">
        <f t="shared" si="24"/>
        <v>188159</v>
      </c>
      <c r="BR33" s="207">
        <f t="shared" si="25"/>
        <v>57911</v>
      </c>
      <c r="BS33" s="207">
        <f t="shared" si="26"/>
        <v>130248</v>
      </c>
      <c r="BT33" s="207">
        <f t="shared" si="27"/>
        <v>0</v>
      </c>
      <c r="BU33" s="207">
        <f t="shared" si="28"/>
        <v>0</v>
      </c>
      <c r="BV33" s="207">
        <f t="shared" si="29"/>
        <v>7702</v>
      </c>
      <c r="BW33" s="207">
        <f t="shared" si="30"/>
        <v>7702</v>
      </c>
      <c r="BX33" s="207">
        <f t="shared" si="31"/>
        <v>0</v>
      </c>
      <c r="BY33" s="207">
        <f t="shared" si="32"/>
        <v>0</v>
      </c>
      <c r="BZ33" s="207">
        <f t="shared" si="33"/>
        <v>0</v>
      </c>
      <c r="CA33" s="207">
        <f t="shared" si="34"/>
        <v>153061</v>
      </c>
      <c r="CB33" s="207">
        <f t="shared" si="35"/>
        <v>145146</v>
      </c>
      <c r="CC33" s="207">
        <f t="shared" si="36"/>
        <v>230</v>
      </c>
      <c r="CD33" s="207">
        <f t="shared" si="37"/>
        <v>1311</v>
      </c>
      <c r="CE33" s="207">
        <f t="shared" si="38"/>
        <v>6374</v>
      </c>
      <c r="CF33" s="207">
        <f t="shared" si="39"/>
        <v>326809</v>
      </c>
      <c r="CG33" s="207">
        <f t="shared" si="40"/>
        <v>0</v>
      </c>
      <c r="CH33" s="207">
        <f t="shared" si="41"/>
        <v>52808</v>
      </c>
      <c r="CI33" s="207">
        <f t="shared" si="42"/>
        <v>401730</v>
      </c>
      <c r="CJ33" s="210"/>
    </row>
    <row r="34" spans="1:88" s="137" customFormat="1" ht="13.5" customHeight="1" x14ac:dyDescent="0.15">
      <c r="A34" s="205" t="s">
        <v>25</v>
      </c>
      <c r="B34" s="206" t="s">
        <v>428</v>
      </c>
      <c r="C34" s="205" t="s">
        <v>429</v>
      </c>
      <c r="D34" s="207">
        <f t="shared" si="1"/>
        <v>0</v>
      </c>
      <c r="E34" s="207">
        <f t="shared" si="2"/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0</v>
      </c>
      <c r="K34" s="207">
        <v>81061</v>
      </c>
      <c r="L34" s="207">
        <f t="shared" si="3"/>
        <v>512898</v>
      </c>
      <c r="M34" s="207">
        <f t="shared" si="4"/>
        <v>28700</v>
      </c>
      <c r="N34" s="207">
        <v>28700</v>
      </c>
      <c r="O34" s="207">
        <v>0</v>
      </c>
      <c r="P34" s="207">
        <v>0</v>
      </c>
      <c r="Q34" s="207">
        <v>0</v>
      </c>
      <c r="R34" s="207">
        <f t="shared" si="5"/>
        <v>1863</v>
      </c>
      <c r="S34" s="207">
        <v>0</v>
      </c>
      <c r="T34" s="207">
        <v>0</v>
      </c>
      <c r="U34" s="207">
        <v>1863</v>
      </c>
      <c r="V34" s="207">
        <v>0</v>
      </c>
      <c r="W34" s="207">
        <f t="shared" si="6"/>
        <v>228342</v>
      </c>
      <c r="X34" s="207">
        <v>180596</v>
      </c>
      <c r="Y34" s="207">
        <v>39775</v>
      </c>
      <c r="Z34" s="207">
        <v>6593</v>
      </c>
      <c r="AA34" s="207">
        <v>1378</v>
      </c>
      <c r="AB34" s="207">
        <v>354195</v>
      </c>
      <c r="AC34" s="207">
        <v>253993</v>
      </c>
      <c r="AD34" s="207">
        <v>9537</v>
      </c>
      <c r="AE34" s="207">
        <f t="shared" si="7"/>
        <v>522435</v>
      </c>
      <c r="AF34" s="207">
        <f t="shared" si="8"/>
        <v>0</v>
      </c>
      <c r="AG34" s="207">
        <f t="shared" si="9"/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f t="shared" si="10"/>
        <v>0</v>
      </c>
      <c r="AO34" s="207">
        <f t="shared" si="11"/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f t="shared" si="12"/>
        <v>0</v>
      </c>
      <c r="AU34" s="207">
        <v>0</v>
      </c>
      <c r="AV34" s="207">
        <v>0</v>
      </c>
      <c r="AW34" s="207">
        <v>0</v>
      </c>
      <c r="AX34" s="207">
        <v>0</v>
      </c>
      <c r="AY34" s="207">
        <f t="shared" si="13"/>
        <v>0</v>
      </c>
      <c r="AZ34" s="207">
        <v>0</v>
      </c>
      <c r="BA34" s="207">
        <v>0</v>
      </c>
      <c r="BB34" s="207">
        <v>0</v>
      </c>
      <c r="BC34" s="207">
        <v>0</v>
      </c>
      <c r="BD34" s="207">
        <v>0</v>
      </c>
      <c r="BE34" s="207">
        <v>0</v>
      </c>
      <c r="BF34" s="207">
        <v>0</v>
      </c>
      <c r="BG34" s="207">
        <f t="shared" si="14"/>
        <v>0</v>
      </c>
      <c r="BH34" s="207">
        <f t="shared" si="15"/>
        <v>0</v>
      </c>
      <c r="BI34" s="207">
        <f t="shared" si="16"/>
        <v>0</v>
      </c>
      <c r="BJ34" s="207">
        <f t="shared" si="17"/>
        <v>0</v>
      </c>
      <c r="BK34" s="207">
        <f t="shared" si="18"/>
        <v>0</v>
      </c>
      <c r="BL34" s="207">
        <f t="shared" si="19"/>
        <v>0</v>
      </c>
      <c r="BM34" s="207">
        <f t="shared" si="20"/>
        <v>0</v>
      </c>
      <c r="BN34" s="207">
        <f t="shared" si="21"/>
        <v>0</v>
      </c>
      <c r="BO34" s="207">
        <f t="shared" si="22"/>
        <v>81061</v>
      </c>
      <c r="BP34" s="207">
        <f t="shared" si="23"/>
        <v>512898</v>
      </c>
      <c r="BQ34" s="207">
        <f t="shared" si="24"/>
        <v>28700</v>
      </c>
      <c r="BR34" s="207">
        <f t="shared" si="25"/>
        <v>28700</v>
      </c>
      <c r="BS34" s="207">
        <f t="shared" si="26"/>
        <v>0</v>
      </c>
      <c r="BT34" s="207">
        <f t="shared" si="27"/>
        <v>0</v>
      </c>
      <c r="BU34" s="207">
        <f t="shared" si="28"/>
        <v>0</v>
      </c>
      <c r="BV34" s="207">
        <f t="shared" si="29"/>
        <v>1863</v>
      </c>
      <c r="BW34" s="207">
        <f t="shared" si="30"/>
        <v>0</v>
      </c>
      <c r="BX34" s="207">
        <f t="shared" si="31"/>
        <v>0</v>
      </c>
      <c r="BY34" s="207">
        <f t="shared" si="32"/>
        <v>1863</v>
      </c>
      <c r="BZ34" s="207">
        <f t="shared" si="33"/>
        <v>0</v>
      </c>
      <c r="CA34" s="207">
        <f t="shared" si="34"/>
        <v>228342</v>
      </c>
      <c r="CB34" s="207">
        <f t="shared" si="35"/>
        <v>180596</v>
      </c>
      <c r="CC34" s="207">
        <f t="shared" si="36"/>
        <v>39775</v>
      </c>
      <c r="CD34" s="207">
        <f t="shared" si="37"/>
        <v>6593</v>
      </c>
      <c r="CE34" s="207">
        <f t="shared" si="38"/>
        <v>1378</v>
      </c>
      <c r="CF34" s="207">
        <f t="shared" si="39"/>
        <v>354195</v>
      </c>
      <c r="CG34" s="207">
        <f t="shared" si="40"/>
        <v>253993</v>
      </c>
      <c r="CH34" s="207">
        <f t="shared" si="41"/>
        <v>9537</v>
      </c>
      <c r="CI34" s="207">
        <f t="shared" si="42"/>
        <v>522435</v>
      </c>
      <c r="CJ34" s="210"/>
    </row>
    <row r="35" spans="1:88" s="137" customFormat="1" ht="13.5" customHeight="1" x14ac:dyDescent="0.15">
      <c r="A35" s="205" t="s">
        <v>25</v>
      </c>
      <c r="B35" s="206" t="s">
        <v>431</v>
      </c>
      <c r="C35" s="205" t="s">
        <v>432</v>
      </c>
      <c r="D35" s="207">
        <f t="shared" si="1"/>
        <v>0</v>
      </c>
      <c r="E35" s="207">
        <f t="shared" si="2"/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9309</v>
      </c>
      <c r="L35" s="207">
        <f t="shared" si="3"/>
        <v>237227</v>
      </c>
      <c r="M35" s="207">
        <f t="shared" si="4"/>
        <v>95598</v>
      </c>
      <c r="N35" s="207">
        <v>29685</v>
      </c>
      <c r="O35" s="207">
        <v>65913</v>
      </c>
      <c r="P35" s="207">
        <v>0</v>
      </c>
      <c r="Q35" s="207">
        <v>0</v>
      </c>
      <c r="R35" s="207">
        <f t="shared" si="5"/>
        <v>5461</v>
      </c>
      <c r="S35" s="207">
        <v>4988</v>
      </c>
      <c r="T35" s="207">
        <v>473</v>
      </c>
      <c r="U35" s="207">
        <v>0</v>
      </c>
      <c r="V35" s="207">
        <v>0</v>
      </c>
      <c r="W35" s="207">
        <f t="shared" si="6"/>
        <v>136168</v>
      </c>
      <c r="X35" s="207">
        <v>94163</v>
      </c>
      <c r="Y35" s="207">
        <v>40408</v>
      </c>
      <c r="Z35" s="207">
        <v>603</v>
      </c>
      <c r="AA35" s="207">
        <v>994</v>
      </c>
      <c r="AB35" s="207">
        <v>289287</v>
      </c>
      <c r="AC35" s="207">
        <v>0</v>
      </c>
      <c r="AD35" s="207">
        <v>6464</v>
      </c>
      <c r="AE35" s="207">
        <f t="shared" si="7"/>
        <v>243691</v>
      </c>
      <c r="AF35" s="207">
        <f t="shared" si="8"/>
        <v>0</v>
      </c>
      <c r="AG35" s="207">
        <f t="shared" si="9"/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f t="shared" si="10"/>
        <v>22115</v>
      </c>
      <c r="AO35" s="207">
        <f t="shared" si="11"/>
        <v>16060</v>
      </c>
      <c r="AP35" s="207">
        <v>16060</v>
      </c>
      <c r="AQ35" s="207">
        <v>0</v>
      </c>
      <c r="AR35" s="207">
        <v>0</v>
      </c>
      <c r="AS35" s="207">
        <v>0</v>
      </c>
      <c r="AT35" s="207">
        <f t="shared" si="12"/>
        <v>0</v>
      </c>
      <c r="AU35" s="207">
        <v>0</v>
      </c>
      <c r="AV35" s="207">
        <v>0</v>
      </c>
      <c r="AW35" s="207">
        <v>0</v>
      </c>
      <c r="AX35" s="207">
        <v>0</v>
      </c>
      <c r="AY35" s="207">
        <f t="shared" si="13"/>
        <v>6055</v>
      </c>
      <c r="AZ35" s="207">
        <v>5663</v>
      </c>
      <c r="BA35" s="207">
        <v>0</v>
      </c>
      <c r="BB35" s="207">
        <v>0</v>
      </c>
      <c r="BC35" s="207">
        <v>392</v>
      </c>
      <c r="BD35" s="207">
        <v>53333</v>
      </c>
      <c r="BE35" s="207">
        <v>0</v>
      </c>
      <c r="BF35" s="207">
        <v>266</v>
      </c>
      <c r="BG35" s="207">
        <f t="shared" si="14"/>
        <v>22381</v>
      </c>
      <c r="BH35" s="207">
        <f t="shared" si="15"/>
        <v>0</v>
      </c>
      <c r="BI35" s="207">
        <f t="shared" si="16"/>
        <v>0</v>
      </c>
      <c r="BJ35" s="207">
        <f t="shared" si="17"/>
        <v>0</v>
      </c>
      <c r="BK35" s="207">
        <f t="shared" si="18"/>
        <v>0</v>
      </c>
      <c r="BL35" s="207">
        <f t="shared" si="19"/>
        <v>0</v>
      </c>
      <c r="BM35" s="207">
        <f t="shared" si="20"/>
        <v>0</v>
      </c>
      <c r="BN35" s="207">
        <f t="shared" si="21"/>
        <v>0</v>
      </c>
      <c r="BO35" s="207">
        <f t="shared" si="22"/>
        <v>9309</v>
      </c>
      <c r="BP35" s="207">
        <f t="shared" si="23"/>
        <v>259342</v>
      </c>
      <c r="BQ35" s="207">
        <f t="shared" si="24"/>
        <v>111658</v>
      </c>
      <c r="BR35" s="207">
        <f t="shared" si="25"/>
        <v>45745</v>
      </c>
      <c r="BS35" s="207">
        <f t="shared" si="26"/>
        <v>65913</v>
      </c>
      <c r="BT35" s="207">
        <f t="shared" si="27"/>
        <v>0</v>
      </c>
      <c r="BU35" s="207">
        <f t="shared" si="28"/>
        <v>0</v>
      </c>
      <c r="BV35" s="207">
        <f t="shared" si="29"/>
        <v>5461</v>
      </c>
      <c r="BW35" s="207">
        <f t="shared" si="30"/>
        <v>4988</v>
      </c>
      <c r="BX35" s="207">
        <f t="shared" si="31"/>
        <v>473</v>
      </c>
      <c r="BY35" s="207">
        <f t="shared" si="32"/>
        <v>0</v>
      </c>
      <c r="BZ35" s="207">
        <f t="shared" si="33"/>
        <v>0</v>
      </c>
      <c r="CA35" s="207">
        <f t="shared" si="34"/>
        <v>142223</v>
      </c>
      <c r="CB35" s="207">
        <f t="shared" si="35"/>
        <v>99826</v>
      </c>
      <c r="CC35" s="207">
        <f t="shared" si="36"/>
        <v>40408</v>
      </c>
      <c r="CD35" s="207">
        <f t="shared" si="37"/>
        <v>603</v>
      </c>
      <c r="CE35" s="207">
        <f t="shared" si="38"/>
        <v>1386</v>
      </c>
      <c r="CF35" s="207">
        <f t="shared" si="39"/>
        <v>342620</v>
      </c>
      <c r="CG35" s="207">
        <f t="shared" si="40"/>
        <v>0</v>
      </c>
      <c r="CH35" s="207">
        <f t="shared" si="41"/>
        <v>6730</v>
      </c>
      <c r="CI35" s="207">
        <f t="shared" si="42"/>
        <v>266072</v>
      </c>
      <c r="CJ35" s="210"/>
    </row>
    <row r="36" spans="1:88" s="137" customFormat="1" ht="13.5" customHeight="1" x14ac:dyDescent="0.15">
      <c r="A36" s="205" t="s">
        <v>25</v>
      </c>
      <c r="B36" s="206" t="s">
        <v>434</v>
      </c>
      <c r="C36" s="205" t="s">
        <v>435</v>
      </c>
      <c r="D36" s="207">
        <f t="shared" si="1"/>
        <v>0</v>
      </c>
      <c r="E36" s="207">
        <f t="shared" si="2"/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224734</v>
      </c>
      <c r="L36" s="207">
        <f t="shared" si="3"/>
        <v>337454</v>
      </c>
      <c r="M36" s="207">
        <f t="shared" si="4"/>
        <v>78046</v>
      </c>
      <c r="N36" s="207">
        <v>31480</v>
      </c>
      <c r="O36" s="207">
        <v>46566</v>
      </c>
      <c r="P36" s="207">
        <v>0</v>
      </c>
      <c r="Q36" s="207">
        <v>0</v>
      </c>
      <c r="R36" s="207">
        <f t="shared" si="5"/>
        <v>12948</v>
      </c>
      <c r="S36" s="207">
        <v>5843</v>
      </c>
      <c r="T36" s="207">
        <v>7105</v>
      </c>
      <c r="U36" s="207">
        <v>0</v>
      </c>
      <c r="V36" s="207">
        <v>0</v>
      </c>
      <c r="W36" s="207">
        <f t="shared" si="6"/>
        <v>246460</v>
      </c>
      <c r="X36" s="207">
        <v>197002</v>
      </c>
      <c r="Y36" s="207">
        <v>45448</v>
      </c>
      <c r="Z36" s="207">
        <v>0</v>
      </c>
      <c r="AA36" s="207">
        <v>4010</v>
      </c>
      <c r="AB36" s="207">
        <v>30341</v>
      </c>
      <c r="AC36" s="207">
        <v>0</v>
      </c>
      <c r="AD36" s="207">
        <v>28057</v>
      </c>
      <c r="AE36" s="207">
        <f t="shared" si="7"/>
        <v>365511</v>
      </c>
      <c r="AF36" s="207">
        <f t="shared" si="8"/>
        <v>0</v>
      </c>
      <c r="AG36" s="207">
        <f t="shared" si="9"/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f t="shared" si="10"/>
        <v>23346</v>
      </c>
      <c r="AO36" s="207">
        <f t="shared" si="11"/>
        <v>5247</v>
      </c>
      <c r="AP36" s="207">
        <v>5247</v>
      </c>
      <c r="AQ36" s="207">
        <v>0</v>
      </c>
      <c r="AR36" s="207">
        <v>0</v>
      </c>
      <c r="AS36" s="207">
        <v>0</v>
      </c>
      <c r="AT36" s="207">
        <f t="shared" si="12"/>
        <v>0</v>
      </c>
      <c r="AU36" s="207">
        <v>0</v>
      </c>
      <c r="AV36" s="207">
        <v>0</v>
      </c>
      <c r="AW36" s="207">
        <v>0</v>
      </c>
      <c r="AX36" s="207">
        <v>0</v>
      </c>
      <c r="AY36" s="207">
        <f t="shared" si="13"/>
        <v>18099</v>
      </c>
      <c r="AZ36" s="207">
        <v>18058</v>
      </c>
      <c r="BA36" s="207">
        <v>0</v>
      </c>
      <c r="BB36" s="207">
        <v>0</v>
      </c>
      <c r="BC36" s="207">
        <v>41</v>
      </c>
      <c r="BD36" s="207">
        <v>41116</v>
      </c>
      <c r="BE36" s="207">
        <v>0</v>
      </c>
      <c r="BF36" s="207">
        <v>15</v>
      </c>
      <c r="BG36" s="207">
        <f t="shared" si="14"/>
        <v>23361</v>
      </c>
      <c r="BH36" s="207">
        <f t="shared" si="15"/>
        <v>0</v>
      </c>
      <c r="BI36" s="207">
        <f t="shared" si="16"/>
        <v>0</v>
      </c>
      <c r="BJ36" s="207">
        <f t="shared" si="17"/>
        <v>0</v>
      </c>
      <c r="BK36" s="207">
        <f t="shared" si="18"/>
        <v>0</v>
      </c>
      <c r="BL36" s="207">
        <f t="shared" si="19"/>
        <v>0</v>
      </c>
      <c r="BM36" s="207">
        <f t="shared" si="20"/>
        <v>0</v>
      </c>
      <c r="BN36" s="207">
        <f t="shared" si="21"/>
        <v>0</v>
      </c>
      <c r="BO36" s="207">
        <f t="shared" si="22"/>
        <v>224734</v>
      </c>
      <c r="BP36" s="207">
        <f t="shared" si="23"/>
        <v>360800</v>
      </c>
      <c r="BQ36" s="207">
        <f t="shared" si="24"/>
        <v>83293</v>
      </c>
      <c r="BR36" s="207">
        <f t="shared" si="25"/>
        <v>36727</v>
      </c>
      <c r="BS36" s="207">
        <f t="shared" si="26"/>
        <v>46566</v>
      </c>
      <c r="BT36" s="207">
        <f t="shared" si="27"/>
        <v>0</v>
      </c>
      <c r="BU36" s="207">
        <f t="shared" si="28"/>
        <v>0</v>
      </c>
      <c r="BV36" s="207">
        <f t="shared" si="29"/>
        <v>12948</v>
      </c>
      <c r="BW36" s="207">
        <f t="shared" si="30"/>
        <v>5843</v>
      </c>
      <c r="BX36" s="207">
        <f t="shared" si="31"/>
        <v>7105</v>
      </c>
      <c r="BY36" s="207">
        <f t="shared" si="32"/>
        <v>0</v>
      </c>
      <c r="BZ36" s="207">
        <f t="shared" si="33"/>
        <v>0</v>
      </c>
      <c r="CA36" s="207">
        <f t="shared" si="34"/>
        <v>264559</v>
      </c>
      <c r="CB36" s="207">
        <f t="shared" si="35"/>
        <v>215060</v>
      </c>
      <c r="CC36" s="207">
        <f t="shared" si="36"/>
        <v>45448</v>
      </c>
      <c r="CD36" s="207">
        <f t="shared" si="37"/>
        <v>0</v>
      </c>
      <c r="CE36" s="207">
        <f t="shared" si="38"/>
        <v>4051</v>
      </c>
      <c r="CF36" s="207">
        <f t="shared" si="39"/>
        <v>71457</v>
      </c>
      <c r="CG36" s="207">
        <f t="shared" si="40"/>
        <v>0</v>
      </c>
      <c r="CH36" s="207">
        <f t="shared" si="41"/>
        <v>28072</v>
      </c>
      <c r="CI36" s="207">
        <f t="shared" si="42"/>
        <v>388872</v>
      </c>
      <c r="CJ36" s="210"/>
    </row>
    <row r="37" spans="1:88" s="137" customFormat="1" ht="13.5" customHeight="1" x14ac:dyDescent="0.15">
      <c r="A37" s="205" t="s">
        <v>25</v>
      </c>
      <c r="B37" s="206" t="s">
        <v>437</v>
      </c>
      <c r="C37" s="205" t="s">
        <v>438</v>
      </c>
      <c r="D37" s="207">
        <f t="shared" si="1"/>
        <v>0</v>
      </c>
      <c r="E37" s="207">
        <f t="shared" si="2"/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f t="shared" si="3"/>
        <v>369697</v>
      </c>
      <c r="M37" s="207">
        <f t="shared" si="4"/>
        <v>31498</v>
      </c>
      <c r="N37" s="207">
        <v>31498</v>
      </c>
      <c r="O37" s="207">
        <v>0</v>
      </c>
      <c r="P37" s="207">
        <v>0</v>
      </c>
      <c r="Q37" s="207">
        <v>0</v>
      </c>
      <c r="R37" s="207">
        <f t="shared" si="5"/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f t="shared" si="6"/>
        <v>338199</v>
      </c>
      <c r="X37" s="207">
        <v>296895</v>
      </c>
      <c r="Y37" s="207">
        <v>34426</v>
      </c>
      <c r="Z37" s="207">
        <v>0</v>
      </c>
      <c r="AA37" s="207">
        <v>6878</v>
      </c>
      <c r="AB37" s="207">
        <v>461158</v>
      </c>
      <c r="AC37" s="207">
        <v>0</v>
      </c>
      <c r="AD37" s="207">
        <v>0</v>
      </c>
      <c r="AE37" s="207">
        <f t="shared" si="7"/>
        <v>369697</v>
      </c>
      <c r="AF37" s="207">
        <f t="shared" si="8"/>
        <v>0</v>
      </c>
      <c r="AG37" s="207">
        <f t="shared" si="9"/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f t="shared" si="10"/>
        <v>14059</v>
      </c>
      <c r="AO37" s="207">
        <f t="shared" si="11"/>
        <v>6299</v>
      </c>
      <c r="AP37" s="207">
        <v>6299</v>
      </c>
      <c r="AQ37" s="207">
        <v>0</v>
      </c>
      <c r="AR37" s="207">
        <v>0</v>
      </c>
      <c r="AS37" s="207">
        <v>0</v>
      </c>
      <c r="AT37" s="207">
        <f t="shared" si="12"/>
        <v>0</v>
      </c>
      <c r="AU37" s="207">
        <v>0</v>
      </c>
      <c r="AV37" s="207">
        <v>0</v>
      </c>
      <c r="AW37" s="207">
        <v>0</v>
      </c>
      <c r="AX37" s="207">
        <v>0</v>
      </c>
      <c r="AY37" s="207">
        <f t="shared" si="13"/>
        <v>7760</v>
      </c>
      <c r="AZ37" s="207">
        <v>7760</v>
      </c>
      <c r="BA37" s="207">
        <v>0</v>
      </c>
      <c r="BB37" s="207">
        <v>0</v>
      </c>
      <c r="BC37" s="207">
        <v>0</v>
      </c>
      <c r="BD37" s="207">
        <v>132102</v>
      </c>
      <c r="BE37" s="207">
        <v>0</v>
      </c>
      <c r="BF37" s="207">
        <v>0</v>
      </c>
      <c r="BG37" s="207">
        <f t="shared" si="14"/>
        <v>14059</v>
      </c>
      <c r="BH37" s="207">
        <f t="shared" si="15"/>
        <v>0</v>
      </c>
      <c r="BI37" s="207">
        <f t="shared" si="16"/>
        <v>0</v>
      </c>
      <c r="BJ37" s="207">
        <f t="shared" si="17"/>
        <v>0</v>
      </c>
      <c r="BK37" s="207">
        <f t="shared" si="18"/>
        <v>0</v>
      </c>
      <c r="BL37" s="207">
        <f t="shared" si="19"/>
        <v>0</v>
      </c>
      <c r="BM37" s="207">
        <f t="shared" si="20"/>
        <v>0</v>
      </c>
      <c r="BN37" s="207">
        <f t="shared" si="21"/>
        <v>0</v>
      </c>
      <c r="BO37" s="207">
        <f t="shared" si="22"/>
        <v>0</v>
      </c>
      <c r="BP37" s="207">
        <f t="shared" si="23"/>
        <v>383756</v>
      </c>
      <c r="BQ37" s="207">
        <f t="shared" si="24"/>
        <v>37797</v>
      </c>
      <c r="BR37" s="207">
        <f t="shared" si="25"/>
        <v>37797</v>
      </c>
      <c r="BS37" s="207">
        <f t="shared" si="26"/>
        <v>0</v>
      </c>
      <c r="BT37" s="207">
        <f t="shared" si="27"/>
        <v>0</v>
      </c>
      <c r="BU37" s="207">
        <f t="shared" si="28"/>
        <v>0</v>
      </c>
      <c r="BV37" s="207">
        <f t="shared" si="29"/>
        <v>0</v>
      </c>
      <c r="BW37" s="207">
        <f t="shared" si="30"/>
        <v>0</v>
      </c>
      <c r="BX37" s="207">
        <f t="shared" si="31"/>
        <v>0</v>
      </c>
      <c r="BY37" s="207">
        <f t="shared" si="32"/>
        <v>0</v>
      </c>
      <c r="BZ37" s="207">
        <f t="shared" si="33"/>
        <v>0</v>
      </c>
      <c r="CA37" s="207">
        <f t="shared" si="34"/>
        <v>345959</v>
      </c>
      <c r="CB37" s="207">
        <f t="shared" si="35"/>
        <v>304655</v>
      </c>
      <c r="CC37" s="207">
        <f t="shared" si="36"/>
        <v>34426</v>
      </c>
      <c r="CD37" s="207">
        <f t="shared" si="37"/>
        <v>0</v>
      </c>
      <c r="CE37" s="207">
        <f t="shared" si="38"/>
        <v>6878</v>
      </c>
      <c r="CF37" s="207">
        <f t="shared" si="39"/>
        <v>593260</v>
      </c>
      <c r="CG37" s="207">
        <f t="shared" si="40"/>
        <v>0</v>
      </c>
      <c r="CH37" s="207">
        <f t="shared" si="41"/>
        <v>0</v>
      </c>
      <c r="CI37" s="207">
        <f t="shared" si="42"/>
        <v>383756</v>
      </c>
      <c r="CJ37" s="210"/>
    </row>
    <row r="38" spans="1:88" s="137" customFormat="1" ht="13.5" customHeight="1" x14ac:dyDescent="0.15">
      <c r="A38" s="205" t="s">
        <v>25</v>
      </c>
      <c r="B38" s="206" t="s">
        <v>444</v>
      </c>
      <c r="C38" s="205" t="s">
        <v>445</v>
      </c>
      <c r="D38" s="207">
        <f t="shared" si="1"/>
        <v>0</v>
      </c>
      <c r="E38" s="207">
        <f t="shared" si="2"/>
        <v>0</v>
      </c>
      <c r="F38" s="207">
        <v>0</v>
      </c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07">
        <f t="shared" si="3"/>
        <v>1257098</v>
      </c>
      <c r="M38" s="207">
        <f t="shared" si="4"/>
        <v>98751</v>
      </c>
      <c r="N38" s="207">
        <v>84151</v>
      </c>
      <c r="O38" s="207">
        <v>0</v>
      </c>
      <c r="P38" s="207">
        <v>14600</v>
      </c>
      <c r="Q38" s="207">
        <v>0</v>
      </c>
      <c r="R38" s="207">
        <f t="shared" si="5"/>
        <v>91808</v>
      </c>
      <c r="S38" s="207">
        <v>3903</v>
      </c>
      <c r="T38" s="207">
        <v>73894</v>
      </c>
      <c r="U38" s="207">
        <v>14011</v>
      </c>
      <c r="V38" s="207">
        <v>0</v>
      </c>
      <c r="W38" s="207">
        <f t="shared" si="6"/>
        <v>1058683</v>
      </c>
      <c r="X38" s="207">
        <v>244514</v>
      </c>
      <c r="Y38" s="207">
        <v>762949</v>
      </c>
      <c r="Z38" s="207">
        <v>27774</v>
      </c>
      <c r="AA38" s="207">
        <v>23446</v>
      </c>
      <c r="AB38" s="207">
        <v>0</v>
      </c>
      <c r="AC38" s="207">
        <v>7856</v>
      </c>
      <c r="AD38" s="207">
        <v>0</v>
      </c>
      <c r="AE38" s="207">
        <f t="shared" si="7"/>
        <v>1257098</v>
      </c>
      <c r="AF38" s="207">
        <f t="shared" si="8"/>
        <v>3359</v>
      </c>
      <c r="AG38" s="207">
        <f t="shared" si="9"/>
        <v>3094</v>
      </c>
      <c r="AH38" s="207">
        <v>0</v>
      </c>
      <c r="AI38" s="207">
        <v>3094</v>
      </c>
      <c r="AJ38" s="207">
        <v>0</v>
      </c>
      <c r="AK38" s="207">
        <v>0</v>
      </c>
      <c r="AL38" s="207">
        <v>265</v>
      </c>
      <c r="AM38" s="207">
        <v>0</v>
      </c>
      <c r="AN38" s="207">
        <f t="shared" si="10"/>
        <v>55104</v>
      </c>
      <c r="AO38" s="207">
        <f t="shared" si="11"/>
        <v>33688</v>
      </c>
      <c r="AP38" s="207">
        <v>21273</v>
      </c>
      <c r="AQ38" s="207">
        <v>4670</v>
      </c>
      <c r="AR38" s="207">
        <v>7745</v>
      </c>
      <c r="AS38" s="207">
        <v>0</v>
      </c>
      <c r="AT38" s="207">
        <f t="shared" si="12"/>
        <v>19170</v>
      </c>
      <c r="AU38" s="207">
        <v>1235</v>
      </c>
      <c r="AV38" s="207">
        <v>17935</v>
      </c>
      <c r="AW38" s="207">
        <v>0</v>
      </c>
      <c r="AX38" s="207">
        <v>0</v>
      </c>
      <c r="AY38" s="207">
        <f t="shared" si="13"/>
        <v>792</v>
      </c>
      <c r="AZ38" s="207">
        <v>0</v>
      </c>
      <c r="BA38" s="207">
        <v>0</v>
      </c>
      <c r="BB38" s="207">
        <v>0</v>
      </c>
      <c r="BC38" s="207">
        <v>792</v>
      </c>
      <c r="BD38" s="207">
        <v>0</v>
      </c>
      <c r="BE38" s="207">
        <v>1454</v>
      </c>
      <c r="BF38" s="207">
        <v>438</v>
      </c>
      <c r="BG38" s="207">
        <f t="shared" si="14"/>
        <v>58901</v>
      </c>
      <c r="BH38" s="207">
        <f t="shared" si="15"/>
        <v>3359</v>
      </c>
      <c r="BI38" s="207">
        <f t="shared" si="16"/>
        <v>3094</v>
      </c>
      <c r="BJ38" s="207">
        <f t="shared" si="17"/>
        <v>0</v>
      </c>
      <c r="BK38" s="207">
        <f t="shared" si="18"/>
        <v>3094</v>
      </c>
      <c r="BL38" s="207">
        <f t="shared" si="19"/>
        <v>0</v>
      </c>
      <c r="BM38" s="207">
        <f t="shared" si="20"/>
        <v>0</v>
      </c>
      <c r="BN38" s="207">
        <f t="shared" si="21"/>
        <v>265</v>
      </c>
      <c r="BO38" s="207">
        <f t="shared" si="22"/>
        <v>0</v>
      </c>
      <c r="BP38" s="207">
        <f t="shared" si="23"/>
        <v>1312202</v>
      </c>
      <c r="BQ38" s="207">
        <f t="shared" si="24"/>
        <v>132439</v>
      </c>
      <c r="BR38" s="207">
        <f t="shared" si="25"/>
        <v>105424</v>
      </c>
      <c r="BS38" s="207">
        <f t="shared" si="26"/>
        <v>4670</v>
      </c>
      <c r="BT38" s="207">
        <f t="shared" si="27"/>
        <v>22345</v>
      </c>
      <c r="BU38" s="207">
        <f t="shared" si="28"/>
        <v>0</v>
      </c>
      <c r="BV38" s="207">
        <f t="shared" si="29"/>
        <v>110978</v>
      </c>
      <c r="BW38" s="207">
        <f t="shared" si="30"/>
        <v>5138</v>
      </c>
      <c r="BX38" s="207">
        <f t="shared" si="31"/>
        <v>91829</v>
      </c>
      <c r="BY38" s="207">
        <f t="shared" si="32"/>
        <v>14011</v>
      </c>
      <c r="BZ38" s="207">
        <f t="shared" si="33"/>
        <v>0</v>
      </c>
      <c r="CA38" s="207">
        <f t="shared" si="34"/>
        <v>1059475</v>
      </c>
      <c r="CB38" s="207">
        <f t="shared" si="35"/>
        <v>244514</v>
      </c>
      <c r="CC38" s="207">
        <f t="shared" si="36"/>
        <v>762949</v>
      </c>
      <c r="CD38" s="207">
        <f t="shared" si="37"/>
        <v>27774</v>
      </c>
      <c r="CE38" s="207">
        <f t="shared" si="38"/>
        <v>24238</v>
      </c>
      <c r="CF38" s="207">
        <f t="shared" si="39"/>
        <v>0</v>
      </c>
      <c r="CG38" s="207">
        <f t="shared" si="40"/>
        <v>9310</v>
      </c>
      <c r="CH38" s="207">
        <f t="shared" si="41"/>
        <v>438</v>
      </c>
      <c r="CI38" s="207">
        <f t="shared" si="42"/>
        <v>1315999</v>
      </c>
      <c r="CJ38" s="210"/>
    </row>
    <row r="39" spans="1:88" s="137" customFormat="1" ht="13.5" customHeight="1" x14ac:dyDescent="0.15">
      <c r="A39" s="205" t="s">
        <v>25</v>
      </c>
      <c r="B39" s="206" t="s">
        <v>447</v>
      </c>
      <c r="C39" s="205" t="s">
        <v>448</v>
      </c>
      <c r="D39" s="207">
        <f t="shared" si="1"/>
        <v>0</v>
      </c>
      <c r="E39" s="207">
        <f t="shared" si="2"/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0</v>
      </c>
      <c r="L39" s="207">
        <f t="shared" si="3"/>
        <v>307178</v>
      </c>
      <c r="M39" s="207">
        <f t="shared" si="4"/>
        <v>35739</v>
      </c>
      <c r="N39" s="207">
        <v>35739</v>
      </c>
      <c r="O39" s="207">
        <v>0</v>
      </c>
      <c r="P39" s="207">
        <v>0</v>
      </c>
      <c r="Q39" s="207">
        <v>0</v>
      </c>
      <c r="R39" s="207">
        <f t="shared" si="5"/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f t="shared" si="6"/>
        <v>271439</v>
      </c>
      <c r="X39" s="207">
        <v>264600</v>
      </c>
      <c r="Y39" s="207">
        <v>5759</v>
      </c>
      <c r="Z39" s="207">
        <v>0</v>
      </c>
      <c r="AA39" s="207">
        <v>1080</v>
      </c>
      <c r="AB39" s="207">
        <v>331839</v>
      </c>
      <c r="AC39" s="207">
        <v>0</v>
      </c>
      <c r="AD39" s="207">
        <v>1098</v>
      </c>
      <c r="AE39" s="207">
        <f t="shared" si="7"/>
        <v>308276</v>
      </c>
      <c r="AF39" s="207">
        <f t="shared" si="8"/>
        <v>0</v>
      </c>
      <c r="AG39" s="207">
        <f t="shared" si="9"/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f t="shared" si="10"/>
        <v>27261</v>
      </c>
      <c r="AO39" s="207">
        <f t="shared" si="11"/>
        <v>8935</v>
      </c>
      <c r="AP39" s="207">
        <v>8935</v>
      </c>
      <c r="AQ39" s="207">
        <v>0</v>
      </c>
      <c r="AR39" s="207">
        <v>0</v>
      </c>
      <c r="AS39" s="207">
        <v>0</v>
      </c>
      <c r="AT39" s="207">
        <f t="shared" si="12"/>
        <v>0</v>
      </c>
      <c r="AU39" s="207">
        <v>0</v>
      </c>
      <c r="AV39" s="207">
        <v>0</v>
      </c>
      <c r="AW39" s="207">
        <v>0</v>
      </c>
      <c r="AX39" s="207">
        <v>0</v>
      </c>
      <c r="AY39" s="207">
        <f t="shared" si="13"/>
        <v>18326</v>
      </c>
      <c r="AZ39" s="207">
        <v>0</v>
      </c>
      <c r="BA39" s="207">
        <v>0</v>
      </c>
      <c r="BB39" s="207">
        <v>0</v>
      </c>
      <c r="BC39" s="207">
        <v>18326</v>
      </c>
      <c r="BD39" s="207">
        <v>113245</v>
      </c>
      <c r="BE39" s="207">
        <v>0</v>
      </c>
      <c r="BF39" s="207">
        <v>11643</v>
      </c>
      <c r="BG39" s="207">
        <f t="shared" si="14"/>
        <v>38904</v>
      </c>
      <c r="BH39" s="207">
        <f t="shared" si="15"/>
        <v>0</v>
      </c>
      <c r="BI39" s="207">
        <f t="shared" si="16"/>
        <v>0</v>
      </c>
      <c r="BJ39" s="207">
        <f t="shared" si="17"/>
        <v>0</v>
      </c>
      <c r="BK39" s="207">
        <f t="shared" si="18"/>
        <v>0</v>
      </c>
      <c r="BL39" s="207">
        <f t="shared" si="19"/>
        <v>0</v>
      </c>
      <c r="BM39" s="207">
        <f t="shared" si="20"/>
        <v>0</v>
      </c>
      <c r="BN39" s="207">
        <f t="shared" si="21"/>
        <v>0</v>
      </c>
      <c r="BO39" s="207">
        <f t="shared" si="22"/>
        <v>0</v>
      </c>
      <c r="BP39" s="207">
        <f t="shared" si="23"/>
        <v>334439</v>
      </c>
      <c r="BQ39" s="207">
        <f t="shared" si="24"/>
        <v>44674</v>
      </c>
      <c r="BR39" s="207">
        <f t="shared" si="25"/>
        <v>44674</v>
      </c>
      <c r="BS39" s="207">
        <f t="shared" si="26"/>
        <v>0</v>
      </c>
      <c r="BT39" s="207">
        <f t="shared" si="27"/>
        <v>0</v>
      </c>
      <c r="BU39" s="207">
        <f t="shared" si="28"/>
        <v>0</v>
      </c>
      <c r="BV39" s="207">
        <f t="shared" si="29"/>
        <v>0</v>
      </c>
      <c r="BW39" s="207">
        <f t="shared" si="30"/>
        <v>0</v>
      </c>
      <c r="BX39" s="207">
        <f t="shared" si="31"/>
        <v>0</v>
      </c>
      <c r="BY39" s="207">
        <f t="shared" si="32"/>
        <v>0</v>
      </c>
      <c r="BZ39" s="207">
        <f t="shared" si="33"/>
        <v>0</v>
      </c>
      <c r="CA39" s="207">
        <f t="shared" si="34"/>
        <v>289765</v>
      </c>
      <c r="CB39" s="207">
        <f t="shared" si="35"/>
        <v>264600</v>
      </c>
      <c r="CC39" s="207">
        <f t="shared" si="36"/>
        <v>5759</v>
      </c>
      <c r="CD39" s="207">
        <f t="shared" si="37"/>
        <v>0</v>
      </c>
      <c r="CE39" s="207">
        <f t="shared" si="38"/>
        <v>19406</v>
      </c>
      <c r="CF39" s="207">
        <f t="shared" si="39"/>
        <v>445084</v>
      </c>
      <c r="CG39" s="207">
        <f t="shared" si="40"/>
        <v>0</v>
      </c>
      <c r="CH39" s="207">
        <f t="shared" si="41"/>
        <v>12741</v>
      </c>
      <c r="CI39" s="207">
        <f t="shared" si="42"/>
        <v>347180</v>
      </c>
      <c r="CJ39" s="210"/>
    </row>
    <row r="40" spans="1:88" s="137" customFormat="1" ht="13.5" customHeight="1" x14ac:dyDescent="0.15">
      <c r="A40" s="205" t="s">
        <v>25</v>
      </c>
      <c r="B40" s="206" t="s">
        <v>450</v>
      </c>
      <c r="C40" s="205" t="s">
        <v>451</v>
      </c>
      <c r="D40" s="207">
        <f t="shared" si="1"/>
        <v>0</v>
      </c>
      <c r="E40" s="207">
        <f t="shared" si="2"/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f t="shared" si="3"/>
        <v>965211</v>
      </c>
      <c r="M40" s="207">
        <f t="shared" si="4"/>
        <v>15534</v>
      </c>
      <c r="N40" s="207">
        <v>15534</v>
      </c>
      <c r="O40" s="207">
        <v>0</v>
      </c>
      <c r="P40" s="207">
        <v>0</v>
      </c>
      <c r="Q40" s="207">
        <v>0</v>
      </c>
      <c r="R40" s="207">
        <f t="shared" si="5"/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f t="shared" si="6"/>
        <v>949677</v>
      </c>
      <c r="X40" s="207">
        <v>468828</v>
      </c>
      <c r="Y40" s="207">
        <v>296829</v>
      </c>
      <c r="Z40" s="207">
        <v>184020</v>
      </c>
      <c r="AA40" s="207">
        <v>0</v>
      </c>
      <c r="AB40" s="207">
        <v>0</v>
      </c>
      <c r="AC40" s="207">
        <v>0</v>
      </c>
      <c r="AD40" s="207">
        <v>0</v>
      </c>
      <c r="AE40" s="207">
        <f t="shared" si="7"/>
        <v>965211</v>
      </c>
      <c r="AF40" s="207">
        <f t="shared" si="8"/>
        <v>0</v>
      </c>
      <c r="AG40" s="207">
        <f t="shared" si="9"/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f t="shared" si="10"/>
        <v>15958</v>
      </c>
      <c r="AO40" s="207">
        <f t="shared" si="11"/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f t="shared" si="12"/>
        <v>0</v>
      </c>
      <c r="AU40" s="207">
        <v>0</v>
      </c>
      <c r="AV40" s="207">
        <v>0</v>
      </c>
      <c r="AW40" s="207">
        <v>0</v>
      </c>
      <c r="AX40" s="207">
        <v>0</v>
      </c>
      <c r="AY40" s="207">
        <f t="shared" si="13"/>
        <v>15958</v>
      </c>
      <c r="AZ40" s="207">
        <v>15958</v>
      </c>
      <c r="BA40" s="207">
        <v>0</v>
      </c>
      <c r="BB40" s="207">
        <v>0</v>
      </c>
      <c r="BC40" s="207">
        <v>0</v>
      </c>
      <c r="BD40" s="207">
        <v>126373</v>
      </c>
      <c r="BE40" s="207">
        <v>0</v>
      </c>
      <c r="BF40" s="207">
        <v>0</v>
      </c>
      <c r="BG40" s="207">
        <f t="shared" si="14"/>
        <v>15958</v>
      </c>
      <c r="BH40" s="207">
        <f t="shared" si="15"/>
        <v>0</v>
      </c>
      <c r="BI40" s="207">
        <f t="shared" si="16"/>
        <v>0</v>
      </c>
      <c r="BJ40" s="207">
        <f t="shared" si="17"/>
        <v>0</v>
      </c>
      <c r="BK40" s="207">
        <f t="shared" si="18"/>
        <v>0</v>
      </c>
      <c r="BL40" s="207">
        <f t="shared" si="19"/>
        <v>0</v>
      </c>
      <c r="BM40" s="207">
        <f t="shared" si="20"/>
        <v>0</v>
      </c>
      <c r="BN40" s="207">
        <f t="shared" si="21"/>
        <v>0</v>
      </c>
      <c r="BO40" s="207">
        <f t="shared" si="22"/>
        <v>0</v>
      </c>
      <c r="BP40" s="207">
        <f t="shared" si="23"/>
        <v>981169</v>
      </c>
      <c r="BQ40" s="207">
        <f t="shared" si="24"/>
        <v>15534</v>
      </c>
      <c r="BR40" s="207">
        <f t="shared" si="25"/>
        <v>15534</v>
      </c>
      <c r="BS40" s="207">
        <f t="shared" si="26"/>
        <v>0</v>
      </c>
      <c r="BT40" s="207">
        <f t="shared" si="27"/>
        <v>0</v>
      </c>
      <c r="BU40" s="207">
        <f t="shared" si="28"/>
        <v>0</v>
      </c>
      <c r="BV40" s="207">
        <f t="shared" si="29"/>
        <v>0</v>
      </c>
      <c r="BW40" s="207">
        <f t="shared" si="30"/>
        <v>0</v>
      </c>
      <c r="BX40" s="207">
        <f t="shared" si="31"/>
        <v>0</v>
      </c>
      <c r="BY40" s="207">
        <f t="shared" si="32"/>
        <v>0</v>
      </c>
      <c r="BZ40" s="207">
        <f t="shared" si="33"/>
        <v>0</v>
      </c>
      <c r="CA40" s="207">
        <f t="shared" si="34"/>
        <v>965635</v>
      </c>
      <c r="CB40" s="207">
        <f t="shared" si="35"/>
        <v>484786</v>
      </c>
      <c r="CC40" s="207">
        <f t="shared" si="36"/>
        <v>296829</v>
      </c>
      <c r="CD40" s="207">
        <f t="shared" si="37"/>
        <v>184020</v>
      </c>
      <c r="CE40" s="207">
        <f t="shared" si="38"/>
        <v>0</v>
      </c>
      <c r="CF40" s="207">
        <f t="shared" si="39"/>
        <v>126373</v>
      </c>
      <c r="CG40" s="207">
        <f t="shared" si="40"/>
        <v>0</v>
      </c>
      <c r="CH40" s="207">
        <f t="shared" si="41"/>
        <v>0</v>
      </c>
      <c r="CI40" s="207">
        <f t="shared" si="42"/>
        <v>981169</v>
      </c>
      <c r="CJ40" s="210"/>
    </row>
    <row r="41" spans="1:88" s="137" customFormat="1" ht="13.5" customHeight="1" x14ac:dyDescent="0.15">
      <c r="A41" s="205" t="s">
        <v>25</v>
      </c>
      <c r="B41" s="206" t="s">
        <v>455</v>
      </c>
      <c r="C41" s="205" t="s">
        <v>456</v>
      </c>
      <c r="D41" s="207">
        <f t="shared" si="1"/>
        <v>0</v>
      </c>
      <c r="E41" s="207">
        <f t="shared" si="2"/>
        <v>0</v>
      </c>
      <c r="F41" s="207">
        <v>0</v>
      </c>
      <c r="G41" s="207">
        <v>0</v>
      </c>
      <c r="H41" s="207">
        <v>0</v>
      </c>
      <c r="I41" s="207">
        <v>0</v>
      </c>
      <c r="J41" s="207">
        <v>0</v>
      </c>
      <c r="K41" s="207">
        <v>0</v>
      </c>
      <c r="L41" s="207">
        <f t="shared" si="3"/>
        <v>1124367</v>
      </c>
      <c r="M41" s="207">
        <f t="shared" si="4"/>
        <v>132354</v>
      </c>
      <c r="N41" s="207">
        <v>47436</v>
      </c>
      <c r="O41" s="207">
        <v>84918</v>
      </c>
      <c r="P41" s="207">
        <v>0</v>
      </c>
      <c r="Q41" s="207">
        <v>0</v>
      </c>
      <c r="R41" s="207">
        <f t="shared" si="5"/>
        <v>7281</v>
      </c>
      <c r="S41" s="207">
        <v>7281</v>
      </c>
      <c r="T41" s="207">
        <v>0</v>
      </c>
      <c r="U41" s="207">
        <v>0</v>
      </c>
      <c r="V41" s="207">
        <v>0</v>
      </c>
      <c r="W41" s="207">
        <f t="shared" si="6"/>
        <v>984732</v>
      </c>
      <c r="X41" s="207">
        <v>369161</v>
      </c>
      <c r="Y41" s="207">
        <v>599671</v>
      </c>
      <c r="Z41" s="207">
        <v>0</v>
      </c>
      <c r="AA41" s="207">
        <v>15900</v>
      </c>
      <c r="AB41" s="207">
        <v>842681</v>
      </c>
      <c r="AC41" s="207">
        <v>0</v>
      </c>
      <c r="AD41" s="207">
        <v>165</v>
      </c>
      <c r="AE41" s="207">
        <f t="shared" si="7"/>
        <v>1124532</v>
      </c>
      <c r="AF41" s="207">
        <f t="shared" si="8"/>
        <v>0</v>
      </c>
      <c r="AG41" s="207">
        <f t="shared" si="9"/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f t="shared" si="10"/>
        <v>40664</v>
      </c>
      <c r="AO41" s="207">
        <f t="shared" si="11"/>
        <v>21816</v>
      </c>
      <c r="AP41" s="207">
        <v>21816</v>
      </c>
      <c r="AQ41" s="207">
        <v>0</v>
      </c>
      <c r="AR41" s="207">
        <v>0</v>
      </c>
      <c r="AS41" s="207">
        <v>0</v>
      </c>
      <c r="AT41" s="207">
        <f t="shared" si="12"/>
        <v>0</v>
      </c>
      <c r="AU41" s="207">
        <v>0</v>
      </c>
      <c r="AV41" s="207">
        <v>0</v>
      </c>
      <c r="AW41" s="207">
        <v>0</v>
      </c>
      <c r="AX41" s="207">
        <v>0</v>
      </c>
      <c r="AY41" s="207">
        <f t="shared" si="13"/>
        <v>18848</v>
      </c>
      <c r="AZ41" s="207">
        <v>18630</v>
      </c>
      <c r="BA41" s="207">
        <v>0</v>
      </c>
      <c r="BB41" s="207">
        <v>0</v>
      </c>
      <c r="BC41" s="207">
        <v>218</v>
      </c>
      <c r="BD41" s="207">
        <v>370508</v>
      </c>
      <c r="BE41" s="207">
        <v>0</v>
      </c>
      <c r="BF41" s="207">
        <v>131</v>
      </c>
      <c r="BG41" s="207">
        <f t="shared" si="14"/>
        <v>40795</v>
      </c>
      <c r="BH41" s="207">
        <f t="shared" si="15"/>
        <v>0</v>
      </c>
      <c r="BI41" s="207">
        <f t="shared" si="16"/>
        <v>0</v>
      </c>
      <c r="BJ41" s="207">
        <f t="shared" si="17"/>
        <v>0</v>
      </c>
      <c r="BK41" s="207">
        <f t="shared" si="18"/>
        <v>0</v>
      </c>
      <c r="BL41" s="207">
        <f t="shared" si="19"/>
        <v>0</v>
      </c>
      <c r="BM41" s="207">
        <f t="shared" si="20"/>
        <v>0</v>
      </c>
      <c r="BN41" s="207">
        <f t="shared" si="21"/>
        <v>0</v>
      </c>
      <c r="BO41" s="207">
        <f t="shared" si="22"/>
        <v>0</v>
      </c>
      <c r="BP41" s="207">
        <f t="shared" si="23"/>
        <v>1165031</v>
      </c>
      <c r="BQ41" s="207">
        <f t="shared" si="24"/>
        <v>154170</v>
      </c>
      <c r="BR41" s="207">
        <f t="shared" si="25"/>
        <v>69252</v>
      </c>
      <c r="BS41" s="207">
        <f t="shared" si="26"/>
        <v>84918</v>
      </c>
      <c r="BT41" s="207">
        <f t="shared" si="27"/>
        <v>0</v>
      </c>
      <c r="BU41" s="207">
        <f t="shared" si="28"/>
        <v>0</v>
      </c>
      <c r="BV41" s="207">
        <f t="shared" si="29"/>
        <v>7281</v>
      </c>
      <c r="BW41" s="207">
        <f t="shared" si="30"/>
        <v>7281</v>
      </c>
      <c r="BX41" s="207">
        <f t="shared" si="31"/>
        <v>0</v>
      </c>
      <c r="BY41" s="207">
        <f t="shared" si="32"/>
        <v>0</v>
      </c>
      <c r="BZ41" s="207">
        <f t="shared" si="33"/>
        <v>0</v>
      </c>
      <c r="CA41" s="207">
        <f t="shared" si="34"/>
        <v>1003580</v>
      </c>
      <c r="CB41" s="207">
        <f t="shared" si="35"/>
        <v>387791</v>
      </c>
      <c r="CC41" s="207">
        <f t="shared" si="36"/>
        <v>599671</v>
      </c>
      <c r="CD41" s="207">
        <f t="shared" si="37"/>
        <v>0</v>
      </c>
      <c r="CE41" s="207">
        <f t="shared" si="38"/>
        <v>16118</v>
      </c>
      <c r="CF41" s="207">
        <f t="shared" si="39"/>
        <v>1213189</v>
      </c>
      <c r="CG41" s="207">
        <f t="shared" si="40"/>
        <v>0</v>
      </c>
      <c r="CH41" s="207">
        <f t="shared" si="41"/>
        <v>296</v>
      </c>
      <c r="CI41" s="207">
        <f t="shared" si="42"/>
        <v>1165327</v>
      </c>
      <c r="CJ41" s="210"/>
    </row>
    <row r="42" spans="1:88" s="137" customFormat="1" ht="13.5" customHeight="1" x14ac:dyDescent="0.15">
      <c r="A42" s="205" t="s">
        <v>25</v>
      </c>
      <c r="B42" s="206" t="s">
        <v>460</v>
      </c>
      <c r="C42" s="205" t="s">
        <v>461</v>
      </c>
      <c r="D42" s="207">
        <f t="shared" si="1"/>
        <v>0</v>
      </c>
      <c r="E42" s="207">
        <f t="shared" si="2"/>
        <v>0</v>
      </c>
      <c r="F42" s="207">
        <v>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207">
        <f t="shared" si="3"/>
        <v>185732</v>
      </c>
      <c r="M42" s="207">
        <f t="shared" si="4"/>
        <v>27500</v>
      </c>
      <c r="N42" s="207">
        <v>27500</v>
      </c>
      <c r="O42" s="207">
        <v>0</v>
      </c>
      <c r="P42" s="207">
        <v>0</v>
      </c>
      <c r="Q42" s="207">
        <v>0</v>
      </c>
      <c r="R42" s="207">
        <f t="shared" si="5"/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f t="shared" si="6"/>
        <v>158232</v>
      </c>
      <c r="X42" s="207">
        <v>150731</v>
      </c>
      <c r="Y42" s="207">
        <v>660</v>
      </c>
      <c r="Z42" s="207">
        <v>5783</v>
      </c>
      <c r="AA42" s="207">
        <v>1058</v>
      </c>
      <c r="AB42" s="207">
        <v>232558</v>
      </c>
      <c r="AC42" s="207">
        <v>0</v>
      </c>
      <c r="AD42" s="207">
        <v>30172</v>
      </c>
      <c r="AE42" s="207">
        <f t="shared" si="7"/>
        <v>215904</v>
      </c>
      <c r="AF42" s="207">
        <f t="shared" si="8"/>
        <v>0</v>
      </c>
      <c r="AG42" s="207">
        <f t="shared" si="9"/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f t="shared" si="10"/>
        <v>13002</v>
      </c>
      <c r="AO42" s="207">
        <f t="shared" si="11"/>
        <v>7000</v>
      </c>
      <c r="AP42" s="207">
        <v>7000</v>
      </c>
      <c r="AQ42" s="207">
        <v>0</v>
      </c>
      <c r="AR42" s="207">
        <v>0</v>
      </c>
      <c r="AS42" s="207">
        <v>0</v>
      </c>
      <c r="AT42" s="207">
        <f t="shared" si="12"/>
        <v>0</v>
      </c>
      <c r="AU42" s="207">
        <v>0</v>
      </c>
      <c r="AV42" s="207">
        <v>0</v>
      </c>
      <c r="AW42" s="207">
        <v>0</v>
      </c>
      <c r="AX42" s="207">
        <v>0</v>
      </c>
      <c r="AY42" s="207">
        <f t="shared" si="13"/>
        <v>6002</v>
      </c>
      <c r="AZ42" s="207">
        <v>1957</v>
      </c>
      <c r="BA42" s="207">
        <v>0</v>
      </c>
      <c r="BB42" s="207">
        <v>0</v>
      </c>
      <c r="BC42" s="207">
        <v>4045</v>
      </c>
      <c r="BD42" s="207">
        <v>95490</v>
      </c>
      <c r="BE42" s="207">
        <v>0</v>
      </c>
      <c r="BF42" s="207">
        <v>0</v>
      </c>
      <c r="BG42" s="207">
        <f t="shared" si="14"/>
        <v>13002</v>
      </c>
      <c r="BH42" s="207">
        <f t="shared" si="15"/>
        <v>0</v>
      </c>
      <c r="BI42" s="207">
        <f t="shared" si="16"/>
        <v>0</v>
      </c>
      <c r="BJ42" s="207">
        <f t="shared" si="17"/>
        <v>0</v>
      </c>
      <c r="BK42" s="207">
        <f t="shared" si="18"/>
        <v>0</v>
      </c>
      <c r="BL42" s="207">
        <f t="shared" si="19"/>
        <v>0</v>
      </c>
      <c r="BM42" s="207">
        <f t="shared" si="20"/>
        <v>0</v>
      </c>
      <c r="BN42" s="207">
        <f t="shared" si="21"/>
        <v>0</v>
      </c>
      <c r="BO42" s="207">
        <f t="shared" si="22"/>
        <v>0</v>
      </c>
      <c r="BP42" s="207">
        <f t="shared" si="23"/>
        <v>198734</v>
      </c>
      <c r="BQ42" s="207">
        <f t="shared" si="24"/>
        <v>34500</v>
      </c>
      <c r="BR42" s="207">
        <f t="shared" si="25"/>
        <v>34500</v>
      </c>
      <c r="BS42" s="207">
        <f t="shared" si="26"/>
        <v>0</v>
      </c>
      <c r="BT42" s="207">
        <f t="shared" si="27"/>
        <v>0</v>
      </c>
      <c r="BU42" s="207">
        <f t="shared" si="28"/>
        <v>0</v>
      </c>
      <c r="BV42" s="207">
        <f t="shared" si="29"/>
        <v>0</v>
      </c>
      <c r="BW42" s="207">
        <f t="shared" si="30"/>
        <v>0</v>
      </c>
      <c r="BX42" s="207">
        <f t="shared" si="31"/>
        <v>0</v>
      </c>
      <c r="BY42" s="207">
        <f t="shared" si="32"/>
        <v>0</v>
      </c>
      <c r="BZ42" s="207">
        <f t="shared" si="33"/>
        <v>0</v>
      </c>
      <c r="CA42" s="207">
        <f t="shared" si="34"/>
        <v>164234</v>
      </c>
      <c r="CB42" s="207">
        <f t="shared" si="35"/>
        <v>152688</v>
      </c>
      <c r="CC42" s="207">
        <f t="shared" si="36"/>
        <v>660</v>
      </c>
      <c r="CD42" s="207">
        <f t="shared" si="37"/>
        <v>5783</v>
      </c>
      <c r="CE42" s="207">
        <f t="shared" si="38"/>
        <v>5103</v>
      </c>
      <c r="CF42" s="207">
        <f t="shared" si="39"/>
        <v>328048</v>
      </c>
      <c r="CG42" s="207">
        <f t="shared" si="40"/>
        <v>0</v>
      </c>
      <c r="CH42" s="207">
        <f t="shared" si="41"/>
        <v>30172</v>
      </c>
      <c r="CI42" s="207">
        <f t="shared" si="42"/>
        <v>228906</v>
      </c>
      <c r="CJ42" s="210"/>
    </row>
    <row r="43" spans="1:88" s="137" customFormat="1" ht="13.5" customHeight="1" x14ac:dyDescent="0.15">
      <c r="A43" s="205" t="s">
        <v>25</v>
      </c>
      <c r="B43" s="206" t="s">
        <v>463</v>
      </c>
      <c r="C43" s="205" t="s">
        <v>464</v>
      </c>
      <c r="D43" s="207">
        <f t="shared" si="1"/>
        <v>0</v>
      </c>
      <c r="E43" s="207">
        <f t="shared" si="2"/>
        <v>0</v>
      </c>
      <c r="F43" s="207">
        <v>0</v>
      </c>
      <c r="G43" s="207">
        <v>0</v>
      </c>
      <c r="H43" s="207">
        <v>0</v>
      </c>
      <c r="I43" s="207">
        <v>0</v>
      </c>
      <c r="J43" s="207">
        <v>0</v>
      </c>
      <c r="K43" s="207">
        <v>0</v>
      </c>
      <c r="L43" s="207">
        <f t="shared" si="3"/>
        <v>582619</v>
      </c>
      <c r="M43" s="207">
        <f t="shared" si="4"/>
        <v>60323</v>
      </c>
      <c r="N43" s="207">
        <v>37702</v>
      </c>
      <c r="O43" s="207">
        <v>22621</v>
      </c>
      <c r="P43" s="207">
        <v>0</v>
      </c>
      <c r="Q43" s="207">
        <v>0</v>
      </c>
      <c r="R43" s="207">
        <f t="shared" si="5"/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f t="shared" si="6"/>
        <v>522296</v>
      </c>
      <c r="X43" s="207">
        <v>486094</v>
      </c>
      <c r="Y43" s="207">
        <v>1662</v>
      </c>
      <c r="Z43" s="207">
        <v>0</v>
      </c>
      <c r="AA43" s="207">
        <v>34540</v>
      </c>
      <c r="AB43" s="207">
        <v>335682</v>
      </c>
      <c r="AC43" s="207">
        <v>0</v>
      </c>
      <c r="AD43" s="207">
        <v>108509</v>
      </c>
      <c r="AE43" s="207">
        <f t="shared" si="7"/>
        <v>691128</v>
      </c>
      <c r="AF43" s="207">
        <f t="shared" si="8"/>
        <v>0</v>
      </c>
      <c r="AG43" s="207">
        <f t="shared" si="9"/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f t="shared" si="10"/>
        <v>34422</v>
      </c>
      <c r="AO43" s="207">
        <f t="shared" si="11"/>
        <v>7541</v>
      </c>
      <c r="AP43" s="207">
        <v>7541</v>
      </c>
      <c r="AQ43" s="207">
        <v>0</v>
      </c>
      <c r="AR43" s="207">
        <v>0</v>
      </c>
      <c r="AS43" s="207">
        <v>0</v>
      </c>
      <c r="AT43" s="207">
        <f t="shared" si="12"/>
        <v>0</v>
      </c>
      <c r="AU43" s="207">
        <v>0</v>
      </c>
      <c r="AV43" s="207">
        <v>0</v>
      </c>
      <c r="AW43" s="207">
        <v>0</v>
      </c>
      <c r="AX43" s="207">
        <v>0</v>
      </c>
      <c r="AY43" s="207">
        <f t="shared" si="13"/>
        <v>26881</v>
      </c>
      <c r="AZ43" s="207">
        <v>4419</v>
      </c>
      <c r="BA43" s="207">
        <v>0</v>
      </c>
      <c r="BB43" s="207">
        <v>0</v>
      </c>
      <c r="BC43" s="207">
        <v>22462</v>
      </c>
      <c r="BD43" s="207">
        <v>0</v>
      </c>
      <c r="BE43" s="207">
        <v>0</v>
      </c>
      <c r="BF43" s="207">
        <v>491</v>
      </c>
      <c r="BG43" s="207">
        <f t="shared" si="14"/>
        <v>34913</v>
      </c>
      <c r="BH43" s="207">
        <f t="shared" si="15"/>
        <v>0</v>
      </c>
      <c r="BI43" s="207">
        <f t="shared" si="16"/>
        <v>0</v>
      </c>
      <c r="BJ43" s="207">
        <f t="shared" si="17"/>
        <v>0</v>
      </c>
      <c r="BK43" s="207">
        <f t="shared" si="18"/>
        <v>0</v>
      </c>
      <c r="BL43" s="207">
        <f t="shared" si="19"/>
        <v>0</v>
      </c>
      <c r="BM43" s="207">
        <f t="shared" si="20"/>
        <v>0</v>
      </c>
      <c r="BN43" s="207">
        <f t="shared" si="21"/>
        <v>0</v>
      </c>
      <c r="BO43" s="207">
        <f t="shared" si="22"/>
        <v>0</v>
      </c>
      <c r="BP43" s="207">
        <f t="shared" si="23"/>
        <v>617041</v>
      </c>
      <c r="BQ43" s="207">
        <f t="shared" si="24"/>
        <v>67864</v>
      </c>
      <c r="BR43" s="207">
        <f t="shared" si="25"/>
        <v>45243</v>
      </c>
      <c r="BS43" s="207">
        <f t="shared" si="26"/>
        <v>22621</v>
      </c>
      <c r="BT43" s="207">
        <f t="shared" si="27"/>
        <v>0</v>
      </c>
      <c r="BU43" s="207">
        <f t="shared" si="28"/>
        <v>0</v>
      </c>
      <c r="BV43" s="207">
        <f t="shared" si="29"/>
        <v>0</v>
      </c>
      <c r="BW43" s="207">
        <f t="shared" si="30"/>
        <v>0</v>
      </c>
      <c r="BX43" s="207">
        <f t="shared" si="31"/>
        <v>0</v>
      </c>
      <c r="BY43" s="207">
        <f t="shared" si="32"/>
        <v>0</v>
      </c>
      <c r="BZ43" s="207">
        <f t="shared" si="33"/>
        <v>0</v>
      </c>
      <c r="CA43" s="207">
        <f t="shared" si="34"/>
        <v>549177</v>
      </c>
      <c r="CB43" s="207">
        <f t="shared" si="35"/>
        <v>490513</v>
      </c>
      <c r="CC43" s="207">
        <f t="shared" si="36"/>
        <v>1662</v>
      </c>
      <c r="CD43" s="207">
        <f t="shared" si="37"/>
        <v>0</v>
      </c>
      <c r="CE43" s="207">
        <f t="shared" si="38"/>
        <v>57002</v>
      </c>
      <c r="CF43" s="207">
        <f t="shared" si="39"/>
        <v>335682</v>
      </c>
      <c r="CG43" s="207">
        <f t="shared" si="40"/>
        <v>0</v>
      </c>
      <c r="CH43" s="207">
        <f t="shared" si="41"/>
        <v>109000</v>
      </c>
      <c r="CI43" s="207">
        <f t="shared" si="42"/>
        <v>726041</v>
      </c>
      <c r="CJ43" s="210"/>
    </row>
    <row r="44" spans="1:88" s="137" customFormat="1" ht="13.5" customHeight="1" x14ac:dyDescent="0.15">
      <c r="A44" s="205" t="s">
        <v>25</v>
      </c>
      <c r="B44" s="206" t="s">
        <v>466</v>
      </c>
      <c r="C44" s="205" t="s">
        <v>467</v>
      </c>
      <c r="D44" s="207">
        <f t="shared" si="1"/>
        <v>0</v>
      </c>
      <c r="E44" s="207">
        <f t="shared" si="2"/>
        <v>0</v>
      </c>
      <c r="F44" s="207">
        <v>0</v>
      </c>
      <c r="G44" s="207">
        <v>0</v>
      </c>
      <c r="H44" s="207">
        <v>0</v>
      </c>
      <c r="I44" s="207">
        <v>0</v>
      </c>
      <c r="J44" s="207">
        <v>0</v>
      </c>
      <c r="K44" s="207">
        <v>0</v>
      </c>
      <c r="L44" s="207">
        <f t="shared" si="3"/>
        <v>807252</v>
      </c>
      <c r="M44" s="207">
        <f t="shared" si="4"/>
        <v>40016</v>
      </c>
      <c r="N44" s="207">
        <v>40016</v>
      </c>
      <c r="O44" s="207">
        <v>0</v>
      </c>
      <c r="P44" s="207">
        <v>0</v>
      </c>
      <c r="Q44" s="207">
        <v>0</v>
      </c>
      <c r="R44" s="207">
        <f t="shared" si="5"/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f t="shared" si="6"/>
        <v>767236</v>
      </c>
      <c r="X44" s="207">
        <v>496722</v>
      </c>
      <c r="Y44" s="207">
        <v>263708</v>
      </c>
      <c r="Z44" s="207">
        <v>4097</v>
      </c>
      <c r="AA44" s="207">
        <v>2709</v>
      </c>
      <c r="AB44" s="207">
        <v>202408</v>
      </c>
      <c r="AC44" s="207">
        <v>0</v>
      </c>
      <c r="AD44" s="207">
        <v>0</v>
      </c>
      <c r="AE44" s="207">
        <f t="shared" si="7"/>
        <v>807252</v>
      </c>
      <c r="AF44" s="207">
        <f t="shared" si="8"/>
        <v>0</v>
      </c>
      <c r="AG44" s="207">
        <f t="shared" si="9"/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f t="shared" si="10"/>
        <v>26678</v>
      </c>
      <c r="AO44" s="207">
        <f t="shared" si="11"/>
        <v>26678</v>
      </c>
      <c r="AP44" s="207">
        <v>26678</v>
      </c>
      <c r="AQ44" s="207">
        <v>0</v>
      </c>
      <c r="AR44" s="207">
        <v>0</v>
      </c>
      <c r="AS44" s="207">
        <v>0</v>
      </c>
      <c r="AT44" s="207">
        <f t="shared" si="12"/>
        <v>0</v>
      </c>
      <c r="AU44" s="207">
        <v>0</v>
      </c>
      <c r="AV44" s="207">
        <v>0</v>
      </c>
      <c r="AW44" s="207">
        <v>0</v>
      </c>
      <c r="AX44" s="207">
        <v>0</v>
      </c>
      <c r="AY44" s="207">
        <f t="shared" si="13"/>
        <v>0</v>
      </c>
      <c r="AZ44" s="207">
        <v>0</v>
      </c>
      <c r="BA44" s="207">
        <v>0</v>
      </c>
      <c r="BB44" s="207">
        <v>0</v>
      </c>
      <c r="BC44" s="207">
        <v>0</v>
      </c>
      <c r="BD44" s="207">
        <v>154893</v>
      </c>
      <c r="BE44" s="207">
        <v>0</v>
      </c>
      <c r="BF44" s="207">
        <v>0</v>
      </c>
      <c r="BG44" s="207">
        <f t="shared" si="14"/>
        <v>26678</v>
      </c>
      <c r="BH44" s="207">
        <f t="shared" si="15"/>
        <v>0</v>
      </c>
      <c r="BI44" s="207">
        <f t="shared" si="16"/>
        <v>0</v>
      </c>
      <c r="BJ44" s="207">
        <f t="shared" si="17"/>
        <v>0</v>
      </c>
      <c r="BK44" s="207">
        <f t="shared" si="18"/>
        <v>0</v>
      </c>
      <c r="BL44" s="207">
        <f t="shared" si="19"/>
        <v>0</v>
      </c>
      <c r="BM44" s="207">
        <f t="shared" si="20"/>
        <v>0</v>
      </c>
      <c r="BN44" s="207">
        <f t="shared" si="21"/>
        <v>0</v>
      </c>
      <c r="BO44" s="207">
        <f t="shared" si="22"/>
        <v>0</v>
      </c>
      <c r="BP44" s="207">
        <f t="shared" si="23"/>
        <v>833930</v>
      </c>
      <c r="BQ44" s="207">
        <f t="shared" si="24"/>
        <v>66694</v>
      </c>
      <c r="BR44" s="207">
        <f t="shared" si="25"/>
        <v>66694</v>
      </c>
      <c r="BS44" s="207">
        <f t="shared" si="26"/>
        <v>0</v>
      </c>
      <c r="BT44" s="207">
        <f t="shared" si="27"/>
        <v>0</v>
      </c>
      <c r="BU44" s="207">
        <f t="shared" si="28"/>
        <v>0</v>
      </c>
      <c r="BV44" s="207">
        <f t="shared" si="29"/>
        <v>0</v>
      </c>
      <c r="BW44" s="207">
        <f t="shared" si="30"/>
        <v>0</v>
      </c>
      <c r="BX44" s="207">
        <f t="shared" si="31"/>
        <v>0</v>
      </c>
      <c r="BY44" s="207">
        <f t="shared" si="32"/>
        <v>0</v>
      </c>
      <c r="BZ44" s="207">
        <f t="shared" si="33"/>
        <v>0</v>
      </c>
      <c r="CA44" s="207">
        <f t="shared" si="34"/>
        <v>767236</v>
      </c>
      <c r="CB44" s="207">
        <f t="shared" si="35"/>
        <v>496722</v>
      </c>
      <c r="CC44" s="207">
        <f t="shared" si="36"/>
        <v>263708</v>
      </c>
      <c r="CD44" s="207">
        <f t="shared" si="37"/>
        <v>4097</v>
      </c>
      <c r="CE44" s="207">
        <f t="shared" si="38"/>
        <v>2709</v>
      </c>
      <c r="CF44" s="207">
        <f t="shared" si="39"/>
        <v>357301</v>
      </c>
      <c r="CG44" s="207">
        <f t="shared" si="40"/>
        <v>0</v>
      </c>
      <c r="CH44" s="207">
        <f t="shared" si="41"/>
        <v>0</v>
      </c>
      <c r="CI44" s="207">
        <f t="shared" si="42"/>
        <v>833930</v>
      </c>
      <c r="CJ44" s="210"/>
    </row>
    <row r="45" spans="1:88" s="137" customFormat="1" ht="13.5" customHeight="1" x14ac:dyDescent="0.15">
      <c r="A45" s="205" t="s">
        <v>25</v>
      </c>
      <c r="B45" s="206" t="s">
        <v>469</v>
      </c>
      <c r="C45" s="205" t="s">
        <v>470</v>
      </c>
      <c r="D45" s="207">
        <f t="shared" si="1"/>
        <v>0</v>
      </c>
      <c r="E45" s="207">
        <f t="shared" si="2"/>
        <v>0</v>
      </c>
      <c r="F45" s="207">
        <v>0</v>
      </c>
      <c r="G45" s="207">
        <v>0</v>
      </c>
      <c r="H45" s="207">
        <v>0</v>
      </c>
      <c r="I45" s="207">
        <v>0</v>
      </c>
      <c r="J45" s="207">
        <v>0</v>
      </c>
      <c r="K45" s="207">
        <v>0</v>
      </c>
      <c r="L45" s="207">
        <f t="shared" si="3"/>
        <v>236209</v>
      </c>
      <c r="M45" s="207">
        <f t="shared" si="4"/>
        <v>110067</v>
      </c>
      <c r="N45" s="207">
        <v>33829</v>
      </c>
      <c r="O45" s="207">
        <v>76238</v>
      </c>
      <c r="P45" s="207">
        <v>0</v>
      </c>
      <c r="Q45" s="207">
        <v>0</v>
      </c>
      <c r="R45" s="207">
        <f t="shared" si="5"/>
        <v>38271</v>
      </c>
      <c r="S45" s="207">
        <v>37676</v>
      </c>
      <c r="T45" s="207">
        <v>595</v>
      </c>
      <c r="U45" s="207">
        <v>0</v>
      </c>
      <c r="V45" s="207">
        <v>0</v>
      </c>
      <c r="W45" s="207">
        <f t="shared" si="6"/>
        <v>87657</v>
      </c>
      <c r="X45" s="207">
        <v>69827</v>
      </c>
      <c r="Y45" s="207">
        <v>17830</v>
      </c>
      <c r="Z45" s="207">
        <v>0</v>
      </c>
      <c r="AA45" s="207">
        <v>0</v>
      </c>
      <c r="AB45" s="207">
        <v>105006</v>
      </c>
      <c r="AC45" s="207">
        <v>214</v>
      </c>
      <c r="AD45" s="207">
        <v>12564</v>
      </c>
      <c r="AE45" s="207">
        <f t="shared" si="7"/>
        <v>248773</v>
      </c>
      <c r="AF45" s="207">
        <f t="shared" si="8"/>
        <v>0</v>
      </c>
      <c r="AG45" s="207">
        <f t="shared" si="9"/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f t="shared" si="10"/>
        <v>14992</v>
      </c>
      <c r="AO45" s="207">
        <f t="shared" si="11"/>
        <v>7073</v>
      </c>
      <c r="AP45" s="207">
        <v>7073</v>
      </c>
      <c r="AQ45" s="207">
        <v>0</v>
      </c>
      <c r="AR45" s="207">
        <v>0</v>
      </c>
      <c r="AS45" s="207">
        <v>0</v>
      </c>
      <c r="AT45" s="207">
        <f t="shared" si="12"/>
        <v>288</v>
      </c>
      <c r="AU45" s="207">
        <v>288</v>
      </c>
      <c r="AV45" s="207">
        <v>0</v>
      </c>
      <c r="AW45" s="207">
        <v>0</v>
      </c>
      <c r="AX45" s="207">
        <v>0</v>
      </c>
      <c r="AY45" s="207">
        <f t="shared" si="13"/>
        <v>7631</v>
      </c>
      <c r="AZ45" s="207">
        <v>7631</v>
      </c>
      <c r="BA45" s="207">
        <v>0</v>
      </c>
      <c r="BB45" s="207">
        <v>0</v>
      </c>
      <c r="BC45" s="207">
        <v>0</v>
      </c>
      <c r="BD45" s="207">
        <v>54266</v>
      </c>
      <c r="BE45" s="207">
        <v>0</v>
      </c>
      <c r="BF45" s="207">
        <v>0</v>
      </c>
      <c r="BG45" s="207">
        <f t="shared" si="14"/>
        <v>14992</v>
      </c>
      <c r="BH45" s="207">
        <f t="shared" si="15"/>
        <v>0</v>
      </c>
      <c r="BI45" s="207">
        <f t="shared" si="16"/>
        <v>0</v>
      </c>
      <c r="BJ45" s="207">
        <f t="shared" si="17"/>
        <v>0</v>
      </c>
      <c r="BK45" s="207">
        <f t="shared" si="18"/>
        <v>0</v>
      </c>
      <c r="BL45" s="207">
        <f t="shared" si="19"/>
        <v>0</v>
      </c>
      <c r="BM45" s="207">
        <f t="shared" si="20"/>
        <v>0</v>
      </c>
      <c r="BN45" s="207">
        <f t="shared" si="21"/>
        <v>0</v>
      </c>
      <c r="BO45" s="207">
        <f t="shared" si="22"/>
        <v>0</v>
      </c>
      <c r="BP45" s="207">
        <f t="shared" si="23"/>
        <v>251201</v>
      </c>
      <c r="BQ45" s="207">
        <f t="shared" si="24"/>
        <v>117140</v>
      </c>
      <c r="BR45" s="207">
        <f t="shared" si="25"/>
        <v>40902</v>
      </c>
      <c r="BS45" s="207">
        <f t="shared" si="26"/>
        <v>76238</v>
      </c>
      <c r="BT45" s="207">
        <f t="shared" si="27"/>
        <v>0</v>
      </c>
      <c r="BU45" s="207">
        <f t="shared" si="28"/>
        <v>0</v>
      </c>
      <c r="BV45" s="207">
        <f t="shared" si="29"/>
        <v>38559</v>
      </c>
      <c r="BW45" s="207">
        <f t="shared" si="30"/>
        <v>37964</v>
      </c>
      <c r="BX45" s="207">
        <f t="shared" si="31"/>
        <v>595</v>
      </c>
      <c r="BY45" s="207">
        <f t="shared" si="32"/>
        <v>0</v>
      </c>
      <c r="BZ45" s="207">
        <f t="shared" si="33"/>
        <v>0</v>
      </c>
      <c r="CA45" s="207">
        <f t="shared" si="34"/>
        <v>95288</v>
      </c>
      <c r="CB45" s="207">
        <f t="shared" si="35"/>
        <v>77458</v>
      </c>
      <c r="CC45" s="207">
        <f t="shared" si="36"/>
        <v>17830</v>
      </c>
      <c r="CD45" s="207">
        <f t="shared" si="37"/>
        <v>0</v>
      </c>
      <c r="CE45" s="207">
        <f t="shared" si="38"/>
        <v>0</v>
      </c>
      <c r="CF45" s="207">
        <f t="shared" si="39"/>
        <v>159272</v>
      </c>
      <c r="CG45" s="207">
        <f t="shared" si="40"/>
        <v>214</v>
      </c>
      <c r="CH45" s="207">
        <f t="shared" si="41"/>
        <v>12564</v>
      </c>
      <c r="CI45" s="207">
        <f t="shared" si="42"/>
        <v>263765</v>
      </c>
      <c r="CJ45" s="210"/>
    </row>
    <row r="46" spans="1:88" s="137" customFormat="1" ht="13.5" customHeight="1" x14ac:dyDescent="0.15">
      <c r="A46" s="205" t="s">
        <v>25</v>
      </c>
      <c r="B46" s="206" t="s">
        <v>472</v>
      </c>
      <c r="C46" s="205" t="s">
        <v>473</v>
      </c>
      <c r="D46" s="207">
        <f t="shared" si="1"/>
        <v>0</v>
      </c>
      <c r="E46" s="207">
        <f t="shared" si="2"/>
        <v>0</v>
      </c>
      <c r="F46" s="207">
        <v>0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f t="shared" si="3"/>
        <v>155960</v>
      </c>
      <c r="M46" s="207">
        <f t="shared" si="4"/>
        <v>24090</v>
      </c>
      <c r="N46" s="207">
        <v>24090</v>
      </c>
      <c r="O46" s="207">
        <v>0</v>
      </c>
      <c r="P46" s="207">
        <v>0</v>
      </c>
      <c r="Q46" s="207">
        <v>0</v>
      </c>
      <c r="R46" s="207">
        <f t="shared" si="5"/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f t="shared" si="6"/>
        <v>131870</v>
      </c>
      <c r="X46" s="207">
        <v>123158</v>
      </c>
      <c r="Y46" s="207">
        <v>1839</v>
      </c>
      <c r="Z46" s="207">
        <v>0</v>
      </c>
      <c r="AA46" s="207">
        <v>6873</v>
      </c>
      <c r="AB46" s="207">
        <v>235078</v>
      </c>
      <c r="AC46" s="207">
        <v>0</v>
      </c>
      <c r="AD46" s="207">
        <v>36741</v>
      </c>
      <c r="AE46" s="207">
        <f t="shared" si="7"/>
        <v>192701</v>
      </c>
      <c r="AF46" s="207">
        <f t="shared" si="8"/>
        <v>0</v>
      </c>
      <c r="AG46" s="207">
        <f t="shared" si="9"/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f t="shared" si="10"/>
        <v>3498</v>
      </c>
      <c r="AO46" s="207">
        <f t="shared" si="11"/>
        <v>1235</v>
      </c>
      <c r="AP46" s="207">
        <v>1235</v>
      </c>
      <c r="AQ46" s="207">
        <v>0</v>
      </c>
      <c r="AR46" s="207">
        <v>0</v>
      </c>
      <c r="AS46" s="207">
        <v>0</v>
      </c>
      <c r="AT46" s="207">
        <f t="shared" si="12"/>
        <v>0</v>
      </c>
      <c r="AU46" s="207">
        <v>0</v>
      </c>
      <c r="AV46" s="207">
        <v>0</v>
      </c>
      <c r="AW46" s="207">
        <v>0</v>
      </c>
      <c r="AX46" s="207">
        <v>0</v>
      </c>
      <c r="AY46" s="207">
        <f t="shared" si="13"/>
        <v>2263</v>
      </c>
      <c r="AZ46" s="207">
        <v>2248</v>
      </c>
      <c r="BA46" s="207">
        <v>0</v>
      </c>
      <c r="BB46" s="207">
        <v>0</v>
      </c>
      <c r="BC46" s="207">
        <v>15</v>
      </c>
      <c r="BD46" s="207">
        <v>65552</v>
      </c>
      <c r="BE46" s="207">
        <v>0</v>
      </c>
      <c r="BF46" s="207">
        <v>62</v>
      </c>
      <c r="BG46" s="207">
        <f t="shared" si="14"/>
        <v>3560</v>
      </c>
      <c r="BH46" s="207">
        <f t="shared" si="15"/>
        <v>0</v>
      </c>
      <c r="BI46" s="207">
        <f t="shared" si="16"/>
        <v>0</v>
      </c>
      <c r="BJ46" s="207">
        <f t="shared" si="17"/>
        <v>0</v>
      </c>
      <c r="BK46" s="207">
        <f t="shared" si="18"/>
        <v>0</v>
      </c>
      <c r="BL46" s="207">
        <f t="shared" si="19"/>
        <v>0</v>
      </c>
      <c r="BM46" s="207">
        <f t="shared" si="20"/>
        <v>0</v>
      </c>
      <c r="BN46" s="207">
        <f t="shared" si="21"/>
        <v>0</v>
      </c>
      <c r="BO46" s="207">
        <f t="shared" si="22"/>
        <v>0</v>
      </c>
      <c r="BP46" s="207">
        <f t="shared" si="23"/>
        <v>159458</v>
      </c>
      <c r="BQ46" s="207">
        <f t="shared" si="24"/>
        <v>25325</v>
      </c>
      <c r="BR46" s="207">
        <f t="shared" si="25"/>
        <v>25325</v>
      </c>
      <c r="BS46" s="207">
        <f t="shared" si="26"/>
        <v>0</v>
      </c>
      <c r="BT46" s="207">
        <f t="shared" si="27"/>
        <v>0</v>
      </c>
      <c r="BU46" s="207">
        <f t="shared" si="28"/>
        <v>0</v>
      </c>
      <c r="BV46" s="207">
        <f t="shared" si="29"/>
        <v>0</v>
      </c>
      <c r="BW46" s="207">
        <f t="shared" si="30"/>
        <v>0</v>
      </c>
      <c r="BX46" s="207">
        <f t="shared" si="31"/>
        <v>0</v>
      </c>
      <c r="BY46" s="207">
        <f t="shared" si="32"/>
        <v>0</v>
      </c>
      <c r="BZ46" s="207">
        <f t="shared" si="33"/>
        <v>0</v>
      </c>
      <c r="CA46" s="207">
        <f t="shared" si="34"/>
        <v>134133</v>
      </c>
      <c r="CB46" s="207">
        <f t="shared" si="35"/>
        <v>125406</v>
      </c>
      <c r="CC46" s="207">
        <f t="shared" si="36"/>
        <v>1839</v>
      </c>
      <c r="CD46" s="207">
        <f t="shared" si="37"/>
        <v>0</v>
      </c>
      <c r="CE46" s="207">
        <f t="shared" si="38"/>
        <v>6888</v>
      </c>
      <c r="CF46" s="207">
        <f t="shared" si="39"/>
        <v>300630</v>
      </c>
      <c r="CG46" s="207">
        <f t="shared" si="40"/>
        <v>0</v>
      </c>
      <c r="CH46" s="207">
        <f t="shared" si="41"/>
        <v>36803</v>
      </c>
      <c r="CI46" s="207">
        <f t="shared" si="42"/>
        <v>196261</v>
      </c>
      <c r="CJ46" s="210"/>
    </row>
    <row r="47" spans="1:88" s="137" customFormat="1" ht="13.5" customHeight="1" x14ac:dyDescent="0.15">
      <c r="A47" s="205" t="s">
        <v>25</v>
      </c>
      <c r="B47" s="206" t="s">
        <v>475</v>
      </c>
      <c r="C47" s="205" t="s">
        <v>476</v>
      </c>
      <c r="D47" s="207">
        <f t="shared" si="1"/>
        <v>0</v>
      </c>
      <c r="E47" s="207">
        <f t="shared" si="2"/>
        <v>0</v>
      </c>
      <c r="F47" s="207">
        <v>0</v>
      </c>
      <c r="G47" s="207">
        <v>0</v>
      </c>
      <c r="H47" s="207">
        <v>0</v>
      </c>
      <c r="I47" s="207">
        <v>0</v>
      </c>
      <c r="J47" s="207">
        <v>0</v>
      </c>
      <c r="K47" s="207">
        <v>0</v>
      </c>
      <c r="L47" s="207">
        <f t="shared" si="3"/>
        <v>259815</v>
      </c>
      <c r="M47" s="207">
        <f t="shared" si="4"/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f t="shared" si="5"/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f t="shared" si="6"/>
        <v>259815</v>
      </c>
      <c r="X47" s="207">
        <v>119897</v>
      </c>
      <c r="Y47" s="207">
        <v>139918</v>
      </c>
      <c r="Z47" s="207">
        <v>0</v>
      </c>
      <c r="AA47" s="207">
        <v>0</v>
      </c>
      <c r="AB47" s="207">
        <v>223474</v>
      </c>
      <c r="AC47" s="207">
        <v>0</v>
      </c>
      <c r="AD47" s="207">
        <v>18483</v>
      </c>
      <c r="AE47" s="207">
        <f t="shared" si="7"/>
        <v>278298</v>
      </c>
      <c r="AF47" s="207">
        <f t="shared" si="8"/>
        <v>0</v>
      </c>
      <c r="AG47" s="207">
        <f t="shared" si="9"/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f t="shared" si="10"/>
        <v>13700</v>
      </c>
      <c r="AO47" s="207">
        <f t="shared" si="11"/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f t="shared" si="12"/>
        <v>0</v>
      </c>
      <c r="AU47" s="207">
        <v>0</v>
      </c>
      <c r="AV47" s="207">
        <v>0</v>
      </c>
      <c r="AW47" s="207">
        <v>0</v>
      </c>
      <c r="AX47" s="207">
        <v>0</v>
      </c>
      <c r="AY47" s="207">
        <f t="shared" si="13"/>
        <v>13700</v>
      </c>
      <c r="AZ47" s="207">
        <v>13700</v>
      </c>
      <c r="BA47" s="207">
        <v>0</v>
      </c>
      <c r="BB47" s="207">
        <v>0</v>
      </c>
      <c r="BC47" s="207">
        <v>0</v>
      </c>
      <c r="BD47" s="207">
        <v>98152</v>
      </c>
      <c r="BE47" s="207">
        <v>0</v>
      </c>
      <c r="BF47" s="207">
        <v>9143</v>
      </c>
      <c r="BG47" s="207">
        <f t="shared" si="14"/>
        <v>22843</v>
      </c>
      <c r="BH47" s="207">
        <f t="shared" si="15"/>
        <v>0</v>
      </c>
      <c r="BI47" s="207">
        <f t="shared" si="16"/>
        <v>0</v>
      </c>
      <c r="BJ47" s="207">
        <f t="shared" si="17"/>
        <v>0</v>
      </c>
      <c r="BK47" s="207">
        <f t="shared" si="18"/>
        <v>0</v>
      </c>
      <c r="BL47" s="207">
        <f t="shared" si="19"/>
        <v>0</v>
      </c>
      <c r="BM47" s="207">
        <f t="shared" si="20"/>
        <v>0</v>
      </c>
      <c r="BN47" s="207">
        <f t="shared" si="21"/>
        <v>0</v>
      </c>
      <c r="BO47" s="207">
        <f t="shared" si="22"/>
        <v>0</v>
      </c>
      <c r="BP47" s="207">
        <f t="shared" si="23"/>
        <v>273515</v>
      </c>
      <c r="BQ47" s="207">
        <f t="shared" si="24"/>
        <v>0</v>
      </c>
      <c r="BR47" s="207">
        <f t="shared" si="25"/>
        <v>0</v>
      </c>
      <c r="BS47" s="207">
        <f t="shared" si="26"/>
        <v>0</v>
      </c>
      <c r="BT47" s="207">
        <f t="shared" si="27"/>
        <v>0</v>
      </c>
      <c r="BU47" s="207">
        <f t="shared" si="28"/>
        <v>0</v>
      </c>
      <c r="BV47" s="207">
        <f t="shared" si="29"/>
        <v>0</v>
      </c>
      <c r="BW47" s="207">
        <f t="shared" si="30"/>
        <v>0</v>
      </c>
      <c r="BX47" s="207">
        <f t="shared" si="31"/>
        <v>0</v>
      </c>
      <c r="BY47" s="207">
        <f t="shared" si="32"/>
        <v>0</v>
      </c>
      <c r="BZ47" s="207">
        <f t="shared" si="33"/>
        <v>0</v>
      </c>
      <c r="CA47" s="207">
        <f t="shared" si="34"/>
        <v>273515</v>
      </c>
      <c r="CB47" s="207">
        <f t="shared" si="35"/>
        <v>133597</v>
      </c>
      <c r="CC47" s="207">
        <f t="shared" si="36"/>
        <v>139918</v>
      </c>
      <c r="CD47" s="207">
        <f t="shared" si="37"/>
        <v>0</v>
      </c>
      <c r="CE47" s="207">
        <f t="shared" si="38"/>
        <v>0</v>
      </c>
      <c r="CF47" s="207">
        <f t="shared" si="39"/>
        <v>321626</v>
      </c>
      <c r="CG47" s="207">
        <f t="shared" si="40"/>
        <v>0</v>
      </c>
      <c r="CH47" s="207">
        <f t="shared" si="41"/>
        <v>27626</v>
      </c>
      <c r="CI47" s="207">
        <f t="shared" si="42"/>
        <v>301141</v>
      </c>
      <c r="CJ47" s="210"/>
    </row>
    <row r="48" spans="1:88" s="137" customFormat="1" ht="13.5" customHeight="1" x14ac:dyDescent="0.15">
      <c r="A48" s="205" t="s">
        <v>25</v>
      </c>
      <c r="B48" s="206" t="s">
        <v>478</v>
      </c>
      <c r="C48" s="205" t="s">
        <v>479</v>
      </c>
      <c r="D48" s="207">
        <f t="shared" si="1"/>
        <v>0</v>
      </c>
      <c r="E48" s="207">
        <f t="shared" si="2"/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f t="shared" si="3"/>
        <v>98743</v>
      </c>
      <c r="M48" s="207">
        <f t="shared" si="4"/>
        <v>0</v>
      </c>
      <c r="N48" s="207">
        <v>0</v>
      </c>
      <c r="O48" s="207">
        <v>0</v>
      </c>
      <c r="P48" s="207">
        <v>0</v>
      </c>
      <c r="Q48" s="207">
        <v>0</v>
      </c>
      <c r="R48" s="207">
        <f t="shared" si="5"/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f t="shared" si="6"/>
        <v>98743</v>
      </c>
      <c r="X48" s="207">
        <v>63591</v>
      </c>
      <c r="Y48" s="207">
        <v>19271</v>
      </c>
      <c r="Z48" s="207">
        <v>2191</v>
      </c>
      <c r="AA48" s="207">
        <v>13690</v>
      </c>
      <c r="AB48" s="207">
        <v>116210</v>
      </c>
      <c r="AC48" s="207">
        <v>0</v>
      </c>
      <c r="AD48" s="207">
        <v>62796</v>
      </c>
      <c r="AE48" s="207">
        <f t="shared" si="7"/>
        <v>161539</v>
      </c>
      <c r="AF48" s="207">
        <f t="shared" si="8"/>
        <v>0</v>
      </c>
      <c r="AG48" s="207">
        <f t="shared" si="9"/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f t="shared" si="10"/>
        <v>772</v>
      </c>
      <c r="AO48" s="207">
        <f t="shared" si="11"/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f t="shared" si="12"/>
        <v>0</v>
      </c>
      <c r="AU48" s="207">
        <v>0</v>
      </c>
      <c r="AV48" s="207">
        <v>0</v>
      </c>
      <c r="AW48" s="207">
        <v>0</v>
      </c>
      <c r="AX48" s="207">
        <v>0</v>
      </c>
      <c r="AY48" s="207">
        <f t="shared" si="13"/>
        <v>772</v>
      </c>
      <c r="AZ48" s="207">
        <v>772</v>
      </c>
      <c r="BA48" s="207">
        <v>0</v>
      </c>
      <c r="BB48" s="207">
        <v>0</v>
      </c>
      <c r="BC48" s="207">
        <v>0</v>
      </c>
      <c r="BD48" s="207">
        <v>23350</v>
      </c>
      <c r="BE48" s="207">
        <v>0</v>
      </c>
      <c r="BF48" s="207">
        <v>267</v>
      </c>
      <c r="BG48" s="207">
        <f t="shared" si="14"/>
        <v>1039</v>
      </c>
      <c r="BH48" s="207">
        <f t="shared" si="15"/>
        <v>0</v>
      </c>
      <c r="BI48" s="207">
        <f t="shared" si="16"/>
        <v>0</v>
      </c>
      <c r="BJ48" s="207">
        <f t="shared" si="17"/>
        <v>0</v>
      </c>
      <c r="BK48" s="207">
        <f t="shared" si="18"/>
        <v>0</v>
      </c>
      <c r="BL48" s="207">
        <f t="shared" si="19"/>
        <v>0</v>
      </c>
      <c r="BM48" s="207">
        <f t="shared" si="20"/>
        <v>0</v>
      </c>
      <c r="BN48" s="207">
        <f t="shared" si="21"/>
        <v>0</v>
      </c>
      <c r="BO48" s="207">
        <f t="shared" si="22"/>
        <v>0</v>
      </c>
      <c r="BP48" s="207">
        <f t="shared" si="23"/>
        <v>99515</v>
      </c>
      <c r="BQ48" s="207">
        <f t="shared" si="24"/>
        <v>0</v>
      </c>
      <c r="BR48" s="207">
        <f t="shared" si="25"/>
        <v>0</v>
      </c>
      <c r="BS48" s="207">
        <f t="shared" si="26"/>
        <v>0</v>
      </c>
      <c r="BT48" s="207">
        <f t="shared" si="27"/>
        <v>0</v>
      </c>
      <c r="BU48" s="207">
        <f t="shared" si="28"/>
        <v>0</v>
      </c>
      <c r="BV48" s="207">
        <f t="shared" si="29"/>
        <v>0</v>
      </c>
      <c r="BW48" s="207">
        <f t="shared" si="30"/>
        <v>0</v>
      </c>
      <c r="BX48" s="207">
        <f t="shared" si="31"/>
        <v>0</v>
      </c>
      <c r="BY48" s="207">
        <f t="shared" si="32"/>
        <v>0</v>
      </c>
      <c r="BZ48" s="207">
        <f t="shared" si="33"/>
        <v>0</v>
      </c>
      <c r="CA48" s="207">
        <f t="shared" si="34"/>
        <v>99515</v>
      </c>
      <c r="CB48" s="207">
        <f t="shared" si="35"/>
        <v>64363</v>
      </c>
      <c r="CC48" s="207">
        <f t="shared" si="36"/>
        <v>19271</v>
      </c>
      <c r="CD48" s="207">
        <f t="shared" si="37"/>
        <v>2191</v>
      </c>
      <c r="CE48" s="207">
        <f t="shared" si="38"/>
        <v>13690</v>
      </c>
      <c r="CF48" s="207">
        <f t="shared" si="39"/>
        <v>139560</v>
      </c>
      <c r="CG48" s="207">
        <f t="shared" si="40"/>
        <v>0</v>
      </c>
      <c r="CH48" s="207">
        <f t="shared" si="41"/>
        <v>63063</v>
      </c>
      <c r="CI48" s="207">
        <f t="shared" si="42"/>
        <v>162578</v>
      </c>
      <c r="CJ48" s="210"/>
    </row>
    <row r="49" spans="1:88" s="137" customFormat="1" ht="13.5" customHeight="1" x14ac:dyDescent="0.15">
      <c r="A49" s="205" t="s">
        <v>25</v>
      </c>
      <c r="B49" s="206" t="s">
        <v>481</v>
      </c>
      <c r="C49" s="205" t="s">
        <v>482</v>
      </c>
      <c r="D49" s="207">
        <f t="shared" si="1"/>
        <v>0</v>
      </c>
      <c r="E49" s="207">
        <f t="shared" si="2"/>
        <v>0</v>
      </c>
      <c r="F49" s="207">
        <v>0</v>
      </c>
      <c r="G49" s="207">
        <v>0</v>
      </c>
      <c r="H49" s="207">
        <v>0</v>
      </c>
      <c r="I49" s="207">
        <v>0</v>
      </c>
      <c r="J49" s="207">
        <v>0</v>
      </c>
      <c r="K49" s="207">
        <v>0</v>
      </c>
      <c r="L49" s="207">
        <f t="shared" si="3"/>
        <v>127284</v>
      </c>
      <c r="M49" s="207">
        <f t="shared" si="4"/>
        <v>15805</v>
      </c>
      <c r="N49" s="207">
        <v>15805</v>
      </c>
      <c r="O49" s="207">
        <v>0</v>
      </c>
      <c r="P49" s="207">
        <v>0</v>
      </c>
      <c r="Q49" s="207">
        <v>0</v>
      </c>
      <c r="R49" s="207">
        <f t="shared" si="5"/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f t="shared" si="6"/>
        <v>111479</v>
      </c>
      <c r="X49" s="207">
        <v>95570</v>
      </c>
      <c r="Y49" s="207">
        <v>7649</v>
      </c>
      <c r="Z49" s="207">
        <v>2555</v>
      </c>
      <c r="AA49" s="207">
        <v>5705</v>
      </c>
      <c r="AB49" s="207">
        <v>169469</v>
      </c>
      <c r="AC49" s="207">
        <v>0</v>
      </c>
      <c r="AD49" s="207">
        <v>58267</v>
      </c>
      <c r="AE49" s="207">
        <f t="shared" si="7"/>
        <v>185551</v>
      </c>
      <c r="AF49" s="207">
        <f t="shared" si="8"/>
        <v>0</v>
      </c>
      <c r="AG49" s="207">
        <f t="shared" si="9"/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f t="shared" si="10"/>
        <v>36329</v>
      </c>
      <c r="AO49" s="207">
        <f t="shared" si="11"/>
        <v>5779</v>
      </c>
      <c r="AP49" s="207">
        <v>5779</v>
      </c>
      <c r="AQ49" s="207">
        <v>0</v>
      </c>
      <c r="AR49" s="207">
        <v>0</v>
      </c>
      <c r="AS49" s="207">
        <v>0</v>
      </c>
      <c r="AT49" s="207">
        <f t="shared" si="12"/>
        <v>0</v>
      </c>
      <c r="AU49" s="207">
        <v>0</v>
      </c>
      <c r="AV49" s="207">
        <v>0</v>
      </c>
      <c r="AW49" s="207">
        <v>0</v>
      </c>
      <c r="AX49" s="207">
        <v>0</v>
      </c>
      <c r="AY49" s="207">
        <f t="shared" si="13"/>
        <v>30550</v>
      </c>
      <c r="AZ49" s="207">
        <v>30420</v>
      </c>
      <c r="BA49" s="207">
        <v>0</v>
      </c>
      <c r="BB49" s="207">
        <v>0</v>
      </c>
      <c r="BC49" s="207">
        <v>130</v>
      </c>
      <c r="BD49" s="207">
        <v>64539</v>
      </c>
      <c r="BE49" s="207">
        <v>0</v>
      </c>
      <c r="BF49" s="207">
        <v>18181</v>
      </c>
      <c r="BG49" s="207">
        <f t="shared" si="14"/>
        <v>54510</v>
      </c>
      <c r="BH49" s="207">
        <f t="shared" si="15"/>
        <v>0</v>
      </c>
      <c r="BI49" s="207">
        <f t="shared" si="16"/>
        <v>0</v>
      </c>
      <c r="BJ49" s="207">
        <f t="shared" si="17"/>
        <v>0</v>
      </c>
      <c r="BK49" s="207">
        <f t="shared" si="18"/>
        <v>0</v>
      </c>
      <c r="BL49" s="207">
        <f t="shared" si="19"/>
        <v>0</v>
      </c>
      <c r="BM49" s="207">
        <f t="shared" si="20"/>
        <v>0</v>
      </c>
      <c r="BN49" s="207">
        <f t="shared" si="21"/>
        <v>0</v>
      </c>
      <c r="BO49" s="207">
        <f t="shared" si="22"/>
        <v>0</v>
      </c>
      <c r="BP49" s="207">
        <f t="shared" si="23"/>
        <v>163613</v>
      </c>
      <c r="BQ49" s="207">
        <f t="shared" si="24"/>
        <v>21584</v>
      </c>
      <c r="BR49" s="207">
        <f t="shared" si="25"/>
        <v>21584</v>
      </c>
      <c r="BS49" s="207">
        <f t="shared" si="26"/>
        <v>0</v>
      </c>
      <c r="BT49" s="207">
        <f t="shared" si="27"/>
        <v>0</v>
      </c>
      <c r="BU49" s="207">
        <f t="shared" si="28"/>
        <v>0</v>
      </c>
      <c r="BV49" s="207">
        <f t="shared" si="29"/>
        <v>0</v>
      </c>
      <c r="BW49" s="207">
        <f t="shared" si="30"/>
        <v>0</v>
      </c>
      <c r="BX49" s="207">
        <f t="shared" si="31"/>
        <v>0</v>
      </c>
      <c r="BY49" s="207">
        <f t="shared" si="32"/>
        <v>0</v>
      </c>
      <c r="BZ49" s="207">
        <f t="shared" si="33"/>
        <v>0</v>
      </c>
      <c r="CA49" s="207">
        <f t="shared" si="34"/>
        <v>142029</v>
      </c>
      <c r="CB49" s="207">
        <f t="shared" si="35"/>
        <v>125990</v>
      </c>
      <c r="CC49" s="207">
        <f t="shared" si="36"/>
        <v>7649</v>
      </c>
      <c r="CD49" s="207">
        <f t="shared" si="37"/>
        <v>2555</v>
      </c>
      <c r="CE49" s="207">
        <f t="shared" si="38"/>
        <v>5835</v>
      </c>
      <c r="CF49" s="207">
        <f t="shared" si="39"/>
        <v>234008</v>
      </c>
      <c r="CG49" s="207">
        <f t="shared" si="40"/>
        <v>0</v>
      </c>
      <c r="CH49" s="207">
        <f t="shared" si="41"/>
        <v>76448</v>
      </c>
      <c r="CI49" s="207">
        <f t="shared" si="42"/>
        <v>240061</v>
      </c>
      <c r="CJ49" s="210"/>
    </row>
    <row r="50" spans="1:88" s="137" customFormat="1" ht="13.5" customHeight="1" x14ac:dyDescent="0.15">
      <c r="A50" s="205" t="s">
        <v>25</v>
      </c>
      <c r="B50" s="206" t="s">
        <v>484</v>
      </c>
      <c r="C50" s="205" t="s">
        <v>485</v>
      </c>
      <c r="D50" s="207">
        <f t="shared" si="1"/>
        <v>0</v>
      </c>
      <c r="E50" s="207">
        <f t="shared" si="2"/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f t="shared" si="3"/>
        <v>162516</v>
      </c>
      <c r="M50" s="207">
        <f t="shared" si="4"/>
        <v>22306</v>
      </c>
      <c r="N50" s="207">
        <v>22306</v>
      </c>
      <c r="O50" s="207">
        <v>0</v>
      </c>
      <c r="P50" s="207">
        <v>0</v>
      </c>
      <c r="Q50" s="207">
        <v>0</v>
      </c>
      <c r="R50" s="207">
        <f t="shared" si="5"/>
        <v>140210</v>
      </c>
      <c r="S50" s="207">
        <v>140210</v>
      </c>
      <c r="T50" s="207">
        <v>0</v>
      </c>
      <c r="U50" s="207">
        <v>0</v>
      </c>
      <c r="V50" s="207">
        <v>0</v>
      </c>
      <c r="W50" s="207">
        <f t="shared" si="6"/>
        <v>0</v>
      </c>
      <c r="X50" s="207">
        <v>0</v>
      </c>
      <c r="Y50" s="207">
        <v>0</v>
      </c>
      <c r="Z50" s="207">
        <v>0</v>
      </c>
      <c r="AA50" s="207">
        <v>0</v>
      </c>
      <c r="AB50" s="207">
        <v>166369</v>
      </c>
      <c r="AC50" s="207">
        <v>0</v>
      </c>
      <c r="AD50" s="207">
        <v>28063</v>
      </c>
      <c r="AE50" s="207">
        <f t="shared" si="7"/>
        <v>190579</v>
      </c>
      <c r="AF50" s="207">
        <f t="shared" si="8"/>
        <v>0</v>
      </c>
      <c r="AG50" s="207">
        <f t="shared" si="9"/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f t="shared" si="10"/>
        <v>0</v>
      </c>
      <c r="AO50" s="207">
        <f t="shared" si="11"/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f t="shared" si="12"/>
        <v>0</v>
      </c>
      <c r="AU50" s="207">
        <v>0</v>
      </c>
      <c r="AV50" s="207">
        <v>0</v>
      </c>
      <c r="AW50" s="207">
        <v>0</v>
      </c>
      <c r="AX50" s="207">
        <v>0</v>
      </c>
      <c r="AY50" s="207">
        <f t="shared" si="13"/>
        <v>0</v>
      </c>
      <c r="AZ50" s="207">
        <v>0</v>
      </c>
      <c r="BA50" s="207">
        <v>0</v>
      </c>
      <c r="BB50" s="207">
        <v>0</v>
      </c>
      <c r="BC50" s="207">
        <v>0</v>
      </c>
      <c r="BD50" s="207">
        <v>62902</v>
      </c>
      <c r="BE50" s="207">
        <v>0</v>
      </c>
      <c r="BF50" s="207">
        <v>0</v>
      </c>
      <c r="BG50" s="207">
        <f t="shared" si="14"/>
        <v>0</v>
      </c>
      <c r="BH50" s="207">
        <f t="shared" si="15"/>
        <v>0</v>
      </c>
      <c r="BI50" s="207">
        <f t="shared" si="16"/>
        <v>0</v>
      </c>
      <c r="BJ50" s="207">
        <f t="shared" si="17"/>
        <v>0</v>
      </c>
      <c r="BK50" s="207">
        <f t="shared" si="18"/>
        <v>0</v>
      </c>
      <c r="BL50" s="207">
        <f t="shared" si="19"/>
        <v>0</v>
      </c>
      <c r="BM50" s="207">
        <f t="shared" si="20"/>
        <v>0</v>
      </c>
      <c r="BN50" s="207">
        <f t="shared" si="21"/>
        <v>0</v>
      </c>
      <c r="BO50" s="207">
        <f t="shared" si="22"/>
        <v>0</v>
      </c>
      <c r="BP50" s="207">
        <f t="shared" si="23"/>
        <v>162516</v>
      </c>
      <c r="BQ50" s="207">
        <f t="shared" si="24"/>
        <v>22306</v>
      </c>
      <c r="BR50" s="207">
        <f t="shared" si="25"/>
        <v>22306</v>
      </c>
      <c r="BS50" s="207">
        <f t="shared" si="26"/>
        <v>0</v>
      </c>
      <c r="BT50" s="207">
        <f t="shared" si="27"/>
        <v>0</v>
      </c>
      <c r="BU50" s="207">
        <f t="shared" si="28"/>
        <v>0</v>
      </c>
      <c r="BV50" s="207">
        <f t="shared" si="29"/>
        <v>140210</v>
      </c>
      <c r="BW50" s="207">
        <f t="shared" si="30"/>
        <v>140210</v>
      </c>
      <c r="BX50" s="207">
        <f t="shared" si="31"/>
        <v>0</v>
      </c>
      <c r="BY50" s="207">
        <f t="shared" si="32"/>
        <v>0</v>
      </c>
      <c r="BZ50" s="207">
        <f t="shared" si="33"/>
        <v>0</v>
      </c>
      <c r="CA50" s="207">
        <f t="shared" si="34"/>
        <v>0</v>
      </c>
      <c r="CB50" s="207">
        <f t="shared" si="35"/>
        <v>0</v>
      </c>
      <c r="CC50" s="207">
        <f t="shared" si="36"/>
        <v>0</v>
      </c>
      <c r="CD50" s="207">
        <f t="shared" si="37"/>
        <v>0</v>
      </c>
      <c r="CE50" s="207">
        <f t="shared" si="38"/>
        <v>0</v>
      </c>
      <c r="CF50" s="207">
        <f t="shared" si="39"/>
        <v>229271</v>
      </c>
      <c r="CG50" s="207">
        <f t="shared" si="40"/>
        <v>0</v>
      </c>
      <c r="CH50" s="207">
        <f t="shared" si="41"/>
        <v>28063</v>
      </c>
      <c r="CI50" s="207">
        <f t="shared" si="42"/>
        <v>190579</v>
      </c>
      <c r="CJ50" s="210"/>
    </row>
    <row r="51" spans="1:88" s="137" customFormat="1" ht="13.5" customHeight="1" x14ac:dyDescent="0.15">
      <c r="A51" s="205" t="s">
        <v>25</v>
      </c>
      <c r="B51" s="206" t="s">
        <v>487</v>
      </c>
      <c r="C51" s="205" t="s">
        <v>488</v>
      </c>
      <c r="D51" s="207">
        <f t="shared" si="1"/>
        <v>0</v>
      </c>
      <c r="E51" s="207">
        <f t="shared" si="2"/>
        <v>0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07">
        <f t="shared" si="3"/>
        <v>159562</v>
      </c>
      <c r="M51" s="207">
        <f t="shared" si="4"/>
        <v>14824</v>
      </c>
      <c r="N51" s="207">
        <v>14824</v>
      </c>
      <c r="O51" s="207">
        <v>0</v>
      </c>
      <c r="P51" s="207">
        <v>0</v>
      </c>
      <c r="Q51" s="207">
        <v>0</v>
      </c>
      <c r="R51" s="207">
        <f t="shared" si="5"/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f t="shared" si="6"/>
        <v>144738</v>
      </c>
      <c r="X51" s="207">
        <v>119223</v>
      </c>
      <c r="Y51" s="207">
        <v>9187</v>
      </c>
      <c r="Z51" s="207">
        <v>0</v>
      </c>
      <c r="AA51" s="207">
        <v>16328</v>
      </c>
      <c r="AB51" s="207">
        <v>200362</v>
      </c>
      <c r="AC51" s="207">
        <v>0</v>
      </c>
      <c r="AD51" s="207">
        <v>26477</v>
      </c>
      <c r="AE51" s="207">
        <f t="shared" si="7"/>
        <v>186039</v>
      </c>
      <c r="AF51" s="207">
        <f t="shared" si="8"/>
        <v>0</v>
      </c>
      <c r="AG51" s="207">
        <f t="shared" si="9"/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f t="shared" si="10"/>
        <v>2965</v>
      </c>
      <c r="AO51" s="207">
        <f t="shared" si="11"/>
        <v>2965</v>
      </c>
      <c r="AP51" s="207">
        <v>2965</v>
      </c>
      <c r="AQ51" s="207">
        <v>0</v>
      </c>
      <c r="AR51" s="207">
        <v>0</v>
      </c>
      <c r="AS51" s="207">
        <v>0</v>
      </c>
      <c r="AT51" s="207">
        <f t="shared" si="12"/>
        <v>0</v>
      </c>
      <c r="AU51" s="207">
        <v>0</v>
      </c>
      <c r="AV51" s="207">
        <v>0</v>
      </c>
      <c r="AW51" s="207">
        <v>0</v>
      </c>
      <c r="AX51" s="207">
        <v>0</v>
      </c>
      <c r="AY51" s="207">
        <f t="shared" si="13"/>
        <v>0</v>
      </c>
      <c r="AZ51" s="207">
        <v>0</v>
      </c>
      <c r="BA51" s="207">
        <v>0</v>
      </c>
      <c r="BB51" s="207">
        <v>0</v>
      </c>
      <c r="BC51" s="207">
        <v>0</v>
      </c>
      <c r="BD51" s="207">
        <v>66890</v>
      </c>
      <c r="BE51" s="207">
        <v>0</v>
      </c>
      <c r="BF51" s="207">
        <v>9525</v>
      </c>
      <c r="BG51" s="207">
        <f t="shared" si="14"/>
        <v>12490</v>
      </c>
      <c r="BH51" s="207">
        <f t="shared" si="15"/>
        <v>0</v>
      </c>
      <c r="BI51" s="207">
        <f t="shared" si="16"/>
        <v>0</v>
      </c>
      <c r="BJ51" s="207">
        <f t="shared" si="17"/>
        <v>0</v>
      </c>
      <c r="BK51" s="207">
        <f t="shared" si="18"/>
        <v>0</v>
      </c>
      <c r="BL51" s="207">
        <f t="shared" si="19"/>
        <v>0</v>
      </c>
      <c r="BM51" s="207">
        <f t="shared" si="20"/>
        <v>0</v>
      </c>
      <c r="BN51" s="207">
        <f t="shared" si="21"/>
        <v>0</v>
      </c>
      <c r="BO51" s="207">
        <f t="shared" si="22"/>
        <v>0</v>
      </c>
      <c r="BP51" s="207">
        <f t="shared" si="23"/>
        <v>162527</v>
      </c>
      <c r="BQ51" s="207">
        <f t="shared" si="24"/>
        <v>17789</v>
      </c>
      <c r="BR51" s="207">
        <f t="shared" si="25"/>
        <v>17789</v>
      </c>
      <c r="BS51" s="207">
        <f t="shared" si="26"/>
        <v>0</v>
      </c>
      <c r="BT51" s="207">
        <f t="shared" si="27"/>
        <v>0</v>
      </c>
      <c r="BU51" s="207">
        <f t="shared" si="28"/>
        <v>0</v>
      </c>
      <c r="BV51" s="207">
        <f t="shared" si="29"/>
        <v>0</v>
      </c>
      <c r="BW51" s="207">
        <f t="shared" si="30"/>
        <v>0</v>
      </c>
      <c r="BX51" s="207">
        <f t="shared" si="31"/>
        <v>0</v>
      </c>
      <c r="BY51" s="207">
        <f t="shared" si="32"/>
        <v>0</v>
      </c>
      <c r="BZ51" s="207">
        <f t="shared" si="33"/>
        <v>0</v>
      </c>
      <c r="CA51" s="207">
        <f t="shared" si="34"/>
        <v>144738</v>
      </c>
      <c r="CB51" s="207">
        <f t="shared" si="35"/>
        <v>119223</v>
      </c>
      <c r="CC51" s="207">
        <f t="shared" si="36"/>
        <v>9187</v>
      </c>
      <c r="CD51" s="207">
        <f t="shared" si="37"/>
        <v>0</v>
      </c>
      <c r="CE51" s="207">
        <f t="shared" si="38"/>
        <v>16328</v>
      </c>
      <c r="CF51" s="207">
        <f t="shared" si="39"/>
        <v>267252</v>
      </c>
      <c r="CG51" s="207">
        <f t="shared" si="40"/>
        <v>0</v>
      </c>
      <c r="CH51" s="207">
        <f t="shared" si="41"/>
        <v>36002</v>
      </c>
      <c r="CI51" s="207">
        <f t="shared" si="42"/>
        <v>198529</v>
      </c>
      <c r="CJ51" s="210"/>
    </row>
    <row r="52" spans="1:88" s="137" customFormat="1" ht="13.5" customHeight="1" x14ac:dyDescent="0.15">
      <c r="A52" s="205" t="s">
        <v>25</v>
      </c>
      <c r="B52" s="206" t="s">
        <v>490</v>
      </c>
      <c r="C52" s="205" t="s">
        <v>491</v>
      </c>
      <c r="D52" s="207">
        <f t="shared" si="1"/>
        <v>4331</v>
      </c>
      <c r="E52" s="207">
        <f t="shared" si="2"/>
        <v>4331</v>
      </c>
      <c r="F52" s="207">
        <v>0</v>
      </c>
      <c r="G52" s="207">
        <v>0</v>
      </c>
      <c r="H52" s="207">
        <v>4331</v>
      </c>
      <c r="I52" s="207">
        <v>0</v>
      </c>
      <c r="J52" s="207">
        <v>0</v>
      </c>
      <c r="K52" s="207">
        <v>0</v>
      </c>
      <c r="L52" s="207">
        <f t="shared" si="3"/>
        <v>69272</v>
      </c>
      <c r="M52" s="207">
        <f t="shared" si="4"/>
        <v>9000</v>
      </c>
      <c r="N52" s="207">
        <v>9000</v>
      </c>
      <c r="O52" s="207">
        <v>0</v>
      </c>
      <c r="P52" s="207">
        <v>0</v>
      </c>
      <c r="Q52" s="207">
        <v>0</v>
      </c>
      <c r="R52" s="207">
        <f t="shared" si="5"/>
        <v>21933</v>
      </c>
      <c r="S52" s="207">
        <v>0</v>
      </c>
      <c r="T52" s="207">
        <v>907</v>
      </c>
      <c r="U52" s="207">
        <v>21026</v>
      </c>
      <c r="V52" s="207">
        <v>0</v>
      </c>
      <c r="W52" s="207">
        <f t="shared" si="6"/>
        <v>38339</v>
      </c>
      <c r="X52" s="207">
        <v>16200</v>
      </c>
      <c r="Y52" s="207">
        <v>22074</v>
      </c>
      <c r="Z52" s="207">
        <v>0</v>
      </c>
      <c r="AA52" s="207">
        <v>65</v>
      </c>
      <c r="AB52" s="207">
        <v>39157</v>
      </c>
      <c r="AC52" s="207">
        <v>0</v>
      </c>
      <c r="AD52" s="207">
        <v>0</v>
      </c>
      <c r="AE52" s="207">
        <f t="shared" si="7"/>
        <v>73603</v>
      </c>
      <c r="AF52" s="207">
        <f t="shared" si="8"/>
        <v>0</v>
      </c>
      <c r="AG52" s="207">
        <f t="shared" si="9"/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f t="shared" si="10"/>
        <v>0</v>
      </c>
      <c r="AO52" s="207">
        <f t="shared" si="11"/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f t="shared" si="12"/>
        <v>0</v>
      </c>
      <c r="AU52" s="207">
        <v>0</v>
      </c>
      <c r="AV52" s="207">
        <v>0</v>
      </c>
      <c r="AW52" s="207">
        <v>0</v>
      </c>
      <c r="AX52" s="207">
        <v>0</v>
      </c>
      <c r="AY52" s="207">
        <f t="shared" si="13"/>
        <v>0</v>
      </c>
      <c r="AZ52" s="207">
        <v>0</v>
      </c>
      <c r="BA52" s="207">
        <v>0</v>
      </c>
      <c r="BB52" s="207">
        <v>0</v>
      </c>
      <c r="BC52" s="207">
        <v>0</v>
      </c>
      <c r="BD52" s="207">
        <v>26309</v>
      </c>
      <c r="BE52" s="207">
        <v>0</v>
      </c>
      <c r="BF52" s="207">
        <v>0</v>
      </c>
      <c r="BG52" s="207">
        <f t="shared" si="14"/>
        <v>0</v>
      </c>
      <c r="BH52" s="207">
        <f t="shared" si="15"/>
        <v>4331</v>
      </c>
      <c r="BI52" s="207">
        <f t="shared" si="16"/>
        <v>4331</v>
      </c>
      <c r="BJ52" s="207">
        <f t="shared" si="17"/>
        <v>0</v>
      </c>
      <c r="BK52" s="207">
        <f t="shared" si="18"/>
        <v>0</v>
      </c>
      <c r="BL52" s="207">
        <f t="shared" si="19"/>
        <v>4331</v>
      </c>
      <c r="BM52" s="207">
        <f t="shared" si="20"/>
        <v>0</v>
      </c>
      <c r="BN52" s="207">
        <f t="shared" si="21"/>
        <v>0</v>
      </c>
      <c r="BO52" s="207">
        <f t="shared" si="22"/>
        <v>0</v>
      </c>
      <c r="BP52" s="207">
        <f t="shared" si="23"/>
        <v>69272</v>
      </c>
      <c r="BQ52" s="207">
        <f t="shared" si="24"/>
        <v>9000</v>
      </c>
      <c r="BR52" s="207">
        <f t="shared" si="25"/>
        <v>9000</v>
      </c>
      <c r="BS52" s="207">
        <f t="shared" si="26"/>
        <v>0</v>
      </c>
      <c r="BT52" s="207">
        <f t="shared" si="27"/>
        <v>0</v>
      </c>
      <c r="BU52" s="207">
        <f t="shared" si="28"/>
        <v>0</v>
      </c>
      <c r="BV52" s="207">
        <f t="shared" si="29"/>
        <v>21933</v>
      </c>
      <c r="BW52" s="207">
        <f t="shared" si="30"/>
        <v>0</v>
      </c>
      <c r="BX52" s="207">
        <f t="shared" si="31"/>
        <v>907</v>
      </c>
      <c r="BY52" s="207">
        <f t="shared" si="32"/>
        <v>21026</v>
      </c>
      <c r="BZ52" s="207">
        <f t="shared" si="33"/>
        <v>0</v>
      </c>
      <c r="CA52" s="207">
        <f t="shared" si="34"/>
        <v>38339</v>
      </c>
      <c r="CB52" s="207">
        <f t="shared" si="35"/>
        <v>16200</v>
      </c>
      <c r="CC52" s="207">
        <f t="shared" si="36"/>
        <v>22074</v>
      </c>
      <c r="CD52" s="207">
        <f t="shared" si="37"/>
        <v>0</v>
      </c>
      <c r="CE52" s="207">
        <f t="shared" si="38"/>
        <v>65</v>
      </c>
      <c r="CF52" s="207">
        <f t="shared" si="39"/>
        <v>65466</v>
      </c>
      <c r="CG52" s="207">
        <f t="shared" si="40"/>
        <v>0</v>
      </c>
      <c r="CH52" s="207">
        <f t="shared" si="41"/>
        <v>0</v>
      </c>
      <c r="CI52" s="207">
        <f t="shared" si="42"/>
        <v>73603</v>
      </c>
      <c r="CJ52" s="210"/>
    </row>
    <row r="53" spans="1:88" s="137" customFormat="1" ht="13.5" customHeight="1" x14ac:dyDescent="0.15">
      <c r="A53" s="205" t="s">
        <v>25</v>
      </c>
      <c r="B53" s="206" t="s">
        <v>493</v>
      </c>
      <c r="C53" s="205" t="s">
        <v>494</v>
      </c>
      <c r="D53" s="207">
        <f t="shared" si="1"/>
        <v>0</v>
      </c>
      <c r="E53" s="207">
        <f t="shared" si="2"/>
        <v>0</v>
      </c>
      <c r="F53" s="207">
        <v>0</v>
      </c>
      <c r="G53" s="207">
        <v>0</v>
      </c>
      <c r="H53" s="207">
        <v>0</v>
      </c>
      <c r="I53" s="207">
        <v>0</v>
      </c>
      <c r="J53" s="207">
        <v>0</v>
      </c>
      <c r="K53" s="207">
        <v>92286</v>
      </c>
      <c r="L53" s="207">
        <f t="shared" si="3"/>
        <v>229593</v>
      </c>
      <c r="M53" s="207">
        <f t="shared" si="4"/>
        <v>11191</v>
      </c>
      <c r="N53" s="207">
        <v>11191</v>
      </c>
      <c r="O53" s="207">
        <v>0</v>
      </c>
      <c r="P53" s="207">
        <v>0</v>
      </c>
      <c r="Q53" s="207">
        <v>0</v>
      </c>
      <c r="R53" s="207">
        <f t="shared" si="5"/>
        <v>28153</v>
      </c>
      <c r="S53" s="207">
        <v>28153</v>
      </c>
      <c r="T53" s="207">
        <v>0</v>
      </c>
      <c r="U53" s="207">
        <v>0</v>
      </c>
      <c r="V53" s="207">
        <v>0</v>
      </c>
      <c r="W53" s="207">
        <f t="shared" si="6"/>
        <v>190249</v>
      </c>
      <c r="X53" s="207">
        <v>169598</v>
      </c>
      <c r="Y53" s="207">
        <v>19591</v>
      </c>
      <c r="Z53" s="207">
        <v>0</v>
      </c>
      <c r="AA53" s="207">
        <v>1060</v>
      </c>
      <c r="AB53" s="207">
        <v>13504</v>
      </c>
      <c r="AC53" s="207">
        <v>0</v>
      </c>
      <c r="AD53" s="207">
        <v>119</v>
      </c>
      <c r="AE53" s="207">
        <f t="shared" si="7"/>
        <v>229712</v>
      </c>
      <c r="AF53" s="207">
        <f t="shared" si="8"/>
        <v>0</v>
      </c>
      <c r="AG53" s="207">
        <f t="shared" si="9"/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f t="shared" si="10"/>
        <v>15157</v>
      </c>
      <c r="AO53" s="207">
        <f t="shared" si="11"/>
        <v>3730</v>
      </c>
      <c r="AP53" s="207">
        <v>3730</v>
      </c>
      <c r="AQ53" s="207">
        <v>0</v>
      </c>
      <c r="AR53" s="207">
        <v>0</v>
      </c>
      <c r="AS53" s="207">
        <v>0</v>
      </c>
      <c r="AT53" s="207">
        <f t="shared" si="12"/>
        <v>155</v>
      </c>
      <c r="AU53" s="207">
        <v>155</v>
      </c>
      <c r="AV53" s="207">
        <v>0</v>
      </c>
      <c r="AW53" s="207">
        <v>0</v>
      </c>
      <c r="AX53" s="207">
        <v>0</v>
      </c>
      <c r="AY53" s="207">
        <f t="shared" si="13"/>
        <v>11272</v>
      </c>
      <c r="AZ53" s="207">
        <v>11272</v>
      </c>
      <c r="BA53" s="207">
        <v>0</v>
      </c>
      <c r="BB53" s="207">
        <v>0</v>
      </c>
      <c r="BC53" s="207">
        <v>0</v>
      </c>
      <c r="BD53" s="207">
        <v>37736</v>
      </c>
      <c r="BE53" s="207">
        <v>0</v>
      </c>
      <c r="BF53" s="207">
        <v>0</v>
      </c>
      <c r="BG53" s="207">
        <f t="shared" si="14"/>
        <v>15157</v>
      </c>
      <c r="BH53" s="207">
        <f t="shared" si="15"/>
        <v>0</v>
      </c>
      <c r="BI53" s="207">
        <f t="shared" si="16"/>
        <v>0</v>
      </c>
      <c r="BJ53" s="207">
        <f t="shared" si="17"/>
        <v>0</v>
      </c>
      <c r="BK53" s="207">
        <f t="shared" si="18"/>
        <v>0</v>
      </c>
      <c r="BL53" s="207">
        <f t="shared" si="19"/>
        <v>0</v>
      </c>
      <c r="BM53" s="207">
        <f t="shared" si="20"/>
        <v>0</v>
      </c>
      <c r="BN53" s="207">
        <f t="shared" si="21"/>
        <v>0</v>
      </c>
      <c r="BO53" s="207">
        <f t="shared" si="22"/>
        <v>92286</v>
      </c>
      <c r="BP53" s="207">
        <f t="shared" si="23"/>
        <v>244750</v>
      </c>
      <c r="BQ53" s="207">
        <f t="shared" si="24"/>
        <v>14921</v>
      </c>
      <c r="BR53" s="207">
        <f t="shared" si="25"/>
        <v>14921</v>
      </c>
      <c r="BS53" s="207">
        <f t="shared" si="26"/>
        <v>0</v>
      </c>
      <c r="BT53" s="207">
        <f t="shared" si="27"/>
        <v>0</v>
      </c>
      <c r="BU53" s="207">
        <f t="shared" si="28"/>
        <v>0</v>
      </c>
      <c r="BV53" s="207">
        <f t="shared" si="29"/>
        <v>28308</v>
      </c>
      <c r="BW53" s="207">
        <f t="shared" si="30"/>
        <v>28308</v>
      </c>
      <c r="BX53" s="207">
        <f t="shared" si="31"/>
        <v>0</v>
      </c>
      <c r="BY53" s="207">
        <f t="shared" si="32"/>
        <v>0</v>
      </c>
      <c r="BZ53" s="207">
        <f t="shared" si="33"/>
        <v>0</v>
      </c>
      <c r="CA53" s="207">
        <f t="shared" si="34"/>
        <v>201521</v>
      </c>
      <c r="CB53" s="207">
        <f t="shared" si="35"/>
        <v>180870</v>
      </c>
      <c r="CC53" s="207">
        <f t="shared" si="36"/>
        <v>19591</v>
      </c>
      <c r="CD53" s="207">
        <f t="shared" si="37"/>
        <v>0</v>
      </c>
      <c r="CE53" s="207">
        <f t="shared" si="38"/>
        <v>1060</v>
      </c>
      <c r="CF53" s="207">
        <f t="shared" si="39"/>
        <v>51240</v>
      </c>
      <c r="CG53" s="207">
        <f t="shared" si="40"/>
        <v>0</v>
      </c>
      <c r="CH53" s="207">
        <f t="shared" si="41"/>
        <v>119</v>
      </c>
      <c r="CI53" s="207">
        <f t="shared" si="42"/>
        <v>244869</v>
      </c>
      <c r="CJ53" s="210"/>
    </row>
    <row r="54" spans="1:88" s="137" customFormat="1" ht="13.5" customHeight="1" x14ac:dyDescent="0.15">
      <c r="A54" s="205" t="s">
        <v>25</v>
      </c>
      <c r="B54" s="206" t="s">
        <v>496</v>
      </c>
      <c r="C54" s="205" t="s">
        <v>497</v>
      </c>
      <c r="D54" s="207">
        <f t="shared" si="1"/>
        <v>0</v>
      </c>
      <c r="E54" s="207">
        <f t="shared" si="2"/>
        <v>0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164850</v>
      </c>
      <c r="L54" s="207">
        <f t="shared" si="3"/>
        <v>223769</v>
      </c>
      <c r="M54" s="207">
        <f t="shared" si="4"/>
        <v>12523</v>
      </c>
      <c r="N54" s="207">
        <v>12523</v>
      </c>
      <c r="O54" s="207">
        <v>0</v>
      </c>
      <c r="P54" s="207">
        <v>0</v>
      </c>
      <c r="Q54" s="207">
        <v>0</v>
      </c>
      <c r="R54" s="207">
        <f t="shared" si="5"/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f t="shared" si="6"/>
        <v>211246</v>
      </c>
      <c r="X54" s="207">
        <v>179048</v>
      </c>
      <c r="Y54" s="207">
        <v>31933</v>
      </c>
      <c r="Z54" s="207">
        <v>0</v>
      </c>
      <c r="AA54" s="207">
        <v>265</v>
      </c>
      <c r="AB54" s="207">
        <v>22876</v>
      </c>
      <c r="AC54" s="207">
        <v>0</v>
      </c>
      <c r="AD54" s="207">
        <v>24995</v>
      </c>
      <c r="AE54" s="207">
        <f t="shared" si="7"/>
        <v>248764</v>
      </c>
      <c r="AF54" s="207">
        <f t="shared" si="8"/>
        <v>0</v>
      </c>
      <c r="AG54" s="207">
        <f t="shared" si="9"/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f t="shared" si="10"/>
        <v>19785</v>
      </c>
      <c r="AO54" s="207">
        <f t="shared" si="11"/>
        <v>4174</v>
      </c>
      <c r="AP54" s="207">
        <v>4174</v>
      </c>
      <c r="AQ54" s="207">
        <v>0</v>
      </c>
      <c r="AR54" s="207">
        <v>0</v>
      </c>
      <c r="AS54" s="207">
        <v>0</v>
      </c>
      <c r="AT54" s="207">
        <f t="shared" si="12"/>
        <v>0</v>
      </c>
      <c r="AU54" s="207">
        <v>0</v>
      </c>
      <c r="AV54" s="207">
        <v>0</v>
      </c>
      <c r="AW54" s="207">
        <v>0</v>
      </c>
      <c r="AX54" s="207">
        <v>0</v>
      </c>
      <c r="AY54" s="207">
        <f t="shared" si="13"/>
        <v>15611</v>
      </c>
      <c r="AZ54" s="207">
        <v>15501</v>
      </c>
      <c r="BA54" s="207">
        <v>0</v>
      </c>
      <c r="BB54" s="207">
        <v>0</v>
      </c>
      <c r="BC54" s="207">
        <v>110</v>
      </c>
      <c r="BD54" s="207">
        <v>60950</v>
      </c>
      <c r="BE54" s="207">
        <v>0</v>
      </c>
      <c r="BF54" s="207">
        <v>343</v>
      </c>
      <c r="BG54" s="207">
        <f t="shared" si="14"/>
        <v>20128</v>
      </c>
      <c r="BH54" s="207">
        <f t="shared" si="15"/>
        <v>0</v>
      </c>
      <c r="BI54" s="207">
        <f t="shared" si="16"/>
        <v>0</v>
      </c>
      <c r="BJ54" s="207">
        <f t="shared" si="17"/>
        <v>0</v>
      </c>
      <c r="BK54" s="207">
        <f t="shared" si="18"/>
        <v>0</v>
      </c>
      <c r="BL54" s="207">
        <f t="shared" si="19"/>
        <v>0</v>
      </c>
      <c r="BM54" s="207">
        <f t="shared" si="20"/>
        <v>0</v>
      </c>
      <c r="BN54" s="207">
        <f t="shared" si="21"/>
        <v>0</v>
      </c>
      <c r="BO54" s="207">
        <f t="shared" si="22"/>
        <v>164850</v>
      </c>
      <c r="BP54" s="207">
        <f t="shared" si="23"/>
        <v>243554</v>
      </c>
      <c r="BQ54" s="207">
        <f t="shared" si="24"/>
        <v>16697</v>
      </c>
      <c r="BR54" s="207">
        <f t="shared" si="25"/>
        <v>16697</v>
      </c>
      <c r="BS54" s="207">
        <f t="shared" si="26"/>
        <v>0</v>
      </c>
      <c r="BT54" s="207">
        <f t="shared" si="27"/>
        <v>0</v>
      </c>
      <c r="BU54" s="207">
        <f t="shared" si="28"/>
        <v>0</v>
      </c>
      <c r="BV54" s="207">
        <f t="shared" si="29"/>
        <v>0</v>
      </c>
      <c r="BW54" s="207">
        <f t="shared" si="30"/>
        <v>0</v>
      </c>
      <c r="BX54" s="207">
        <f t="shared" si="31"/>
        <v>0</v>
      </c>
      <c r="BY54" s="207">
        <f t="shared" si="32"/>
        <v>0</v>
      </c>
      <c r="BZ54" s="207">
        <f t="shared" si="33"/>
        <v>0</v>
      </c>
      <c r="CA54" s="207">
        <f t="shared" si="34"/>
        <v>226857</v>
      </c>
      <c r="CB54" s="207">
        <f t="shared" si="35"/>
        <v>194549</v>
      </c>
      <c r="CC54" s="207">
        <f t="shared" si="36"/>
        <v>31933</v>
      </c>
      <c r="CD54" s="207">
        <f t="shared" si="37"/>
        <v>0</v>
      </c>
      <c r="CE54" s="207">
        <f t="shared" si="38"/>
        <v>375</v>
      </c>
      <c r="CF54" s="207">
        <f t="shared" si="39"/>
        <v>83826</v>
      </c>
      <c r="CG54" s="207">
        <f t="shared" si="40"/>
        <v>0</v>
      </c>
      <c r="CH54" s="207">
        <f t="shared" si="41"/>
        <v>25338</v>
      </c>
      <c r="CI54" s="207">
        <f t="shared" si="42"/>
        <v>268892</v>
      </c>
      <c r="CJ54" s="210"/>
    </row>
    <row r="55" spans="1:88" s="137" customFormat="1" ht="13.5" customHeight="1" x14ac:dyDescent="0.15">
      <c r="A55" s="205" t="s">
        <v>25</v>
      </c>
      <c r="B55" s="206" t="s">
        <v>499</v>
      </c>
      <c r="C55" s="205" t="s">
        <v>500</v>
      </c>
      <c r="D55" s="207">
        <f t="shared" si="1"/>
        <v>75</v>
      </c>
      <c r="E55" s="207">
        <f t="shared" si="2"/>
        <v>75</v>
      </c>
      <c r="F55" s="207">
        <v>0</v>
      </c>
      <c r="G55" s="207">
        <v>0</v>
      </c>
      <c r="H55" s="207">
        <v>0</v>
      </c>
      <c r="I55" s="207">
        <v>75</v>
      </c>
      <c r="J55" s="207">
        <v>0</v>
      </c>
      <c r="K55" s="207">
        <v>0</v>
      </c>
      <c r="L55" s="207">
        <f t="shared" si="3"/>
        <v>74020</v>
      </c>
      <c r="M55" s="207">
        <f t="shared" si="4"/>
        <v>15330</v>
      </c>
      <c r="N55" s="207">
        <v>15330</v>
      </c>
      <c r="O55" s="207">
        <v>0</v>
      </c>
      <c r="P55" s="207">
        <v>0</v>
      </c>
      <c r="Q55" s="207">
        <v>0</v>
      </c>
      <c r="R55" s="207">
        <f t="shared" si="5"/>
        <v>31962</v>
      </c>
      <c r="S55" s="207">
        <v>0</v>
      </c>
      <c r="T55" s="207">
        <v>0</v>
      </c>
      <c r="U55" s="207">
        <v>31962</v>
      </c>
      <c r="V55" s="207">
        <v>0</v>
      </c>
      <c r="W55" s="207">
        <f t="shared" si="6"/>
        <v>26728</v>
      </c>
      <c r="X55" s="207">
        <v>26728</v>
      </c>
      <c r="Y55" s="207">
        <v>0</v>
      </c>
      <c r="Z55" s="207">
        <v>0</v>
      </c>
      <c r="AA55" s="207">
        <v>0</v>
      </c>
      <c r="AB55" s="207">
        <v>355481</v>
      </c>
      <c r="AC55" s="207">
        <v>0</v>
      </c>
      <c r="AD55" s="207">
        <v>0</v>
      </c>
      <c r="AE55" s="207">
        <f t="shared" si="7"/>
        <v>74095</v>
      </c>
      <c r="AF55" s="207">
        <f t="shared" si="8"/>
        <v>0</v>
      </c>
      <c r="AG55" s="207">
        <f t="shared" si="9"/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f t="shared" si="10"/>
        <v>55661</v>
      </c>
      <c r="AO55" s="207">
        <f t="shared" si="11"/>
        <v>15330</v>
      </c>
      <c r="AP55" s="207">
        <v>15330</v>
      </c>
      <c r="AQ55" s="207">
        <v>0</v>
      </c>
      <c r="AR55" s="207">
        <v>0</v>
      </c>
      <c r="AS55" s="207">
        <v>0</v>
      </c>
      <c r="AT55" s="207">
        <f t="shared" si="12"/>
        <v>27587</v>
      </c>
      <c r="AU55" s="207">
        <v>27310</v>
      </c>
      <c r="AV55" s="207">
        <v>277</v>
      </c>
      <c r="AW55" s="207">
        <v>0</v>
      </c>
      <c r="AX55" s="207">
        <v>0</v>
      </c>
      <c r="AY55" s="207">
        <f t="shared" si="13"/>
        <v>12744</v>
      </c>
      <c r="AZ55" s="207">
        <v>12744</v>
      </c>
      <c r="BA55" s="207">
        <v>0</v>
      </c>
      <c r="BB55" s="207">
        <v>0</v>
      </c>
      <c r="BC55" s="207">
        <v>0</v>
      </c>
      <c r="BD55" s="207">
        <v>62654</v>
      </c>
      <c r="BE55" s="207">
        <v>0</v>
      </c>
      <c r="BF55" s="207">
        <v>0</v>
      </c>
      <c r="BG55" s="207">
        <f t="shared" si="14"/>
        <v>55661</v>
      </c>
      <c r="BH55" s="207">
        <f t="shared" si="15"/>
        <v>75</v>
      </c>
      <c r="BI55" s="207">
        <f t="shared" si="16"/>
        <v>75</v>
      </c>
      <c r="BJ55" s="207">
        <f t="shared" si="17"/>
        <v>0</v>
      </c>
      <c r="BK55" s="207">
        <f t="shared" si="18"/>
        <v>0</v>
      </c>
      <c r="BL55" s="207">
        <f t="shared" si="19"/>
        <v>0</v>
      </c>
      <c r="BM55" s="207">
        <f t="shared" si="20"/>
        <v>75</v>
      </c>
      <c r="BN55" s="207">
        <f t="shared" si="21"/>
        <v>0</v>
      </c>
      <c r="BO55" s="207">
        <f t="shared" si="22"/>
        <v>0</v>
      </c>
      <c r="BP55" s="207">
        <f t="shared" si="23"/>
        <v>129681</v>
      </c>
      <c r="BQ55" s="207">
        <f t="shared" si="24"/>
        <v>30660</v>
      </c>
      <c r="BR55" s="207">
        <f t="shared" si="25"/>
        <v>30660</v>
      </c>
      <c r="BS55" s="207">
        <f t="shared" si="26"/>
        <v>0</v>
      </c>
      <c r="BT55" s="207">
        <f t="shared" si="27"/>
        <v>0</v>
      </c>
      <c r="BU55" s="207">
        <f t="shared" si="28"/>
        <v>0</v>
      </c>
      <c r="BV55" s="207">
        <f t="shared" si="29"/>
        <v>59549</v>
      </c>
      <c r="BW55" s="207">
        <f t="shared" si="30"/>
        <v>27310</v>
      </c>
      <c r="BX55" s="207">
        <f t="shared" si="31"/>
        <v>277</v>
      </c>
      <c r="BY55" s="207">
        <f t="shared" si="32"/>
        <v>31962</v>
      </c>
      <c r="BZ55" s="207">
        <f t="shared" si="33"/>
        <v>0</v>
      </c>
      <c r="CA55" s="207">
        <f t="shared" si="34"/>
        <v>39472</v>
      </c>
      <c r="CB55" s="207">
        <f t="shared" si="35"/>
        <v>39472</v>
      </c>
      <c r="CC55" s="207">
        <f t="shared" si="36"/>
        <v>0</v>
      </c>
      <c r="CD55" s="207">
        <f t="shared" si="37"/>
        <v>0</v>
      </c>
      <c r="CE55" s="207">
        <f t="shared" si="38"/>
        <v>0</v>
      </c>
      <c r="CF55" s="207">
        <f t="shared" si="39"/>
        <v>418135</v>
      </c>
      <c r="CG55" s="207">
        <f t="shared" si="40"/>
        <v>0</v>
      </c>
      <c r="CH55" s="207">
        <f t="shared" si="41"/>
        <v>0</v>
      </c>
      <c r="CI55" s="207">
        <f t="shared" si="42"/>
        <v>129756</v>
      </c>
      <c r="CJ55" s="210"/>
    </row>
    <row r="56" spans="1:88" s="137" customFormat="1" ht="13.5" customHeight="1" x14ac:dyDescent="0.15">
      <c r="A56" s="205" t="s">
        <v>25</v>
      </c>
      <c r="B56" s="206" t="s">
        <v>504</v>
      </c>
      <c r="C56" s="205" t="s">
        <v>505</v>
      </c>
      <c r="D56" s="207">
        <f t="shared" si="1"/>
        <v>0</v>
      </c>
      <c r="E56" s="207">
        <f t="shared" si="2"/>
        <v>0</v>
      </c>
      <c r="F56" s="207">
        <v>0</v>
      </c>
      <c r="G56" s="207">
        <v>0</v>
      </c>
      <c r="H56" s="207">
        <v>0</v>
      </c>
      <c r="I56" s="207">
        <v>0</v>
      </c>
      <c r="J56" s="207">
        <v>0</v>
      </c>
      <c r="K56" s="207">
        <v>0</v>
      </c>
      <c r="L56" s="207">
        <f t="shared" si="3"/>
        <v>0</v>
      </c>
      <c r="M56" s="207">
        <f t="shared" si="4"/>
        <v>0</v>
      </c>
      <c r="N56" s="207">
        <v>0</v>
      </c>
      <c r="O56" s="207">
        <v>0</v>
      </c>
      <c r="P56" s="207">
        <v>0</v>
      </c>
      <c r="Q56" s="207">
        <v>0</v>
      </c>
      <c r="R56" s="207">
        <f t="shared" si="5"/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f t="shared" si="6"/>
        <v>0</v>
      </c>
      <c r="X56" s="207">
        <v>0</v>
      </c>
      <c r="Y56" s="207">
        <v>0</v>
      </c>
      <c r="Z56" s="207">
        <v>0</v>
      </c>
      <c r="AA56" s="207">
        <v>0</v>
      </c>
      <c r="AB56" s="207">
        <v>282281</v>
      </c>
      <c r="AC56" s="207">
        <v>0</v>
      </c>
      <c r="AD56" s="207">
        <v>0</v>
      </c>
      <c r="AE56" s="207">
        <f t="shared" si="7"/>
        <v>0</v>
      </c>
      <c r="AF56" s="207">
        <f t="shared" si="8"/>
        <v>0</v>
      </c>
      <c r="AG56" s="207">
        <f t="shared" si="9"/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f t="shared" si="10"/>
        <v>0</v>
      </c>
      <c r="AO56" s="207">
        <f t="shared" si="11"/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f t="shared" si="12"/>
        <v>0</v>
      </c>
      <c r="AU56" s="207">
        <v>0</v>
      </c>
      <c r="AV56" s="207">
        <v>0</v>
      </c>
      <c r="AW56" s="207">
        <v>0</v>
      </c>
      <c r="AX56" s="207">
        <v>0</v>
      </c>
      <c r="AY56" s="207">
        <f t="shared" si="13"/>
        <v>0</v>
      </c>
      <c r="AZ56" s="207">
        <v>0</v>
      </c>
      <c r="BA56" s="207">
        <v>0</v>
      </c>
      <c r="BB56" s="207">
        <v>0</v>
      </c>
      <c r="BC56" s="207">
        <v>0</v>
      </c>
      <c r="BD56" s="207">
        <v>67578</v>
      </c>
      <c r="BE56" s="207">
        <v>0</v>
      </c>
      <c r="BF56" s="207">
        <v>0</v>
      </c>
      <c r="BG56" s="207">
        <f t="shared" si="14"/>
        <v>0</v>
      </c>
      <c r="BH56" s="207">
        <f t="shared" si="15"/>
        <v>0</v>
      </c>
      <c r="BI56" s="207">
        <f t="shared" si="16"/>
        <v>0</v>
      </c>
      <c r="BJ56" s="207">
        <f t="shared" si="17"/>
        <v>0</v>
      </c>
      <c r="BK56" s="207">
        <f t="shared" si="18"/>
        <v>0</v>
      </c>
      <c r="BL56" s="207">
        <f t="shared" si="19"/>
        <v>0</v>
      </c>
      <c r="BM56" s="207">
        <f t="shared" si="20"/>
        <v>0</v>
      </c>
      <c r="BN56" s="207">
        <f t="shared" si="21"/>
        <v>0</v>
      </c>
      <c r="BO56" s="207">
        <f t="shared" si="22"/>
        <v>0</v>
      </c>
      <c r="BP56" s="207">
        <f t="shared" si="23"/>
        <v>0</v>
      </c>
      <c r="BQ56" s="207">
        <f t="shared" si="24"/>
        <v>0</v>
      </c>
      <c r="BR56" s="207">
        <f t="shared" si="25"/>
        <v>0</v>
      </c>
      <c r="BS56" s="207">
        <f t="shared" si="26"/>
        <v>0</v>
      </c>
      <c r="BT56" s="207">
        <f t="shared" si="27"/>
        <v>0</v>
      </c>
      <c r="BU56" s="207">
        <f t="shared" si="28"/>
        <v>0</v>
      </c>
      <c r="BV56" s="207">
        <f t="shared" si="29"/>
        <v>0</v>
      </c>
      <c r="BW56" s="207">
        <f t="shared" si="30"/>
        <v>0</v>
      </c>
      <c r="BX56" s="207">
        <f t="shared" si="31"/>
        <v>0</v>
      </c>
      <c r="BY56" s="207">
        <f t="shared" si="32"/>
        <v>0</v>
      </c>
      <c r="BZ56" s="207">
        <f t="shared" si="33"/>
        <v>0</v>
      </c>
      <c r="CA56" s="207">
        <f t="shared" si="34"/>
        <v>0</v>
      </c>
      <c r="CB56" s="207">
        <f t="shared" si="35"/>
        <v>0</v>
      </c>
      <c r="CC56" s="207">
        <f t="shared" si="36"/>
        <v>0</v>
      </c>
      <c r="CD56" s="207">
        <f t="shared" si="37"/>
        <v>0</v>
      </c>
      <c r="CE56" s="207">
        <f t="shared" si="38"/>
        <v>0</v>
      </c>
      <c r="CF56" s="207">
        <f t="shared" si="39"/>
        <v>349859</v>
      </c>
      <c r="CG56" s="207">
        <f t="shared" si="40"/>
        <v>0</v>
      </c>
      <c r="CH56" s="207">
        <f t="shared" si="41"/>
        <v>0</v>
      </c>
      <c r="CI56" s="207">
        <f t="shared" si="42"/>
        <v>0</v>
      </c>
      <c r="CJ56" s="210"/>
    </row>
    <row r="57" spans="1:88" s="137" customFormat="1" ht="13.5" customHeight="1" x14ac:dyDescent="0.15">
      <c r="A57" s="205" t="s">
        <v>25</v>
      </c>
      <c r="B57" s="206" t="s">
        <v>507</v>
      </c>
      <c r="C57" s="205" t="s">
        <v>508</v>
      </c>
      <c r="D57" s="207">
        <f t="shared" si="1"/>
        <v>0</v>
      </c>
      <c r="E57" s="207">
        <f t="shared" si="2"/>
        <v>0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07">
        <v>0</v>
      </c>
      <c r="L57" s="207">
        <f t="shared" si="3"/>
        <v>200363</v>
      </c>
      <c r="M57" s="207">
        <f t="shared" si="4"/>
        <v>16648</v>
      </c>
      <c r="N57" s="207">
        <v>16648</v>
      </c>
      <c r="O57" s="207">
        <v>0</v>
      </c>
      <c r="P57" s="207">
        <v>0</v>
      </c>
      <c r="Q57" s="207">
        <v>0</v>
      </c>
      <c r="R57" s="207">
        <f t="shared" si="5"/>
        <v>2380</v>
      </c>
      <c r="S57" s="207">
        <v>0</v>
      </c>
      <c r="T57" s="207">
        <v>0</v>
      </c>
      <c r="U57" s="207">
        <v>2380</v>
      </c>
      <c r="V57" s="207">
        <v>0</v>
      </c>
      <c r="W57" s="207">
        <f t="shared" si="6"/>
        <v>181335</v>
      </c>
      <c r="X57" s="207">
        <v>137872</v>
      </c>
      <c r="Y57" s="207">
        <v>39987</v>
      </c>
      <c r="Z57" s="207">
        <v>3239</v>
      </c>
      <c r="AA57" s="207">
        <v>237</v>
      </c>
      <c r="AB57" s="207">
        <v>266621</v>
      </c>
      <c r="AC57" s="207">
        <v>0</v>
      </c>
      <c r="AD57" s="207">
        <v>10275</v>
      </c>
      <c r="AE57" s="207">
        <f t="shared" si="7"/>
        <v>210638</v>
      </c>
      <c r="AF57" s="207">
        <f t="shared" si="8"/>
        <v>0</v>
      </c>
      <c r="AG57" s="207">
        <f t="shared" si="9"/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f t="shared" si="10"/>
        <v>30602</v>
      </c>
      <c r="AO57" s="207">
        <f t="shared" si="11"/>
        <v>8178</v>
      </c>
      <c r="AP57" s="207">
        <v>8178</v>
      </c>
      <c r="AQ57" s="207">
        <v>0</v>
      </c>
      <c r="AR57" s="207">
        <v>0</v>
      </c>
      <c r="AS57" s="207">
        <v>0</v>
      </c>
      <c r="AT57" s="207">
        <f t="shared" si="12"/>
        <v>0</v>
      </c>
      <c r="AU57" s="207">
        <v>0</v>
      </c>
      <c r="AV57" s="207">
        <v>0</v>
      </c>
      <c r="AW57" s="207">
        <v>0</v>
      </c>
      <c r="AX57" s="207">
        <v>0</v>
      </c>
      <c r="AY57" s="207">
        <f t="shared" si="13"/>
        <v>22424</v>
      </c>
      <c r="AZ57" s="207">
        <v>22424</v>
      </c>
      <c r="BA57" s="207">
        <v>0</v>
      </c>
      <c r="BB57" s="207">
        <v>0</v>
      </c>
      <c r="BC57" s="207">
        <v>0</v>
      </c>
      <c r="BD57" s="207">
        <v>63547</v>
      </c>
      <c r="BE57" s="207">
        <v>0</v>
      </c>
      <c r="BF57" s="207">
        <v>2321</v>
      </c>
      <c r="BG57" s="207">
        <f t="shared" si="14"/>
        <v>32923</v>
      </c>
      <c r="BH57" s="207">
        <f t="shared" si="15"/>
        <v>0</v>
      </c>
      <c r="BI57" s="207">
        <f t="shared" si="16"/>
        <v>0</v>
      </c>
      <c r="BJ57" s="207">
        <f t="shared" si="17"/>
        <v>0</v>
      </c>
      <c r="BK57" s="207">
        <f t="shared" si="18"/>
        <v>0</v>
      </c>
      <c r="BL57" s="207">
        <f t="shared" si="19"/>
        <v>0</v>
      </c>
      <c r="BM57" s="207">
        <f t="shared" si="20"/>
        <v>0</v>
      </c>
      <c r="BN57" s="207">
        <f t="shared" si="21"/>
        <v>0</v>
      </c>
      <c r="BO57" s="207">
        <f t="shared" si="22"/>
        <v>0</v>
      </c>
      <c r="BP57" s="207">
        <f t="shared" si="23"/>
        <v>230965</v>
      </c>
      <c r="BQ57" s="207">
        <f t="shared" si="24"/>
        <v>24826</v>
      </c>
      <c r="BR57" s="207">
        <f t="shared" si="25"/>
        <v>24826</v>
      </c>
      <c r="BS57" s="207">
        <f t="shared" si="26"/>
        <v>0</v>
      </c>
      <c r="BT57" s="207">
        <f t="shared" si="27"/>
        <v>0</v>
      </c>
      <c r="BU57" s="207">
        <f t="shared" si="28"/>
        <v>0</v>
      </c>
      <c r="BV57" s="207">
        <f t="shared" si="29"/>
        <v>2380</v>
      </c>
      <c r="BW57" s="207">
        <f t="shared" si="30"/>
        <v>0</v>
      </c>
      <c r="BX57" s="207">
        <f t="shared" si="31"/>
        <v>0</v>
      </c>
      <c r="BY57" s="207">
        <f t="shared" si="32"/>
        <v>2380</v>
      </c>
      <c r="BZ57" s="207">
        <f t="shared" si="33"/>
        <v>0</v>
      </c>
      <c r="CA57" s="207">
        <f t="shared" si="34"/>
        <v>203759</v>
      </c>
      <c r="CB57" s="207">
        <f t="shared" si="35"/>
        <v>160296</v>
      </c>
      <c r="CC57" s="207">
        <f t="shared" si="36"/>
        <v>39987</v>
      </c>
      <c r="CD57" s="207">
        <f t="shared" si="37"/>
        <v>3239</v>
      </c>
      <c r="CE57" s="207">
        <f t="shared" si="38"/>
        <v>237</v>
      </c>
      <c r="CF57" s="207">
        <f t="shared" si="39"/>
        <v>330168</v>
      </c>
      <c r="CG57" s="207">
        <f t="shared" si="40"/>
        <v>0</v>
      </c>
      <c r="CH57" s="207">
        <f t="shared" si="41"/>
        <v>12596</v>
      </c>
      <c r="CI57" s="207">
        <f t="shared" si="42"/>
        <v>243561</v>
      </c>
      <c r="CJ57" s="210"/>
    </row>
    <row r="58" spans="1:88" s="137" customFormat="1" ht="13.5" customHeight="1" x14ac:dyDescent="0.15">
      <c r="A58" s="205" t="s">
        <v>25</v>
      </c>
      <c r="B58" s="206" t="s">
        <v>510</v>
      </c>
      <c r="C58" s="205" t="s">
        <v>511</v>
      </c>
      <c r="D58" s="207">
        <f t="shared" si="1"/>
        <v>0</v>
      </c>
      <c r="E58" s="207">
        <f t="shared" si="2"/>
        <v>0</v>
      </c>
      <c r="F58" s="207">
        <v>0</v>
      </c>
      <c r="G58" s="207">
        <v>0</v>
      </c>
      <c r="H58" s="207">
        <v>0</v>
      </c>
      <c r="I58" s="207">
        <v>0</v>
      </c>
      <c r="J58" s="207">
        <v>0</v>
      </c>
      <c r="K58" s="207">
        <v>0</v>
      </c>
      <c r="L58" s="207">
        <f t="shared" si="3"/>
        <v>359508</v>
      </c>
      <c r="M58" s="207">
        <f t="shared" si="4"/>
        <v>27506</v>
      </c>
      <c r="N58" s="207">
        <v>27506</v>
      </c>
      <c r="O58" s="207">
        <v>0</v>
      </c>
      <c r="P58" s="207">
        <v>0</v>
      </c>
      <c r="Q58" s="207">
        <v>0</v>
      </c>
      <c r="R58" s="207">
        <f t="shared" si="5"/>
        <v>14002</v>
      </c>
      <c r="S58" s="207">
        <v>12433</v>
      </c>
      <c r="T58" s="207">
        <v>188</v>
      </c>
      <c r="U58" s="207">
        <v>1381</v>
      </c>
      <c r="V58" s="207">
        <v>0</v>
      </c>
      <c r="W58" s="207">
        <f t="shared" si="6"/>
        <v>313293</v>
      </c>
      <c r="X58" s="207">
        <v>113494</v>
      </c>
      <c r="Y58" s="207">
        <v>157591</v>
      </c>
      <c r="Z58" s="207">
        <v>33903</v>
      </c>
      <c r="AA58" s="207">
        <v>8305</v>
      </c>
      <c r="AB58" s="207">
        <v>0</v>
      </c>
      <c r="AC58" s="207">
        <v>4707</v>
      </c>
      <c r="AD58" s="207">
        <v>137754</v>
      </c>
      <c r="AE58" s="207">
        <f t="shared" si="7"/>
        <v>497262</v>
      </c>
      <c r="AF58" s="207">
        <f t="shared" si="8"/>
        <v>0</v>
      </c>
      <c r="AG58" s="207">
        <f t="shared" si="9"/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f t="shared" si="10"/>
        <v>0</v>
      </c>
      <c r="AO58" s="207">
        <f t="shared" si="11"/>
        <v>0</v>
      </c>
      <c r="AP58" s="207">
        <v>0</v>
      </c>
      <c r="AQ58" s="207">
        <v>0</v>
      </c>
      <c r="AR58" s="207">
        <v>0</v>
      </c>
      <c r="AS58" s="207">
        <v>0</v>
      </c>
      <c r="AT58" s="207">
        <f t="shared" si="12"/>
        <v>0</v>
      </c>
      <c r="AU58" s="207">
        <v>0</v>
      </c>
      <c r="AV58" s="207">
        <v>0</v>
      </c>
      <c r="AW58" s="207">
        <v>0</v>
      </c>
      <c r="AX58" s="207">
        <v>0</v>
      </c>
      <c r="AY58" s="207">
        <f t="shared" si="13"/>
        <v>0</v>
      </c>
      <c r="AZ58" s="207">
        <v>0</v>
      </c>
      <c r="BA58" s="207">
        <v>0</v>
      </c>
      <c r="BB58" s="207">
        <v>0</v>
      </c>
      <c r="BC58" s="207">
        <v>0</v>
      </c>
      <c r="BD58" s="207">
        <v>42494</v>
      </c>
      <c r="BE58" s="207">
        <v>0</v>
      </c>
      <c r="BF58" s="207">
        <v>0</v>
      </c>
      <c r="BG58" s="207">
        <f t="shared" si="14"/>
        <v>0</v>
      </c>
      <c r="BH58" s="207">
        <f t="shared" si="15"/>
        <v>0</v>
      </c>
      <c r="BI58" s="207">
        <f t="shared" si="16"/>
        <v>0</v>
      </c>
      <c r="BJ58" s="207">
        <f t="shared" si="17"/>
        <v>0</v>
      </c>
      <c r="BK58" s="207">
        <f t="shared" si="18"/>
        <v>0</v>
      </c>
      <c r="BL58" s="207">
        <f t="shared" si="19"/>
        <v>0</v>
      </c>
      <c r="BM58" s="207">
        <f t="shared" si="20"/>
        <v>0</v>
      </c>
      <c r="BN58" s="207">
        <f t="shared" si="21"/>
        <v>0</v>
      </c>
      <c r="BO58" s="207">
        <f t="shared" si="22"/>
        <v>0</v>
      </c>
      <c r="BP58" s="207">
        <f t="shared" si="23"/>
        <v>359508</v>
      </c>
      <c r="BQ58" s="207">
        <f t="shared" si="24"/>
        <v>27506</v>
      </c>
      <c r="BR58" s="207">
        <f t="shared" si="25"/>
        <v>27506</v>
      </c>
      <c r="BS58" s="207">
        <f t="shared" si="26"/>
        <v>0</v>
      </c>
      <c r="BT58" s="207">
        <f t="shared" si="27"/>
        <v>0</v>
      </c>
      <c r="BU58" s="207">
        <f t="shared" si="28"/>
        <v>0</v>
      </c>
      <c r="BV58" s="207">
        <f t="shared" si="29"/>
        <v>14002</v>
      </c>
      <c r="BW58" s="207">
        <f t="shared" si="30"/>
        <v>12433</v>
      </c>
      <c r="BX58" s="207">
        <f t="shared" si="31"/>
        <v>188</v>
      </c>
      <c r="BY58" s="207">
        <f t="shared" si="32"/>
        <v>1381</v>
      </c>
      <c r="BZ58" s="207">
        <f t="shared" si="33"/>
        <v>0</v>
      </c>
      <c r="CA58" s="207">
        <f t="shared" si="34"/>
        <v>313293</v>
      </c>
      <c r="CB58" s="207">
        <f t="shared" si="35"/>
        <v>113494</v>
      </c>
      <c r="CC58" s="207">
        <f t="shared" si="36"/>
        <v>157591</v>
      </c>
      <c r="CD58" s="207">
        <f t="shared" si="37"/>
        <v>33903</v>
      </c>
      <c r="CE58" s="207">
        <f t="shared" si="38"/>
        <v>8305</v>
      </c>
      <c r="CF58" s="207">
        <f t="shared" si="39"/>
        <v>42494</v>
      </c>
      <c r="CG58" s="207">
        <f t="shared" si="40"/>
        <v>4707</v>
      </c>
      <c r="CH58" s="207">
        <f t="shared" si="41"/>
        <v>137754</v>
      </c>
      <c r="CI58" s="207">
        <f t="shared" si="42"/>
        <v>497262</v>
      </c>
      <c r="CJ58" s="210"/>
    </row>
    <row r="59" spans="1:88" s="137" customFormat="1" ht="13.5" customHeight="1" x14ac:dyDescent="0.15">
      <c r="A59" s="205" t="s">
        <v>25</v>
      </c>
      <c r="B59" s="206" t="s">
        <v>513</v>
      </c>
      <c r="C59" s="205" t="s">
        <v>514</v>
      </c>
      <c r="D59" s="207">
        <f t="shared" si="1"/>
        <v>0</v>
      </c>
      <c r="E59" s="207">
        <f t="shared" si="2"/>
        <v>0</v>
      </c>
      <c r="F59" s="207">
        <v>0</v>
      </c>
      <c r="G59" s="207">
        <v>0</v>
      </c>
      <c r="H59" s="207">
        <v>0</v>
      </c>
      <c r="I59" s="207">
        <v>0</v>
      </c>
      <c r="J59" s="207">
        <v>0</v>
      </c>
      <c r="K59" s="207">
        <v>0</v>
      </c>
      <c r="L59" s="207">
        <f t="shared" si="3"/>
        <v>0</v>
      </c>
      <c r="M59" s="207">
        <f t="shared" si="4"/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f t="shared" si="5"/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f t="shared" si="6"/>
        <v>0</v>
      </c>
      <c r="X59" s="207">
        <v>0</v>
      </c>
      <c r="Y59" s="207">
        <v>0</v>
      </c>
      <c r="Z59" s="207">
        <v>0</v>
      </c>
      <c r="AA59" s="207">
        <v>0</v>
      </c>
      <c r="AB59" s="207">
        <v>105854</v>
      </c>
      <c r="AC59" s="207">
        <v>0</v>
      </c>
      <c r="AD59" s="207">
        <v>0</v>
      </c>
      <c r="AE59" s="207">
        <f t="shared" si="7"/>
        <v>0</v>
      </c>
      <c r="AF59" s="207">
        <f t="shared" si="8"/>
        <v>0</v>
      </c>
      <c r="AG59" s="207">
        <f t="shared" si="9"/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f t="shared" si="10"/>
        <v>0</v>
      </c>
      <c r="AO59" s="207">
        <f t="shared" si="11"/>
        <v>0</v>
      </c>
      <c r="AP59" s="207">
        <v>0</v>
      </c>
      <c r="AQ59" s="207">
        <v>0</v>
      </c>
      <c r="AR59" s="207">
        <v>0</v>
      </c>
      <c r="AS59" s="207">
        <v>0</v>
      </c>
      <c r="AT59" s="207">
        <f t="shared" si="12"/>
        <v>0</v>
      </c>
      <c r="AU59" s="207">
        <v>0</v>
      </c>
      <c r="AV59" s="207">
        <v>0</v>
      </c>
      <c r="AW59" s="207">
        <v>0</v>
      </c>
      <c r="AX59" s="207">
        <v>0</v>
      </c>
      <c r="AY59" s="207">
        <f t="shared" si="13"/>
        <v>0</v>
      </c>
      <c r="AZ59" s="207">
        <v>0</v>
      </c>
      <c r="BA59" s="207">
        <v>0</v>
      </c>
      <c r="BB59" s="207">
        <v>0</v>
      </c>
      <c r="BC59" s="207">
        <v>0</v>
      </c>
      <c r="BD59" s="207">
        <v>42609</v>
      </c>
      <c r="BE59" s="207">
        <v>0</v>
      </c>
      <c r="BF59" s="207">
        <v>0</v>
      </c>
      <c r="BG59" s="207">
        <f t="shared" si="14"/>
        <v>0</v>
      </c>
      <c r="BH59" s="207">
        <f t="shared" si="15"/>
        <v>0</v>
      </c>
      <c r="BI59" s="207">
        <f t="shared" si="16"/>
        <v>0</v>
      </c>
      <c r="BJ59" s="207">
        <f t="shared" si="17"/>
        <v>0</v>
      </c>
      <c r="BK59" s="207">
        <f t="shared" si="18"/>
        <v>0</v>
      </c>
      <c r="BL59" s="207">
        <f t="shared" si="19"/>
        <v>0</v>
      </c>
      <c r="BM59" s="207">
        <f t="shared" si="20"/>
        <v>0</v>
      </c>
      <c r="BN59" s="207">
        <f t="shared" si="21"/>
        <v>0</v>
      </c>
      <c r="BO59" s="207">
        <f t="shared" si="22"/>
        <v>0</v>
      </c>
      <c r="BP59" s="207">
        <f t="shared" si="23"/>
        <v>0</v>
      </c>
      <c r="BQ59" s="207">
        <f t="shared" si="24"/>
        <v>0</v>
      </c>
      <c r="BR59" s="207">
        <f t="shared" si="25"/>
        <v>0</v>
      </c>
      <c r="BS59" s="207">
        <f t="shared" si="26"/>
        <v>0</v>
      </c>
      <c r="BT59" s="207">
        <f t="shared" si="27"/>
        <v>0</v>
      </c>
      <c r="BU59" s="207">
        <f t="shared" si="28"/>
        <v>0</v>
      </c>
      <c r="BV59" s="207">
        <f t="shared" si="29"/>
        <v>0</v>
      </c>
      <c r="BW59" s="207">
        <f t="shared" si="30"/>
        <v>0</v>
      </c>
      <c r="BX59" s="207">
        <f t="shared" si="31"/>
        <v>0</v>
      </c>
      <c r="BY59" s="207">
        <f t="shared" si="32"/>
        <v>0</v>
      </c>
      <c r="BZ59" s="207">
        <f t="shared" si="33"/>
        <v>0</v>
      </c>
      <c r="CA59" s="207">
        <f t="shared" si="34"/>
        <v>0</v>
      </c>
      <c r="CB59" s="207">
        <f t="shared" si="35"/>
        <v>0</v>
      </c>
      <c r="CC59" s="207">
        <f t="shared" si="36"/>
        <v>0</v>
      </c>
      <c r="CD59" s="207">
        <f t="shared" si="37"/>
        <v>0</v>
      </c>
      <c r="CE59" s="207">
        <f t="shared" si="38"/>
        <v>0</v>
      </c>
      <c r="CF59" s="207">
        <f t="shared" si="39"/>
        <v>148463</v>
      </c>
      <c r="CG59" s="207">
        <f t="shared" si="40"/>
        <v>0</v>
      </c>
      <c r="CH59" s="207">
        <f t="shared" si="41"/>
        <v>0</v>
      </c>
      <c r="CI59" s="207">
        <f t="shared" si="42"/>
        <v>0</v>
      </c>
      <c r="CJ59" s="210"/>
    </row>
    <row r="60" spans="1:88" s="137" customFormat="1" ht="13.5" customHeight="1" x14ac:dyDescent="0.15">
      <c r="A60" s="205" t="s">
        <v>25</v>
      </c>
      <c r="B60" s="206" t="s">
        <v>518</v>
      </c>
      <c r="C60" s="205" t="s">
        <v>519</v>
      </c>
      <c r="D60" s="207">
        <f t="shared" si="1"/>
        <v>0</v>
      </c>
      <c r="E60" s="207">
        <f t="shared" si="2"/>
        <v>0</v>
      </c>
      <c r="F60" s="207">
        <v>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f t="shared" si="3"/>
        <v>362</v>
      </c>
      <c r="M60" s="207">
        <f t="shared" si="4"/>
        <v>362</v>
      </c>
      <c r="N60" s="207">
        <v>362</v>
      </c>
      <c r="O60" s="207">
        <v>0</v>
      </c>
      <c r="P60" s="207">
        <v>0</v>
      </c>
      <c r="Q60" s="207">
        <v>0</v>
      </c>
      <c r="R60" s="207">
        <f t="shared" si="5"/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f t="shared" si="6"/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71200</v>
      </c>
      <c r="AC60" s="207">
        <v>0</v>
      </c>
      <c r="AD60" s="207">
        <v>0</v>
      </c>
      <c r="AE60" s="207">
        <f t="shared" si="7"/>
        <v>362</v>
      </c>
      <c r="AF60" s="207">
        <f t="shared" si="8"/>
        <v>0</v>
      </c>
      <c r="AG60" s="207">
        <f t="shared" si="9"/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f t="shared" si="10"/>
        <v>362</v>
      </c>
      <c r="AO60" s="207">
        <f t="shared" si="11"/>
        <v>362</v>
      </c>
      <c r="AP60" s="207">
        <v>362</v>
      </c>
      <c r="AQ60" s="207">
        <v>0</v>
      </c>
      <c r="AR60" s="207">
        <v>0</v>
      </c>
      <c r="AS60" s="207">
        <v>0</v>
      </c>
      <c r="AT60" s="207">
        <f t="shared" si="12"/>
        <v>0</v>
      </c>
      <c r="AU60" s="207">
        <v>0</v>
      </c>
      <c r="AV60" s="207">
        <v>0</v>
      </c>
      <c r="AW60" s="207">
        <v>0</v>
      </c>
      <c r="AX60" s="207">
        <v>0</v>
      </c>
      <c r="AY60" s="207">
        <f t="shared" si="13"/>
        <v>0</v>
      </c>
      <c r="AZ60" s="207">
        <v>0</v>
      </c>
      <c r="BA60" s="207">
        <v>0</v>
      </c>
      <c r="BB60" s="207">
        <v>0</v>
      </c>
      <c r="BC60" s="207">
        <v>0</v>
      </c>
      <c r="BD60" s="207">
        <v>8523</v>
      </c>
      <c r="BE60" s="207">
        <v>0</v>
      </c>
      <c r="BF60" s="207">
        <v>0</v>
      </c>
      <c r="BG60" s="207">
        <f t="shared" si="14"/>
        <v>362</v>
      </c>
      <c r="BH60" s="207">
        <f t="shared" si="15"/>
        <v>0</v>
      </c>
      <c r="BI60" s="207">
        <f t="shared" si="16"/>
        <v>0</v>
      </c>
      <c r="BJ60" s="207">
        <f t="shared" si="17"/>
        <v>0</v>
      </c>
      <c r="BK60" s="207">
        <f t="shared" si="18"/>
        <v>0</v>
      </c>
      <c r="BL60" s="207">
        <f t="shared" si="19"/>
        <v>0</v>
      </c>
      <c r="BM60" s="207">
        <f t="shared" si="20"/>
        <v>0</v>
      </c>
      <c r="BN60" s="207">
        <f t="shared" si="21"/>
        <v>0</v>
      </c>
      <c r="BO60" s="207">
        <f t="shared" si="22"/>
        <v>0</v>
      </c>
      <c r="BP60" s="207">
        <f t="shared" si="23"/>
        <v>724</v>
      </c>
      <c r="BQ60" s="207">
        <f t="shared" si="24"/>
        <v>724</v>
      </c>
      <c r="BR60" s="207">
        <f t="shared" si="25"/>
        <v>724</v>
      </c>
      <c r="BS60" s="207">
        <f t="shared" si="26"/>
        <v>0</v>
      </c>
      <c r="BT60" s="207">
        <f t="shared" si="27"/>
        <v>0</v>
      </c>
      <c r="BU60" s="207">
        <f t="shared" si="28"/>
        <v>0</v>
      </c>
      <c r="BV60" s="207">
        <f t="shared" si="29"/>
        <v>0</v>
      </c>
      <c r="BW60" s="207">
        <f t="shared" si="30"/>
        <v>0</v>
      </c>
      <c r="BX60" s="207">
        <f t="shared" si="31"/>
        <v>0</v>
      </c>
      <c r="BY60" s="207">
        <f t="shared" si="32"/>
        <v>0</v>
      </c>
      <c r="BZ60" s="207">
        <f t="shared" si="33"/>
        <v>0</v>
      </c>
      <c r="CA60" s="207">
        <f t="shared" si="34"/>
        <v>0</v>
      </c>
      <c r="CB60" s="207">
        <f t="shared" si="35"/>
        <v>0</v>
      </c>
      <c r="CC60" s="207">
        <f t="shared" si="36"/>
        <v>0</v>
      </c>
      <c r="CD60" s="207">
        <f t="shared" si="37"/>
        <v>0</v>
      </c>
      <c r="CE60" s="207">
        <f t="shared" si="38"/>
        <v>0</v>
      </c>
      <c r="CF60" s="207">
        <f t="shared" si="39"/>
        <v>79723</v>
      </c>
      <c r="CG60" s="207">
        <f t="shared" si="40"/>
        <v>0</v>
      </c>
      <c r="CH60" s="207">
        <f t="shared" si="41"/>
        <v>0</v>
      </c>
      <c r="CI60" s="207">
        <f t="shared" si="42"/>
        <v>724</v>
      </c>
      <c r="CJ60" s="210"/>
    </row>
    <row r="61" spans="1:88" s="137" customFormat="1" ht="13.5" customHeight="1" x14ac:dyDescent="0.15">
      <c r="A61" s="205" t="s">
        <v>25</v>
      </c>
      <c r="B61" s="206" t="s">
        <v>521</v>
      </c>
      <c r="C61" s="205" t="s">
        <v>522</v>
      </c>
      <c r="D61" s="207">
        <f t="shared" si="1"/>
        <v>0</v>
      </c>
      <c r="E61" s="207">
        <f t="shared" si="2"/>
        <v>0</v>
      </c>
      <c r="F61" s="207">
        <v>0</v>
      </c>
      <c r="G61" s="207">
        <v>0</v>
      </c>
      <c r="H61" s="207">
        <v>0</v>
      </c>
      <c r="I61" s="207">
        <v>0</v>
      </c>
      <c r="J61" s="207">
        <v>0</v>
      </c>
      <c r="K61" s="207">
        <v>0</v>
      </c>
      <c r="L61" s="207">
        <f t="shared" si="3"/>
        <v>0</v>
      </c>
      <c r="M61" s="207">
        <f t="shared" si="4"/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f t="shared" si="5"/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f t="shared" si="6"/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24986</v>
      </c>
      <c r="AC61" s="207">
        <v>0</v>
      </c>
      <c r="AD61" s="207">
        <v>0</v>
      </c>
      <c r="AE61" s="207">
        <f t="shared" si="7"/>
        <v>0</v>
      </c>
      <c r="AF61" s="207">
        <f t="shared" si="8"/>
        <v>0</v>
      </c>
      <c r="AG61" s="207">
        <f t="shared" si="9"/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f t="shared" si="10"/>
        <v>0</v>
      </c>
      <c r="AO61" s="207">
        <f t="shared" si="11"/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f t="shared" si="12"/>
        <v>0</v>
      </c>
      <c r="AU61" s="207">
        <v>0</v>
      </c>
      <c r="AV61" s="207">
        <v>0</v>
      </c>
      <c r="AW61" s="207">
        <v>0</v>
      </c>
      <c r="AX61" s="207">
        <v>0</v>
      </c>
      <c r="AY61" s="207">
        <f t="shared" si="13"/>
        <v>0</v>
      </c>
      <c r="AZ61" s="207">
        <v>0</v>
      </c>
      <c r="BA61" s="207">
        <v>0</v>
      </c>
      <c r="BB61" s="207">
        <v>0</v>
      </c>
      <c r="BC61" s="207">
        <v>0</v>
      </c>
      <c r="BD61" s="207">
        <v>13515</v>
      </c>
      <c r="BE61" s="207">
        <v>0</v>
      </c>
      <c r="BF61" s="207">
        <v>0</v>
      </c>
      <c r="BG61" s="207">
        <f t="shared" si="14"/>
        <v>0</v>
      </c>
      <c r="BH61" s="207">
        <f t="shared" si="15"/>
        <v>0</v>
      </c>
      <c r="BI61" s="207">
        <f t="shared" si="16"/>
        <v>0</v>
      </c>
      <c r="BJ61" s="207">
        <f t="shared" si="17"/>
        <v>0</v>
      </c>
      <c r="BK61" s="207">
        <f t="shared" si="18"/>
        <v>0</v>
      </c>
      <c r="BL61" s="207">
        <f t="shared" si="19"/>
        <v>0</v>
      </c>
      <c r="BM61" s="207">
        <f t="shared" si="20"/>
        <v>0</v>
      </c>
      <c r="BN61" s="207">
        <f t="shared" si="21"/>
        <v>0</v>
      </c>
      <c r="BO61" s="207">
        <f t="shared" si="22"/>
        <v>0</v>
      </c>
      <c r="BP61" s="207">
        <f t="shared" si="23"/>
        <v>0</v>
      </c>
      <c r="BQ61" s="207">
        <f t="shared" si="24"/>
        <v>0</v>
      </c>
      <c r="BR61" s="207">
        <f t="shared" si="25"/>
        <v>0</v>
      </c>
      <c r="BS61" s="207">
        <f t="shared" si="26"/>
        <v>0</v>
      </c>
      <c r="BT61" s="207">
        <f t="shared" si="27"/>
        <v>0</v>
      </c>
      <c r="BU61" s="207">
        <f t="shared" si="28"/>
        <v>0</v>
      </c>
      <c r="BV61" s="207">
        <f t="shared" si="29"/>
        <v>0</v>
      </c>
      <c r="BW61" s="207">
        <f t="shared" si="30"/>
        <v>0</v>
      </c>
      <c r="BX61" s="207">
        <f t="shared" si="31"/>
        <v>0</v>
      </c>
      <c r="BY61" s="207">
        <f t="shared" si="32"/>
        <v>0</v>
      </c>
      <c r="BZ61" s="207">
        <f t="shared" si="33"/>
        <v>0</v>
      </c>
      <c r="CA61" s="207">
        <f t="shared" si="34"/>
        <v>0</v>
      </c>
      <c r="CB61" s="207">
        <f t="shared" si="35"/>
        <v>0</v>
      </c>
      <c r="CC61" s="207">
        <f t="shared" si="36"/>
        <v>0</v>
      </c>
      <c r="CD61" s="207">
        <f t="shared" si="37"/>
        <v>0</v>
      </c>
      <c r="CE61" s="207">
        <f t="shared" si="38"/>
        <v>0</v>
      </c>
      <c r="CF61" s="207">
        <f t="shared" si="39"/>
        <v>38501</v>
      </c>
      <c r="CG61" s="207">
        <f t="shared" si="40"/>
        <v>0</v>
      </c>
      <c r="CH61" s="207">
        <f t="shared" si="41"/>
        <v>0</v>
      </c>
      <c r="CI61" s="207">
        <f t="shared" si="42"/>
        <v>0</v>
      </c>
      <c r="CJ61" s="210"/>
    </row>
    <row r="62" spans="1:88" s="137" customFormat="1" ht="13.5" customHeight="1" x14ac:dyDescent="0.15">
      <c r="A62" s="205" t="s">
        <v>25</v>
      </c>
      <c r="B62" s="206" t="s">
        <v>384</v>
      </c>
      <c r="C62" s="205" t="s">
        <v>385</v>
      </c>
      <c r="D62" s="207">
        <f t="shared" si="1"/>
        <v>0</v>
      </c>
      <c r="E62" s="207">
        <f t="shared" si="2"/>
        <v>0</v>
      </c>
      <c r="F62" s="207">
        <v>0</v>
      </c>
      <c r="G62" s="207">
        <v>0</v>
      </c>
      <c r="H62" s="207">
        <v>0</v>
      </c>
      <c r="I62" s="207">
        <v>0</v>
      </c>
      <c r="J62" s="207">
        <v>0</v>
      </c>
      <c r="K62" s="207">
        <v>0</v>
      </c>
      <c r="L62" s="207">
        <f t="shared" si="3"/>
        <v>0</v>
      </c>
      <c r="M62" s="207">
        <f t="shared" si="4"/>
        <v>0</v>
      </c>
      <c r="N62" s="207">
        <v>0</v>
      </c>
      <c r="O62" s="207">
        <v>0</v>
      </c>
      <c r="P62" s="207">
        <v>0</v>
      </c>
      <c r="Q62" s="207">
        <v>0</v>
      </c>
      <c r="R62" s="207">
        <f t="shared" si="5"/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f t="shared" si="6"/>
        <v>0</v>
      </c>
      <c r="X62" s="207">
        <v>0</v>
      </c>
      <c r="Y62" s="207">
        <v>0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f t="shared" si="7"/>
        <v>0</v>
      </c>
      <c r="AF62" s="207">
        <f t="shared" si="8"/>
        <v>90363</v>
      </c>
      <c r="AG62" s="207">
        <f t="shared" si="9"/>
        <v>90363</v>
      </c>
      <c r="AH62" s="207">
        <v>0</v>
      </c>
      <c r="AI62" s="207">
        <v>90363</v>
      </c>
      <c r="AJ62" s="207">
        <v>0</v>
      </c>
      <c r="AK62" s="207">
        <v>0</v>
      </c>
      <c r="AL62" s="207">
        <v>0</v>
      </c>
      <c r="AM62" s="207">
        <v>0</v>
      </c>
      <c r="AN62" s="207">
        <f t="shared" si="10"/>
        <v>409643</v>
      </c>
      <c r="AO62" s="207">
        <f t="shared" si="11"/>
        <v>81670</v>
      </c>
      <c r="AP62" s="207">
        <v>81670</v>
      </c>
      <c r="AQ62" s="207">
        <v>0</v>
      </c>
      <c r="AR62" s="207">
        <v>0</v>
      </c>
      <c r="AS62" s="207">
        <v>0</v>
      </c>
      <c r="AT62" s="207">
        <f t="shared" si="12"/>
        <v>244340</v>
      </c>
      <c r="AU62" s="207">
        <v>0</v>
      </c>
      <c r="AV62" s="207">
        <v>244340</v>
      </c>
      <c r="AW62" s="207">
        <v>0</v>
      </c>
      <c r="AX62" s="207">
        <v>0</v>
      </c>
      <c r="AY62" s="207">
        <f t="shared" si="13"/>
        <v>83633</v>
      </c>
      <c r="AZ62" s="207">
        <v>0</v>
      </c>
      <c r="BA62" s="207">
        <v>65631</v>
      </c>
      <c r="BB62" s="207">
        <v>2432</v>
      </c>
      <c r="BC62" s="207">
        <v>15570</v>
      </c>
      <c r="BD62" s="207">
        <v>0</v>
      </c>
      <c r="BE62" s="207">
        <v>0</v>
      </c>
      <c r="BF62" s="207">
        <v>21438</v>
      </c>
      <c r="BG62" s="207">
        <f t="shared" si="14"/>
        <v>521444</v>
      </c>
      <c r="BH62" s="207">
        <f t="shared" si="15"/>
        <v>90363</v>
      </c>
      <c r="BI62" s="207">
        <f t="shared" si="16"/>
        <v>90363</v>
      </c>
      <c r="BJ62" s="207">
        <f t="shared" si="17"/>
        <v>0</v>
      </c>
      <c r="BK62" s="207">
        <f t="shared" si="18"/>
        <v>90363</v>
      </c>
      <c r="BL62" s="207">
        <f t="shared" si="19"/>
        <v>0</v>
      </c>
      <c r="BM62" s="207">
        <f t="shared" si="20"/>
        <v>0</v>
      </c>
      <c r="BN62" s="207">
        <f t="shared" si="21"/>
        <v>0</v>
      </c>
      <c r="BO62" s="207">
        <f t="shared" si="22"/>
        <v>0</v>
      </c>
      <c r="BP62" s="207">
        <f t="shared" si="23"/>
        <v>409643</v>
      </c>
      <c r="BQ62" s="207">
        <f t="shared" si="24"/>
        <v>81670</v>
      </c>
      <c r="BR62" s="207">
        <f t="shared" si="25"/>
        <v>81670</v>
      </c>
      <c r="BS62" s="207">
        <f t="shared" si="26"/>
        <v>0</v>
      </c>
      <c r="BT62" s="207">
        <f t="shared" si="27"/>
        <v>0</v>
      </c>
      <c r="BU62" s="207">
        <f t="shared" si="28"/>
        <v>0</v>
      </c>
      <c r="BV62" s="207">
        <f t="shared" si="29"/>
        <v>244340</v>
      </c>
      <c r="BW62" s="207">
        <f t="shared" si="30"/>
        <v>0</v>
      </c>
      <c r="BX62" s="207">
        <f t="shared" si="31"/>
        <v>244340</v>
      </c>
      <c r="BY62" s="207">
        <f t="shared" si="32"/>
        <v>0</v>
      </c>
      <c r="BZ62" s="207">
        <f t="shared" si="33"/>
        <v>0</v>
      </c>
      <c r="CA62" s="207">
        <f t="shared" si="34"/>
        <v>83633</v>
      </c>
      <c r="CB62" s="207">
        <f t="shared" si="35"/>
        <v>0</v>
      </c>
      <c r="CC62" s="207">
        <f t="shared" si="36"/>
        <v>65631</v>
      </c>
      <c r="CD62" s="207">
        <f t="shared" si="37"/>
        <v>2432</v>
      </c>
      <c r="CE62" s="207">
        <f t="shared" si="38"/>
        <v>15570</v>
      </c>
      <c r="CF62" s="207">
        <f t="shared" si="39"/>
        <v>0</v>
      </c>
      <c r="CG62" s="207">
        <f t="shared" si="40"/>
        <v>0</v>
      </c>
      <c r="CH62" s="207">
        <f t="shared" si="41"/>
        <v>21438</v>
      </c>
      <c r="CI62" s="207">
        <f t="shared" si="42"/>
        <v>521444</v>
      </c>
      <c r="CJ62" s="210"/>
    </row>
    <row r="63" spans="1:88" s="137" customFormat="1" ht="13.5" customHeight="1" x14ac:dyDescent="0.15">
      <c r="A63" s="205" t="s">
        <v>25</v>
      </c>
      <c r="B63" s="206" t="s">
        <v>344</v>
      </c>
      <c r="C63" s="205" t="s">
        <v>345</v>
      </c>
      <c r="D63" s="207">
        <f t="shared" si="1"/>
        <v>0</v>
      </c>
      <c r="E63" s="207">
        <f t="shared" si="2"/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07">
        <f t="shared" si="3"/>
        <v>0</v>
      </c>
      <c r="M63" s="207">
        <f t="shared" si="4"/>
        <v>0</v>
      </c>
      <c r="N63" s="207">
        <v>0</v>
      </c>
      <c r="O63" s="207">
        <v>0</v>
      </c>
      <c r="P63" s="207">
        <v>0</v>
      </c>
      <c r="Q63" s="207">
        <v>0</v>
      </c>
      <c r="R63" s="207">
        <f t="shared" si="5"/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f t="shared" si="6"/>
        <v>0</v>
      </c>
      <c r="X63" s="207">
        <v>0</v>
      </c>
      <c r="Y63" s="207">
        <v>0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f t="shared" si="7"/>
        <v>0</v>
      </c>
      <c r="AF63" s="207">
        <f t="shared" si="8"/>
        <v>0</v>
      </c>
      <c r="AG63" s="207">
        <f t="shared" si="9"/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f t="shared" si="10"/>
        <v>311688</v>
      </c>
      <c r="AO63" s="207">
        <f t="shared" si="11"/>
        <v>52423</v>
      </c>
      <c r="AP63" s="207">
        <v>52423</v>
      </c>
      <c r="AQ63" s="207">
        <v>0</v>
      </c>
      <c r="AR63" s="207">
        <v>0</v>
      </c>
      <c r="AS63" s="207">
        <v>0</v>
      </c>
      <c r="AT63" s="207">
        <f t="shared" si="12"/>
        <v>170493</v>
      </c>
      <c r="AU63" s="207">
        <v>0</v>
      </c>
      <c r="AV63" s="207">
        <v>170493</v>
      </c>
      <c r="AW63" s="207">
        <v>0</v>
      </c>
      <c r="AX63" s="207">
        <v>0</v>
      </c>
      <c r="AY63" s="207">
        <f t="shared" si="13"/>
        <v>88772</v>
      </c>
      <c r="AZ63" s="207">
        <v>0</v>
      </c>
      <c r="BA63" s="207">
        <v>83393</v>
      </c>
      <c r="BB63" s="207">
        <v>5379</v>
      </c>
      <c r="BC63" s="207">
        <v>0</v>
      </c>
      <c r="BD63" s="207">
        <v>0</v>
      </c>
      <c r="BE63" s="207">
        <v>0</v>
      </c>
      <c r="BF63" s="207">
        <v>4317</v>
      </c>
      <c r="BG63" s="207">
        <f t="shared" si="14"/>
        <v>316005</v>
      </c>
      <c r="BH63" s="207">
        <f t="shared" si="15"/>
        <v>0</v>
      </c>
      <c r="BI63" s="207">
        <f t="shared" si="16"/>
        <v>0</v>
      </c>
      <c r="BJ63" s="207">
        <f t="shared" si="17"/>
        <v>0</v>
      </c>
      <c r="BK63" s="207">
        <f t="shared" si="18"/>
        <v>0</v>
      </c>
      <c r="BL63" s="207">
        <f t="shared" si="19"/>
        <v>0</v>
      </c>
      <c r="BM63" s="207">
        <f t="shared" si="20"/>
        <v>0</v>
      </c>
      <c r="BN63" s="207">
        <f t="shared" si="21"/>
        <v>0</v>
      </c>
      <c r="BO63" s="207">
        <f t="shared" si="22"/>
        <v>0</v>
      </c>
      <c r="BP63" s="207">
        <f t="shared" si="23"/>
        <v>311688</v>
      </c>
      <c r="BQ63" s="207">
        <f t="shared" si="24"/>
        <v>52423</v>
      </c>
      <c r="BR63" s="207">
        <f t="shared" si="25"/>
        <v>52423</v>
      </c>
      <c r="BS63" s="207">
        <f t="shared" si="26"/>
        <v>0</v>
      </c>
      <c r="BT63" s="207">
        <f t="shared" si="27"/>
        <v>0</v>
      </c>
      <c r="BU63" s="207">
        <f t="shared" si="28"/>
        <v>0</v>
      </c>
      <c r="BV63" s="207">
        <f t="shared" si="29"/>
        <v>170493</v>
      </c>
      <c r="BW63" s="207">
        <f t="shared" si="30"/>
        <v>0</v>
      </c>
      <c r="BX63" s="207">
        <f t="shared" si="31"/>
        <v>170493</v>
      </c>
      <c r="BY63" s="207">
        <f t="shared" si="32"/>
        <v>0</v>
      </c>
      <c r="BZ63" s="207">
        <f t="shared" si="33"/>
        <v>0</v>
      </c>
      <c r="CA63" s="207">
        <f t="shared" si="34"/>
        <v>88772</v>
      </c>
      <c r="CB63" s="207">
        <f t="shared" si="35"/>
        <v>0</v>
      </c>
      <c r="CC63" s="207">
        <f t="shared" si="36"/>
        <v>83393</v>
      </c>
      <c r="CD63" s="207">
        <f t="shared" si="37"/>
        <v>5379</v>
      </c>
      <c r="CE63" s="207">
        <f t="shared" si="38"/>
        <v>0</v>
      </c>
      <c r="CF63" s="207">
        <f t="shared" si="39"/>
        <v>0</v>
      </c>
      <c r="CG63" s="207">
        <f t="shared" si="40"/>
        <v>0</v>
      </c>
      <c r="CH63" s="207">
        <f t="shared" si="41"/>
        <v>4317</v>
      </c>
      <c r="CI63" s="207">
        <f t="shared" si="42"/>
        <v>316005</v>
      </c>
      <c r="CJ63" s="210"/>
    </row>
    <row r="64" spans="1:88" s="137" customFormat="1" ht="13.5" customHeight="1" x14ac:dyDescent="0.15">
      <c r="A64" s="205" t="s">
        <v>25</v>
      </c>
      <c r="B64" s="206" t="s">
        <v>415</v>
      </c>
      <c r="C64" s="205" t="s">
        <v>416</v>
      </c>
      <c r="D64" s="207">
        <f t="shared" si="1"/>
        <v>775570</v>
      </c>
      <c r="E64" s="207">
        <f t="shared" si="2"/>
        <v>775570</v>
      </c>
      <c r="F64" s="207">
        <v>0</v>
      </c>
      <c r="G64" s="207">
        <v>775570</v>
      </c>
      <c r="H64" s="207">
        <v>0</v>
      </c>
      <c r="I64" s="207">
        <v>0</v>
      </c>
      <c r="J64" s="207">
        <v>0</v>
      </c>
      <c r="K64" s="207">
        <v>0</v>
      </c>
      <c r="L64" s="207">
        <f t="shared" si="3"/>
        <v>911924</v>
      </c>
      <c r="M64" s="207">
        <f t="shared" si="4"/>
        <v>83989</v>
      </c>
      <c r="N64" s="207">
        <v>57743</v>
      </c>
      <c r="O64" s="207">
        <v>0</v>
      </c>
      <c r="P64" s="207">
        <v>26246</v>
      </c>
      <c r="Q64" s="207">
        <v>0</v>
      </c>
      <c r="R64" s="207">
        <f t="shared" si="5"/>
        <v>438937</v>
      </c>
      <c r="S64" s="207">
        <v>0</v>
      </c>
      <c r="T64" s="207">
        <v>436928</v>
      </c>
      <c r="U64" s="207">
        <v>2009</v>
      </c>
      <c r="V64" s="207">
        <v>0</v>
      </c>
      <c r="W64" s="207">
        <f t="shared" si="6"/>
        <v>388998</v>
      </c>
      <c r="X64" s="207">
        <v>0</v>
      </c>
      <c r="Y64" s="207">
        <v>282241</v>
      </c>
      <c r="Z64" s="207">
        <v>106757</v>
      </c>
      <c r="AA64" s="207">
        <v>0</v>
      </c>
      <c r="AB64" s="207">
        <v>0</v>
      </c>
      <c r="AC64" s="207">
        <v>0</v>
      </c>
      <c r="AD64" s="207">
        <v>0</v>
      </c>
      <c r="AE64" s="207">
        <f t="shared" si="7"/>
        <v>1687494</v>
      </c>
      <c r="AF64" s="207">
        <f t="shared" si="8"/>
        <v>0</v>
      </c>
      <c r="AG64" s="207">
        <f t="shared" si="9"/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f t="shared" si="10"/>
        <v>221810</v>
      </c>
      <c r="AO64" s="207">
        <f t="shared" si="11"/>
        <v>76988</v>
      </c>
      <c r="AP64" s="207">
        <v>38494</v>
      </c>
      <c r="AQ64" s="207">
        <v>0</v>
      </c>
      <c r="AR64" s="207">
        <v>25663</v>
      </c>
      <c r="AS64" s="207">
        <v>12831</v>
      </c>
      <c r="AT64" s="207">
        <f t="shared" si="12"/>
        <v>98902</v>
      </c>
      <c r="AU64" s="207">
        <v>0</v>
      </c>
      <c r="AV64" s="207">
        <v>98588</v>
      </c>
      <c r="AW64" s="207">
        <v>314</v>
      </c>
      <c r="AX64" s="207">
        <v>0</v>
      </c>
      <c r="AY64" s="207">
        <f t="shared" si="13"/>
        <v>45920</v>
      </c>
      <c r="AZ64" s="207">
        <v>0</v>
      </c>
      <c r="BA64" s="207">
        <v>45920</v>
      </c>
      <c r="BB64" s="207">
        <v>0</v>
      </c>
      <c r="BC64" s="207">
        <v>0</v>
      </c>
      <c r="BD64" s="207">
        <v>0</v>
      </c>
      <c r="BE64" s="207">
        <v>0</v>
      </c>
      <c r="BF64" s="207">
        <v>0</v>
      </c>
      <c r="BG64" s="207">
        <f t="shared" si="14"/>
        <v>221810</v>
      </c>
      <c r="BH64" s="207">
        <f t="shared" si="15"/>
        <v>775570</v>
      </c>
      <c r="BI64" s="207">
        <f t="shared" si="16"/>
        <v>775570</v>
      </c>
      <c r="BJ64" s="207">
        <f t="shared" si="17"/>
        <v>0</v>
      </c>
      <c r="BK64" s="207">
        <f t="shared" si="18"/>
        <v>775570</v>
      </c>
      <c r="BL64" s="207">
        <f t="shared" si="19"/>
        <v>0</v>
      </c>
      <c r="BM64" s="207">
        <f t="shared" si="20"/>
        <v>0</v>
      </c>
      <c r="BN64" s="207">
        <f t="shared" si="21"/>
        <v>0</v>
      </c>
      <c r="BO64" s="207">
        <f t="shared" si="22"/>
        <v>0</v>
      </c>
      <c r="BP64" s="207">
        <f t="shared" si="23"/>
        <v>1133734</v>
      </c>
      <c r="BQ64" s="207">
        <f t="shared" si="24"/>
        <v>160977</v>
      </c>
      <c r="BR64" s="207">
        <f t="shared" si="25"/>
        <v>96237</v>
      </c>
      <c r="BS64" s="207">
        <f t="shared" si="26"/>
        <v>0</v>
      </c>
      <c r="BT64" s="207">
        <f t="shared" si="27"/>
        <v>51909</v>
      </c>
      <c r="BU64" s="207">
        <f t="shared" si="28"/>
        <v>12831</v>
      </c>
      <c r="BV64" s="207">
        <f t="shared" si="29"/>
        <v>537839</v>
      </c>
      <c r="BW64" s="207">
        <f t="shared" si="30"/>
        <v>0</v>
      </c>
      <c r="BX64" s="207">
        <f t="shared" si="31"/>
        <v>535516</v>
      </c>
      <c r="BY64" s="207">
        <f t="shared" si="32"/>
        <v>2323</v>
      </c>
      <c r="BZ64" s="207">
        <f t="shared" si="33"/>
        <v>0</v>
      </c>
      <c r="CA64" s="207">
        <f t="shared" si="34"/>
        <v>434918</v>
      </c>
      <c r="CB64" s="207">
        <f t="shared" si="35"/>
        <v>0</v>
      </c>
      <c r="CC64" s="207">
        <f t="shared" si="36"/>
        <v>328161</v>
      </c>
      <c r="CD64" s="207">
        <f t="shared" si="37"/>
        <v>106757</v>
      </c>
      <c r="CE64" s="207">
        <f t="shared" si="38"/>
        <v>0</v>
      </c>
      <c r="CF64" s="207">
        <f t="shared" si="39"/>
        <v>0</v>
      </c>
      <c r="CG64" s="207">
        <f t="shared" si="40"/>
        <v>0</v>
      </c>
      <c r="CH64" s="207">
        <f t="shared" si="41"/>
        <v>0</v>
      </c>
      <c r="CI64" s="207">
        <f t="shared" si="42"/>
        <v>1909304</v>
      </c>
      <c r="CJ64" s="210"/>
    </row>
    <row r="65" spans="1:88" s="137" customFormat="1" ht="13.5" customHeight="1" x14ac:dyDescent="0.15">
      <c r="A65" s="205" t="s">
        <v>25</v>
      </c>
      <c r="B65" s="206" t="s">
        <v>360</v>
      </c>
      <c r="C65" s="205" t="s">
        <v>361</v>
      </c>
      <c r="D65" s="207">
        <f t="shared" si="1"/>
        <v>1418096</v>
      </c>
      <c r="E65" s="207">
        <f t="shared" si="2"/>
        <v>1418096</v>
      </c>
      <c r="F65" s="207">
        <v>0</v>
      </c>
      <c r="G65" s="207">
        <v>1418096</v>
      </c>
      <c r="H65" s="207">
        <v>0</v>
      </c>
      <c r="I65" s="207">
        <v>0</v>
      </c>
      <c r="J65" s="207">
        <v>0</v>
      </c>
      <c r="K65" s="207">
        <v>0</v>
      </c>
      <c r="L65" s="207">
        <f t="shared" si="3"/>
        <v>1032607</v>
      </c>
      <c r="M65" s="207">
        <f t="shared" si="4"/>
        <v>127122</v>
      </c>
      <c r="N65" s="207">
        <v>127122</v>
      </c>
      <c r="O65" s="207">
        <v>0</v>
      </c>
      <c r="P65" s="207">
        <v>0</v>
      </c>
      <c r="Q65" s="207">
        <v>0</v>
      </c>
      <c r="R65" s="207">
        <f t="shared" si="5"/>
        <v>451428</v>
      </c>
      <c r="S65" s="207">
        <v>0</v>
      </c>
      <c r="T65" s="207">
        <v>451428</v>
      </c>
      <c r="U65" s="207">
        <v>0</v>
      </c>
      <c r="V65" s="207">
        <v>0</v>
      </c>
      <c r="W65" s="207">
        <f t="shared" si="6"/>
        <v>454057</v>
      </c>
      <c r="X65" s="207">
        <v>0</v>
      </c>
      <c r="Y65" s="207">
        <v>354828</v>
      </c>
      <c r="Z65" s="207">
        <v>99229</v>
      </c>
      <c r="AA65" s="207">
        <v>0</v>
      </c>
      <c r="AB65" s="207">
        <v>0</v>
      </c>
      <c r="AC65" s="207">
        <v>0</v>
      </c>
      <c r="AD65" s="207">
        <v>150350</v>
      </c>
      <c r="AE65" s="207">
        <f t="shared" si="7"/>
        <v>2601053</v>
      </c>
      <c r="AF65" s="207">
        <f t="shared" si="8"/>
        <v>0</v>
      </c>
      <c r="AG65" s="207">
        <f t="shared" si="9"/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f t="shared" si="10"/>
        <v>0</v>
      </c>
      <c r="AO65" s="207">
        <f t="shared" si="11"/>
        <v>0</v>
      </c>
      <c r="AP65" s="207">
        <v>0</v>
      </c>
      <c r="AQ65" s="207">
        <v>0</v>
      </c>
      <c r="AR65" s="207">
        <v>0</v>
      </c>
      <c r="AS65" s="207">
        <v>0</v>
      </c>
      <c r="AT65" s="207">
        <f t="shared" si="12"/>
        <v>0</v>
      </c>
      <c r="AU65" s="207">
        <v>0</v>
      </c>
      <c r="AV65" s="207">
        <v>0</v>
      </c>
      <c r="AW65" s="207">
        <v>0</v>
      </c>
      <c r="AX65" s="207">
        <v>0</v>
      </c>
      <c r="AY65" s="207">
        <f t="shared" si="13"/>
        <v>0</v>
      </c>
      <c r="AZ65" s="207">
        <v>0</v>
      </c>
      <c r="BA65" s="207">
        <v>0</v>
      </c>
      <c r="BB65" s="207">
        <v>0</v>
      </c>
      <c r="BC65" s="207">
        <v>0</v>
      </c>
      <c r="BD65" s="207">
        <v>0</v>
      </c>
      <c r="BE65" s="207">
        <v>0</v>
      </c>
      <c r="BF65" s="207">
        <v>0</v>
      </c>
      <c r="BG65" s="207">
        <f t="shared" si="14"/>
        <v>0</v>
      </c>
      <c r="BH65" s="207">
        <f t="shared" si="15"/>
        <v>1418096</v>
      </c>
      <c r="BI65" s="207">
        <f t="shared" si="16"/>
        <v>1418096</v>
      </c>
      <c r="BJ65" s="207">
        <f t="shared" si="17"/>
        <v>0</v>
      </c>
      <c r="BK65" s="207">
        <f t="shared" si="18"/>
        <v>1418096</v>
      </c>
      <c r="BL65" s="207">
        <f t="shared" si="19"/>
        <v>0</v>
      </c>
      <c r="BM65" s="207">
        <f t="shared" si="20"/>
        <v>0</v>
      </c>
      <c r="BN65" s="207">
        <f t="shared" si="21"/>
        <v>0</v>
      </c>
      <c r="BO65" s="207">
        <f t="shared" si="22"/>
        <v>0</v>
      </c>
      <c r="BP65" s="207">
        <f t="shared" si="23"/>
        <v>1032607</v>
      </c>
      <c r="BQ65" s="207">
        <f t="shared" si="24"/>
        <v>127122</v>
      </c>
      <c r="BR65" s="207">
        <f t="shared" si="25"/>
        <v>127122</v>
      </c>
      <c r="BS65" s="207">
        <f t="shared" si="26"/>
        <v>0</v>
      </c>
      <c r="BT65" s="207">
        <f t="shared" si="27"/>
        <v>0</v>
      </c>
      <c r="BU65" s="207">
        <f t="shared" si="28"/>
        <v>0</v>
      </c>
      <c r="BV65" s="207">
        <f t="shared" si="29"/>
        <v>451428</v>
      </c>
      <c r="BW65" s="207">
        <f t="shared" si="30"/>
        <v>0</v>
      </c>
      <c r="BX65" s="207">
        <f t="shared" si="31"/>
        <v>451428</v>
      </c>
      <c r="BY65" s="207">
        <f t="shared" si="32"/>
        <v>0</v>
      </c>
      <c r="BZ65" s="207">
        <f t="shared" si="33"/>
        <v>0</v>
      </c>
      <c r="CA65" s="207">
        <f t="shared" si="34"/>
        <v>454057</v>
      </c>
      <c r="CB65" s="207">
        <f t="shared" si="35"/>
        <v>0</v>
      </c>
      <c r="CC65" s="207">
        <f t="shared" si="36"/>
        <v>354828</v>
      </c>
      <c r="CD65" s="207">
        <f t="shared" si="37"/>
        <v>99229</v>
      </c>
      <c r="CE65" s="207">
        <f t="shared" si="38"/>
        <v>0</v>
      </c>
      <c r="CF65" s="207">
        <f t="shared" si="39"/>
        <v>0</v>
      </c>
      <c r="CG65" s="207">
        <f t="shared" si="40"/>
        <v>0</v>
      </c>
      <c r="CH65" s="207">
        <f t="shared" si="41"/>
        <v>150350</v>
      </c>
      <c r="CI65" s="207">
        <f t="shared" si="42"/>
        <v>2601053</v>
      </c>
      <c r="CJ65" s="210"/>
    </row>
    <row r="66" spans="1:88" s="137" customFormat="1" ht="13.5" customHeight="1" x14ac:dyDescent="0.15">
      <c r="A66" s="205" t="s">
        <v>25</v>
      </c>
      <c r="B66" s="206" t="s">
        <v>389</v>
      </c>
      <c r="C66" s="205" t="s">
        <v>390</v>
      </c>
      <c r="D66" s="207">
        <f t="shared" si="1"/>
        <v>2797</v>
      </c>
      <c r="E66" s="207">
        <f t="shared" si="2"/>
        <v>0</v>
      </c>
      <c r="F66" s="207">
        <v>0</v>
      </c>
      <c r="G66" s="207">
        <v>0</v>
      </c>
      <c r="H66" s="207">
        <v>0</v>
      </c>
      <c r="I66" s="207">
        <v>0</v>
      </c>
      <c r="J66" s="207">
        <v>2797</v>
      </c>
      <c r="K66" s="207">
        <v>0</v>
      </c>
      <c r="L66" s="207">
        <f t="shared" si="3"/>
        <v>844094</v>
      </c>
      <c r="M66" s="207">
        <f t="shared" si="4"/>
        <v>18182</v>
      </c>
      <c r="N66" s="207">
        <v>18182</v>
      </c>
      <c r="O66" s="207">
        <v>0</v>
      </c>
      <c r="P66" s="207">
        <v>0</v>
      </c>
      <c r="Q66" s="207">
        <v>0</v>
      </c>
      <c r="R66" s="207">
        <f t="shared" si="5"/>
        <v>53125</v>
      </c>
      <c r="S66" s="207">
        <v>0</v>
      </c>
      <c r="T66" s="207">
        <v>52981</v>
      </c>
      <c r="U66" s="207">
        <v>144</v>
      </c>
      <c r="V66" s="207">
        <v>0</v>
      </c>
      <c r="W66" s="207">
        <f t="shared" si="6"/>
        <v>772787</v>
      </c>
      <c r="X66" s="207">
        <v>0</v>
      </c>
      <c r="Y66" s="207">
        <v>697299</v>
      </c>
      <c r="Z66" s="207">
        <v>75488</v>
      </c>
      <c r="AA66" s="207">
        <v>0</v>
      </c>
      <c r="AB66" s="207">
        <v>0</v>
      </c>
      <c r="AC66" s="207">
        <v>0</v>
      </c>
      <c r="AD66" s="207">
        <v>66996</v>
      </c>
      <c r="AE66" s="207">
        <f t="shared" si="7"/>
        <v>913887</v>
      </c>
      <c r="AF66" s="207">
        <f t="shared" si="8"/>
        <v>0</v>
      </c>
      <c r="AG66" s="207">
        <f t="shared" si="9"/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f t="shared" si="10"/>
        <v>0</v>
      </c>
      <c r="AO66" s="207">
        <f t="shared" si="11"/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f t="shared" si="12"/>
        <v>0</v>
      </c>
      <c r="AU66" s="207">
        <v>0</v>
      </c>
      <c r="AV66" s="207">
        <v>0</v>
      </c>
      <c r="AW66" s="207">
        <v>0</v>
      </c>
      <c r="AX66" s="207">
        <v>0</v>
      </c>
      <c r="AY66" s="207">
        <f t="shared" si="13"/>
        <v>0</v>
      </c>
      <c r="AZ66" s="207">
        <v>0</v>
      </c>
      <c r="BA66" s="207">
        <v>0</v>
      </c>
      <c r="BB66" s="207">
        <v>0</v>
      </c>
      <c r="BC66" s="207">
        <v>0</v>
      </c>
      <c r="BD66" s="207">
        <v>0</v>
      </c>
      <c r="BE66" s="207">
        <v>0</v>
      </c>
      <c r="BF66" s="207">
        <v>0</v>
      </c>
      <c r="BG66" s="207">
        <f t="shared" si="14"/>
        <v>0</v>
      </c>
      <c r="BH66" s="207">
        <f t="shared" si="15"/>
        <v>2797</v>
      </c>
      <c r="BI66" s="207">
        <f t="shared" si="16"/>
        <v>0</v>
      </c>
      <c r="BJ66" s="207">
        <f t="shared" si="17"/>
        <v>0</v>
      </c>
      <c r="BK66" s="207">
        <f t="shared" si="18"/>
        <v>0</v>
      </c>
      <c r="BL66" s="207">
        <f t="shared" si="19"/>
        <v>0</v>
      </c>
      <c r="BM66" s="207">
        <f t="shared" si="20"/>
        <v>0</v>
      </c>
      <c r="BN66" s="207">
        <f t="shared" si="21"/>
        <v>2797</v>
      </c>
      <c r="BO66" s="207">
        <f t="shared" si="22"/>
        <v>0</v>
      </c>
      <c r="BP66" s="207">
        <f t="shared" si="23"/>
        <v>844094</v>
      </c>
      <c r="BQ66" s="207">
        <f t="shared" si="24"/>
        <v>18182</v>
      </c>
      <c r="BR66" s="207">
        <f t="shared" si="25"/>
        <v>18182</v>
      </c>
      <c r="BS66" s="207">
        <f t="shared" si="26"/>
        <v>0</v>
      </c>
      <c r="BT66" s="207">
        <f t="shared" si="27"/>
        <v>0</v>
      </c>
      <c r="BU66" s="207">
        <f t="shared" si="28"/>
        <v>0</v>
      </c>
      <c r="BV66" s="207">
        <f t="shared" si="29"/>
        <v>53125</v>
      </c>
      <c r="BW66" s="207">
        <f t="shared" si="30"/>
        <v>0</v>
      </c>
      <c r="BX66" s="207">
        <f t="shared" si="31"/>
        <v>52981</v>
      </c>
      <c r="BY66" s="207">
        <f t="shared" si="32"/>
        <v>144</v>
      </c>
      <c r="BZ66" s="207">
        <f t="shared" si="33"/>
        <v>0</v>
      </c>
      <c r="CA66" s="207">
        <f t="shared" si="34"/>
        <v>772787</v>
      </c>
      <c r="CB66" s="207">
        <f t="shared" si="35"/>
        <v>0</v>
      </c>
      <c r="CC66" s="207">
        <f t="shared" si="36"/>
        <v>697299</v>
      </c>
      <c r="CD66" s="207">
        <f t="shared" si="37"/>
        <v>75488</v>
      </c>
      <c r="CE66" s="207">
        <f t="shared" si="38"/>
        <v>0</v>
      </c>
      <c r="CF66" s="207">
        <f t="shared" si="39"/>
        <v>0</v>
      </c>
      <c r="CG66" s="207">
        <f t="shared" si="40"/>
        <v>0</v>
      </c>
      <c r="CH66" s="207">
        <f t="shared" si="41"/>
        <v>66996</v>
      </c>
      <c r="CI66" s="207">
        <f t="shared" si="42"/>
        <v>913887</v>
      </c>
      <c r="CJ66" s="210"/>
    </row>
    <row r="67" spans="1:88" s="137" customFormat="1" ht="13.5" customHeight="1" x14ac:dyDescent="0.15">
      <c r="A67" s="205" t="s">
        <v>25</v>
      </c>
      <c r="B67" s="206" t="s">
        <v>379</v>
      </c>
      <c r="C67" s="205" t="s">
        <v>380</v>
      </c>
      <c r="D67" s="207">
        <f t="shared" si="1"/>
        <v>0</v>
      </c>
      <c r="E67" s="207">
        <f t="shared" si="2"/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07">
        <f t="shared" si="3"/>
        <v>0</v>
      </c>
      <c r="M67" s="207">
        <f t="shared" si="4"/>
        <v>0</v>
      </c>
      <c r="N67" s="207">
        <v>0</v>
      </c>
      <c r="O67" s="207">
        <v>0</v>
      </c>
      <c r="P67" s="207">
        <v>0</v>
      </c>
      <c r="Q67" s="207">
        <v>0</v>
      </c>
      <c r="R67" s="207">
        <f t="shared" si="5"/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f t="shared" si="6"/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f t="shared" si="7"/>
        <v>0</v>
      </c>
      <c r="AF67" s="207">
        <f t="shared" si="8"/>
        <v>0</v>
      </c>
      <c r="AG67" s="207">
        <f t="shared" si="9"/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f t="shared" si="10"/>
        <v>125859</v>
      </c>
      <c r="AO67" s="207">
        <f t="shared" si="11"/>
        <v>7541</v>
      </c>
      <c r="AP67" s="207">
        <v>0</v>
      </c>
      <c r="AQ67" s="207">
        <v>0</v>
      </c>
      <c r="AR67" s="207">
        <v>7541</v>
      </c>
      <c r="AS67" s="207">
        <v>0</v>
      </c>
      <c r="AT67" s="207">
        <f t="shared" si="12"/>
        <v>69399</v>
      </c>
      <c r="AU67" s="207">
        <v>0</v>
      </c>
      <c r="AV67" s="207">
        <v>69399</v>
      </c>
      <c r="AW67" s="207">
        <v>0</v>
      </c>
      <c r="AX67" s="207">
        <v>0</v>
      </c>
      <c r="AY67" s="207">
        <f t="shared" si="13"/>
        <v>48919</v>
      </c>
      <c r="AZ67" s="207">
        <v>0</v>
      </c>
      <c r="BA67" s="207">
        <v>48919</v>
      </c>
      <c r="BB67" s="207">
        <v>0</v>
      </c>
      <c r="BC67" s="207">
        <v>0</v>
      </c>
      <c r="BD67" s="207">
        <v>0</v>
      </c>
      <c r="BE67" s="207">
        <v>0</v>
      </c>
      <c r="BF67" s="207">
        <v>0</v>
      </c>
      <c r="BG67" s="207">
        <f t="shared" si="14"/>
        <v>125859</v>
      </c>
      <c r="BH67" s="207">
        <f t="shared" si="15"/>
        <v>0</v>
      </c>
      <c r="BI67" s="207">
        <f t="shared" si="16"/>
        <v>0</v>
      </c>
      <c r="BJ67" s="207">
        <f t="shared" si="17"/>
        <v>0</v>
      </c>
      <c r="BK67" s="207">
        <f t="shared" si="18"/>
        <v>0</v>
      </c>
      <c r="BL67" s="207">
        <f t="shared" si="19"/>
        <v>0</v>
      </c>
      <c r="BM67" s="207">
        <f t="shared" si="20"/>
        <v>0</v>
      </c>
      <c r="BN67" s="207">
        <f t="shared" si="21"/>
        <v>0</v>
      </c>
      <c r="BO67" s="207">
        <f t="shared" si="22"/>
        <v>0</v>
      </c>
      <c r="BP67" s="207">
        <f t="shared" si="23"/>
        <v>125859</v>
      </c>
      <c r="BQ67" s="207">
        <f t="shared" si="24"/>
        <v>7541</v>
      </c>
      <c r="BR67" s="207">
        <f t="shared" si="25"/>
        <v>0</v>
      </c>
      <c r="BS67" s="207">
        <f t="shared" si="26"/>
        <v>0</v>
      </c>
      <c r="BT67" s="207">
        <f t="shared" si="27"/>
        <v>7541</v>
      </c>
      <c r="BU67" s="207">
        <f t="shared" si="28"/>
        <v>0</v>
      </c>
      <c r="BV67" s="207">
        <f t="shared" si="29"/>
        <v>69399</v>
      </c>
      <c r="BW67" s="207">
        <f t="shared" si="30"/>
        <v>0</v>
      </c>
      <c r="BX67" s="207">
        <f t="shared" si="31"/>
        <v>69399</v>
      </c>
      <c r="BY67" s="207">
        <f t="shared" si="32"/>
        <v>0</v>
      </c>
      <c r="BZ67" s="207">
        <f t="shared" si="33"/>
        <v>0</v>
      </c>
      <c r="CA67" s="207">
        <f t="shared" si="34"/>
        <v>48919</v>
      </c>
      <c r="CB67" s="207">
        <f t="shared" si="35"/>
        <v>0</v>
      </c>
      <c r="CC67" s="207">
        <f t="shared" si="36"/>
        <v>48919</v>
      </c>
      <c r="CD67" s="207">
        <f t="shared" si="37"/>
        <v>0</v>
      </c>
      <c r="CE67" s="207">
        <f t="shared" si="38"/>
        <v>0</v>
      </c>
      <c r="CF67" s="207">
        <f t="shared" si="39"/>
        <v>0</v>
      </c>
      <c r="CG67" s="207">
        <f t="shared" si="40"/>
        <v>0</v>
      </c>
      <c r="CH67" s="207">
        <f t="shared" si="41"/>
        <v>0</v>
      </c>
      <c r="CI67" s="207">
        <f t="shared" si="42"/>
        <v>125859</v>
      </c>
      <c r="CJ67" s="210"/>
    </row>
    <row r="68" spans="1:88" s="137" customFormat="1" ht="13.5" customHeight="1" x14ac:dyDescent="0.15">
      <c r="A68" s="205" t="s">
        <v>25</v>
      </c>
      <c r="B68" s="206" t="s">
        <v>410</v>
      </c>
      <c r="C68" s="205" t="s">
        <v>411</v>
      </c>
      <c r="D68" s="207">
        <f t="shared" si="1"/>
        <v>0</v>
      </c>
      <c r="E68" s="207">
        <f t="shared" si="2"/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207">
        <f t="shared" si="3"/>
        <v>57781</v>
      </c>
      <c r="M68" s="207">
        <f t="shared" si="4"/>
        <v>35880</v>
      </c>
      <c r="N68" s="207">
        <v>35880</v>
      </c>
      <c r="O68" s="207">
        <v>0</v>
      </c>
      <c r="P68" s="207">
        <v>0</v>
      </c>
      <c r="Q68" s="207">
        <v>0</v>
      </c>
      <c r="R68" s="207">
        <f t="shared" si="5"/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f t="shared" si="6"/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21901</v>
      </c>
      <c r="AD68" s="207">
        <v>4958</v>
      </c>
      <c r="AE68" s="207">
        <f t="shared" si="7"/>
        <v>62739</v>
      </c>
      <c r="AF68" s="207">
        <f t="shared" si="8"/>
        <v>0</v>
      </c>
      <c r="AG68" s="207">
        <f t="shared" si="9"/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f t="shared" si="10"/>
        <v>163185</v>
      </c>
      <c r="AO68" s="207">
        <f t="shared" si="11"/>
        <v>43010</v>
      </c>
      <c r="AP68" s="207">
        <v>8164</v>
      </c>
      <c r="AQ68" s="207">
        <v>0</v>
      </c>
      <c r="AR68" s="207">
        <v>34846</v>
      </c>
      <c r="AS68" s="207">
        <v>0</v>
      </c>
      <c r="AT68" s="207">
        <f t="shared" si="12"/>
        <v>111404</v>
      </c>
      <c r="AU68" s="207">
        <v>0</v>
      </c>
      <c r="AV68" s="207">
        <v>110730</v>
      </c>
      <c r="AW68" s="207">
        <v>674</v>
      </c>
      <c r="AX68" s="207">
        <v>0</v>
      </c>
      <c r="AY68" s="207">
        <f t="shared" si="13"/>
        <v>8771</v>
      </c>
      <c r="AZ68" s="207">
        <v>0</v>
      </c>
      <c r="BA68" s="207">
        <v>7798</v>
      </c>
      <c r="BB68" s="207">
        <v>973</v>
      </c>
      <c r="BC68" s="207">
        <v>0</v>
      </c>
      <c r="BD68" s="207">
        <v>0</v>
      </c>
      <c r="BE68" s="207">
        <v>0</v>
      </c>
      <c r="BF68" s="207">
        <v>30762</v>
      </c>
      <c r="BG68" s="207">
        <f t="shared" si="14"/>
        <v>193947</v>
      </c>
      <c r="BH68" s="207">
        <f t="shared" si="15"/>
        <v>0</v>
      </c>
      <c r="BI68" s="207">
        <f t="shared" si="16"/>
        <v>0</v>
      </c>
      <c r="BJ68" s="207">
        <f t="shared" si="17"/>
        <v>0</v>
      </c>
      <c r="BK68" s="207">
        <f t="shared" si="18"/>
        <v>0</v>
      </c>
      <c r="BL68" s="207">
        <f t="shared" si="19"/>
        <v>0</v>
      </c>
      <c r="BM68" s="207">
        <f t="shared" si="20"/>
        <v>0</v>
      </c>
      <c r="BN68" s="207">
        <f t="shared" si="21"/>
        <v>0</v>
      </c>
      <c r="BO68" s="207">
        <f t="shared" si="22"/>
        <v>0</v>
      </c>
      <c r="BP68" s="207">
        <f t="shared" si="23"/>
        <v>220966</v>
      </c>
      <c r="BQ68" s="207">
        <f t="shared" si="24"/>
        <v>78890</v>
      </c>
      <c r="BR68" s="207">
        <f t="shared" si="25"/>
        <v>44044</v>
      </c>
      <c r="BS68" s="207">
        <f t="shared" si="26"/>
        <v>0</v>
      </c>
      <c r="BT68" s="207">
        <f t="shared" si="27"/>
        <v>34846</v>
      </c>
      <c r="BU68" s="207">
        <f t="shared" si="28"/>
        <v>0</v>
      </c>
      <c r="BV68" s="207">
        <f t="shared" si="29"/>
        <v>111404</v>
      </c>
      <c r="BW68" s="207">
        <f t="shared" si="30"/>
        <v>0</v>
      </c>
      <c r="BX68" s="207">
        <f t="shared" si="31"/>
        <v>110730</v>
      </c>
      <c r="BY68" s="207">
        <f t="shared" si="32"/>
        <v>674</v>
      </c>
      <c r="BZ68" s="207">
        <f t="shared" si="33"/>
        <v>0</v>
      </c>
      <c r="CA68" s="207">
        <f t="shared" si="34"/>
        <v>8771</v>
      </c>
      <c r="CB68" s="207">
        <f t="shared" si="35"/>
        <v>0</v>
      </c>
      <c r="CC68" s="207">
        <f t="shared" si="36"/>
        <v>7798</v>
      </c>
      <c r="CD68" s="207">
        <f t="shared" si="37"/>
        <v>973</v>
      </c>
      <c r="CE68" s="207">
        <f t="shared" si="38"/>
        <v>0</v>
      </c>
      <c r="CF68" s="207">
        <f t="shared" si="39"/>
        <v>0</v>
      </c>
      <c r="CG68" s="207">
        <f t="shared" si="40"/>
        <v>21901</v>
      </c>
      <c r="CH68" s="207">
        <f t="shared" si="41"/>
        <v>35720</v>
      </c>
      <c r="CI68" s="207">
        <f t="shared" si="42"/>
        <v>256686</v>
      </c>
      <c r="CJ68" s="210"/>
    </row>
    <row r="69" spans="1:88" s="137" customFormat="1" ht="13.5" customHeight="1" x14ac:dyDescent="0.15">
      <c r="A69" s="205" t="s">
        <v>25</v>
      </c>
      <c r="B69" s="206" t="s">
        <v>339</v>
      </c>
      <c r="C69" s="205" t="s">
        <v>340</v>
      </c>
      <c r="D69" s="207">
        <f t="shared" si="1"/>
        <v>0</v>
      </c>
      <c r="E69" s="207">
        <f t="shared" si="2"/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207">
        <v>0</v>
      </c>
      <c r="L69" s="207">
        <f t="shared" si="3"/>
        <v>869315</v>
      </c>
      <c r="M69" s="207">
        <f t="shared" si="4"/>
        <v>254727</v>
      </c>
      <c r="N69" s="207">
        <v>70491</v>
      </c>
      <c r="O69" s="207">
        <v>0</v>
      </c>
      <c r="P69" s="207">
        <v>184236</v>
      </c>
      <c r="Q69" s="207">
        <v>0</v>
      </c>
      <c r="R69" s="207">
        <f t="shared" si="5"/>
        <v>452959</v>
      </c>
      <c r="S69" s="207">
        <v>0</v>
      </c>
      <c r="T69" s="207">
        <v>432230</v>
      </c>
      <c r="U69" s="207">
        <v>20729</v>
      </c>
      <c r="V69" s="207">
        <v>0</v>
      </c>
      <c r="W69" s="207">
        <f t="shared" si="6"/>
        <v>161629</v>
      </c>
      <c r="X69" s="207">
        <v>0</v>
      </c>
      <c r="Y69" s="207">
        <v>29290</v>
      </c>
      <c r="Z69" s="207">
        <v>132339</v>
      </c>
      <c r="AA69" s="207">
        <v>0</v>
      </c>
      <c r="AB69" s="207">
        <v>0</v>
      </c>
      <c r="AC69" s="207">
        <v>0</v>
      </c>
      <c r="AD69" s="207">
        <v>309189</v>
      </c>
      <c r="AE69" s="207">
        <f t="shared" si="7"/>
        <v>1178504</v>
      </c>
      <c r="AF69" s="207">
        <f t="shared" si="8"/>
        <v>0</v>
      </c>
      <c r="AG69" s="207">
        <f t="shared" si="9"/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f t="shared" si="10"/>
        <v>0</v>
      </c>
      <c r="AO69" s="207">
        <f t="shared" si="11"/>
        <v>0</v>
      </c>
      <c r="AP69" s="207">
        <v>0</v>
      </c>
      <c r="AQ69" s="207">
        <v>0</v>
      </c>
      <c r="AR69" s="207">
        <v>0</v>
      </c>
      <c r="AS69" s="207">
        <v>0</v>
      </c>
      <c r="AT69" s="207">
        <f t="shared" si="12"/>
        <v>0</v>
      </c>
      <c r="AU69" s="207">
        <v>0</v>
      </c>
      <c r="AV69" s="207">
        <v>0</v>
      </c>
      <c r="AW69" s="207">
        <v>0</v>
      </c>
      <c r="AX69" s="207">
        <v>0</v>
      </c>
      <c r="AY69" s="207">
        <f t="shared" si="13"/>
        <v>0</v>
      </c>
      <c r="AZ69" s="207">
        <v>0</v>
      </c>
      <c r="BA69" s="207">
        <v>0</v>
      </c>
      <c r="BB69" s="207">
        <v>0</v>
      </c>
      <c r="BC69" s="207">
        <v>0</v>
      </c>
      <c r="BD69" s="207">
        <v>0</v>
      </c>
      <c r="BE69" s="207">
        <v>0</v>
      </c>
      <c r="BF69" s="207">
        <v>0</v>
      </c>
      <c r="BG69" s="207">
        <f t="shared" si="14"/>
        <v>0</v>
      </c>
      <c r="BH69" s="207">
        <f t="shared" si="15"/>
        <v>0</v>
      </c>
      <c r="BI69" s="207">
        <f t="shared" si="16"/>
        <v>0</v>
      </c>
      <c r="BJ69" s="207">
        <f t="shared" si="17"/>
        <v>0</v>
      </c>
      <c r="BK69" s="207">
        <f t="shared" si="18"/>
        <v>0</v>
      </c>
      <c r="BL69" s="207">
        <f t="shared" si="19"/>
        <v>0</v>
      </c>
      <c r="BM69" s="207">
        <f t="shared" si="20"/>
        <v>0</v>
      </c>
      <c r="BN69" s="207">
        <f t="shared" si="21"/>
        <v>0</v>
      </c>
      <c r="BO69" s="207">
        <f t="shared" si="22"/>
        <v>0</v>
      </c>
      <c r="BP69" s="207">
        <f t="shared" si="23"/>
        <v>869315</v>
      </c>
      <c r="BQ69" s="207">
        <f t="shared" si="24"/>
        <v>254727</v>
      </c>
      <c r="BR69" s="207">
        <f t="shared" si="25"/>
        <v>70491</v>
      </c>
      <c r="BS69" s="207">
        <f t="shared" si="26"/>
        <v>0</v>
      </c>
      <c r="BT69" s="207">
        <f t="shared" si="27"/>
        <v>184236</v>
      </c>
      <c r="BU69" s="207">
        <f t="shared" si="28"/>
        <v>0</v>
      </c>
      <c r="BV69" s="207">
        <f t="shared" si="29"/>
        <v>452959</v>
      </c>
      <c r="BW69" s="207">
        <f t="shared" si="30"/>
        <v>0</v>
      </c>
      <c r="BX69" s="207">
        <f t="shared" si="31"/>
        <v>432230</v>
      </c>
      <c r="BY69" s="207">
        <f t="shared" si="32"/>
        <v>20729</v>
      </c>
      <c r="BZ69" s="207">
        <f t="shared" si="33"/>
        <v>0</v>
      </c>
      <c r="CA69" s="207">
        <f t="shared" si="34"/>
        <v>161629</v>
      </c>
      <c r="CB69" s="207">
        <f t="shared" si="35"/>
        <v>0</v>
      </c>
      <c r="CC69" s="207">
        <f t="shared" si="36"/>
        <v>29290</v>
      </c>
      <c r="CD69" s="207">
        <f t="shared" si="37"/>
        <v>132339</v>
      </c>
      <c r="CE69" s="207">
        <f t="shared" si="38"/>
        <v>0</v>
      </c>
      <c r="CF69" s="207">
        <f t="shared" si="39"/>
        <v>0</v>
      </c>
      <c r="CG69" s="207">
        <f t="shared" si="40"/>
        <v>0</v>
      </c>
      <c r="CH69" s="207">
        <f t="shared" si="41"/>
        <v>309189</v>
      </c>
      <c r="CI69" s="207">
        <f t="shared" si="42"/>
        <v>1178504</v>
      </c>
      <c r="CJ69" s="210"/>
    </row>
    <row r="70" spans="1:88" s="137" customFormat="1" ht="13.5" customHeight="1" x14ac:dyDescent="0.15">
      <c r="A70" s="205" t="s">
        <v>25</v>
      </c>
      <c r="B70" s="206" t="s">
        <v>355</v>
      </c>
      <c r="C70" s="205" t="s">
        <v>356</v>
      </c>
      <c r="D70" s="207">
        <f t="shared" si="1"/>
        <v>619263</v>
      </c>
      <c r="E70" s="207">
        <f t="shared" si="2"/>
        <v>619263</v>
      </c>
      <c r="F70" s="207">
        <v>0</v>
      </c>
      <c r="G70" s="207">
        <v>618922</v>
      </c>
      <c r="H70" s="207">
        <v>341</v>
      </c>
      <c r="I70" s="207">
        <v>0</v>
      </c>
      <c r="J70" s="207">
        <v>0</v>
      </c>
      <c r="K70" s="207">
        <v>0</v>
      </c>
      <c r="L70" s="207">
        <f t="shared" si="3"/>
        <v>1396764</v>
      </c>
      <c r="M70" s="207">
        <f t="shared" si="4"/>
        <v>176173</v>
      </c>
      <c r="N70" s="207">
        <v>176173</v>
      </c>
      <c r="O70" s="207">
        <v>0</v>
      </c>
      <c r="P70" s="207">
        <v>0</v>
      </c>
      <c r="Q70" s="207">
        <v>0</v>
      </c>
      <c r="R70" s="207">
        <f t="shared" si="5"/>
        <v>239007</v>
      </c>
      <c r="S70" s="207">
        <v>0</v>
      </c>
      <c r="T70" s="207">
        <v>231239</v>
      </c>
      <c r="U70" s="207">
        <v>7768</v>
      </c>
      <c r="V70" s="207">
        <v>0</v>
      </c>
      <c r="W70" s="207">
        <f t="shared" si="6"/>
        <v>981584</v>
      </c>
      <c r="X70" s="207">
        <v>0</v>
      </c>
      <c r="Y70" s="207">
        <v>716293</v>
      </c>
      <c r="Z70" s="207">
        <v>265291</v>
      </c>
      <c r="AA70" s="207">
        <v>0</v>
      </c>
      <c r="AB70" s="207">
        <v>0</v>
      </c>
      <c r="AC70" s="207">
        <v>0</v>
      </c>
      <c r="AD70" s="207">
        <v>102957</v>
      </c>
      <c r="AE70" s="207">
        <f t="shared" si="7"/>
        <v>2118984</v>
      </c>
      <c r="AF70" s="207">
        <f t="shared" si="8"/>
        <v>149670</v>
      </c>
      <c r="AG70" s="207">
        <f t="shared" si="9"/>
        <v>149670</v>
      </c>
      <c r="AH70" s="207">
        <v>0</v>
      </c>
      <c r="AI70" s="207">
        <v>149670</v>
      </c>
      <c r="AJ70" s="207">
        <v>0</v>
      </c>
      <c r="AK70" s="207">
        <v>0</v>
      </c>
      <c r="AL70" s="207">
        <v>0</v>
      </c>
      <c r="AM70" s="207">
        <v>0</v>
      </c>
      <c r="AN70" s="207">
        <f t="shared" si="10"/>
        <v>373642</v>
      </c>
      <c r="AO70" s="207">
        <f t="shared" si="11"/>
        <v>101484</v>
      </c>
      <c r="AP70" s="207">
        <v>101484</v>
      </c>
      <c r="AQ70" s="207">
        <v>0</v>
      </c>
      <c r="AR70" s="207">
        <v>0</v>
      </c>
      <c r="AS70" s="207">
        <v>0</v>
      </c>
      <c r="AT70" s="207">
        <f t="shared" si="12"/>
        <v>209224</v>
      </c>
      <c r="AU70" s="207">
        <v>0</v>
      </c>
      <c r="AV70" s="207">
        <v>209224</v>
      </c>
      <c r="AW70" s="207">
        <v>0</v>
      </c>
      <c r="AX70" s="207">
        <v>0</v>
      </c>
      <c r="AY70" s="207">
        <f t="shared" si="13"/>
        <v>62934</v>
      </c>
      <c r="AZ70" s="207">
        <v>0</v>
      </c>
      <c r="BA70" s="207">
        <v>29100</v>
      </c>
      <c r="BB70" s="207">
        <v>33834</v>
      </c>
      <c r="BC70" s="207">
        <v>0</v>
      </c>
      <c r="BD70" s="207">
        <v>0</v>
      </c>
      <c r="BE70" s="207">
        <v>0</v>
      </c>
      <c r="BF70" s="207">
        <v>47552</v>
      </c>
      <c r="BG70" s="207">
        <f t="shared" si="14"/>
        <v>570864</v>
      </c>
      <c r="BH70" s="207">
        <f t="shared" si="15"/>
        <v>768933</v>
      </c>
      <c r="BI70" s="207">
        <f t="shared" si="16"/>
        <v>768933</v>
      </c>
      <c r="BJ70" s="207">
        <f t="shared" si="17"/>
        <v>0</v>
      </c>
      <c r="BK70" s="207">
        <f t="shared" si="18"/>
        <v>768592</v>
      </c>
      <c r="BL70" s="207">
        <f t="shared" si="19"/>
        <v>341</v>
      </c>
      <c r="BM70" s="207">
        <f t="shared" si="20"/>
        <v>0</v>
      </c>
      <c r="BN70" s="207">
        <f t="shared" si="21"/>
        <v>0</v>
      </c>
      <c r="BO70" s="207">
        <f t="shared" si="22"/>
        <v>0</v>
      </c>
      <c r="BP70" s="207">
        <f t="shared" si="23"/>
        <v>1770406</v>
      </c>
      <c r="BQ70" s="207">
        <f t="shared" si="24"/>
        <v>277657</v>
      </c>
      <c r="BR70" s="207">
        <f t="shared" si="25"/>
        <v>277657</v>
      </c>
      <c r="BS70" s="207">
        <f t="shared" si="26"/>
        <v>0</v>
      </c>
      <c r="BT70" s="207">
        <f t="shared" si="27"/>
        <v>0</v>
      </c>
      <c r="BU70" s="207">
        <f t="shared" si="28"/>
        <v>0</v>
      </c>
      <c r="BV70" s="207">
        <f t="shared" si="29"/>
        <v>448231</v>
      </c>
      <c r="BW70" s="207">
        <f t="shared" si="30"/>
        <v>0</v>
      </c>
      <c r="BX70" s="207">
        <f t="shared" si="31"/>
        <v>440463</v>
      </c>
      <c r="BY70" s="207">
        <f t="shared" si="32"/>
        <v>7768</v>
      </c>
      <c r="BZ70" s="207">
        <f t="shared" si="33"/>
        <v>0</v>
      </c>
      <c r="CA70" s="207">
        <f t="shared" si="34"/>
        <v>1044518</v>
      </c>
      <c r="CB70" s="207">
        <f t="shared" si="35"/>
        <v>0</v>
      </c>
      <c r="CC70" s="207">
        <f t="shared" si="36"/>
        <v>745393</v>
      </c>
      <c r="CD70" s="207">
        <f t="shared" si="37"/>
        <v>299125</v>
      </c>
      <c r="CE70" s="207">
        <f t="shared" si="38"/>
        <v>0</v>
      </c>
      <c r="CF70" s="207">
        <f t="shared" si="39"/>
        <v>0</v>
      </c>
      <c r="CG70" s="207">
        <f t="shared" si="40"/>
        <v>0</v>
      </c>
      <c r="CH70" s="207">
        <f t="shared" si="41"/>
        <v>150509</v>
      </c>
      <c r="CI70" s="207">
        <f t="shared" si="42"/>
        <v>2689848</v>
      </c>
      <c r="CJ70" s="210"/>
    </row>
    <row r="71" spans="1:88" s="137" customFormat="1" ht="13.5" customHeight="1" x14ac:dyDescent="0.15">
      <c r="A71" s="205" t="s">
        <v>25</v>
      </c>
      <c r="B71" s="206" t="s">
        <v>399</v>
      </c>
      <c r="C71" s="205" t="s">
        <v>400</v>
      </c>
      <c r="D71" s="207">
        <f t="shared" si="1"/>
        <v>176781</v>
      </c>
      <c r="E71" s="207">
        <f t="shared" si="2"/>
        <v>160600</v>
      </c>
      <c r="F71" s="207">
        <v>0</v>
      </c>
      <c r="G71" s="207">
        <v>160600</v>
      </c>
      <c r="H71" s="207">
        <v>0</v>
      </c>
      <c r="I71" s="207">
        <v>0</v>
      </c>
      <c r="J71" s="207">
        <v>16181</v>
      </c>
      <c r="K71" s="207">
        <v>0</v>
      </c>
      <c r="L71" s="207">
        <f t="shared" si="3"/>
        <v>1075537</v>
      </c>
      <c r="M71" s="207">
        <f t="shared" si="4"/>
        <v>365896</v>
      </c>
      <c r="N71" s="207">
        <v>359069</v>
      </c>
      <c r="O71" s="207">
        <v>0</v>
      </c>
      <c r="P71" s="207">
        <v>6827</v>
      </c>
      <c r="Q71" s="207">
        <v>0</v>
      </c>
      <c r="R71" s="207">
        <f t="shared" si="5"/>
        <v>311876</v>
      </c>
      <c r="S71" s="207">
        <v>1303</v>
      </c>
      <c r="T71" s="207">
        <v>296646</v>
      </c>
      <c r="U71" s="207">
        <v>13927</v>
      </c>
      <c r="V71" s="207">
        <v>0</v>
      </c>
      <c r="W71" s="207">
        <f t="shared" si="6"/>
        <v>397765</v>
      </c>
      <c r="X71" s="207">
        <v>18284</v>
      </c>
      <c r="Y71" s="207">
        <v>286644</v>
      </c>
      <c r="Z71" s="207">
        <v>49617</v>
      </c>
      <c r="AA71" s="207">
        <v>43220</v>
      </c>
      <c r="AB71" s="207">
        <v>0</v>
      </c>
      <c r="AC71" s="207">
        <v>0</v>
      </c>
      <c r="AD71" s="207">
        <v>356933</v>
      </c>
      <c r="AE71" s="207">
        <f t="shared" si="7"/>
        <v>1609251</v>
      </c>
      <c r="AF71" s="207">
        <f t="shared" si="8"/>
        <v>0</v>
      </c>
      <c r="AG71" s="207">
        <f t="shared" si="9"/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f t="shared" si="10"/>
        <v>0</v>
      </c>
      <c r="AO71" s="207">
        <f t="shared" si="11"/>
        <v>0</v>
      </c>
      <c r="AP71" s="207">
        <v>0</v>
      </c>
      <c r="AQ71" s="207">
        <v>0</v>
      </c>
      <c r="AR71" s="207">
        <v>0</v>
      </c>
      <c r="AS71" s="207">
        <v>0</v>
      </c>
      <c r="AT71" s="207">
        <f t="shared" si="12"/>
        <v>0</v>
      </c>
      <c r="AU71" s="207">
        <v>0</v>
      </c>
      <c r="AV71" s="207">
        <v>0</v>
      </c>
      <c r="AW71" s="207">
        <v>0</v>
      </c>
      <c r="AX71" s="207">
        <v>0</v>
      </c>
      <c r="AY71" s="207">
        <f t="shared" si="13"/>
        <v>0</v>
      </c>
      <c r="AZ71" s="207">
        <v>0</v>
      </c>
      <c r="BA71" s="207">
        <v>0</v>
      </c>
      <c r="BB71" s="207">
        <v>0</v>
      </c>
      <c r="BC71" s="207">
        <v>0</v>
      </c>
      <c r="BD71" s="207">
        <v>0</v>
      </c>
      <c r="BE71" s="207">
        <v>0</v>
      </c>
      <c r="BF71" s="207">
        <v>0</v>
      </c>
      <c r="BG71" s="207">
        <f t="shared" si="14"/>
        <v>0</v>
      </c>
      <c r="BH71" s="207">
        <f t="shared" si="15"/>
        <v>176781</v>
      </c>
      <c r="BI71" s="207">
        <f t="shared" si="16"/>
        <v>160600</v>
      </c>
      <c r="BJ71" s="207">
        <f t="shared" si="17"/>
        <v>0</v>
      </c>
      <c r="BK71" s="207">
        <f t="shared" si="18"/>
        <v>160600</v>
      </c>
      <c r="BL71" s="207">
        <f t="shared" si="19"/>
        <v>0</v>
      </c>
      <c r="BM71" s="207">
        <f t="shared" si="20"/>
        <v>0</v>
      </c>
      <c r="BN71" s="207">
        <f t="shared" si="21"/>
        <v>16181</v>
      </c>
      <c r="BO71" s="207">
        <f t="shared" si="22"/>
        <v>0</v>
      </c>
      <c r="BP71" s="207">
        <f t="shared" si="23"/>
        <v>1075537</v>
      </c>
      <c r="BQ71" s="207">
        <f t="shared" si="24"/>
        <v>365896</v>
      </c>
      <c r="BR71" s="207">
        <f t="shared" si="25"/>
        <v>359069</v>
      </c>
      <c r="BS71" s="207">
        <f t="shared" si="26"/>
        <v>0</v>
      </c>
      <c r="BT71" s="207">
        <f t="shared" si="27"/>
        <v>6827</v>
      </c>
      <c r="BU71" s="207">
        <f t="shared" si="28"/>
        <v>0</v>
      </c>
      <c r="BV71" s="207">
        <f t="shared" si="29"/>
        <v>311876</v>
      </c>
      <c r="BW71" s="207">
        <f t="shared" si="30"/>
        <v>1303</v>
      </c>
      <c r="BX71" s="207">
        <f t="shared" si="31"/>
        <v>296646</v>
      </c>
      <c r="BY71" s="207">
        <f t="shared" si="32"/>
        <v>13927</v>
      </c>
      <c r="BZ71" s="207">
        <f t="shared" si="33"/>
        <v>0</v>
      </c>
      <c r="CA71" s="207">
        <f t="shared" si="34"/>
        <v>397765</v>
      </c>
      <c r="CB71" s="207">
        <f t="shared" si="35"/>
        <v>18284</v>
      </c>
      <c r="CC71" s="207">
        <f t="shared" si="36"/>
        <v>286644</v>
      </c>
      <c r="CD71" s="207">
        <f t="shared" si="37"/>
        <v>49617</v>
      </c>
      <c r="CE71" s="207">
        <f t="shared" si="38"/>
        <v>43220</v>
      </c>
      <c r="CF71" s="207">
        <f t="shared" si="39"/>
        <v>0</v>
      </c>
      <c r="CG71" s="207">
        <f t="shared" si="40"/>
        <v>0</v>
      </c>
      <c r="CH71" s="207">
        <f t="shared" si="41"/>
        <v>356933</v>
      </c>
      <c r="CI71" s="207">
        <f t="shared" si="42"/>
        <v>1609251</v>
      </c>
      <c r="CJ71" s="210"/>
    </row>
    <row r="72" spans="1:88" s="137" customFormat="1" ht="13.5" customHeight="1" x14ac:dyDescent="0.15">
      <c r="A72" s="205" t="s">
        <v>25</v>
      </c>
      <c r="B72" s="206" t="s">
        <v>502</v>
      </c>
      <c r="C72" s="205" t="s">
        <v>503</v>
      </c>
      <c r="D72" s="207">
        <f t="shared" ref="D72:D80" si="43">+SUM(E72,J72)</f>
        <v>0</v>
      </c>
      <c r="E72" s="207">
        <f t="shared" ref="E72:E80" si="44">+SUM(F72:I72)</f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207">
        <v>0</v>
      </c>
      <c r="L72" s="207">
        <f t="shared" ref="L72:L80" si="45">+SUM(M72,R72,V72,W72,AC72)</f>
        <v>735838</v>
      </c>
      <c r="M72" s="207">
        <f t="shared" ref="M72:M80" si="46">+SUM(N72:Q72)</f>
        <v>79416</v>
      </c>
      <c r="N72" s="207">
        <v>34001</v>
      </c>
      <c r="O72" s="207">
        <v>0</v>
      </c>
      <c r="P72" s="207">
        <v>37564</v>
      </c>
      <c r="Q72" s="207">
        <v>7851</v>
      </c>
      <c r="R72" s="207">
        <f t="shared" ref="R72:R80" si="47">+SUM(S72:U72)</f>
        <v>239900</v>
      </c>
      <c r="S72" s="207">
        <v>0</v>
      </c>
      <c r="T72" s="207">
        <v>229207</v>
      </c>
      <c r="U72" s="207">
        <v>10693</v>
      </c>
      <c r="V72" s="207">
        <v>0</v>
      </c>
      <c r="W72" s="207">
        <f t="shared" ref="W72:W80" si="48">+SUM(X72:AA72)</f>
        <v>416522</v>
      </c>
      <c r="X72" s="207">
        <v>245138</v>
      </c>
      <c r="Y72" s="207">
        <v>121334</v>
      </c>
      <c r="Z72" s="207">
        <v>50050</v>
      </c>
      <c r="AA72" s="207">
        <v>0</v>
      </c>
      <c r="AB72" s="207">
        <v>0</v>
      </c>
      <c r="AC72" s="207">
        <v>0</v>
      </c>
      <c r="AD72" s="207">
        <v>0</v>
      </c>
      <c r="AE72" s="207">
        <f t="shared" ref="AE72:AE80" si="49">+SUM(D72,L72,AD72)</f>
        <v>735838</v>
      </c>
      <c r="AF72" s="207">
        <f t="shared" ref="AF72:AF80" si="50">+SUM(AG72,AL72)</f>
        <v>0</v>
      </c>
      <c r="AG72" s="207">
        <f t="shared" ref="AG72:AG80" si="51">+SUM(AH72:AK72)</f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207">
        <f t="shared" ref="AN72:AN80" si="52">+SUM(AO72,AT72,AX72,AY72,BE72)</f>
        <v>131075</v>
      </c>
      <c r="AO72" s="207">
        <f t="shared" ref="AO72:AO80" si="53">+SUM(AP72:AS72)</f>
        <v>9620</v>
      </c>
      <c r="AP72" s="207">
        <v>8670</v>
      </c>
      <c r="AQ72" s="207">
        <v>0</v>
      </c>
      <c r="AR72" s="207">
        <v>950</v>
      </c>
      <c r="AS72" s="207">
        <v>0</v>
      </c>
      <c r="AT72" s="207">
        <f t="shared" ref="AT72:AT80" si="54">+SUM(AU72:AW72)</f>
        <v>84072</v>
      </c>
      <c r="AU72" s="207">
        <v>0</v>
      </c>
      <c r="AV72" s="207">
        <v>84072</v>
      </c>
      <c r="AW72" s="207">
        <v>0</v>
      </c>
      <c r="AX72" s="207">
        <v>0</v>
      </c>
      <c r="AY72" s="207">
        <f t="shared" ref="AY72:AY80" si="55">+SUM(AZ72:BC72)</f>
        <v>37383</v>
      </c>
      <c r="AZ72" s="207">
        <v>0</v>
      </c>
      <c r="BA72" s="207">
        <v>37383</v>
      </c>
      <c r="BB72" s="207">
        <v>0</v>
      </c>
      <c r="BC72" s="207">
        <v>0</v>
      </c>
      <c r="BD72" s="207">
        <v>0</v>
      </c>
      <c r="BE72" s="207">
        <v>0</v>
      </c>
      <c r="BF72" s="207">
        <v>0</v>
      </c>
      <c r="BG72" s="207">
        <f t="shared" ref="BG72:BG80" si="56">+SUM(BF72,AN72,AF72)</f>
        <v>131075</v>
      </c>
      <c r="BH72" s="207">
        <f t="shared" ref="BH72:BH80" si="57">SUM(D72,AF72)</f>
        <v>0</v>
      </c>
      <c r="BI72" s="207">
        <f t="shared" ref="BI72:BI80" si="58">SUM(E72,AG72)</f>
        <v>0</v>
      </c>
      <c r="BJ72" s="207">
        <f t="shared" ref="BJ72:BJ80" si="59">SUM(F72,AH72)</f>
        <v>0</v>
      </c>
      <c r="BK72" s="207">
        <f t="shared" ref="BK72:BK80" si="60">SUM(G72,AI72)</f>
        <v>0</v>
      </c>
      <c r="BL72" s="207">
        <f t="shared" ref="BL72:BL80" si="61">SUM(H72,AJ72)</f>
        <v>0</v>
      </c>
      <c r="BM72" s="207">
        <f t="shared" ref="BM72:BM80" si="62">SUM(I72,AK72)</f>
        <v>0</v>
      </c>
      <c r="BN72" s="207">
        <f t="shared" ref="BN72:BN80" si="63">SUM(J72,AL72)</f>
        <v>0</v>
      </c>
      <c r="BO72" s="207">
        <f t="shared" ref="BO72:BO80" si="64">SUM(K72,AM72)</f>
        <v>0</v>
      </c>
      <c r="BP72" s="207">
        <f t="shared" ref="BP72:BP80" si="65">SUM(L72,AN72)</f>
        <v>866913</v>
      </c>
      <c r="BQ72" s="207">
        <f t="shared" ref="BQ72:BQ80" si="66">SUM(M72,AO72)</f>
        <v>89036</v>
      </c>
      <c r="BR72" s="207">
        <f t="shared" ref="BR72:BR80" si="67">SUM(N72,AP72)</f>
        <v>42671</v>
      </c>
      <c r="BS72" s="207">
        <f t="shared" ref="BS72:BS80" si="68">SUM(O72,AQ72)</f>
        <v>0</v>
      </c>
      <c r="BT72" s="207">
        <f t="shared" ref="BT72:BT80" si="69">SUM(P72,AR72)</f>
        <v>38514</v>
      </c>
      <c r="BU72" s="207">
        <f t="shared" ref="BU72:BU80" si="70">SUM(Q72,AS72)</f>
        <v>7851</v>
      </c>
      <c r="BV72" s="207">
        <f t="shared" ref="BV72:BV80" si="71">SUM(R72,AT72)</f>
        <v>323972</v>
      </c>
      <c r="BW72" s="207">
        <f t="shared" ref="BW72:BW80" si="72">SUM(S72,AU72)</f>
        <v>0</v>
      </c>
      <c r="BX72" s="207">
        <f t="shared" ref="BX72:BX80" si="73">SUM(T72,AV72)</f>
        <v>313279</v>
      </c>
      <c r="BY72" s="207">
        <f t="shared" ref="BY72:BY80" si="74">SUM(U72,AW72)</f>
        <v>10693</v>
      </c>
      <c r="BZ72" s="207">
        <f t="shared" ref="BZ72:BZ80" si="75">SUM(V72,AX72)</f>
        <v>0</v>
      </c>
      <c r="CA72" s="207">
        <f t="shared" ref="CA72:CA80" si="76">SUM(W72,AY72)</f>
        <v>453905</v>
      </c>
      <c r="CB72" s="207">
        <f t="shared" ref="CB72:CB80" si="77">SUM(X72,AZ72)</f>
        <v>245138</v>
      </c>
      <c r="CC72" s="207">
        <f t="shared" ref="CC72:CC80" si="78">SUM(Y72,BA72)</f>
        <v>158717</v>
      </c>
      <c r="CD72" s="207">
        <f t="shared" ref="CD72:CD80" si="79">SUM(Z72,BB72)</f>
        <v>50050</v>
      </c>
      <c r="CE72" s="207">
        <f t="shared" ref="CE72:CE80" si="80">SUM(AA72,BC72)</f>
        <v>0</v>
      </c>
      <c r="CF72" s="207">
        <f t="shared" ref="CF72:CF80" si="81">SUM(AB72,BD72)</f>
        <v>0</v>
      </c>
      <c r="CG72" s="207">
        <f t="shared" ref="CG72:CG80" si="82">SUM(AC72,BE72)</f>
        <v>0</v>
      </c>
      <c r="CH72" s="207">
        <f t="shared" ref="CH72:CH80" si="83">SUM(AD72,BF72)</f>
        <v>0</v>
      </c>
      <c r="CI72" s="207">
        <f t="shared" ref="CI72:CI80" si="84">SUM(AE72,BG72)</f>
        <v>866913</v>
      </c>
      <c r="CJ72" s="210"/>
    </row>
    <row r="73" spans="1:88" s="137" customFormat="1" ht="13.5" customHeight="1" x14ac:dyDescent="0.15">
      <c r="A73" s="205" t="s">
        <v>25</v>
      </c>
      <c r="B73" s="206" t="s">
        <v>426</v>
      </c>
      <c r="C73" s="205" t="s">
        <v>427</v>
      </c>
      <c r="D73" s="207">
        <f t="shared" si="43"/>
        <v>0</v>
      </c>
      <c r="E73" s="207">
        <f t="shared" si="44"/>
        <v>0</v>
      </c>
      <c r="F73" s="207">
        <v>0</v>
      </c>
      <c r="G73" s="207">
        <v>0</v>
      </c>
      <c r="H73" s="207">
        <v>0</v>
      </c>
      <c r="I73" s="207">
        <v>0</v>
      </c>
      <c r="J73" s="207">
        <v>0</v>
      </c>
      <c r="K73" s="207">
        <v>0</v>
      </c>
      <c r="L73" s="207">
        <f t="shared" si="45"/>
        <v>0</v>
      </c>
      <c r="M73" s="207">
        <f t="shared" si="46"/>
        <v>0</v>
      </c>
      <c r="N73" s="207">
        <v>0</v>
      </c>
      <c r="O73" s="207">
        <v>0</v>
      </c>
      <c r="P73" s="207">
        <v>0</v>
      </c>
      <c r="Q73" s="207">
        <v>0</v>
      </c>
      <c r="R73" s="207">
        <f t="shared" si="47"/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f t="shared" si="48"/>
        <v>0</v>
      </c>
      <c r="X73" s="207">
        <v>0</v>
      </c>
      <c r="Y73" s="207">
        <v>0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f t="shared" si="49"/>
        <v>0</v>
      </c>
      <c r="AF73" s="207">
        <f t="shared" si="50"/>
        <v>0</v>
      </c>
      <c r="AG73" s="207">
        <f t="shared" si="51"/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7">
        <v>0</v>
      </c>
      <c r="AN73" s="207">
        <f t="shared" si="52"/>
        <v>232079</v>
      </c>
      <c r="AO73" s="207">
        <f t="shared" si="53"/>
        <v>74836</v>
      </c>
      <c r="AP73" s="207">
        <v>41468</v>
      </c>
      <c r="AQ73" s="207">
        <v>0</v>
      </c>
      <c r="AR73" s="207">
        <v>33368</v>
      </c>
      <c r="AS73" s="207">
        <v>0</v>
      </c>
      <c r="AT73" s="207">
        <f t="shared" si="54"/>
        <v>95275</v>
      </c>
      <c r="AU73" s="207">
        <v>0</v>
      </c>
      <c r="AV73" s="207">
        <v>95275</v>
      </c>
      <c r="AW73" s="207">
        <v>0</v>
      </c>
      <c r="AX73" s="207">
        <v>0</v>
      </c>
      <c r="AY73" s="207">
        <f t="shared" si="55"/>
        <v>61968</v>
      </c>
      <c r="AZ73" s="207">
        <v>0</v>
      </c>
      <c r="BA73" s="207">
        <v>46127</v>
      </c>
      <c r="BB73" s="207">
        <v>6128</v>
      </c>
      <c r="BC73" s="207">
        <v>9713</v>
      </c>
      <c r="BD73" s="207">
        <v>0</v>
      </c>
      <c r="BE73" s="207">
        <v>0</v>
      </c>
      <c r="BF73" s="207">
        <v>39540</v>
      </c>
      <c r="BG73" s="207">
        <f t="shared" si="56"/>
        <v>271619</v>
      </c>
      <c r="BH73" s="207">
        <f t="shared" si="57"/>
        <v>0</v>
      </c>
      <c r="BI73" s="207">
        <f t="shared" si="58"/>
        <v>0</v>
      </c>
      <c r="BJ73" s="207">
        <f t="shared" si="59"/>
        <v>0</v>
      </c>
      <c r="BK73" s="207">
        <f t="shared" si="60"/>
        <v>0</v>
      </c>
      <c r="BL73" s="207">
        <f t="shared" si="61"/>
        <v>0</v>
      </c>
      <c r="BM73" s="207">
        <f t="shared" si="62"/>
        <v>0</v>
      </c>
      <c r="BN73" s="207">
        <f t="shared" si="63"/>
        <v>0</v>
      </c>
      <c r="BO73" s="207">
        <f t="shared" si="64"/>
        <v>0</v>
      </c>
      <c r="BP73" s="207">
        <f t="shared" si="65"/>
        <v>232079</v>
      </c>
      <c r="BQ73" s="207">
        <f t="shared" si="66"/>
        <v>74836</v>
      </c>
      <c r="BR73" s="207">
        <f t="shared" si="67"/>
        <v>41468</v>
      </c>
      <c r="BS73" s="207">
        <f t="shared" si="68"/>
        <v>0</v>
      </c>
      <c r="BT73" s="207">
        <f t="shared" si="69"/>
        <v>33368</v>
      </c>
      <c r="BU73" s="207">
        <f t="shared" si="70"/>
        <v>0</v>
      </c>
      <c r="BV73" s="207">
        <f t="shared" si="71"/>
        <v>95275</v>
      </c>
      <c r="BW73" s="207">
        <f t="shared" si="72"/>
        <v>0</v>
      </c>
      <c r="BX73" s="207">
        <f t="shared" si="73"/>
        <v>95275</v>
      </c>
      <c r="BY73" s="207">
        <f t="shared" si="74"/>
        <v>0</v>
      </c>
      <c r="BZ73" s="207">
        <f t="shared" si="75"/>
        <v>0</v>
      </c>
      <c r="CA73" s="207">
        <f t="shared" si="76"/>
        <v>61968</v>
      </c>
      <c r="CB73" s="207">
        <f t="shared" si="77"/>
        <v>0</v>
      </c>
      <c r="CC73" s="207">
        <f t="shared" si="78"/>
        <v>46127</v>
      </c>
      <c r="CD73" s="207">
        <f t="shared" si="79"/>
        <v>6128</v>
      </c>
      <c r="CE73" s="207">
        <f t="shared" si="80"/>
        <v>9713</v>
      </c>
      <c r="CF73" s="207">
        <f t="shared" si="81"/>
        <v>0</v>
      </c>
      <c r="CG73" s="207">
        <f t="shared" si="82"/>
        <v>0</v>
      </c>
      <c r="CH73" s="207">
        <f t="shared" si="83"/>
        <v>39540</v>
      </c>
      <c r="CI73" s="207">
        <f t="shared" si="84"/>
        <v>271619</v>
      </c>
      <c r="CJ73" s="210"/>
    </row>
    <row r="74" spans="1:88" s="137" customFormat="1" ht="13.5" customHeight="1" x14ac:dyDescent="0.15">
      <c r="A74" s="205" t="s">
        <v>25</v>
      </c>
      <c r="B74" s="206" t="s">
        <v>365</v>
      </c>
      <c r="C74" s="205" t="s">
        <v>366</v>
      </c>
      <c r="D74" s="207">
        <f t="shared" si="43"/>
        <v>0</v>
      </c>
      <c r="E74" s="207">
        <f t="shared" si="44"/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f t="shared" si="45"/>
        <v>1669098</v>
      </c>
      <c r="M74" s="207">
        <f t="shared" si="46"/>
        <v>108867</v>
      </c>
      <c r="N74" s="207">
        <v>108867</v>
      </c>
      <c r="O74" s="207">
        <v>0</v>
      </c>
      <c r="P74" s="207">
        <v>0</v>
      </c>
      <c r="Q74" s="207">
        <v>0</v>
      </c>
      <c r="R74" s="207">
        <f t="shared" si="47"/>
        <v>531742</v>
      </c>
      <c r="S74" s="207">
        <v>0</v>
      </c>
      <c r="T74" s="207">
        <v>531742</v>
      </c>
      <c r="U74" s="207">
        <v>0</v>
      </c>
      <c r="V74" s="207">
        <v>0</v>
      </c>
      <c r="W74" s="207">
        <f t="shared" si="48"/>
        <v>1028489</v>
      </c>
      <c r="X74" s="207">
        <v>0</v>
      </c>
      <c r="Y74" s="207">
        <v>919949</v>
      </c>
      <c r="Z74" s="207">
        <v>108540</v>
      </c>
      <c r="AA74" s="207">
        <v>0</v>
      </c>
      <c r="AB74" s="207">
        <v>0</v>
      </c>
      <c r="AC74" s="207">
        <v>0</v>
      </c>
      <c r="AD74" s="207">
        <v>10351</v>
      </c>
      <c r="AE74" s="207">
        <f t="shared" si="49"/>
        <v>1679449</v>
      </c>
      <c r="AF74" s="207">
        <f t="shared" si="50"/>
        <v>0</v>
      </c>
      <c r="AG74" s="207">
        <f t="shared" si="51"/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7">
        <v>0</v>
      </c>
      <c r="AN74" s="207">
        <f t="shared" si="52"/>
        <v>0</v>
      </c>
      <c r="AO74" s="207">
        <f t="shared" si="53"/>
        <v>0</v>
      </c>
      <c r="AP74" s="207">
        <v>0</v>
      </c>
      <c r="AQ74" s="207">
        <v>0</v>
      </c>
      <c r="AR74" s="207">
        <v>0</v>
      </c>
      <c r="AS74" s="207">
        <v>0</v>
      </c>
      <c r="AT74" s="207">
        <f t="shared" si="54"/>
        <v>0</v>
      </c>
      <c r="AU74" s="207">
        <v>0</v>
      </c>
      <c r="AV74" s="207">
        <v>0</v>
      </c>
      <c r="AW74" s="207">
        <v>0</v>
      </c>
      <c r="AX74" s="207">
        <v>0</v>
      </c>
      <c r="AY74" s="207">
        <f t="shared" si="55"/>
        <v>0</v>
      </c>
      <c r="AZ74" s="207">
        <v>0</v>
      </c>
      <c r="BA74" s="207">
        <v>0</v>
      </c>
      <c r="BB74" s="207">
        <v>0</v>
      </c>
      <c r="BC74" s="207">
        <v>0</v>
      </c>
      <c r="BD74" s="207">
        <v>0</v>
      </c>
      <c r="BE74" s="207">
        <v>0</v>
      </c>
      <c r="BF74" s="207">
        <v>0</v>
      </c>
      <c r="BG74" s="207">
        <f t="shared" si="56"/>
        <v>0</v>
      </c>
      <c r="BH74" s="207">
        <f t="shared" si="57"/>
        <v>0</v>
      </c>
      <c r="BI74" s="207">
        <f t="shared" si="58"/>
        <v>0</v>
      </c>
      <c r="BJ74" s="207">
        <f t="shared" si="59"/>
        <v>0</v>
      </c>
      <c r="BK74" s="207">
        <f t="shared" si="60"/>
        <v>0</v>
      </c>
      <c r="BL74" s="207">
        <f t="shared" si="61"/>
        <v>0</v>
      </c>
      <c r="BM74" s="207">
        <f t="shared" si="62"/>
        <v>0</v>
      </c>
      <c r="BN74" s="207">
        <f t="shared" si="63"/>
        <v>0</v>
      </c>
      <c r="BO74" s="207">
        <f t="shared" si="64"/>
        <v>0</v>
      </c>
      <c r="BP74" s="207">
        <f t="shared" si="65"/>
        <v>1669098</v>
      </c>
      <c r="BQ74" s="207">
        <f t="shared" si="66"/>
        <v>108867</v>
      </c>
      <c r="BR74" s="207">
        <f t="shared" si="67"/>
        <v>108867</v>
      </c>
      <c r="BS74" s="207">
        <f t="shared" si="68"/>
        <v>0</v>
      </c>
      <c r="BT74" s="207">
        <f t="shared" si="69"/>
        <v>0</v>
      </c>
      <c r="BU74" s="207">
        <f t="shared" si="70"/>
        <v>0</v>
      </c>
      <c r="BV74" s="207">
        <f t="shared" si="71"/>
        <v>531742</v>
      </c>
      <c r="BW74" s="207">
        <f t="shared" si="72"/>
        <v>0</v>
      </c>
      <c r="BX74" s="207">
        <f t="shared" si="73"/>
        <v>531742</v>
      </c>
      <c r="BY74" s="207">
        <f t="shared" si="74"/>
        <v>0</v>
      </c>
      <c r="BZ74" s="207">
        <f t="shared" si="75"/>
        <v>0</v>
      </c>
      <c r="CA74" s="207">
        <f t="shared" si="76"/>
        <v>1028489</v>
      </c>
      <c r="CB74" s="207">
        <f t="shared" si="77"/>
        <v>0</v>
      </c>
      <c r="CC74" s="207">
        <f t="shared" si="78"/>
        <v>919949</v>
      </c>
      <c r="CD74" s="207">
        <f t="shared" si="79"/>
        <v>108540</v>
      </c>
      <c r="CE74" s="207">
        <f t="shared" si="80"/>
        <v>0</v>
      </c>
      <c r="CF74" s="207">
        <f t="shared" si="81"/>
        <v>0</v>
      </c>
      <c r="CG74" s="207">
        <f t="shared" si="82"/>
        <v>0</v>
      </c>
      <c r="CH74" s="207">
        <f t="shared" si="83"/>
        <v>10351</v>
      </c>
      <c r="CI74" s="207">
        <f t="shared" si="84"/>
        <v>1679449</v>
      </c>
      <c r="CJ74" s="210"/>
    </row>
    <row r="75" spans="1:88" s="137" customFormat="1" ht="13.5" customHeight="1" x14ac:dyDescent="0.15">
      <c r="A75" s="205" t="s">
        <v>25</v>
      </c>
      <c r="B75" s="206" t="s">
        <v>394</v>
      </c>
      <c r="C75" s="205" t="s">
        <v>395</v>
      </c>
      <c r="D75" s="207">
        <f t="shared" si="43"/>
        <v>0</v>
      </c>
      <c r="E75" s="207">
        <f t="shared" si="44"/>
        <v>0</v>
      </c>
      <c r="F75" s="207">
        <v>0</v>
      </c>
      <c r="G75" s="207">
        <v>0</v>
      </c>
      <c r="H75" s="207">
        <v>0</v>
      </c>
      <c r="I75" s="207">
        <v>0</v>
      </c>
      <c r="J75" s="207">
        <v>0</v>
      </c>
      <c r="K75" s="207">
        <v>0</v>
      </c>
      <c r="L75" s="207">
        <f t="shared" si="45"/>
        <v>946238</v>
      </c>
      <c r="M75" s="207">
        <f t="shared" si="46"/>
        <v>173706</v>
      </c>
      <c r="N75" s="207">
        <v>69022</v>
      </c>
      <c r="O75" s="207">
        <v>0</v>
      </c>
      <c r="P75" s="207">
        <v>104684</v>
      </c>
      <c r="Q75" s="207">
        <v>0</v>
      </c>
      <c r="R75" s="207">
        <f t="shared" si="47"/>
        <v>482973</v>
      </c>
      <c r="S75" s="207">
        <v>0</v>
      </c>
      <c r="T75" s="207">
        <v>479841</v>
      </c>
      <c r="U75" s="207">
        <v>3132</v>
      </c>
      <c r="V75" s="207">
        <v>0</v>
      </c>
      <c r="W75" s="207">
        <f t="shared" si="48"/>
        <v>289559</v>
      </c>
      <c r="X75" s="207">
        <v>23450</v>
      </c>
      <c r="Y75" s="207">
        <v>183459</v>
      </c>
      <c r="Z75" s="207">
        <v>65114</v>
      </c>
      <c r="AA75" s="207">
        <v>17536</v>
      </c>
      <c r="AB75" s="207">
        <v>0</v>
      </c>
      <c r="AC75" s="207">
        <v>0</v>
      </c>
      <c r="AD75" s="207">
        <v>23980</v>
      </c>
      <c r="AE75" s="207">
        <f t="shared" si="49"/>
        <v>970218</v>
      </c>
      <c r="AF75" s="207">
        <f t="shared" si="50"/>
        <v>0</v>
      </c>
      <c r="AG75" s="207">
        <f t="shared" si="51"/>
        <v>0</v>
      </c>
      <c r="AH75" s="207">
        <v>0</v>
      </c>
      <c r="AI75" s="207">
        <v>0</v>
      </c>
      <c r="AJ75" s="207">
        <v>0</v>
      </c>
      <c r="AK75" s="207">
        <v>0</v>
      </c>
      <c r="AL75" s="207">
        <v>0</v>
      </c>
      <c r="AM75" s="207">
        <v>0</v>
      </c>
      <c r="AN75" s="207">
        <f t="shared" si="52"/>
        <v>0</v>
      </c>
      <c r="AO75" s="207">
        <f t="shared" si="53"/>
        <v>0</v>
      </c>
      <c r="AP75" s="207">
        <v>0</v>
      </c>
      <c r="AQ75" s="207">
        <v>0</v>
      </c>
      <c r="AR75" s="207">
        <v>0</v>
      </c>
      <c r="AS75" s="207">
        <v>0</v>
      </c>
      <c r="AT75" s="207">
        <f t="shared" si="54"/>
        <v>0</v>
      </c>
      <c r="AU75" s="207">
        <v>0</v>
      </c>
      <c r="AV75" s="207">
        <v>0</v>
      </c>
      <c r="AW75" s="207">
        <v>0</v>
      </c>
      <c r="AX75" s="207">
        <v>0</v>
      </c>
      <c r="AY75" s="207">
        <f t="shared" si="55"/>
        <v>0</v>
      </c>
      <c r="AZ75" s="207">
        <v>0</v>
      </c>
      <c r="BA75" s="207">
        <v>0</v>
      </c>
      <c r="BB75" s="207">
        <v>0</v>
      </c>
      <c r="BC75" s="207">
        <v>0</v>
      </c>
      <c r="BD75" s="207">
        <v>0</v>
      </c>
      <c r="BE75" s="207">
        <v>0</v>
      </c>
      <c r="BF75" s="207">
        <v>0</v>
      </c>
      <c r="BG75" s="207">
        <f t="shared" si="56"/>
        <v>0</v>
      </c>
      <c r="BH75" s="207">
        <f t="shared" si="57"/>
        <v>0</v>
      </c>
      <c r="BI75" s="207">
        <f t="shared" si="58"/>
        <v>0</v>
      </c>
      <c r="BJ75" s="207">
        <f t="shared" si="59"/>
        <v>0</v>
      </c>
      <c r="BK75" s="207">
        <f t="shared" si="60"/>
        <v>0</v>
      </c>
      <c r="BL75" s="207">
        <f t="shared" si="61"/>
        <v>0</v>
      </c>
      <c r="BM75" s="207">
        <f t="shared" si="62"/>
        <v>0</v>
      </c>
      <c r="BN75" s="207">
        <f t="shared" si="63"/>
        <v>0</v>
      </c>
      <c r="BO75" s="207">
        <f t="shared" si="64"/>
        <v>0</v>
      </c>
      <c r="BP75" s="207">
        <f t="shared" si="65"/>
        <v>946238</v>
      </c>
      <c r="BQ75" s="207">
        <f t="shared" si="66"/>
        <v>173706</v>
      </c>
      <c r="BR75" s="207">
        <f t="shared" si="67"/>
        <v>69022</v>
      </c>
      <c r="BS75" s="207">
        <f t="shared" si="68"/>
        <v>0</v>
      </c>
      <c r="BT75" s="207">
        <f t="shared" si="69"/>
        <v>104684</v>
      </c>
      <c r="BU75" s="207">
        <f t="shared" si="70"/>
        <v>0</v>
      </c>
      <c r="BV75" s="207">
        <f t="shared" si="71"/>
        <v>482973</v>
      </c>
      <c r="BW75" s="207">
        <f t="shared" si="72"/>
        <v>0</v>
      </c>
      <c r="BX75" s="207">
        <f t="shared" si="73"/>
        <v>479841</v>
      </c>
      <c r="BY75" s="207">
        <f t="shared" si="74"/>
        <v>3132</v>
      </c>
      <c r="BZ75" s="207">
        <f t="shared" si="75"/>
        <v>0</v>
      </c>
      <c r="CA75" s="207">
        <f t="shared" si="76"/>
        <v>289559</v>
      </c>
      <c r="CB75" s="207">
        <f t="shared" si="77"/>
        <v>23450</v>
      </c>
      <c r="CC75" s="207">
        <f t="shared" si="78"/>
        <v>183459</v>
      </c>
      <c r="CD75" s="207">
        <f t="shared" si="79"/>
        <v>65114</v>
      </c>
      <c r="CE75" s="207">
        <f t="shared" si="80"/>
        <v>17536</v>
      </c>
      <c r="CF75" s="207">
        <f t="shared" si="81"/>
        <v>0</v>
      </c>
      <c r="CG75" s="207">
        <f t="shared" si="82"/>
        <v>0</v>
      </c>
      <c r="CH75" s="207">
        <f t="shared" si="83"/>
        <v>23980</v>
      </c>
      <c r="CI75" s="207">
        <f t="shared" si="84"/>
        <v>970218</v>
      </c>
      <c r="CJ75" s="210"/>
    </row>
    <row r="76" spans="1:88" s="137" customFormat="1" ht="13.5" customHeight="1" x14ac:dyDescent="0.15">
      <c r="A76" s="205" t="s">
        <v>25</v>
      </c>
      <c r="B76" s="206" t="s">
        <v>516</v>
      </c>
      <c r="C76" s="205" t="s">
        <v>517</v>
      </c>
      <c r="D76" s="207">
        <f t="shared" si="43"/>
        <v>0</v>
      </c>
      <c r="E76" s="207">
        <f t="shared" si="44"/>
        <v>0</v>
      </c>
      <c r="F76" s="207">
        <v>0</v>
      </c>
      <c r="G76" s="207">
        <v>0</v>
      </c>
      <c r="H76" s="207">
        <v>0</v>
      </c>
      <c r="I76" s="207">
        <v>0</v>
      </c>
      <c r="J76" s="207">
        <v>0</v>
      </c>
      <c r="K76" s="207">
        <v>0</v>
      </c>
      <c r="L76" s="207">
        <f t="shared" si="45"/>
        <v>207208</v>
      </c>
      <c r="M76" s="207">
        <f t="shared" si="46"/>
        <v>51850</v>
      </c>
      <c r="N76" s="207">
        <v>17713</v>
      </c>
      <c r="O76" s="207">
        <v>0</v>
      </c>
      <c r="P76" s="207">
        <v>34137</v>
      </c>
      <c r="Q76" s="207">
        <v>0</v>
      </c>
      <c r="R76" s="207">
        <f t="shared" si="47"/>
        <v>78240</v>
      </c>
      <c r="S76" s="207">
        <v>0</v>
      </c>
      <c r="T76" s="207">
        <v>78240</v>
      </c>
      <c r="U76" s="207">
        <v>0</v>
      </c>
      <c r="V76" s="207">
        <v>0</v>
      </c>
      <c r="W76" s="207">
        <f t="shared" si="48"/>
        <v>77118</v>
      </c>
      <c r="X76" s="207">
        <v>39826</v>
      </c>
      <c r="Y76" s="207">
        <v>2336</v>
      </c>
      <c r="Z76" s="207">
        <v>15271</v>
      </c>
      <c r="AA76" s="207">
        <v>19685</v>
      </c>
      <c r="AB76" s="207">
        <v>0</v>
      </c>
      <c r="AC76" s="207">
        <v>0</v>
      </c>
      <c r="AD76" s="207">
        <v>8505</v>
      </c>
      <c r="AE76" s="207">
        <f t="shared" si="49"/>
        <v>215713</v>
      </c>
      <c r="AF76" s="207">
        <f t="shared" si="50"/>
        <v>0</v>
      </c>
      <c r="AG76" s="207">
        <f t="shared" si="51"/>
        <v>0</v>
      </c>
      <c r="AH76" s="207">
        <v>0</v>
      </c>
      <c r="AI76" s="207">
        <v>0</v>
      </c>
      <c r="AJ76" s="207">
        <v>0</v>
      </c>
      <c r="AK76" s="207">
        <v>0</v>
      </c>
      <c r="AL76" s="207">
        <v>0</v>
      </c>
      <c r="AM76" s="207">
        <v>0</v>
      </c>
      <c r="AN76" s="207">
        <f t="shared" si="52"/>
        <v>69293</v>
      </c>
      <c r="AO76" s="207">
        <f t="shared" si="53"/>
        <v>21123</v>
      </c>
      <c r="AP76" s="207">
        <v>5904</v>
      </c>
      <c r="AQ76" s="207">
        <v>0</v>
      </c>
      <c r="AR76" s="207">
        <v>15219</v>
      </c>
      <c r="AS76" s="207">
        <v>0</v>
      </c>
      <c r="AT76" s="207">
        <f t="shared" si="54"/>
        <v>44024</v>
      </c>
      <c r="AU76" s="207">
        <v>0</v>
      </c>
      <c r="AV76" s="207">
        <v>44024</v>
      </c>
      <c r="AW76" s="207">
        <v>0</v>
      </c>
      <c r="AX76" s="207">
        <v>0</v>
      </c>
      <c r="AY76" s="207">
        <f t="shared" si="55"/>
        <v>4146</v>
      </c>
      <c r="AZ76" s="207">
        <v>0</v>
      </c>
      <c r="BA76" s="207">
        <v>0</v>
      </c>
      <c r="BB76" s="207">
        <v>0</v>
      </c>
      <c r="BC76" s="207">
        <v>4146</v>
      </c>
      <c r="BD76" s="207">
        <v>0</v>
      </c>
      <c r="BE76" s="207">
        <v>0</v>
      </c>
      <c r="BF76" s="207">
        <v>3321</v>
      </c>
      <c r="BG76" s="207">
        <f t="shared" si="56"/>
        <v>72614</v>
      </c>
      <c r="BH76" s="207">
        <f t="shared" si="57"/>
        <v>0</v>
      </c>
      <c r="BI76" s="207">
        <f t="shared" si="58"/>
        <v>0</v>
      </c>
      <c r="BJ76" s="207">
        <f t="shared" si="59"/>
        <v>0</v>
      </c>
      <c r="BK76" s="207">
        <f t="shared" si="60"/>
        <v>0</v>
      </c>
      <c r="BL76" s="207">
        <f t="shared" si="61"/>
        <v>0</v>
      </c>
      <c r="BM76" s="207">
        <f t="shared" si="62"/>
        <v>0</v>
      </c>
      <c r="BN76" s="207">
        <f t="shared" si="63"/>
        <v>0</v>
      </c>
      <c r="BO76" s="207">
        <f t="shared" si="64"/>
        <v>0</v>
      </c>
      <c r="BP76" s="207">
        <f t="shared" si="65"/>
        <v>276501</v>
      </c>
      <c r="BQ76" s="207">
        <f t="shared" si="66"/>
        <v>72973</v>
      </c>
      <c r="BR76" s="207">
        <f t="shared" si="67"/>
        <v>23617</v>
      </c>
      <c r="BS76" s="207">
        <f t="shared" si="68"/>
        <v>0</v>
      </c>
      <c r="BT76" s="207">
        <f t="shared" si="69"/>
        <v>49356</v>
      </c>
      <c r="BU76" s="207">
        <f t="shared" si="70"/>
        <v>0</v>
      </c>
      <c r="BV76" s="207">
        <f t="shared" si="71"/>
        <v>122264</v>
      </c>
      <c r="BW76" s="207">
        <f t="shared" si="72"/>
        <v>0</v>
      </c>
      <c r="BX76" s="207">
        <f t="shared" si="73"/>
        <v>122264</v>
      </c>
      <c r="BY76" s="207">
        <f t="shared" si="74"/>
        <v>0</v>
      </c>
      <c r="BZ76" s="207">
        <f t="shared" si="75"/>
        <v>0</v>
      </c>
      <c r="CA76" s="207">
        <f t="shared" si="76"/>
        <v>81264</v>
      </c>
      <c r="CB76" s="207">
        <f t="shared" si="77"/>
        <v>39826</v>
      </c>
      <c r="CC76" s="207">
        <f t="shared" si="78"/>
        <v>2336</v>
      </c>
      <c r="CD76" s="207">
        <f t="shared" si="79"/>
        <v>15271</v>
      </c>
      <c r="CE76" s="207">
        <f t="shared" si="80"/>
        <v>23831</v>
      </c>
      <c r="CF76" s="207">
        <f t="shared" si="81"/>
        <v>0</v>
      </c>
      <c r="CG76" s="207">
        <f t="shared" si="82"/>
        <v>0</v>
      </c>
      <c r="CH76" s="207">
        <f t="shared" si="83"/>
        <v>11826</v>
      </c>
      <c r="CI76" s="207">
        <f t="shared" si="84"/>
        <v>288327</v>
      </c>
      <c r="CJ76" s="210"/>
    </row>
    <row r="77" spans="1:88" s="137" customFormat="1" ht="13.5" customHeight="1" x14ac:dyDescent="0.15">
      <c r="A77" s="205" t="s">
        <v>25</v>
      </c>
      <c r="B77" s="206" t="s">
        <v>458</v>
      </c>
      <c r="C77" s="205" t="s">
        <v>459</v>
      </c>
      <c r="D77" s="207">
        <f t="shared" si="43"/>
        <v>0</v>
      </c>
      <c r="E77" s="207">
        <f t="shared" si="44"/>
        <v>0</v>
      </c>
      <c r="F77" s="207">
        <v>0</v>
      </c>
      <c r="G77" s="207">
        <v>0</v>
      </c>
      <c r="H77" s="207">
        <v>0</v>
      </c>
      <c r="I77" s="207">
        <v>0</v>
      </c>
      <c r="J77" s="207">
        <v>0</v>
      </c>
      <c r="K77" s="207">
        <v>0</v>
      </c>
      <c r="L77" s="207">
        <f t="shared" si="45"/>
        <v>139671</v>
      </c>
      <c r="M77" s="207">
        <f t="shared" si="46"/>
        <v>44694</v>
      </c>
      <c r="N77" s="207">
        <v>37245</v>
      </c>
      <c r="O77" s="207">
        <v>0</v>
      </c>
      <c r="P77" s="207">
        <v>0</v>
      </c>
      <c r="Q77" s="207">
        <v>7449</v>
      </c>
      <c r="R77" s="207">
        <f t="shared" si="47"/>
        <v>20185</v>
      </c>
      <c r="S77" s="207">
        <v>0</v>
      </c>
      <c r="T77" s="207">
        <v>0</v>
      </c>
      <c r="U77" s="207">
        <v>20185</v>
      </c>
      <c r="V77" s="207">
        <v>0</v>
      </c>
      <c r="W77" s="207">
        <f t="shared" si="48"/>
        <v>74792</v>
      </c>
      <c r="X77" s="207">
        <v>0</v>
      </c>
      <c r="Y77" s="207">
        <v>1739</v>
      </c>
      <c r="Z77" s="207">
        <v>38965</v>
      </c>
      <c r="AA77" s="207">
        <v>34088</v>
      </c>
      <c r="AB77" s="207">
        <v>0</v>
      </c>
      <c r="AC77" s="207">
        <v>0</v>
      </c>
      <c r="AD77" s="207">
        <v>1795420</v>
      </c>
      <c r="AE77" s="207">
        <f t="shared" si="49"/>
        <v>1935091</v>
      </c>
      <c r="AF77" s="207">
        <f t="shared" si="50"/>
        <v>0</v>
      </c>
      <c r="AG77" s="207">
        <f t="shared" si="51"/>
        <v>0</v>
      </c>
      <c r="AH77" s="207">
        <v>0</v>
      </c>
      <c r="AI77" s="207">
        <v>0</v>
      </c>
      <c r="AJ77" s="207">
        <v>0</v>
      </c>
      <c r="AK77" s="207">
        <v>0</v>
      </c>
      <c r="AL77" s="207">
        <v>0</v>
      </c>
      <c r="AM77" s="207">
        <v>0</v>
      </c>
      <c r="AN77" s="207">
        <f t="shared" si="52"/>
        <v>289442</v>
      </c>
      <c r="AO77" s="207">
        <f t="shared" si="53"/>
        <v>14898</v>
      </c>
      <c r="AP77" s="207">
        <v>14898</v>
      </c>
      <c r="AQ77" s="207">
        <v>0</v>
      </c>
      <c r="AR77" s="207">
        <v>0</v>
      </c>
      <c r="AS77" s="207">
        <v>0</v>
      </c>
      <c r="AT77" s="207">
        <f t="shared" si="54"/>
        <v>197481</v>
      </c>
      <c r="AU77" s="207">
        <v>0</v>
      </c>
      <c r="AV77" s="207">
        <v>197481</v>
      </c>
      <c r="AW77" s="207">
        <v>0</v>
      </c>
      <c r="AX77" s="207">
        <v>0</v>
      </c>
      <c r="AY77" s="207">
        <f t="shared" si="55"/>
        <v>77063</v>
      </c>
      <c r="AZ77" s="207">
        <v>0</v>
      </c>
      <c r="BA77" s="207">
        <v>69442</v>
      </c>
      <c r="BB77" s="207">
        <v>0</v>
      </c>
      <c r="BC77" s="207">
        <v>7621</v>
      </c>
      <c r="BD77" s="207">
        <v>0</v>
      </c>
      <c r="BE77" s="207">
        <v>0</v>
      </c>
      <c r="BF77" s="207">
        <v>298927</v>
      </c>
      <c r="BG77" s="207">
        <f t="shared" si="56"/>
        <v>588369</v>
      </c>
      <c r="BH77" s="207">
        <f t="shared" si="57"/>
        <v>0</v>
      </c>
      <c r="BI77" s="207">
        <f t="shared" si="58"/>
        <v>0</v>
      </c>
      <c r="BJ77" s="207">
        <f t="shared" si="59"/>
        <v>0</v>
      </c>
      <c r="BK77" s="207">
        <f t="shared" si="60"/>
        <v>0</v>
      </c>
      <c r="BL77" s="207">
        <f t="shared" si="61"/>
        <v>0</v>
      </c>
      <c r="BM77" s="207">
        <f t="shared" si="62"/>
        <v>0</v>
      </c>
      <c r="BN77" s="207">
        <f t="shared" si="63"/>
        <v>0</v>
      </c>
      <c r="BO77" s="207">
        <f t="shared" si="64"/>
        <v>0</v>
      </c>
      <c r="BP77" s="207">
        <f t="shared" si="65"/>
        <v>429113</v>
      </c>
      <c r="BQ77" s="207">
        <f t="shared" si="66"/>
        <v>59592</v>
      </c>
      <c r="BR77" s="207">
        <f t="shared" si="67"/>
        <v>52143</v>
      </c>
      <c r="BS77" s="207">
        <f t="shared" si="68"/>
        <v>0</v>
      </c>
      <c r="BT77" s="207">
        <f t="shared" si="69"/>
        <v>0</v>
      </c>
      <c r="BU77" s="207">
        <f t="shared" si="70"/>
        <v>7449</v>
      </c>
      <c r="BV77" s="207">
        <f t="shared" si="71"/>
        <v>217666</v>
      </c>
      <c r="BW77" s="207">
        <f t="shared" si="72"/>
        <v>0</v>
      </c>
      <c r="BX77" s="207">
        <f t="shared" si="73"/>
        <v>197481</v>
      </c>
      <c r="BY77" s="207">
        <f t="shared" si="74"/>
        <v>20185</v>
      </c>
      <c r="BZ77" s="207">
        <f t="shared" si="75"/>
        <v>0</v>
      </c>
      <c r="CA77" s="207">
        <f t="shared" si="76"/>
        <v>151855</v>
      </c>
      <c r="CB77" s="207">
        <f t="shared" si="77"/>
        <v>0</v>
      </c>
      <c r="CC77" s="207">
        <f t="shared" si="78"/>
        <v>71181</v>
      </c>
      <c r="CD77" s="207">
        <f t="shared" si="79"/>
        <v>38965</v>
      </c>
      <c r="CE77" s="207">
        <f t="shared" si="80"/>
        <v>41709</v>
      </c>
      <c r="CF77" s="207">
        <f t="shared" si="81"/>
        <v>0</v>
      </c>
      <c r="CG77" s="207">
        <f t="shared" si="82"/>
        <v>0</v>
      </c>
      <c r="CH77" s="207">
        <f t="shared" si="83"/>
        <v>2094347</v>
      </c>
      <c r="CI77" s="207">
        <f t="shared" si="84"/>
        <v>2523460</v>
      </c>
      <c r="CJ77" s="210"/>
    </row>
    <row r="78" spans="1:88" s="137" customFormat="1" ht="13.5" customHeight="1" x14ac:dyDescent="0.15">
      <c r="A78" s="205" t="s">
        <v>25</v>
      </c>
      <c r="B78" s="206" t="s">
        <v>440</v>
      </c>
      <c r="C78" s="205" t="s">
        <v>441</v>
      </c>
      <c r="D78" s="207">
        <f t="shared" si="43"/>
        <v>565183</v>
      </c>
      <c r="E78" s="207">
        <f t="shared" si="44"/>
        <v>565183</v>
      </c>
      <c r="F78" s="207">
        <v>0</v>
      </c>
      <c r="G78" s="207">
        <v>555112</v>
      </c>
      <c r="H78" s="207">
        <v>0</v>
      </c>
      <c r="I78" s="207">
        <v>10071</v>
      </c>
      <c r="J78" s="207">
        <v>0</v>
      </c>
      <c r="K78" s="207">
        <v>0</v>
      </c>
      <c r="L78" s="207">
        <f t="shared" si="45"/>
        <v>1054335</v>
      </c>
      <c r="M78" s="207">
        <f t="shared" si="46"/>
        <v>184517</v>
      </c>
      <c r="N78" s="207">
        <v>184517</v>
      </c>
      <c r="O78" s="207">
        <v>0</v>
      </c>
      <c r="P78" s="207">
        <v>0</v>
      </c>
      <c r="Q78" s="207">
        <v>0</v>
      </c>
      <c r="R78" s="207">
        <f t="shared" si="47"/>
        <v>551737</v>
      </c>
      <c r="S78" s="207">
        <v>0</v>
      </c>
      <c r="T78" s="207">
        <v>537039</v>
      </c>
      <c r="U78" s="207">
        <v>14698</v>
      </c>
      <c r="V78" s="207">
        <v>0</v>
      </c>
      <c r="W78" s="207">
        <f t="shared" si="48"/>
        <v>318081</v>
      </c>
      <c r="X78" s="207">
        <v>0</v>
      </c>
      <c r="Y78" s="207">
        <v>170796</v>
      </c>
      <c r="Z78" s="207">
        <v>147285</v>
      </c>
      <c r="AA78" s="207">
        <v>0</v>
      </c>
      <c r="AB78" s="207">
        <v>0</v>
      </c>
      <c r="AC78" s="207">
        <v>0</v>
      </c>
      <c r="AD78" s="207">
        <v>140533</v>
      </c>
      <c r="AE78" s="207">
        <f t="shared" si="49"/>
        <v>1760051</v>
      </c>
      <c r="AF78" s="207">
        <f t="shared" si="50"/>
        <v>0</v>
      </c>
      <c r="AG78" s="207">
        <f t="shared" si="51"/>
        <v>0</v>
      </c>
      <c r="AH78" s="207">
        <v>0</v>
      </c>
      <c r="AI78" s="207">
        <v>0</v>
      </c>
      <c r="AJ78" s="207">
        <v>0</v>
      </c>
      <c r="AK78" s="207">
        <v>0</v>
      </c>
      <c r="AL78" s="207">
        <v>0</v>
      </c>
      <c r="AM78" s="207">
        <v>0</v>
      </c>
      <c r="AN78" s="207">
        <f t="shared" si="52"/>
        <v>0</v>
      </c>
      <c r="AO78" s="207">
        <f t="shared" si="53"/>
        <v>0</v>
      </c>
      <c r="AP78" s="207">
        <v>0</v>
      </c>
      <c r="AQ78" s="207">
        <v>0</v>
      </c>
      <c r="AR78" s="207">
        <v>0</v>
      </c>
      <c r="AS78" s="207">
        <v>0</v>
      </c>
      <c r="AT78" s="207">
        <f t="shared" si="54"/>
        <v>0</v>
      </c>
      <c r="AU78" s="207">
        <v>0</v>
      </c>
      <c r="AV78" s="207">
        <v>0</v>
      </c>
      <c r="AW78" s="207">
        <v>0</v>
      </c>
      <c r="AX78" s="207">
        <v>0</v>
      </c>
      <c r="AY78" s="207">
        <f t="shared" si="55"/>
        <v>0</v>
      </c>
      <c r="AZ78" s="207">
        <v>0</v>
      </c>
      <c r="BA78" s="207">
        <v>0</v>
      </c>
      <c r="BB78" s="207">
        <v>0</v>
      </c>
      <c r="BC78" s="207">
        <v>0</v>
      </c>
      <c r="BD78" s="207">
        <v>0</v>
      </c>
      <c r="BE78" s="207">
        <v>0</v>
      </c>
      <c r="BF78" s="207">
        <v>0</v>
      </c>
      <c r="BG78" s="207">
        <f t="shared" si="56"/>
        <v>0</v>
      </c>
      <c r="BH78" s="207">
        <f t="shared" si="57"/>
        <v>565183</v>
      </c>
      <c r="BI78" s="207">
        <f t="shared" si="58"/>
        <v>565183</v>
      </c>
      <c r="BJ78" s="207">
        <f t="shared" si="59"/>
        <v>0</v>
      </c>
      <c r="BK78" s="207">
        <f t="shared" si="60"/>
        <v>555112</v>
      </c>
      <c r="BL78" s="207">
        <f t="shared" si="61"/>
        <v>0</v>
      </c>
      <c r="BM78" s="207">
        <f t="shared" si="62"/>
        <v>10071</v>
      </c>
      <c r="BN78" s="207">
        <f t="shared" si="63"/>
        <v>0</v>
      </c>
      <c r="BO78" s="207">
        <f t="shared" si="64"/>
        <v>0</v>
      </c>
      <c r="BP78" s="207">
        <f t="shared" si="65"/>
        <v>1054335</v>
      </c>
      <c r="BQ78" s="207">
        <f t="shared" si="66"/>
        <v>184517</v>
      </c>
      <c r="BR78" s="207">
        <f t="shared" si="67"/>
        <v>184517</v>
      </c>
      <c r="BS78" s="207">
        <f t="shared" si="68"/>
        <v>0</v>
      </c>
      <c r="BT78" s="207">
        <f t="shared" si="69"/>
        <v>0</v>
      </c>
      <c r="BU78" s="207">
        <f t="shared" si="70"/>
        <v>0</v>
      </c>
      <c r="BV78" s="207">
        <f t="shared" si="71"/>
        <v>551737</v>
      </c>
      <c r="BW78" s="207">
        <f t="shared" si="72"/>
        <v>0</v>
      </c>
      <c r="BX78" s="207">
        <f t="shared" si="73"/>
        <v>537039</v>
      </c>
      <c r="BY78" s="207">
        <f t="shared" si="74"/>
        <v>14698</v>
      </c>
      <c r="BZ78" s="207">
        <f t="shared" si="75"/>
        <v>0</v>
      </c>
      <c r="CA78" s="207">
        <f t="shared" si="76"/>
        <v>318081</v>
      </c>
      <c r="CB78" s="207">
        <f t="shared" si="77"/>
        <v>0</v>
      </c>
      <c r="CC78" s="207">
        <f t="shared" si="78"/>
        <v>170796</v>
      </c>
      <c r="CD78" s="207">
        <f t="shared" si="79"/>
        <v>147285</v>
      </c>
      <c r="CE78" s="207">
        <f t="shared" si="80"/>
        <v>0</v>
      </c>
      <c r="CF78" s="207">
        <f t="shared" si="81"/>
        <v>0</v>
      </c>
      <c r="CG78" s="207">
        <f t="shared" si="82"/>
        <v>0</v>
      </c>
      <c r="CH78" s="207">
        <f t="shared" si="83"/>
        <v>140533</v>
      </c>
      <c r="CI78" s="207">
        <f t="shared" si="84"/>
        <v>1760051</v>
      </c>
      <c r="CJ78" s="210"/>
    </row>
    <row r="79" spans="1:88" s="137" customFormat="1" ht="13.5" customHeight="1" x14ac:dyDescent="0.15">
      <c r="A79" s="205" t="s">
        <v>25</v>
      </c>
      <c r="B79" s="206" t="s">
        <v>442</v>
      </c>
      <c r="C79" s="205" t="s">
        <v>443</v>
      </c>
      <c r="D79" s="207">
        <f t="shared" si="43"/>
        <v>0</v>
      </c>
      <c r="E79" s="207">
        <f t="shared" si="44"/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07">
        <f t="shared" si="45"/>
        <v>0</v>
      </c>
      <c r="M79" s="207">
        <f t="shared" si="46"/>
        <v>0</v>
      </c>
      <c r="N79" s="207">
        <v>0</v>
      </c>
      <c r="O79" s="207">
        <v>0</v>
      </c>
      <c r="P79" s="207">
        <v>0</v>
      </c>
      <c r="Q79" s="207">
        <v>0</v>
      </c>
      <c r="R79" s="207">
        <f t="shared" si="47"/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f t="shared" si="48"/>
        <v>0</v>
      </c>
      <c r="X79" s="207">
        <v>0</v>
      </c>
      <c r="Y79" s="207">
        <v>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f t="shared" si="49"/>
        <v>0</v>
      </c>
      <c r="AF79" s="207">
        <f t="shared" si="50"/>
        <v>23507</v>
      </c>
      <c r="AG79" s="207">
        <f t="shared" si="51"/>
        <v>23507</v>
      </c>
      <c r="AH79" s="207">
        <v>0</v>
      </c>
      <c r="AI79" s="207">
        <v>23507</v>
      </c>
      <c r="AJ79" s="207">
        <v>0</v>
      </c>
      <c r="AK79" s="207">
        <v>0</v>
      </c>
      <c r="AL79" s="207">
        <v>0</v>
      </c>
      <c r="AM79" s="207">
        <v>0</v>
      </c>
      <c r="AN79" s="207">
        <f t="shared" si="52"/>
        <v>108036</v>
      </c>
      <c r="AO79" s="207">
        <f t="shared" si="53"/>
        <v>38816</v>
      </c>
      <c r="AP79" s="207">
        <v>38816</v>
      </c>
      <c r="AQ79" s="207">
        <v>0</v>
      </c>
      <c r="AR79" s="207">
        <v>0</v>
      </c>
      <c r="AS79" s="207">
        <v>0</v>
      </c>
      <c r="AT79" s="207">
        <f t="shared" si="54"/>
        <v>21869</v>
      </c>
      <c r="AU79" s="207">
        <v>0</v>
      </c>
      <c r="AV79" s="207">
        <v>21869</v>
      </c>
      <c r="AW79" s="207">
        <v>0</v>
      </c>
      <c r="AX79" s="207">
        <v>0</v>
      </c>
      <c r="AY79" s="207">
        <f t="shared" si="55"/>
        <v>47351</v>
      </c>
      <c r="AZ79" s="207">
        <v>0</v>
      </c>
      <c r="BA79" s="207">
        <v>47351</v>
      </c>
      <c r="BB79" s="207">
        <v>0</v>
      </c>
      <c r="BC79" s="207">
        <v>0</v>
      </c>
      <c r="BD79" s="207">
        <v>0</v>
      </c>
      <c r="BE79" s="207">
        <v>0</v>
      </c>
      <c r="BF79" s="207">
        <v>77669</v>
      </c>
      <c r="BG79" s="207">
        <f t="shared" si="56"/>
        <v>209212</v>
      </c>
      <c r="BH79" s="207">
        <f t="shared" si="57"/>
        <v>23507</v>
      </c>
      <c r="BI79" s="207">
        <f t="shared" si="58"/>
        <v>23507</v>
      </c>
      <c r="BJ79" s="207">
        <f t="shared" si="59"/>
        <v>0</v>
      </c>
      <c r="BK79" s="207">
        <f t="shared" si="60"/>
        <v>23507</v>
      </c>
      <c r="BL79" s="207">
        <f t="shared" si="61"/>
        <v>0</v>
      </c>
      <c r="BM79" s="207">
        <f t="shared" si="62"/>
        <v>0</v>
      </c>
      <c r="BN79" s="207">
        <f t="shared" si="63"/>
        <v>0</v>
      </c>
      <c r="BO79" s="207">
        <f t="shared" si="64"/>
        <v>0</v>
      </c>
      <c r="BP79" s="207">
        <f t="shared" si="65"/>
        <v>108036</v>
      </c>
      <c r="BQ79" s="207">
        <f t="shared" si="66"/>
        <v>38816</v>
      </c>
      <c r="BR79" s="207">
        <f t="shared" si="67"/>
        <v>38816</v>
      </c>
      <c r="BS79" s="207">
        <f t="shared" si="68"/>
        <v>0</v>
      </c>
      <c r="BT79" s="207">
        <f t="shared" si="69"/>
        <v>0</v>
      </c>
      <c r="BU79" s="207">
        <f t="shared" si="70"/>
        <v>0</v>
      </c>
      <c r="BV79" s="207">
        <f t="shared" si="71"/>
        <v>21869</v>
      </c>
      <c r="BW79" s="207">
        <f t="shared" si="72"/>
        <v>0</v>
      </c>
      <c r="BX79" s="207">
        <f t="shared" si="73"/>
        <v>21869</v>
      </c>
      <c r="BY79" s="207">
        <f t="shared" si="74"/>
        <v>0</v>
      </c>
      <c r="BZ79" s="207">
        <f t="shared" si="75"/>
        <v>0</v>
      </c>
      <c r="CA79" s="207">
        <f t="shared" si="76"/>
        <v>47351</v>
      </c>
      <c r="CB79" s="207">
        <f t="shared" si="77"/>
        <v>0</v>
      </c>
      <c r="CC79" s="207">
        <f t="shared" si="78"/>
        <v>47351</v>
      </c>
      <c r="CD79" s="207">
        <f t="shared" si="79"/>
        <v>0</v>
      </c>
      <c r="CE79" s="207">
        <f t="shared" si="80"/>
        <v>0</v>
      </c>
      <c r="CF79" s="207">
        <f t="shared" si="81"/>
        <v>0</v>
      </c>
      <c r="CG79" s="207">
        <f t="shared" si="82"/>
        <v>0</v>
      </c>
      <c r="CH79" s="207">
        <f t="shared" si="83"/>
        <v>77669</v>
      </c>
      <c r="CI79" s="207">
        <f t="shared" si="84"/>
        <v>209212</v>
      </c>
      <c r="CJ79" s="210"/>
    </row>
    <row r="80" spans="1:88" s="137" customFormat="1" ht="13.5" customHeight="1" x14ac:dyDescent="0.15">
      <c r="A80" s="205" t="s">
        <v>25</v>
      </c>
      <c r="B80" s="206" t="s">
        <v>453</v>
      </c>
      <c r="C80" s="205" t="s">
        <v>454</v>
      </c>
      <c r="D80" s="207">
        <f t="shared" si="43"/>
        <v>0</v>
      </c>
      <c r="E80" s="207">
        <f t="shared" si="44"/>
        <v>0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207">
        <v>0</v>
      </c>
      <c r="L80" s="207">
        <f t="shared" si="45"/>
        <v>0</v>
      </c>
      <c r="M80" s="207">
        <f t="shared" si="46"/>
        <v>0</v>
      </c>
      <c r="N80" s="207">
        <v>0</v>
      </c>
      <c r="O80" s="207">
        <v>0</v>
      </c>
      <c r="P80" s="207">
        <v>0</v>
      </c>
      <c r="Q80" s="207">
        <v>0</v>
      </c>
      <c r="R80" s="207">
        <f t="shared" si="47"/>
        <v>0</v>
      </c>
      <c r="S80" s="207">
        <v>0</v>
      </c>
      <c r="T80" s="207">
        <v>0</v>
      </c>
      <c r="U80" s="207">
        <v>0</v>
      </c>
      <c r="V80" s="207">
        <v>0</v>
      </c>
      <c r="W80" s="207">
        <f t="shared" si="48"/>
        <v>0</v>
      </c>
      <c r="X80" s="207">
        <v>0</v>
      </c>
      <c r="Y80" s="207">
        <v>0</v>
      </c>
      <c r="Z80" s="207">
        <v>0</v>
      </c>
      <c r="AA80" s="207">
        <v>0</v>
      </c>
      <c r="AB80" s="207">
        <v>0</v>
      </c>
      <c r="AC80" s="207">
        <v>0</v>
      </c>
      <c r="AD80" s="207">
        <v>0</v>
      </c>
      <c r="AE80" s="207">
        <f t="shared" si="49"/>
        <v>0</v>
      </c>
      <c r="AF80" s="207">
        <f t="shared" si="50"/>
        <v>0</v>
      </c>
      <c r="AG80" s="207">
        <f t="shared" si="51"/>
        <v>0</v>
      </c>
      <c r="AH80" s="207">
        <v>0</v>
      </c>
      <c r="AI80" s="207">
        <v>0</v>
      </c>
      <c r="AJ80" s="207">
        <v>0</v>
      </c>
      <c r="AK80" s="207">
        <v>0</v>
      </c>
      <c r="AL80" s="207">
        <v>0</v>
      </c>
      <c r="AM80" s="207">
        <v>0</v>
      </c>
      <c r="AN80" s="207">
        <f t="shared" si="52"/>
        <v>209001</v>
      </c>
      <c r="AO80" s="207">
        <f t="shared" si="53"/>
        <v>51117</v>
      </c>
      <c r="AP80" s="207">
        <v>51117</v>
      </c>
      <c r="AQ80" s="207">
        <v>0</v>
      </c>
      <c r="AR80" s="207">
        <v>0</v>
      </c>
      <c r="AS80" s="207">
        <v>0</v>
      </c>
      <c r="AT80" s="207">
        <f t="shared" si="54"/>
        <v>68910</v>
      </c>
      <c r="AU80" s="207">
        <v>0</v>
      </c>
      <c r="AV80" s="207">
        <v>68910</v>
      </c>
      <c r="AW80" s="207">
        <v>0</v>
      </c>
      <c r="AX80" s="207">
        <v>0</v>
      </c>
      <c r="AY80" s="207">
        <f t="shared" si="55"/>
        <v>88974</v>
      </c>
      <c r="AZ80" s="207">
        <v>2636</v>
      </c>
      <c r="BA80" s="207">
        <v>67820</v>
      </c>
      <c r="BB80" s="207">
        <v>560</v>
      </c>
      <c r="BC80" s="207">
        <v>17958</v>
      </c>
      <c r="BD80" s="207">
        <v>0</v>
      </c>
      <c r="BE80" s="207">
        <v>0</v>
      </c>
      <c r="BF80" s="207">
        <v>0</v>
      </c>
      <c r="BG80" s="207">
        <f t="shared" si="56"/>
        <v>209001</v>
      </c>
      <c r="BH80" s="207">
        <f t="shared" si="57"/>
        <v>0</v>
      </c>
      <c r="BI80" s="207">
        <f t="shared" si="58"/>
        <v>0</v>
      </c>
      <c r="BJ80" s="207">
        <f t="shared" si="59"/>
        <v>0</v>
      </c>
      <c r="BK80" s="207">
        <f t="shared" si="60"/>
        <v>0</v>
      </c>
      <c r="BL80" s="207">
        <f t="shared" si="61"/>
        <v>0</v>
      </c>
      <c r="BM80" s="207">
        <f t="shared" si="62"/>
        <v>0</v>
      </c>
      <c r="BN80" s="207">
        <f t="shared" si="63"/>
        <v>0</v>
      </c>
      <c r="BO80" s="207">
        <f t="shared" si="64"/>
        <v>0</v>
      </c>
      <c r="BP80" s="207">
        <f t="shared" si="65"/>
        <v>209001</v>
      </c>
      <c r="BQ80" s="207">
        <f t="shared" si="66"/>
        <v>51117</v>
      </c>
      <c r="BR80" s="207">
        <f t="shared" si="67"/>
        <v>51117</v>
      </c>
      <c r="BS80" s="207">
        <f t="shared" si="68"/>
        <v>0</v>
      </c>
      <c r="BT80" s="207">
        <f t="shared" si="69"/>
        <v>0</v>
      </c>
      <c r="BU80" s="207">
        <f t="shared" si="70"/>
        <v>0</v>
      </c>
      <c r="BV80" s="207">
        <f t="shared" si="71"/>
        <v>68910</v>
      </c>
      <c r="BW80" s="207">
        <f t="shared" si="72"/>
        <v>0</v>
      </c>
      <c r="BX80" s="207">
        <f t="shared" si="73"/>
        <v>68910</v>
      </c>
      <c r="BY80" s="207">
        <f t="shared" si="74"/>
        <v>0</v>
      </c>
      <c r="BZ80" s="207">
        <f t="shared" si="75"/>
        <v>0</v>
      </c>
      <c r="CA80" s="207">
        <f t="shared" si="76"/>
        <v>88974</v>
      </c>
      <c r="CB80" s="207">
        <f t="shared" si="77"/>
        <v>2636</v>
      </c>
      <c r="CC80" s="207">
        <f t="shared" si="78"/>
        <v>67820</v>
      </c>
      <c r="CD80" s="207">
        <f t="shared" si="79"/>
        <v>560</v>
      </c>
      <c r="CE80" s="207">
        <f t="shared" si="80"/>
        <v>17958</v>
      </c>
      <c r="CF80" s="207">
        <f t="shared" si="81"/>
        <v>0</v>
      </c>
      <c r="CG80" s="207">
        <f t="shared" si="82"/>
        <v>0</v>
      </c>
      <c r="CH80" s="207">
        <f t="shared" si="83"/>
        <v>0</v>
      </c>
      <c r="CI80" s="207">
        <f t="shared" si="84"/>
        <v>209001</v>
      </c>
      <c r="CJ80" s="210"/>
    </row>
    <row r="81" spans="1:88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209"/>
    </row>
    <row r="82" spans="1:88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209"/>
    </row>
    <row r="83" spans="1:88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209"/>
    </row>
    <row r="84" spans="1:88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209"/>
    </row>
    <row r="85" spans="1:88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209"/>
    </row>
    <row r="86" spans="1:88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209"/>
    </row>
    <row r="87" spans="1:88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209"/>
    </row>
    <row r="88" spans="1:88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209"/>
    </row>
    <row r="89" spans="1:88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209"/>
    </row>
    <row r="90" spans="1:88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209"/>
    </row>
    <row r="91" spans="1:88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209"/>
    </row>
    <row r="92" spans="1:88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209"/>
    </row>
    <row r="93" spans="1:88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209"/>
    </row>
    <row r="94" spans="1:88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209"/>
    </row>
    <row r="95" spans="1:88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209"/>
    </row>
    <row r="96" spans="1:88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209"/>
    </row>
    <row r="97" spans="1:88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209"/>
    </row>
    <row r="98" spans="1:88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209"/>
    </row>
    <row r="99" spans="1:88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209"/>
    </row>
    <row r="100" spans="1:88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209"/>
    </row>
    <row r="101" spans="1:88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209"/>
    </row>
    <row r="102" spans="1:88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209"/>
    </row>
    <row r="103" spans="1:88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209"/>
    </row>
    <row r="104" spans="1:88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209"/>
    </row>
    <row r="105" spans="1:88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209"/>
    </row>
    <row r="106" spans="1:88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209"/>
    </row>
    <row r="107" spans="1:88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209"/>
    </row>
    <row r="108" spans="1:88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209"/>
    </row>
    <row r="109" spans="1:88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209"/>
    </row>
    <row r="110" spans="1:88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209"/>
    </row>
    <row r="111" spans="1:88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209"/>
    </row>
    <row r="112" spans="1:88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209"/>
    </row>
    <row r="113" spans="1:88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209"/>
    </row>
    <row r="114" spans="1:88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209"/>
    </row>
    <row r="115" spans="1:88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209"/>
    </row>
    <row r="116" spans="1:88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209"/>
    </row>
    <row r="117" spans="1:88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209"/>
    </row>
    <row r="118" spans="1:88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209"/>
    </row>
    <row r="119" spans="1:88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209"/>
    </row>
    <row r="120" spans="1:88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209"/>
    </row>
    <row r="121" spans="1:88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209"/>
    </row>
    <row r="122" spans="1:88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209"/>
    </row>
    <row r="123" spans="1:88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209"/>
    </row>
    <row r="124" spans="1:88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209"/>
    </row>
    <row r="125" spans="1:88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209"/>
    </row>
    <row r="126" spans="1:88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209"/>
    </row>
    <row r="127" spans="1:88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209"/>
    </row>
    <row r="128" spans="1:88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209"/>
    </row>
    <row r="129" spans="1:88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209"/>
    </row>
    <row r="130" spans="1:88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209"/>
    </row>
    <row r="131" spans="1:88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209"/>
    </row>
    <row r="132" spans="1:88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209"/>
    </row>
    <row r="133" spans="1:88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209"/>
    </row>
    <row r="134" spans="1:88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209"/>
    </row>
    <row r="135" spans="1:88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209"/>
    </row>
    <row r="136" spans="1:88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209"/>
    </row>
    <row r="137" spans="1:88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209"/>
    </row>
    <row r="138" spans="1:88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209"/>
    </row>
    <row r="139" spans="1:88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209"/>
    </row>
    <row r="140" spans="1:88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209"/>
    </row>
    <row r="141" spans="1:88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209"/>
    </row>
    <row r="142" spans="1:88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209"/>
    </row>
    <row r="143" spans="1:88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209"/>
    </row>
    <row r="144" spans="1:88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209"/>
    </row>
    <row r="145" spans="1:88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209"/>
    </row>
    <row r="146" spans="1:88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209"/>
    </row>
    <row r="147" spans="1:88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209"/>
    </row>
    <row r="148" spans="1:88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209"/>
    </row>
    <row r="149" spans="1:88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209"/>
    </row>
    <row r="150" spans="1:88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209"/>
    </row>
    <row r="151" spans="1:88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209"/>
    </row>
    <row r="152" spans="1:88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209"/>
    </row>
    <row r="153" spans="1:88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209"/>
    </row>
    <row r="154" spans="1:88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209"/>
    </row>
    <row r="155" spans="1:88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209"/>
    </row>
    <row r="156" spans="1:88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209"/>
    </row>
    <row r="157" spans="1:88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209"/>
    </row>
    <row r="158" spans="1:88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209"/>
    </row>
    <row r="159" spans="1:88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209"/>
    </row>
    <row r="160" spans="1:88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209"/>
    </row>
    <row r="161" spans="1:88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209"/>
    </row>
    <row r="162" spans="1:88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209"/>
    </row>
    <row r="163" spans="1:88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209"/>
    </row>
    <row r="164" spans="1:88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209"/>
    </row>
    <row r="165" spans="1:88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209"/>
    </row>
    <row r="166" spans="1:88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209"/>
    </row>
    <row r="167" spans="1:88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209"/>
    </row>
    <row r="168" spans="1:88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209"/>
    </row>
    <row r="169" spans="1:88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209"/>
    </row>
    <row r="170" spans="1:88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209"/>
    </row>
    <row r="171" spans="1:88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209"/>
    </row>
    <row r="172" spans="1:88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209"/>
    </row>
    <row r="173" spans="1:88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209"/>
    </row>
    <row r="174" spans="1:88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209"/>
    </row>
    <row r="175" spans="1:88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209"/>
    </row>
    <row r="176" spans="1:88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209"/>
    </row>
    <row r="177" spans="1:88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209"/>
    </row>
    <row r="178" spans="1:88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209"/>
    </row>
    <row r="179" spans="1:88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209"/>
    </row>
    <row r="180" spans="1:88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209"/>
    </row>
    <row r="181" spans="1:88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209"/>
    </row>
    <row r="182" spans="1:88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209"/>
    </row>
    <row r="183" spans="1:88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209"/>
    </row>
    <row r="184" spans="1:88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209"/>
    </row>
    <row r="185" spans="1:88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209"/>
    </row>
    <row r="186" spans="1:88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209"/>
    </row>
    <row r="187" spans="1:88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209"/>
    </row>
    <row r="188" spans="1:88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209"/>
    </row>
    <row r="189" spans="1:88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209"/>
    </row>
    <row r="190" spans="1:88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209"/>
    </row>
    <row r="191" spans="1:88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209"/>
    </row>
    <row r="192" spans="1:88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209"/>
    </row>
    <row r="193" spans="1:88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209"/>
    </row>
    <row r="194" spans="1:88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209"/>
    </row>
    <row r="195" spans="1:88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209"/>
    </row>
    <row r="196" spans="1:88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209"/>
    </row>
    <row r="197" spans="1:88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209"/>
    </row>
    <row r="198" spans="1:88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209"/>
    </row>
    <row r="199" spans="1:88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209"/>
    </row>
    <row r="200" spans="1:88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209"/>
    </row>
    <row r="201" spans="1:88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209"/>
    </row>
    <row r="202" spans="1:88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209"/>
    </row>
    <row r="203" spans="1:88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209"/>
    </row>
    <row r="204" spans="1:88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209"/>
    </row>
    <row r="205" spans="1:88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209"/>
    </row>
    <row r="206" spans="1:88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209"/>
    </row>
    <row r="207" spans="1:88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209"/>
    </row>
    <row r="208" spans="1:88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209"/>
    </row>
    <row r="209" spans="1:88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209"/>
    </row>
    <row r="210" spans="1:88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209"/>
    </row>
    <row r="211" spans="1:88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209"/>
    </row>
    <row r="212" spans="1:88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209"/>
    </row>
    <row r="213" spans="1:88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209"/>
    </row>
    <row r="214" spans="1:88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209"/>
    </row>
    <row r="215" spans="1:88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209"/>
    </row>
    <row r="216" spans="1:88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209"/>
    </row>
    <row r="217" spans="1:88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209"/>
    </row>
    <row r="218" spans="1:88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209"/>
    </row>
    <row r="219" spans="1:88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209"/>
    </row>
    <row r="220" spans="1:88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209"/>
    </row>
    <row r="221" spans="1:88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209"/>
    </row>
    <row r="222" spans="1:88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209"/>
    </row>
    <row r="223" spans="1:88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209"/>
    </row>
    <row r="224" spans="1:88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209"/>
    </row>
    <row r="225" spans="1:88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209"/>
    </row>
    <row r="226" spans="1:88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209"/>
    </row>
    <row r="227" spans="1:88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209"/>
    </row>
    <row r="228" spans="1:88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209"/>
    </row>
    <row r="229" spans="1:88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209"/>
    </row>
    <row r="230" spans="1:88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209"/>
    </row>
    <row r="231" spans="1:88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209"/>
    </row>
    <row r="232" spans="1:88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209"/>
    </row>
    <row r="233" spans="1:88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209"/>
    </row>
    <row r="234" spans="1:88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209"/>
    </row>
    <row r="235" spans="1:88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209"/>
    </row>
    <row r="236" spans="1:88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209"/>
    </row>
    <row r="237" spans="1:88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209"/>
    </row>
    <row r="238" spans="1:88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209"/>
    </row>
    <row r="239" spans="1:88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209"/>
    </row>
    <row r="240" spans="1:88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209"/>
    </row>
    <row r="241" spans="1:88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209"/>
    </row>
    <row r="242" spans="1:88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209"/>
    </row>
    <row r="243" spans="1:88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209"/>
    </row>
    <row r="244" spans="1:88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209"/>
    </row>
    <row r="245" spans="1:88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209"/>
    </row>
    <row r="246" spans="1:88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209"/>
    </row>
    <row r="247" spans="1:88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209"/>
    </row>
    <row r="248" spans="1:88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209"/>
    </row>
    <row r="249" spans="1:88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209"/>
    </row>
    <row r="250" spans="1:88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209"/>
    </row>
    <row r="251" spans="1:88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209"/>
    </row>
    <row r="252" spans="1:88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209"/>
    </row>
    <row r="253" spans="1:88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209"/>
    </row>
    <row r="254" spans="1:88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209"/>
    </row>
    <row r="255" spans="1:88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209"/>
    </row>
    <row r="256" spans="1:88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209"/>
    </row>
    <row r="257" spans="1:88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209"/>
    </row>
    <row r="258" spans="1:88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209"/>
    </row>
    <row r="259" spans="1:88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209"/>
    </row>
    <row r="260" spans="1:88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209"/>
    </row>
    <row r="261" spans="1:88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209"/>
    </row>
    <row r="262" spans="1:88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209"/>
    </row>
    <row r="263" spans="1:88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209"/>
    </row>
    <row r="264" spans="1:88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209"/>
    </row>
    <row r="265" spans="1:88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209"/>
    </row>
    <row r="266" spans="1:88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209"/>
    </row>
    <row r="267" spans="1:88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209"/>
    </row>
    <row r="268" spans="1:88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209"/>
    </row>
    <row r="269" spans="1:88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209"/>
    </row>
    <row r="270" spans="1:88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209"/>
    </row>
    <row r="271" spans="1:88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209"/>
    </row>
    <row r="272" spans="1:88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209"/>
    </row>
    <row r="273" spans="1:88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209"/>
    </row>
    <row r="274" spans="1:88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209"/>
    </row>
    <row r="275" spans="1:88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209"/>
    </row>
    <row r="276" spans="1:88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209"/>
    </row>
    <row r="277" spans="1:88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209"/>
    </row>
    <row r="278" spans="1:88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209"/>
    </row>
    <row r="279" spans="1:88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209"/>
    </row>
    <row r="280" spans="1:88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209"/>
    </row>
    <row r="281" spans="1:88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209"/>
    </row>
    <row r="282" spans="1:88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209"/>
    </row>
    <row r="283" spans="1:88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209"/>
    </row>
    <row r="284" spans="1:88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209"/>
    </row>
    <row r="285" spans="1:88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209"/>
    </row>
    <row r="286" spans="1:88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209"/>
    </row>
    <row r="287" spans="1:88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209"/>
    </row>
    <row r="288" spans="1:88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209"/>
    </row>
    <row r="289" spans="1:88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209"/>
    </row>
    <row r="290" spans="1:88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209"/>
    </row>
    <row r="291" spans="1:88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209"/>
    </row>
    <row r="292" spans="1:88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209"/>
    </row>
    <row r="293" spans="1:88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209"/>
    </row>
    <row r="294" spans="1:88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209"/>
    </row>
    <row r="295" spans="1:88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209"/>
    </row>
    <row r="296" spans="1:88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209"/>
    </row>
    <row r="297" spans="1:88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209"/>
    </row>
    <row r="298" spans="1:88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209"/>
    </row>
    <row r="299" spans="1:88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209"/>
    </row>
    <row r="300" spans="1:88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209"/>
    </row>
    <row r="301" spans="1:88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209"/>
    </row>
    <row r="302" spans="1:88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209"/>
    </row>
    <row r="303" spans="1:88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209"/>
    </row>
    <row r="304" spans="1:88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209"/>
    </row>
    <row r="305" spans="1:88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209"/>
    </row>
    <row r="306" spans="1:88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209"/>
    </row>
    <row r="307" spans="1:88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209"/>
    </row>
    <row r="308" spans="1:88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209"/>
    </row>
    <row r="309" spans="1:88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209"/>
    </row>
    <row r="310" spans="1:88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209"/>
    </row>
    <row r="311" spans="1:88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209"/>
    </row>
    <row r="312" spans="1:88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209"/>
    </row>
    <row r="313" spans="1:88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209"/>
    </row>
    <row r="314" spans="1:88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209"/>
    </row>
    <row r="315" spans="1:88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209"/>
    </row>
    <row r="316" spans="1:88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209"/>
    </row>
    <row r="317" spans="1:88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209"/>
    </row>
    <row r="318" spans="1:88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209"/>
    </row>
    <row r="319" spans="1:88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209"/>
    </row>
    <row r="320" spans="1:88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209"/>
    </row>
    <row r="321" spans="1:88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209"/>
    </row>
    <row r="322" spans="1:88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209"/>
    </row>
    <row r="323" spans="1:88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209"/>
    </row>
    <row r="324" spans="1:88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209"/>
    </row>
    <row r="325" spans="1:88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209"/>
    </row>
    <row r="326" spans="1:88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209"/>
    </row>
    <row r="327" spans="1:88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209"/>
    </row>
    <row r="328" spans="1:88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209"/>
    </row>
    <row r="329" spans="1:88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209"/>
    </row>
    <row r="330" spans="1:88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209"/>
    </row>
    <row r="331" spans="1:88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209"/>
    </row>
    <row r="332" spans="1:88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209"/>
    </row>
    <row r="333" spans="1:88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209"/>
    </row>
    <row r="334" spans="1:88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209"/>
    </row>
    <row r="335" spans="1:88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209"/>
    </row>
    <row r="336" spans="1:88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209"/>
    </row>
    <row r="337" spans="1:88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209"/>
    </row>
    <row r="338" spans="1:88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209"/>
    </row>
    <row r="339" spans="1:88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209"/>
    </row>
    <row r="340" spans="1:88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209"/>
    </row>
    <row r="341" spans="1:88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209"/>
    </row>
    <row r="342" spans="1:88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209"/>
    </row>
    <row r="343" spans="1:88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209"/>
    </row>
    <row r="344" spans="1:88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209"/>
    </row>
    <row r="345" spans="1:88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209"/>
    </row>
    <row r="346" spans="1:88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209"/>
    </row>
    <row r="347" spans="1:88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209"/>
    </row>
    <row r="348" spans="1:88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209"/>
    </row>
    <row r="349" spans="1:88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209"/>
    </row>
    <row r="350" spans="1:88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209"/>
    </row>
    <row r="351" spans="1:88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209"/>
    </row>
    <row r="352" spans="1:88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209"/>
    </row>
    <row r="353" spans="1:88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209"/>
    </row>
    <row r="354" spans="1:88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209"/>
    </row>
    <row r="355" spans="1:88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209"/>
    </row>
    <row r="356" spans="1:88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209"/>
    </row>
    <row r="357" spans="1:88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209"/>
    </row>
    <row r="358" spans="1:88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209"/>
    </row>
    <row r="359" spans="1:88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209"/>
    </row>
    <row r="360" spans="1:88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209"/>
    </row>
    <row r="361" spans="1:88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209"/>
    </row>
    <row r="362" spans="1:88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209"/>
    </row>
    <row r="363" spans="1:88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209"/>
    </row>
    <row r="364" spans="1:88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209"/>
    </row>
    <row r="365" spans="1:88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209"/>
    </row>
    <row r="366" spans="1:88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209"/>
    </row>
    <row r="367" spans="1:88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209"/>
    </row>
    <row r="368" spans="1:88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209"/>
    </row>
    <row r="369" spans="1:88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209"/>
    </row>
    <row r="370" spans="1:88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209"/>
    </row>
    <row r="371" spans="1:88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209"/>
    </row>
    <row r="372" spans="1:88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209"/>
    </row>
    <row r="373" spans="1:88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209"/>
    </row>
    <row r="374" spans="1:88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209"/>
    </row>
    <row r="375" spans="1:88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209"/>
    </row>
    <row r="376" spans="1:88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209"/>
    </row>
    <row r="377" spans="1:88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209"/>
    </row>
    <row r="378" spans="1:88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209"/>
    </row>
    <row r="379" spans="1:88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209"/>
    </row>
    <row r="380" spans="1:88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209"/>
    </row>
    <row r="381" spans="1:88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209"/>
    </row>
    <row r="382" spans="1:88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209"/>
    </row>
    <row r="383" spans="1:88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209"/>
    </row>
    <row r="384" spans="1:88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209"/>
    </row>
    <row r="385" spans="1:88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209"/>
    </row>
    <row r="386" spans="1:88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209"/>
    </row>
    <row r="387" spans="1:88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209"/>
    </row>
    <row r="388" spans="1:88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209"/>
    </row>
    <row r="389" spans="1:88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209"/>
    </row>
    <row r="390" spans="1:88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209"/>
    </row>
    <row r="391" spans="1:88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209"/>
    </row>
    <row r="392" spans="1:88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209"/>
    </row>
    <row r="393" spans="1:88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209"/>
    </row>
    <row r="394" spans="1:88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209"/>
    </row>
    <row r="395" spans="1:88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209"/>
    </row>
    <row r="396" spans="1:88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209"/>
    </row>
    <row r="397" spans="1:88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209"/>
    </row>
    <row r="398" spans="1:88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209"/>
    </row>
    <row r="399" spans="1:88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209"/>
    </row>
    <row r="400" spans="1:88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209"/>
    </row>
    <row r="401" spans="1:88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209"/>
    </row>
    <row r="402" spans="1:88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209"/>
    </row>
    <row r="403" spans="1:88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209"/>
    </row>
    <row r="404" spans="1:88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209"/>
    </row>
    <row r="405" spans="1:88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209"/>
    </row>
    <row r="406" spans="1:88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209"/>
    </row>
    <row r="407" spans="1:88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209"/>
    </row>
    <row r="408" spans="1:88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209"/>
    </row>
    <row r="409" spans="1:88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209"/>
    </row>
    <row r="410" spans="1:88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209"/>
    </row>
    <row r="411" spans="1:88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209"/>
    </row>
    <row r="412" spans="1:88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209"/>
    </row>
    <row r="413" spans="1:88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209"/>
    </row>
    <row r="414" spans="1:88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209"/>
    </row>
    <row r="415" spans="1:88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209"/>
    </row>
    <row r="416" spans="1:88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209"/>
    </row>
    <row r="417" spans="1:88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209"/>
    </row>
    <row r="418" spans="1:88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209"/>
    </row>
    <row r="419" spans="1:88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209"/>
    </row>
    <row r="420" spans="1:88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209"/>
    </row>
    <row r="421" spans="1:88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209"/>
    </row>
    <row r="422" spans="1:88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209"/>
    </row>
    <row r="423" spans="1:88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209"/>
    </row>
    <row r="424" spans="1:88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209"/>
    </row>
    <row r="425" spans="1:88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209"/>
    </row>
    <row r="426" spans="1:88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209"/>
    </row>
    <row r="427" spans="1:88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209"/>
    </row>
    <row r="428" spans="1:88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209"/>
    </row>
    <row r="429" spans="1:88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209"/>
    </row>
    <row r="430" spans="1:88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209"/>
    </row>
    <row r="431" spans="1:88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209"/>
    </row>
    <row r="432" spans="1:88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209"/>
    </row>
    <row r="433" spans="1:88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209"/>
    </row>
    <row r="434" spans="1:88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209"/>
    </row>
    <row r="435" spans="1:88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209"/>
    </row>
    <row r="436" spans="1:88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209"/>
    </row>
    <row r="437" spans="1:88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209"/>
    </row>
    <row r="438" spans="1:88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209"/>
    </row>
    <row r="439" spans="1:88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209"/>
    </row>
    <row r="440" spans="1:88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209"/>
    </row>
    <row r="441" spans="1:88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209"/>
    </row>
    <row r="442" spans="1:88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209"/>
    </row>
    <row r="443" spans="1:88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209"/>
    </row>
    <row r="444" spans="1:88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209"/>
    </row>
    <row r="445" spans="1:88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209"/>
    </row>
    <row r="446" spans="1:88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209"/>
    </row>
    <row r="447" spans="1:88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209"/>
    </row>
    <row r="448" spans="1:88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209"/>
    </row>
    <row r="449" spans="1:88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209"/>
    </row>
    <row r="450" spans="1:88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209"/>
    </row>
    <row r="451" spans="1:88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209"/>
    </row>
    <row r="452" spans="1:88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209"/>
    </row>
    <row r="453" spans="1:88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209"/>
    </row>
    <row r="454" spans="1:88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209"/>
    </row>
    <row r="455" spans="1:88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209"/>
    </row>
    <row r="456" spans="1:88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209"/>
    </row>
    <row r="457" spans="1:88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209"/>
    </row>
    <row r="458" spans="1:88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209"/>
    </row>
    <row r="459" spans="1:88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209"/>
    </row>
    <row r="460" spans="1:88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209"/>
    </row>
    <row r="461" spans="1:88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209"/>
    </row>
    <row r="462" spans="1:88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209"/>
    </row>
    <row r="463" spans="1:88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209"/>
    </row>
    <row r="464" spans="1:88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209"/>
    </row>
    <row r="465" spans="1:88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209"/>
    </row>
    <row r="466" spans="1:88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209"/>
    </row>
    <row r="467" spans="1:88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209"/>
    </row>
    <row r="468" spans="1:88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209"/>
    </row>
    <row r="469" spans="1:88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209"/>
    </row>
    <row r="470" spans="1:88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209"/>
    </row>
    <row r="471" spans="1:88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209"/>
    </row>
    <row r="472" spans="1:88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209"/>
    </row>
    <row r="473" spans="1:88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209"/>
    </row>
    <row r="474" spans="1:88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209"/>
    </row>
    <row r="475" spans="1:88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209"/>
    </row>
    <row r="476" spans="1:88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209"/>
    </row>
    <row r="477" spans="1:88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209"/>
    </row>
    <row r="478" spans="1:88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209"/>
    </row>
    <row r="479" spans="1:88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209"/>
    </row>
    <row r="480" spans="1:88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209"/>
    </row>
    <row r="481" spans="1:88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209"/>
    </row>
    <row r="482" spans="1:88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209"/>
    </row>
    <row r="483" spans="1:88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209"/>
    </row>
    <row r="484" spans="1:88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209"/>
    </row>
    <row r="485" spans="1:88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209"/>
    </row>
    <row r="486" spans="1:88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209"/>
    </row>
    <row r="487" spans="1:88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209"/>
    </row>
    <row r="488" spans="1:88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209"/>
    </row>
    <row r="489" spans="1:88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209"/>
    </row>
    <row r="490" spans="1:88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209"/>
    </row>
    <row r="491" spans="1:88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209"/>
    </row>
    <row r="492" spans="1:88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209"/>
    </row>
    <row r="493" spans="1:88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209"/>
    </row>
    <row r="494" spans="1:88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209"/>
    </row>
    <row r="495" spans="1:88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209"/>
    </row>
    <row r="496" spans="1:88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209"/>
    </row>
    <row r="497" spans="1:88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209"/>
    </row>
    <row r="498" spans="1:88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209"/>
    </row>
    <row r="499" spans="1:88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209"/>
    </row>
    <row r="500" spans="1:88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209"/>
    </row>
    <row r="501" spans="1:88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209"/>
    </row>
    <row r="502" spans="1:88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209"/>
    </row>
    <row r="503" spans="1:88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209"/>
    </row>
    <row r="504" spans="1:88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209"/>
    </row>
    <row r="505" spans="1:88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209"/>
    </row>
    <row r="506" spans="1:88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209"/>
    </row>
    <row r="507" spans="1:88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209"/>
    </row>
    <row r="508" spans="1:88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209"/>
    </row>
    <row r="509" spans="1:88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209"/>
    </row>
    <row r="510" spans="1:88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209"/>
    </row>
    <row r="511" spans="1:88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209"/>
    </row>
    <row r="512" spans="1:88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209"/>
    </row>
    <row r="513" spans="1:88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209"/>
    </row>
    <row r="514" spans="1:88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209"/>
    </row>
    <row r="515" spans="1:88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209"/>
    </row>
    <row r="516" spans="1:88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209"/>
    </row>
    <row r="517" spans="1:88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209"/>
    </row>
    <row r="518" spans="1:88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209"/>
    </row>
    <row r="519" spans="1:88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209"/>
    </row>
    <row r="520" spans="1:88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209"/>
    </row>
    <row r="521" spans="1:88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209"/>
    </row>
    <row r="522" spans="1:88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209"/>
    </row>
    <row r="523" spans="1:88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209"/>
    </row>
    <row r="524" spans="1:88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209"/>
    </row>
    <row r="525" spans="1:88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209"/>
    </row>
    <row r="526" spans="1:88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209"/>
    </row>
    <row r="527" spans="1:88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209"/>
    </row>
    <row r="528" spans="1:88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209"/>
    </row>
    <row r="529" spans="1:88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209"/>
    </row>
    <row r="530" spans="1:88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209"/>
    </row>
    <row r="531" spans="1:88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209"/>
    </row>
    <row r="532" spans="1:88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209"/>
    </row>
    <row r="533" spans="1:88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209"/>
    </row>
    <row r="534" spans="1:88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209"/>
    </row>
    <row r="535" spans="1:88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209"/>
    </row>
    <row r="536" spans="1:88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209"/>
    </row>
    <row r="537" spans="1:88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209"/>
    </row>
    <row r="538" spans="1:88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209"/>
    </row>
    <row r="539" spans="1:88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209"/>
    </row>
    <row r="540" spans="1:88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209"/>
    </row>
    <row r="541" spans="1:88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209"/>
    </row>
    <row r="542" spans="1:88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209"/>
    </row>
    <row r="543" spans="1:88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209"/>
    </row>
    <row r="544" spans="1:88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209"/>
    </row>
    <row r="545" spans="1:88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209"/>
    </row>
    <row r="546" spans="1:88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209"/>
    </row>
    <row r="547" spans="1:88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209"/>
    </row>
    <row r="548" spans="1:88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209"/>
    </row>
    <row r="549" spans="1:88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209"/>
    </row>
    <row r="550" spans="1:88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209"/>
    </row>
    <row r="551" spans="1:88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209"/>
    </row>
    <row r="552" spans="1:88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209"/>
    </row>
    <row r="553" spans="1:88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209"/>
    </row>
    <row r="554" spans="1:88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209"/>
    </row>
    <row r="555" spans="1:88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209"/>
    </row>
    <row r="556" spans="1:88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209"/>
    </row>
    <row r="557" spans="1:88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209"/>
    </row>
    <row r="558" spans="1:88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209"/>
    </row>
    <row r="559" spans="1:88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209"/>
    </row>
    <row r="560" spans="1:88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209"/>
    </row>
    <row r="561" spans="1:88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209"/>
    </row>
    <row r="562" spans="1:88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209"/>
    </row>
    <row r="563" spans="1:88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209"/>
    </row>
    <row r="564" spans="1:88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209"/>
    </row>
    <row r="565" spans="1:88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209"/>
    </row>
    <row r="566" spans="1:88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209"/>
    </row>
    <row r="567" spans="1:88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209"/>
    </row>
    <row r="568" spans="1:88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209"/>
    </row>
    <row r="569" spans="1:88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209"/>
    </row>
    <row r="570" spans="1:88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209"/>
    </row>
    <row r="571" spans="1:88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209"/>
    </row>
    <row r="572" spans="1:88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209"/>
    </row>
    <row r="573" spans="1:88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209"/>
    </row>
    <row r="574" spans="1:88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209"/>
    </row>
    <row r="575" spans="1:88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209"/>
    </row>
    <row r="576" spans="1:88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209"/>
    </row>
    <row r="577" spans="1:88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209"/>
    </row>
    <row r="578" spans="1:88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209"/>
    </row>
    <row r="579" spans="1:88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209"/>
    </row>
    <row r="580" spans="1:88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209"/>
    </row>
    <row r="581" spans="1:88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209"/>
    </row>
    <row r="582" spans="1:88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209"/>
    </row>
    <row r="583" spans="1:88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209"/>
    </row>
    <row r="584" spans="1:88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209"/>
    </row>
    <row r="585" spans="1:88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209"/>
    </row>
    <row r="586" spans="1:88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209"/>
    </row>
    <row r="587" spans="1:88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209"/>
    </row>
    <row r="588" spans="1:88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209"/>
    </row>
    <row r="589" spans="1:88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209"/>
    </row>
    <row r="590" spans="1:88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209"/>
    </row>
    <row r="591" spans="1:88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209"/>
    </row>
    <row r="592" spans="1:88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209"/>
    </row>
    <row r="593" spans="1:88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209"/>
    </row>
    <row r="594" spans="1:88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209"/>
    </row>
    <row r="595" spans="1:88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209"/>
    </row>
    <row r="596" spans="1:88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209"/>
    </row>
    <row r="597" spans="1:88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209"/>
    </row>
    <row r="598" spans="1:88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209"/>
    </row>
    <row r="599" spans="1:88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209"/>
    </row>
    <row r="600" spans="1:88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209"/>
    </row>
    <row r="601" spans="1:88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209"/>
    </row>
    <row r="602" spans="1:88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209"/>
    </row>
    <row r="603" spans="1:88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209"/>
    </row>
    <row r="604" spans="1:88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209"/>
    </row>
    <row r="605" spans="1:88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209"/>
    </row>
    <row r="606" spans="1:88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209"/>
    </row>
    <row r="607" spans="1:88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209"/>
    </row>
    <row r="608" spans="1:88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209"/>
    </row>
    <row r="609" spans="1:88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209"/>
    </row>
    <row r="610" spans="1:88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209"/>
    </row>
    <row r="611" spans="1:88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209"/>
    </row>
    <row r="612" spans="1:88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209"/>
    </row>
    <row r="613" spans="1:88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209"/>
    </row>
    <row r="614" spans="1:88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209"/>
    </row>
    <row r="615" spans="1:88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209"/>
    </row>
    <row r="616" spans="1:88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209"/>
    </row>
    <row r="617" spans="1:88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209"/>
    </row>
    <row r="618" spans="1:88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209"/>
    </row>
    <row r="619" spans="1:88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209"/>
    </row>
    <row r="620" spans="1:88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209"/>
    </row>
    <row r="621" spans="1:88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209"/>
    </row>
    <row r="622" spans="1:88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209"/>
    </row>
    <row r="623" spans="1:88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209"/>
    </row>
    <row r="624" spans="1:88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209"/>
    </row>
    <row r="625" spans="1:88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209"/>
    </row>
    <row r="626" spans="1:88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209"/>
    </row>
    <row r="627" spans="1:88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209"/>
    </row>
    <row r="628" spans="1:88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209"/>
    </row>
    <row r="629" spans="1:88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209"/>
    </row>
    <row r="630" spans="1:88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209"/>
    </row>
    <row r="631" spans="1:88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209"/>
    </row>
    <row r="632" spans="1:88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209"/>
    </row>
    <row r="633" spans="1:88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209"/>
    </row>
    <row r="634" spans="1:88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209"/>
    </row>
    <row r="635" spans="1:88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209"/>
    </row>
    <row r="636" spans="1:88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209"/>
    </row>
    <row r="637" spans="1:88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209"/>
    </row>
    <row r="638" spans="1:88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209"/>
    </row>
    <row r="639" spans="1:88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209"/>
    </row>
    <row r="640" spans="1:88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209"/>
    </row>
    <row r="641" spans="1:88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209"/>
    </row>
    <row r="642" spans="1:88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209"/>
    </row>
    <row r="643" spans="1:88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209"/>
    </row>
    <row r="644" spans="1:88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209"/>
    </row>
    <row r="645" spans="1:88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209"/>
    </row>
    <row r="646" spans="1:88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209"/>
    </row>
    <row r="647" spans="1:88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209"/>
    </row>
    <row r="648" spans="1:88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209"/>
    </row>
    <row r="649" spans="1:88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209"/>
    </row>
    <row r="650" spans="1:88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209"/>
    </row>
    <row r="651" spans="1:88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209"/>
    </row>
    <row r="652" spans="1:88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209"/>
    </row>
    <row r="653" spans="1:88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209"/>
    </row>
    <row r="654" spans="1:88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209"/>
    </row>
    <row r="655" spans="1:88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209"/>
    </row>
    <row r="656" spans="1:88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209"/>
    </row>
    <row r="657" spans="1:88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209"/>
    </row>
    <row r="658" spans="1:88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209"/>
    </row>
    <row r="659" spans="1:88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209"/>
    </row>
    <row r="660" spans="1:88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209"/>
    </row>
    <row r="661" spans="1:88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209"/>
    </row>
    <row r="662" spans="1:88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209"/>
    </row>
    <row r="663" spans="1:88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209"/>
    </row>
    <row r="664" spans="1:88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209"/>
    </row>
    <row r="665" spans="1:88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209"/>
    </row>
    <row r="666" spans="1:88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209"/>
    </row>
    <row r="667" spans="1:88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209"/>
    </row>
    <row r="668" spans="1:88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209"/>
    </row>
    <row r="669" spans="1:88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209"/>
    </row>
    <row r="670" spans="1:88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209"/>
    </row>
    <row r="671" spans="1:88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209"/>
    </row>
    <row r="672" spans="1:88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209"/>
    </row>
    <row r="673" spans="1:88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209"/>
    </row>
    <row r="674" spans="1:88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209"/>
    </row>
    <row r="675" spans="1:88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209"/>
    </row>
    <row r="676" spans="1:88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209"/>
    </row>
    <row r="677" spans="1:88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209"/>
    </row>
    <row r="678" spans="1:88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209"/>
    </row>
    <row r="679" spans="1:88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209"/>
    </row>
    <row r="680" spans="1:88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209"/>
    </row>
    <row r="681" spans="1:88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209"/>
    </row>
    <row r="682" spans="1:88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209"/>
    </row>
    <row r="683" spans="1:88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209"/>
    </row>
    <row r="684" spans="1:88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209"/>
    </row>
    <row r="685" spans="1:88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209"/>
    </row>
    <row r="686" spans="1:88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209"/>
    </row>
    <row r="687" spans="1:88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209"/>
    </row>
    <row r="688" spans="1:88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209"/>
    </row>
    <row r="689" spans="1:88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209"/>
    </row>
    <row r="690" spans="1:88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209"/>
    </row>
    <row r="691" spans="1:88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209"/>
    </row>
    <row r="692" spans="1:88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209"/>
    </row>
    <row r="693" spans="1:88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209"/>
    </row>
    <row r="694" spans="1:88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209"/>
    </row>
    <row r="695" spans="1:88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209"/>
    </row>
    <row r="696" spans="1:88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209"/>
    </row>
    <row r="697" spans="1:88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209"/>
    </row>
    <row r="698" spans="1:88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209"/>
    </row>
    <row r="699" spans="1:88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209"/>
    </row>
    <row r="700" spans="1:88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209"/>
    </row>
    <row r="701" spans="1:88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209"/>
    </row>
    <row r="702" spans="1:88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209"/>
    </row>
    <row r="703" spans="1:88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209"/>
    </row>
    <row r="704" spans="1:88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209"/>
    </row>
    <row r="705" spans="1:88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209"/>
    </row>
    <row r="706" spans="1:88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209"/>
    </row>
    <row r="707" spans="1:88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209"/>
    </row>
    <row r="708" spans="1:88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209"/>
    </row>
    <row r="709" spans="1:88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209"/>
    </row>
    <row r="710" spans="1:88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209"/>
    </row>
    <row r="711" spans="1:88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209"/>
    </row>
    <row r="712" spans="1:88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209"/>
    </row>
    <row r="713" spans="1:88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209"/>
    </row>
    <row r="714" spans="1:88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209"/>
    </row>
    <row r="715" spans="1:88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209"/>
    </row>
    <row r="716" spans="1:88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209"/>
    </row>
    <row r="717" spans="1:88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209"/>
    </row>
    <row r="718" spans="1:88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209"/>
    </row>
    <row r="719" spans="1:88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209"/>
    </row>
    <row r="720" spans="1:88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209"/>
    </row>
    <row r="721" spans="1:88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209"/>
    </row>
    <row r="722" spans="1:88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209"/>
    </row>
    <row r="723" spans="1:88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209"/>
    </row>
    <row r="724" spans="1:88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209"/>
    </row>
    <row r="725" spans="1:88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209"/>
    </row>
    <row r="726" spans="1:88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209"/>
    </row>
    <row r="727" spans="1:88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209"/>
    </row>
    <row r="728" spans="1:88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209"/>
    </row>
    <row r="729" spans="1:88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209"/>
    </row>
    <row r="730" spans="1:88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209"/>
    </row>
    <row r="731" spans="1:88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209"/>
    </row>
    <row r="732" spans="1:88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209"/>
    </row>
    <row r="733" spans="1:88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209"/>
    </row>
    <row r="734" spans="1:88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209"/>
    </row>
    <row r="735" spans="1:88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209"/>
    </row>
    <row r="736" spans="1:88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209"/>
    </row>
    <row r="737" spans="1:88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209"/>
    </row>
    <row r="738" spans="1:88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209"/>
    </row>
    <row r="739" spans="1:88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209"/>
    </row>
    <row r="740" spans="1:88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209"/>
    </row>
    <row r="741" spans="1:88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209"/>
    </row>
    <row r="742" spans="1:88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209"/>
    </row>
    <row r="743" spans="1:88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209"/>
    </row>
    <row r="744" spans="1:88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209"/>
    </row>
    <row r="745" spans="1:88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209"/>
    </row>
    <row r="746" spans="1:88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209"/>
    </row>
    <row r="747" spans="1:88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209"/>
    </row>
    <row r="748" spans="1:88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209"/>
    </row>
    <row r="749" spans="1:88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209"/>
    </row>
    <row r="750" spans="1:88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209"/>
    </row>
    <row r="751" spans="1:88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209"/>
    </row>
    <row r="752" spans="1:88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209"/>
    </row>
    <row r="753" spans="1:88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209"/>
    </row>
    <row r="754" spans="1:88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209"/>
    </row>
    <row r="755" spans="1:88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209"/>
    </row>
    <row r="756" spans="1:88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209"/>
    </row>
    <row r="757" spans="1:88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209"/>
    </row>
    <row r="758" spans="1:88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209"/>
    </row>
    <row r="759" spans="1:88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209"/>
    </row>
    <row r="760" spans="1:88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209"/>
    </row>
    <row r="761" spans="1:88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209"/>
    </row>
    <row r="762" spans="1:88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209"/>
    </row>
    <row r="763" spans="1:88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209"/>
    </row>
    <row r="764" spans="1:88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209"/>
    </row>
    <row r="765" spans="1:88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209"/>
    </row>
    <row r="766" spans="1:88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209"/>
    </row>
    <row r="767" spans="1:88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209"/>
    </row>
    <row r="768" spans="1:88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209"/>
    </row>
    <row r="769" spans="1:88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209"/>
    </row>
    <row r="770" spans="1:88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209"/>
    </row>
    <row r="771" spans="1:88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209"/>
    </row>
    <row r="772" spans="1:88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209"/>
    </row>
    <row r="773" spans="1:88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209"/>
    </row>
    <row r="774" spans="1:88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209"/>
    </row>
    <row r="775" spans="1:88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209"/>
    </row>
    <row r="776" spans="1:88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209"/>
    </row>
    <row r="777" spans="1:88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209"/>
    </row>
    <row r="778" spans="1:88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209"/>
    </row>
    <row r="779" spans="1:88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209"/>
    </row>
    <row r="780" spans="1:88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209"/>
    </row>
    <row r="781" spans="1:88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209"/>
    </row>
    <row r="782" spans="1:88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209"/>
    </row>
    <row r="783" spans="1:88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209"/>
    </row>
    <row r="784" spans="1:88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209"/>
    </row>
    <row r="785" spans="1:88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209"/>
    </row>
    <row r="786" spans="1:88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209"/>
    </row>
    <row r="787" spans="1:88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209"/>
    </row>
    <row r="788" spans="1:88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209"/>
    </row>
    <row r="789" spans="1:88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209"/>
    </row>
    <row r="790" spans="1:88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209"/>
    </row>
    <row r="791" spans="1:88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209"/>
    </row>
    <row r="792" spans="1:88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209"/>
    </row>
    <row r="793" spans="1:88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209"/>
    </row>
    <row r="794" spans="1:88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209"/>
    </row>
    <row r="795" spans="1:88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209"/>
    </row>
    <row r="796" spans="1:88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209"/>
    </row>
    <row r="797" spans="1:88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209"/>
    </row>
    <row r="798" spans="1:88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209"/>
    </row>
    <row r="799" spans="1:88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209"/>
    </row>
    <row r="800" spans="1:88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209"/>
    </row>
    <row r="801" spans="1:88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209"/>
    </row>
    <row r="802" spans="1:88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209"/>
    </row>
    <row r="803" spans="1:88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209"/>
    </row>
    <row r="804" spans="1:88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209"/>
    </row>
    <row r="805" spans="1:88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209"/>
    </row>
    <row r="806" spans="1:88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209"/>
    </row>
    <row r="807" spans="1:88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209"/>
    </row>
    <row r="808" spans="1:88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209"/>
    </row>
    <row r="809" spans="1:88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209"/>
    </row>
    <row r="810" spans="1:88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209"/>
    </row>
    <row r="811" spans="1:88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209"/>
    </row>
    <row r="812" spans="1:88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209"/>
    </row>
    <row r="813" spans="1:88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209"/>
    </row>
    <row r="814" spans="1:88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209"/>
    </row>
    <row r="815" spans="1:88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209"/>
    </row>
    <row r="816" spans="1:88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209"/>
    </row>
    <row r="817" spans="1:88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209"/>
    </row>
    <row r="818" spans="1:88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209"/>
    </row>
    <row r="819" spans="1:88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209"/>
    </row>
    <row r="820" spans="1:88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209"/>
    </row>
    <row r="821" spans="1:88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209"/>
    </row>
    <row r="822" spans="1:88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209"/>
    </row>
    <row r="823" spans="1:88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209"/>
    </row>
    <row r="824" spans="1:88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209"/>
    </row>
    <row r="825" spans="1:88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209"/>
    </row>
    <row r="826" spans="1:88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209"/>
    </row>
    <row r="827" spans="1:88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209"/>
    </row>
    <row r="828" spans="1:88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209"/>
    </row>
    <row r="829" spans="1:88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209"/>
    </row>
    <row r="830" spans="1:88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209"/>
    </row>
    <row r="831" spans="1:88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209"/>
    </row>
    <row r="832" spans="1:88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209"/>
    </row>
    <row r="833" spans="1:88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209"/>
    </row>
    <row r="834" spans="1:88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209"/>
    </row>
    <row r="835" spans="1:88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209"/>
    </row>
    <row r="836" spans="1:88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209"/>
    </row>
    <row r="837" spans="1:88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209"/>
    </row>
    <row r="838" spans="1:88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209"/>
    </row>
    <row r="839" spans="1:88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209"/>
    </row>
    <row r="840" spans="1:88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209"/>
    </row>
    <row r="841" spans="1:88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209"/>
    </row>
    <row r="842" spans="1:88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209"/>
    </row>
    <row r="843" spans="1:88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209"/>
    </row>
    <row r="844" spans="1:88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209"/>
    </row>
    <row r="845" spans="1:88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209"/>
    </row>
    <row r="846" spans="1:88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209"/>
    </row>
    <row r="847" spans="1:88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209"/>
    </row>
    <row r="848" spans="1:88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209"/>
    </row>
    <row r="849" spans="1:88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209"/>
    </row>
    <row r="850" spans="1:88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209"/>
    </row>
    <row r="851" spans="1:88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209"/>
    </row>
    <row r="852" spans="1:88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209"/>
    </row>
    <row r="853" spans="1:88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209"/>
    </row>
    <row r="854" spans="1:88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209"/>
    </row>
    <row r="855" spans="1:88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209"/>
    </row>
    <row r="856" spans="1:88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209"/>
    </row>
    <row r="857" spans="1:88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209"/>
    </row>
    <row r="858" spans="1:88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209"/>
    </row>
    <row r="859" spans="1:88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209"/>
    </row>
    <row r="860" spans="1:88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209"/>
    </row>
    <row r="861" spans="1:88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209"/>
    </row>
    <row r="862" spans="1:88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209"/>
    </row>
    <row r="863" spans="1:88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209"/>
    </row>
    <row r="864" spans="1:88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209"/>
    </row>
    <row r="865" spans="1:88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209"/>
    </row>
    <row r="866" spans="1:88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209"/>
    </row>
    <row r="867" spans="1:88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209"/>
    </row>
    <row r="868" spans="1:88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209"/>
    </row>
    <row r="869" spans="1:88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209"/>
    </row>
    <row r="870" spans="1:88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209"/>
    </row>
    <row r="871" spans="1:88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209"/>
    </row>
    <row r="872" spans="1:88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209"/>
    </row>
    <row r="873" spans="1:88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209"/>
    </row>
    <row r="874" spans="1:88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209"/>
    </row>
    <row r="875" spans="1:88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209"/>
    </row>
    <row r="876" spans="1:88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209"/>
    </row>
    <row r="877" spans="1:88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209"/>
    </row>
    <row r="878" spans="1:88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209"/>
    </row>
    <row r="879" spans="1:88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209"/>
    </row>
    <row r="880" spans="1:88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209"/>
    </row>
    <row r="881" spans="1:88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209"/>
    </row>
    <row r="882" spans="1:88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209"/>
    </row>
    <row r="883" spans="1:88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209"/>
    </row>
    <row r="884" spans="1:88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209"/>
    </row>
    <row r="885" spans="1:88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209"/>
    </row>
    <row r="886" spans="1:88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209"/>
    </row>
    <row r="887" spans="1:88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209"/>
    </row>
    <row r="888" spans="1:88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209"/>
    </row>
    <row r="889" spans="1:88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209"/>
    </row>
    <row r="890" spans="1:88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209"/>
    </row>
    <row r="891" spans="1:88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209"/>
    </row>
    <row r="892" spans="1:88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209"/>
    </row>
    <row r="893" spans="1:88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209"/>
    </row>
    <row r="894" spans="1:88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209"/>
    </row>
    <row r="895" spans="1:88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209"/>
    </row>
    <row r="896" spans="1:88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209"/>
    </row>
    <row r="897" spans="1:88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209"/>
    </row>
    <row r="898" spans="1:88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209"/>
    </row>
    <row r="899" spans="1:88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209"/>
    </row>
    <row r="900" spans="1:88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209"/>
    </row>
    <row r="901" spans="1:88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209"/>
    </row>
    <row r="902" spans="1:88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209"/>
    </row>
    <row r="903" spans="1:88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209"/>
    </row>
    <row r="904" spans="1:88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209"/>
    </row>
    <row r="905" spans="1:88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209"/>
    </row>
    <row r="906" spans="1:88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209"/>
    </row>
    <row r="907" spans="1:88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209"/>
    </row>
    <row r="908" spans="1:88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209"/>
    </row>
    <row r="909" spans="1:88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209"/>
    </row>
    <row r="910" spans="1:88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209"/>
    </row>
    <row r="911" spans="1:88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209"/>
    </row>
    <row r="912" spans="1:88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209"/>
    </row>
    <row r="913" spans="1:88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209"/>
    </row>
    <row r="914" spans="1:88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209"/>
    </row>
    <row r="915" spans="1:88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209"/>
    </row>
    <row r="916" spans="1:88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209"/>
    </row>
    <row r="917" spans="1:88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209"/>
    </row>
    <row r="918" spans="1:88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209"/>
    </row>
    <row r="919" spans="1:88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209"/>
    </row>
    <row r="920" spans="1:88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209"/>
    </row>
    <row r="921" spans="1:88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209"/>
    </row>
    <row r="922" spans="1:88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209"/>
    </row>
    <row r="923" spans="1:88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209"/>
    </row>
    <row r="924" spans="1:88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209"/>
    </row>
    <row r="925" spans="1:88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209"/>
    </row>
    <row r="926" spans="1:88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209"/>
    </row>
    <row r="927" spans="1:88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209"/>
    </row>
    <row r="928" spans="1:88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209"/>
    </row>
    <row r="929" spans="1:88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209"/>
    </row>
    <row r="930" spans="1:88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209"/>
    </row>
    <row r="931" spans="1:88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209"/>
    </row>
    <row r="932" spans="1:88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209"/>
    </row>
    <row r="933" spans="1:88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209"/>
    </row>
    <row r="934" spans="1:88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209"/>
    </row>
    <row r="935" spans="1:88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209"/>
    </row>
    <row r="936" spans="1:88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209"/>
    </row>
    <row r="937" spans="1:88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209"/>
    </row>
    <row r="938" spans="1:88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209"/>
    </row>
    <row r="939" spans="1:88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209"/>
    </row>
    <row r="940" spans="1:88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209"/>
    </row>
    <row r="941" spans="1:88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209"/>
    </row>
    <row r="942" spans="1:88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209"/>
    </row>
    <row r="943" spans="1:88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209"/>
    </row>
    <row r="944" spans="1:88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209"/>
    </row>
    <row r="945" spans="1:88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209"/>
    </row>
    <row r="946" spans="1:88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209"/>
    </row>
    <row r="947" spans="1:88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209"/>
    </row>
    <row r="948" spans="1:88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209"/>
    </row>
    <row r="949" spans="1:88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209"/>
    </row>
    <row r="950" spans="1:88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209"/>
    </row>
    <row r="951" spans="1:88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209"/>
    </row>
    <row r="952" spans="1:88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209"/>
    </row>
    <row r="953" spans="1:88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209"/>
    </row>
    <row r="954" spans="1:88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209"/>
    </row>
    <row r="955" spans="1:88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209"/>
    </row>
    <row r="956" spans="1:88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209"/>
    </row>
    <row r="957" spans="1:88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209"/>
    </row>
    <row r="958" spans="1:88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209"/>
    </row>
    <row r="959" spans="1:88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209"/>
    </row>
    <row r="960" spans="1:88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209"/>
    </row>
    <row r="961" spans="1:88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209"/>
    </row>
    <row r="962" spans="1:88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209"/>
    </row>
    <row r="963" spans="1:88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209"/>
    </row>
    <row r="964" spans="1:88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209"/>
    </row>
    <row r="965" spans="1:88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209"/>
    </row>
    <row r="966" spans="1:88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209"/>
    </row>
    <row r="967" spans="1:88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209"/>
    </row>
    <row r="968" spans="1:88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209"/>
    </row>
    <row r="969" spans="1:88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209"/>
    </row>
    <row r="970" spans="1:88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209"/>
    </row>
    <row r="971" spans="1:88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209"/>
    </row>
    <row r="972" spans="1:88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209"/>
    </row>
    <row r="973" spans="1:88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209"/>
    </row>
    <row r="974" spans="1:88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209"/>
    </row>
    <row r="975" spans="1:88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209"/>
    </row>
    <row r="976" spans="1:88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209"/>
    </row>
    <row r="977" spans="1:88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209"/>
    </row>
    <row r="978" spans="1:88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209"/>
    </row>
    <row r="979" spans="1:88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209"/>
    </row>
    <row r="980" spans="1:88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209"/>
    </row>
    <row r="981" spans="1:88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209"/>
    </row>
    <row r="982" spans="1:88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209"/>
    </row>
    <row r="983" spans="1:88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209"/>
    </row>
    <row r="984" spans="1:88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209"/>
    </row>
    <row r="985" spans="1:88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209"/>
    </row>
    <row r="986" spans="1:88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209"/>
    </row>
    <row r="987" spans="1:88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209"/>
    </row>
    <row r="988" spans="1:88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209"/>
    </row>
    <row r="989" spans="1:88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209"/>
    </row>
    <row r="990" spans="1:88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209"/>
    </row>
    <row r="991" spans="1:88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209"/>
    </row>
    <row r="992" spans="1:88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209"/>
    </row>
    <row r="993" spans="1:88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209"/>
    </row>
    <row r="994" spans="1:88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209"/>
    </row>
    <row r="995" spans="1:88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209"/>
    </row>
    <row r="996" spans="1:88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209"/>
    </row>
    <row r="997" spans="1:88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209"/>
    </row>
    <row r="998" spans="1:88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209"/>
    </row>
    <row r="999" spans="1:88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209"/>
    </row>
    <row r="1000" spans="1:88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209"/>
    </row>
  </sheetData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998" man="1"/>
    <brk id="67" min="1" max="99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I16" sqref="I16"/>
      <selection pane="topRight" activeCell="I16" sqref="I16"/>
      <selection pane="bottomLeft" activeCell="I16" sqref="I16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279</v>
      </c>
      <c r="D7" s="140">
        <f>SUM(L7,T7,AB7,AJ7,AR7,AZ7)</f>
        <v>1003269</v>
      </c>
      <c r="E7" s="140">
        <f>SUM(M7,U7,AC7,AK7,AS7,BA7)</f>
        <v>9496675</v>
      </c>
      <c r="F7" s="140">
        <f>SUM(D7:E7)</f>
        <v>10499944</v>
      </c>
      <c r="G7" s="140">
        <f>SUM(O7,W7,AE7,AM7,AU7,BC7)</f>
        <v>0</v>
      </c>
      <c r="H7" s="140">
        <f>SUM(P7,X7,AF7,AN7,AV7,BD7)</f>
        <v>3073122</v>
      </c>
      <c r="I7" s="140">
        <f>SUM(G7:H7)</f>
        <v>3073122</v>
      </c>
      <c r="J7" s="141">
        <f>COUNTIF(J$8:J$1000,"&lt;&gt;")</f>
        <v>42</v>
      </c>
      <c r="K7" s="141">
        <f>COUNTIF(K$8:K$1000,"&lt;&gt;")</f>
        <v>42</v>
      </c>
      <c r="L7" s="140">
        <f>SUM(L$8:L$1000)</f>
        <v>1003269</v>
      </c>
      <c r="M7" s="140">
        <f>SUM(M$8:M$1000)</f>
        <v>9124798</v>
      </c>
      <c r="N7" s="140">
        <f>IF(AND(L7&lt;&gt;"",M7&lt;&gt;""),SUM(L7:M7),"")</f>
        <v>10128067</v>
      </c>
      <c r="O7" s="140">
        <f>SUM(O$8:O$1000)</f>
        <v>0</v>
      </c>
      <c r="P7" s="140">
        <f>SUM(P$8:P$1000)</f>
        <v>2101476</v>
      </c>
      <c r="Q7" s="140">
        <f>IF(AND(O7&lt;&gt;"",P7&lt;&gt;""),SUM(O7:P7),"")</f>
        <v>2101476</v>
      </c>
      <c r="R7" s="141">
        <f>COUNTIF(R$8:R$1000,"&lt;&gt;")</f>
        <v>11</v>
      </c>
      <c r="S7" s="141">
        <f>COUNTIF(S$8:S$1000,"&lt;&gt;")</f>
        <v>11</v>
      </c>
      <c r="T7" s="140">
        <f>SUM(T$8:T$1000)</f>
        <v>0</v>
      </c>
      <c r="U7" s="140">
        <f>SUM(U$8:U$1000)</f>
        <v>371877</v>
      </c>
      <c r="V7" s="140">
        <f>IF(AND(T7&lt;&gt;"",U7&lt;&gt;""),SUM(T7:U7),"")</f>
        <v>371877</v>
      </c>
      <c r="W7" s="140">
        <f>SUM(W$8:W$1000)</f>
        <v>0</v>
      </c>
      <c r="X7" s="140">
        <f>SUM(X$8:X$1000)</f>
        <v>971646</v>
      </c>
      <c r="Y7" s="140">
        <f>IF(AND(W7&lt;&gt;"",X7&lt;&gt;""),SUM(W7:X7),"")</f>
        <v>971646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25</v>
      </c>
      <c r="B8" s="120" t="s">
        <v>324</v>
      </c>
      <c r="C8" s="119" t="s">
        <v>325</v>
      </c>
      <c r="D8" s="121">
        <v>0</v>
      </c>
      <c r="E8" s="121">
        <v>0</v>
      </c>
      <c r="F8" s="121">
        <f t="shared" ref="F8:F61" si="0">SUM(D8:E8)</f>
        <v>0</v>
      </c>
      <c r="G8" s="121">
        <v>0</v>
      </c>
      <c r="H8" s="121">
        <v>0</v>
      </c>
      <c r="I8" s="121">
        <f t="shared" ref="I8:I61" si="1">SUM(G8:H8)</f>
        <v>0</v>
      </c>
      <c r="J8" s="120"/>
      <c r="K8" s="119"/>
      <c r="L8" s="121"/>
      <c r="M8" s="121"/>
      <c r="N8" s="121" t="str">
        <f t="shared" ref="N8:N61" si="2">IF(AND(L8&lt;&gt;"",M8&lt;&gt;""),SUM(L8:M8),"")</f>
        <v/>
      </c>
      <c r="O8" s="121"/>
      <c r="P8" s="121"/>
      <c r="Q8" s="121" t="str">
        <f t="shared" ref="Q8:Q61" si="3">IF(AND(O8&lt;&gt;"",P8&lt;&gt;""),SUM(O8:P8),"")</f>
        <v/>
      </c>
      <c r="R8" s="120"/>
      <c r="S8" s="119"/>
      <c r="T8" s="121"/>
      <c r="U8" s="121"/>
      <c r="V8" s="121" t="str">
        <f t="shared" ref="V8:V62" si="4">IF(AND(T8&lt;&gt;"",U8&lt;&gt;""),SUM(T8:U8),"")</f>
        <v/>
      </c>
      <c r="W8" s="121"/>
      <c r="X8" s="121"/>
      <c r="Y8" s="121" t="str">
        <f t="shared" ref="Y8:Y61" si="5">IF(AND(W8&lt;&gt;"",X8&lt;&gt;""),SUM(W8:X8),"")</f>
        <v/>
      </c>
      <c r="Z8" s="120"/>
      <c r="AA8" s="119"/>
      <c r="AB8" s="121"/>
      <c r="AC8" s="121"/>
      <c r="AD8" s="121"/>
      <c r="AE8" s="121"/>
      <c r="AF8" s="121"/>
      <c r="AG8" s="121"/>
      <c r="AH8" s="120"/>
      <c r="AI8" s="119"/>
      <c r="AJ8" s="121"/>
      <c r="AK8" s="121"/>
      <c r="AL8" s="121"/>
      <c r="AM8" s="121"/>
      <c r="AN8" s="121"/>
      <c r="AO8" s="121"/>
      <c r="AP8" s="120"/>
      <c r="AQ8" s="119"/>
      <c r="AR8" s="121"/>
      <c r="AS8" s="121"/>
      <c r="AT8" s="121"/>
      <c r="AU8" s="121"/>
      <c r="AV8" s="121"/>
      <c r="AW8" s="121"/>
      <c r="AX8" s="120"/>
      <c r="AY8" s="119"/>
      <c r="AZ8" s="121"/>
      <c r="BA8" s="121"/>
      <c r="BB8" s="121"/>
      <c r="BC8" s="121"/>
      <c r="BD8" s="121"/>
      <c r="BE8" s="121"/>
    </row>
    <row r="9" spans="1:57" s="136" customFormat="1" ht="13.5" customHeight="1" x14ac:dyDescent="0.15">
      <c r="A9" s="119" t="s">
        <v>25</v>
      </c>
      <c r="B9" s="120" t="s">
        <v>327</v>
      </c>
      <c r="C9" s="119" t="s">
        <v>328</v>
      </c>
      <c r="D9" s="121">
        <v>0</v>
      </c>
      <c r="E9" s="121">
        <v>0</v>
      </c>
      <c r="F9" s="121">
        <f t="shared" si="0"/>
        <v>0</v>
      </c>
      <c r="G9" s="121">
        <v>0</v>
      </c>
      <c r="H9" s="121">
        <v>0</v>
      </c>
      <c r="I9" s="121">
        <f t="shared" si="1"/>
        <v>0</v>
      </c>
      <c r="J9" s="120"/>
      <c r="K9" s="119"/>
      <c r="L9" s="121"/>
      <c r="M9" s="121"/>
      <c r="N9" s="121" t="str">
        <f t="shared" si="2"/>
        <v/>
      </c>
      <c r="O9" s="121"/>
      <c r="P9" s="121"/>
      <c r="Q9" s="121" t="str">
        <f t="shared" si="3"/>
        <v/>
      </c>
      <c r="R9" s="120"/>
      <c r="S9" s="119"/>
      <c r="T9" s="121"/>
      <c r="U9" s="121"/>
      <c r="V9" s="121" t="str">
        <f t="shared" si="4"/>
        <v/>
      </c>
      <c r="W9" s="121"/>
      <c r="X9" s="121"/>
      <c r="Y9" s="121" t="str">
        <f t="shared" si="5"/>
        <v/>
      </c>
      <c r="Z9" s="120"/>
      <c r="AA9" s="119"/>
      <c r="AB9" s="121"/>
      <c r="AC9" s="121"/>
      <c r="AD9" s="121"/>
      <c r="AE9" s="121"/>
      <c r="AF9" s="121"/>
      <c r="AG9" s="121"/>
      <c r="AH9" s="120"/>
      <c r="AI9" s="119"/>
      <c r="AJ9" s="121"/>
      <c r="AK9" s="121"/>
      <c r="AL9" s="121"/>
      <c r="AM9" s="121"/>
      <c r="AN9" s="121"/>
      <c r="AO9" s="121"/>
      <c r="AP9" s="120"/>
      <c r="AQ9" s="119"/>
      <c r="AR9" s="121"/>
      <c r="AS9" s="121"/>
      <c r="AT9" s="121"/>
      <c r="AU9" s="121"/>
      <c r="AV9" s="121"/>
      <c r="AW9" s="121"/>
      <c r="AX9" s="120"/>
      <c r="AY9" s="119"/>
      <c r="AZ9" s="121"/>
      <c r="BA9" s="121"/>
      <c r="BB9" s="121"/>
      <c r="BC9" s="121"/>
      <c r="BD9" s="121"/>
      <c r="BE9" s="121"/>
    </row>
    <row r="10" spans="1:57" s="136" customFormat="1" ht="13.5" customHeight="1" x14ac:dyDescent="0.15">
      <c r="A10" s="119" t="s">
        <v>25</v>
      </c>
      <c r="B10" s="120" t="s">
        <v>330</v>
      </c>
      <c r="C10" s="119" t="s">
        <v>331</v>
      </c>
      <c r="D10" s="121">
        <v>0</v>
      </c>
      <c r="E10" s="121">
        <v>0</v>
      </c>
      <c r="F10" s="121">
        <f t="shared" si="0"/>
        <v>0</v>
      </c>
      <c r="G10" s="121">
        <v>0</v>
      </c>
      <c r="H10" s="121">
        <v>0</v>
      </c>
      <c r="I10" s="121">
        <f t="shared" si="1"/>
        <v>0</v>
      </c>
      <c r="J10" s="120"/>
      <c r="K10" s="119"/>
      <c r="L10" s="121"/>
      <c r="M10" s="121"/>
      <c r="N10" s="121" t="str">
        <f t="shared" si="2"/>
        <v/>
      </c>
      <c r="O10" s="121"/>
      <c r="P10" s="121"/>
      <c r="Q10" s="121" t="str">
        <f t="shared" si="3"/>
        <v/>
      </c>
      <c r="R10" s="120"/>
      <c r="S10" s="119"/>
      <c r="T10" s="121"/>
      <c r="U10" s="121"/>
      <c r="V10" s="121" t="str">
        <f t="shared" si="4"/>
        <v/>
      </c>
      <c r="W10" s="121"/>
      <c r="X10" s="121"/>
      <c r="Y10" s="121" t="str">
        <f t="shared" si="5"/>
        <v/>
      </c>
      <c r="Z10" s="120"/>
      <c r="AA10" s="119"/>
      <c r="AB10" s="121"/>
      <c r="AC10" s="121"/>
      <c r="AD10" s="121"/>
      <c r="AE10" s="121"/>
      <c r="AF10" s="121"/>
      <c r="AG10" s="121"/>
      <c r="AH10" s="120"/>
      <c r="AI10" s="119"/>
      <c r="AJ10" s="121"/>
      <c r="AK10" s="121"/>
      <c r="AL10" s="121"/>
      <c r="AM10" s="121"/>
      <c r="AN10" s="121"/>
      <c r="AO10" s="121"/>
      <c r="AP10" s="120"/>
      <c r="AQ10" s="119"/>
      <c r="AR10" s="121"/>
      <c r="AS10" s="121"/>
      <c r="AT10" s="121"/>
      <c r="AU10" s="121"/>
      <c r="AV10" s="121"/>
      <c r="AW10" s="121"/>
      <c r="AX10" s="120"/>
      <c r="AY10" s="119"/>
      <c r="AZ10" s="121"/>
      <c r="BA10" s="121"/>
      <c r="BB10" s="121"/>
      <c r="BC10" s="121"/>
      <c r="BD10" s="121"/>
      <c r="BE10" s="121"/>
    </row>
    <row r="11" spans="1:57" s="136" customFormat="1" ht="13.5" customHeight="1" x14ac:dyDescent="0.15">
      <c r="A11" s="119" t="s">
        <v>25</v>
      </c>
      <c r="B11" s="120" t="s">
        <v>333</v>
      </c>
      <c r="C11" s="119" t="s">
        <v>334</v>
      </c>
      <c r="D11" s="121">
        <v>0</v>
      </c>
      <c r="E11" s="121">
        <v>0</v>
      </c>
      <c r="F11" s="121">
        <f t="shared" si="0"/>
        <v>0</v>
      </c>
      <c r="G11" s="121">
        <v>0</v>
      </c>
      <c r="H11" s="121">
        <v>0</v>
      </c>
      <c r="I11" s="121">
        <f t="shared" si="1"/>
        <v>0</v>
      </c>
      <c r="J11" s="120"/>
      <c r="K11" s="119"/>
      <c r="L11" s="121"/>
      <c r="M11" s="121"/>
      <c r="N11" s="121" t="str">
        <f t="shared" si="2"/>
        <v/>
      </c>
      <c r="O11" s="121"/>
      <c r="P11" s="121"/>
      <c r="Q11" s="121" t="str">
        <f t="shared" si="3"/>
        <v/>
      </c>
      <c r="R11" s="120"/>
      <c r="S11" s="119"/>
      <c r="T11" s="121"/>
      <c r="U11" s="121"/>
      <c r="V11" s="121" t="str">
        <f t="shared" si="4"/>
        <v/>
      </c>
      <c r="W11" s="121"/>
      <c r="X11" s="121"/>
      <c r="Y11" s="121" t="str">
        <f t="shared" si="5"/>
        <v/>
      </c>
      <c r="Z11" s="120"/>
      <c r="AA11" s="119"/>
      <c r="AB11" s="121"/>
      <c r="AC11" s="121"/>
      <c r="AD11" s="121"/>
      <c r="AE11" s="121"/>
      <c r="AF11" s="121"/>
      <c r="AG11" s="121"/>
      <c r="AH11" s="120"/>
      <c r="AI11" s="119"/>
      <c r="AJ11" s="121"/>
      <c r="AK11" s="121"/>
      <c r="AL11" s="121"/>
      <c r="AM11" s="121"/>
      <c r="AN11" s="121"/>
      <c r="AO11" s="121"/>
      <c r="AP11" s="120"/>
      <c r="AQ11" s="119"/>
      <c r="AR11" s="121"/>
      <c r="AS11" s="121"/>
      <c r="AT11" s="121"/>
      <c r="AU11" s="121"/>
      <c r="AV11" s="121"/>
      <c r="AW11" s="121"/>
      <c r="AX11" s="120"/>
      <c r="AY11" s="119"/>
      <c r="AZ11" s="121"/>
      <c r="BA11" s="121"/>
      <c r="BB11" s="121"/>
      <c r="BC11" s="121"/>
      <c r="BD11" s="121"/>
      <c r="BE11" s="121"/>
    </row>
    <row r="12" spans="1:57" s="136" customFormat="1" ht="13.5" customHeight="1" x14ac:dyDescent="0.15">
      <c r="A12" s="119" t="s">
        <v>25</v>
      </c>
      <c r="B12" s="120" t="s">
        <v>336</v>
      </c>
      <c r="C12" s="119" t="s">
        <v>337</v>
      </c>
      <c r="D12" s="121">
        <v>0</v>
      </c>
      <c r="E12" s="121">
        <v>243117</v>
      </c>
      <c r="F12" s="121">
        <f t="shared" si="0"/>
        <v>243117</v>
      </c>
      <c r="G12" s="121">
        <v>0</v>
      </c>
      <c r="H12" s="121">
        <v>0</v>
      </c>
      <c r="I12" s="121">
        <f t="shared" si="1"/>
        <v>0</v>
      </c>
      <c r="J12" s="120" t="s">
        <v>339</v>
      </c>
      <c r="K12" s="119" t="s">
        <v>340</v>
      </c>
      <c r="L12" s="121">
        <v>0</v>
      </c>
      <c r="M12" s="121">
        <v>243117</v>
      </c>
      <c r="N12" s="121">
        <f t="shared" si="2"/>
        <v>243117</v>
      </c>
      <c r="O12" s="121">
        <v>0</v>
      </c>
      <c r="P12" s="121">
        <v>0</v>
      </c>
      <c r="Q12" s="121">
        <f t="shared" si="3"/>
        <v>0</v>
      </c>
      <c r="R12" s="120"/>
      <c r="S12" s="119"/>
      <c r="T12" s="121"/>
      <c r="U12" s="121"/>
      <c r="V12" s="121" t="str">
        <f t="shared" si="4"/>
        <v/>
      </c>
      <c r="W12" s="121"/>
      <c r="X12" s="121"/>
      <c r="Y12" s="121" t="str">
        <f t="shared" si="5"/>
        <v/>
      </c>
      <c r="Z12" s="120"/>
      <c r="AA12" s="119"/>
      <c r="AB12" s="121"/>
      <c r="AC12" s="121"/>
      <c r="AD12" s="121"/>
      <c r="AE12" s="121"/>
      <c r="AF12" s="121"/>
      <c r="AG12" s="121"/>
      <c r="AH12" s="120"/>
      <c r="AI12" s="119"/>
      <c r="AJ12" s="121"/>
      <c r="AK12" s="121"/>
      <c r="AL12" s="121"/>
      <c r="AM12" s="121"/>
      <c r="AN12" s="121"/>
      <c r="AO12" s="121"/>
      <c r="AP12" s="120"/>
      <c r="AQ12" s="119"/>
      <c r="AR12" s="121"/>
      <c r="AS12" s="121"/>
      <c r="AT12" s="121"/>
      <c r="AU12" s="121"/>
      <c r="AV12" s="121"/>
      <c r="AW12" s="121"/>
      <c r="AX12" s="120"/>
      <c r="AY12" s="119"/>
      <c r="AZ12" s="121"/>
      <c r="BA12" s="121"/>
      <c r="BB12" s="121"/>
      <c r="BC12" s="121"/>
      <c r="BD12" s="121"/>
      <c r="BE12" s="121"/>
    </row>
    <row r="13" spans="1:57" s="137" customFormat="1" ht="13.5" customHeight="1" x14ac:dyDescent="0.15">
      <c r="A13" s="205" t="s">
        <v>25</v>
      </c>
      <c r="B13" s="206" t="s">
        <v>341</v>
      </c>
      <c r="C13" s="205" t="s">
        <v>342</v>
      </c>
      <c r="D13" s="207">
        <v>0</v>
      </c>
      <c r="E13" s="207">
        <v>0</v>
      </c>
      <c r="F13" s="207">
        <f t="shared" si="0"/>
        <v>0</v>
      </c>
      <c r="G13" s="207">
        <v>0</v>
      </c>
      <c r="H13" s="207">
        <v>112038</v>
      </c>
      <c r="I13" s="207">
        <f t="shared" si="1"/>
        <v>112038</v>
      </c>
      <c r="J13" s="206" t="s">
        <v>344</v>
      </c>
      <c r="K13" s="205" t="s">
        <v>345</v>
      </c>
      <c r="L13" s="207">
        <v>0</v>
      </c>
      <c r="M13" s="207">
        <v>0</v>
      </c>
      <c r="N13" s="207">
        <f t="shared" si="2"/>
        <v>0</v>
      </c>
      <c r="O13" s="207">
        <v>0</v>
      </c>
      <c r="P13" s="207">
        <v>112038</v>
      </c>
      <c r="Q13" s="207">
        <f t="shared" si="3"/>
        <v>112038</v>
      </c>
      <c r="R13" s="206"/>
      <c r="S13" s="205"/>
      <c r="T13" s="207"/>
      <c r="U13" s="207"/>
      <c r="V13" s="207" t="str">
        <f t="shared" si="4"/>
        <v/>
      </c>
      <c r="W13" s="207"/>
      <c r="X13" s="207"/>
      <c r="Y13" s="207" t="str">
        <f t="shared" si="5"/>
        <v/>
      </c>
      <c r="Z13" s="206"/>
      <c r="AA13" s="205"/>
      <c r="AB13" s="207"/>
      <c r="AC13" s="207"/>
      <c r="AD13" s="207"/>
      <c r="AE13" s="207"/>
      <c r="AF13" s="207"/>
      <c r="AG13" s="207"/>
      <c r="AH13" s="206"/>
      <c r="AI13" s="205"/>
      <c r="AJ13" s="207"/>
      <c r="AK13" s="207"/>
      <c r="AL13" s="207"/>
      <c r="AM13" s="207"/>
      <c r="AN13" s="207"/>
      <c r="AO13" s="207"/>
      <c r="AP13" s="206"/>
      <c r="AQ13" s="205"/>
      <c r="AR13" s="207"/>
      <c r="AS13" s="207"/>
      <c r="AT13" s="207"/>
      <c r="AU13" s="207"/>
      <c r="AV13" s="207"/>
      <c r="AW13" s="207"/>
      <c r="AX13" s="206"/>
      <c r="AY13" s="205"/>
      <c r="AZ13" s="207"/>
      <c r="BA13" s="207"/>
      <c r="BB13" s="207"/>
      <c r="BC13" s="207"/>
      <c r="BD13" s="207"/>
      <c r="BE13" s="207"/>
    </row>
    <row r="14" spans="1:57" s="136" customFormat="1" ht="13.5" customHeight="1" x14ac:dyDescent="0.15">
      <c r="A14" s="119" t="s">
        <v>25</v>
      </c>
      <c r="B14" s="120" t="s">
        <v>346</v>
      </c>
      <c r="C14" s="119" t="s">
        <v>347</v>
      </c>
      <c r="D14" s="121">
        <v>0</v>
      </c>
      <c r="E14" s="121">
        <v>0</v>
      </c>
      <c r="F14" s="121">
        <f t="shared" si="0"/>
        <v>0</v>
      </c>
      <c r="G14" s="121">
        <v>0</v>
      </c>
      <c r="H14" s="121">
        <v>0</v>
      </c>
      <c r="I14" s="121">
        <f t="shared" si="1"/>
        <v>0</v>
      </c>
      <c r="J14" s="120"/>
      <c r="K14" s="119"/>
      <c r="L14" s="121"/>
      <c r="M14" s="121"/>
      <c r="N14" s="121" t="str">
        <f t="shared" si="2"/>
        <v/>
      </c>
      <c r="O14" s="121"/>
      <c r="P14" s="121"/>
      <c r="Q14" s="121" t="str">
        <f t="shared" si="3"/>
        <v/>
      </c>
      <c r="R14" s="120"/>
      <c r="S14" s="119"/>
      <c r="T14" s="121"/>
      <c r="U14" s="121"/>
      <c r="V14" s="121" t="str">
        <f t="shared" si="4"/>
        <v/>
      </c>
      <c r="W14" s="121"/>
      <c r="X14" s="121"/>
      <c r="Y14" s="121" t="str">
        <f t="shared" si="5"/>
        <v/>
      </c>
      <c r="Z14" s="120"/>
      <c r="AA14" s="119"/>
      <c r="AB14" s="121"/>
      <c r="AC14" s="121"/>
      <c r="AD14" s="121"/>
      <c r="AE14" s="121"/>
      <c r="AF14" s="121"/>
      <c r="AG14" s="121"/>
      <c r="AH14" s="120"/>
      <c r="AI14" s="119"/>
      <c r="AJ14" s="121"/>
      <c r="AK14" s="121"/>
      <c r="AL14" s="121"/>
      <c r="AM14" s="121"/>
      <c r="AN14" s="121"/>
      <c r="AO14" s="121"/>
      <c r="AP14" s="120"/>
      <c r="AQ14" s="119"/>
      <c r="AR14" s="121"/>
      <c r="AS14" s="121"/>
      <c r="AT14" s="121"/>
      <c r="AU14" s="121"/>
      <c r="AV14" s="121"/>
      <c r="AW14" s="121"/>
      <c r="AX14" s="120"/>
      <c r="AY14" s="119"/>
      <c r="AZ14" s="121"/>
      <c r="BA14" s="121"/>
      <c r="BB14" s="121"/>
      <c r="BC14" s="121"/>
      <c r="BD14" s="121"/>
      <c r="BE14" s="121"/>
    </row>
    <row r="15" spans="1:57" s="136" customFormat="1" ht="13.5" customHeight="1" x14ac:dyDescent="0.15">
      <c r="A15" s="119" t="s">
        <v>25</v>
      </c>
      <c r="B15" s="120" t="s">
        <v>349</v>
      </c>
      <c r="C15" s="119" t="s">
        <v>350</v>
      </c>
      <c r="D15" s="121">
        <v>0</v>
      </c>
      <c r="E15" s="121">
        <v>0</v>
      </c>
      <c r="F15" s="121">
        <f t="shared" si="0"/>
        <v>0</v>
      </c>
      <c r="G15" s="121">
        <v>0</v>
      </c>
      <c r="H15" s="121">
        <v>0</v>
      </c>
      <c r="I15" s="121">
        <f t="shared" si="1"/>
        <v>0</v>
      </c>
      <c r="J15" s="120"/>
      <c r="K15" s="119"/>
      <c r="L15" s="121"/>
      <c r="M15" s="121"/>
      <c r="N15" s="121" t="str">
        <f t="shared" si="2"/>
        <v/>
      </c>
      <c r="O15" s="121"/>
      <c r="P15" s="121"/>
      <c r="Q15" s="121" t="str">
        <f t="shared" si="3"/>
        <v/>
      </c>
      <c r="R15" s="120"/>
      <c r="S15" s="119"/>
      <c r="T15" s="121"/>
      <c r="U15" s="121"/>
      <c r="V15" s="121" t="str">
        <f t="shared" si="4"/>
        <v/>
      </c>
      <c r="W15" s="121"/>
      <c r="X15" s="121"/>
      <c r="Y15" s="121" t="str">
        <f t="shared" si="5"/>
        <v/>
      </c>
      <c r="Z15" s="120"/>
      <c r="AA15" s="119"/>
      <c r="AB15" s="121"/>
      <c r="AC15" s="121"/>
      <c r="AD15" s="121"/>
      <c r="AE15" s="121"/>
      <c r="AF15" s="121"/>
      <c r="AG15" s="121"/>
      <c r="AH15" s="120"/>
      <c r="AI15" s="119"/>
      <c r="AJ15" s="121"/>
      <c r="AK15" s="121"/>
      <c r="AL15" s="121"/>
      <c r="AM15" s="121"/>
      <c r="AN15" s="121"/>
      <c r="AO15" s="121"/>
      <c r="AP15" s="120"/>
      <c r="AQ15" s="119"/>
      <c r="AR15" s="121"/>
      <c r="AS15" s="121"/>
      <c r="AT15" s="121"/>
      <c r="AU15" s="121"/>
      <c r="AV15" s="121"/>
      <c r="AW15" s="121"/>
      <c r="AX15" s="120"/>
      <c r="AY15" s="119"/>
      <c r="AZ15" s="121"/>
      <c r="BA15" s="121"/>
      <c r="BB15" s="121"/>
      <c r="BC15" s="121"/>
      <c r="BD15" s="121"/>
      <c r="BE15" s="121"/>
    </row>
    <row r="16" spans="1:57" s="136" customFormat="1" ht="13.5" customHeight="1" x14ac:dyDescent="0.15">
      <c r="A16" s="119" t="s">
        <v>25</v>
      </c>
      <c r="B16" s="120" t="s">
        <v>352</v>
      </c>
      <c r="C16" s="119" t="s">
        <v>353</v>
      </c>
      <c r="D16" s="121">
        <v>0</v>
      </c>
      <c r="E16" s="121">
        <v>318587</v>
      </c>
      <c r="F16" s="121">
        <f t="shared" si="0"/>
        <v>318587</v>
      </c>
      <c r="G16" s="121">
        <v>0</v>
      </c>
      <c r="H16" s="121">
        <v>116207</v>
      </c>
      <c r="I16" s="121">
        <f t="shared" si="1"/>
        <v>116207</v>
      </c>
      <c r="J16" s="120" t="s">
        <v>355</v>
      </c>
      <c r="K16" s="119" t="s">
        <v>356</v>
      </c>
      <c r="L16" s="121">
        <v>0</v>
      </c>
      <c r="M16" s="121">
        <v>318587</v>
      </c>
      <c r="N16" s="121">
        <f t="shared" si="2"/>
        <v>318587</v>
      </c>
      <c r="O16" s="121">
        <v>0</v>
      </c>
      <c r="P16" s="121">
        <v>116207</v>
      </c>
      <c r="Q16" s="121">
        <f t="shared" si="3"/>
        <v>116207</v>
      </c>
      <c r="R16" s="120"/>
      <c r="S16" s="119"/>
      <c r="T16" s="121"/>
      <c r="U16" s="121"/>
      <c r="V16" s="121" t="str">
        <f t="shared" si="4"/>
        <v/>
      </c>
      <c r="W16" s="121"/>
      <c r="X16" s="121"/>
      <c r="Y16" s="121" t="str">
        <f t="shared" si="5"/>
        <v/>
      </c>
      <c r="Z16" s="120"/>
      <c r="AA16" s="119"/>
      <c r="AB16" s="121"/>
      <c r="AC16" s="121"/>
      <c r="AD16" s="121"/>
      <c r="AE16" s="121"/>
      <c r="AF16" s="121"/>
      <c r="AG16" s="121"/>
      <c r="AH16" s="120"/>
      <c r="AI16" s="119"/>
      <c r="AJ16" s="121"/>
      <c r="AK16" s="121"/>
      <c r="AL16" s="121"/>
      <c r="AM16" s="121"/>
      <c r="AN16" s="121"/>
      <c r="AO16" s="121"/>
      <c r="AP16" s="120"/>
      <c r="AQ16" s="119"/>
      <c r="AR16" s="121"/>
      <c r="AS16" s="121"/>
      <c r="AT16" s="121"/>
      <c r="AU16" s="121"/>
      <c r="AV16" s="121"/>
      <c r="AW16" s="121"/>
      <c r="AX16" s="120"/>
      <c r="AY16" s="119"/>
      <c r="AZ16" s="121"/>
      <c r="BA16" s="121"/>
      <c r="BB16" s="121"/>
      <c r="BC16" s="121"/>
      <c r="BD16" s="121"/>
      <c r="BE16" s="121"/>
    </row>
    <row r="17" spans="1:57" s="136" customFormat="1" ht="13.5" customHeight="1" x14ac:dyDescent="0.15">
      <c r="A17" s="119" t="s">
        <v>25</v>
      </c>
      <c r="B17" s="120" t="s">
        <v>357</v>
      </c>
      <c r="C17" s="119" t="s">
        <v>358</v>
      </c>
      <c r="D17" s="121">
        <v>114467</v>
      </c>
      <c r="E17" s="121">
        <v>542843</v>
      </c>
      <c r="F17" s="121">
        <f t="shared" si="0"/>
        <v>657310</v>
      </c>
      <c r="G17" s="121">
        <v>0</v>
      </c>
      <c r="H17" s="121">
        <v>0</v>
      </c>
      <c r="I17" s="121">
        <f t="shared" si="1"/>
        <v>0</v>
      </c>
      <c r="J17" s="120" t="s">
        <v>360</v>
      </c>
      <c r="K17" s="119" t="s">
        <v>361</v>
      </c>
      <c r="L17" s="121">
        <v>114467</v>
      </c>
      <c r="M17" s="121">
        <v>542843</v>
      </c>
      <c r="N17" s="121">
        <f t="shared" si="2"/>
        <v>657310</v>
      </c>
      <c r="O17" s="121">
        <v>0</v>
      </c>
      <c r="P17" s="121">
        <v>0</v>
      </c>
      <c r="Q17" s="121">
        <f t="shared" si="3"/>
        <v>0</v>
      </c>
      <c r="R17" s="120"/>
      <c r="S17" s="119"/>
      <c r="T17" s="121"/>
      <c r="U17" s="121"/>
      <c r="V17" s="121" t="str">
        <f t="shared" si="4"/>
        <v/>
      </c>
      <c r="W17" s="121"/>
      <c r="X17" s="121"/>
      <c r="Y17" s="121" t="str">
        <f t="shared" si="5"/>
        <v/>
      </c>
      <c r="Z17" s="120"/>
      <c r="AA17" s="119"/>
      <c r="AB17" s="121"/>
      <c r="AC17" s="121"/>
      <c r="AD17" s="121"/>
      <c r="AE17" s="121"/>
      <c r="AF17" s="121"/>
      <c r="AG17" s="121"/>
      <c r="AH17" s="120"/>
      <c r="AI17" s="119"/>
      <c r="AJ17" s="121"/>
      <c r="AK17" s="121"/>
      <c r="AL17" s="121"/>
      <c r="AM17" s="121"/>
      <c r="AN17" s="121"/>
      <c r="AO17" s="121"/>
      <c r="AP17" s="120"/>
      <c r="AQ17" s="119"/>
      <c r="AR17" s="121"/>
      <c r="AS17" s="121"/>
      <c r="AT17" s="121"/>
      <c r="AU17" s="121"/>
      <c r="AV17" s="121"/>
      <c r="AW17" s="121"/>
      <c r="AX17" s="120"/>
      <c r="AY17" s="119"/>
      <c r="AZ17" s="121"/>
      <c r="BA17" s="121"/>
      <c r="BB17" s="121"/>
      <c r="BC17" s="121"/>
      <c r="BD17" s="121"/>
      <c r="BE17" s="121"/>
    </row>
    <row r="18" spans="1:57" s="136" customFormat="1" ht="13.5" customHeight="1" x14ac:dyDescent="0.15">
      <c r="A18" s="119" t="s">
        <v>25</v>
      </c>
      <c r="B18" s="120" t="s">
        <v>362</v>
      </c>
      <c r="C18" s="119" t="s">
        <v>363</v>
      </c>
      <c r="D18" s="121">
        <v>0</v>
      </c>
      <c r="E18" s="121">
        <v>687266</v>
      </c>
      <c r="F18" s="121">
        <f t="shared" si="0"/>
        <v>687266</v>
      </c>
      <c r="G18" s="121">
        <v>0</v>
      </c>
      <c r="H18" s="121">
        <v>0</v>
      </c>
      <c r="I18" s="121">
        <f t="shared" si="1"/>
        <v>0</v>
      </c>
      <c r="J18" s="120" t="s">
        <v>365</v>
      </c>
      <c r="K18" s="119" t="s">
        <v>366</v>
      </c>
      <c r="L18" s="121">
        <v>0</v>
      </c>
      <c r="M18" s="121">
        <v>687266</v>
      </c>
      <c r="N18" s="121">
        <f t="shared" si="2"/>
        <v>687266</v>
      </c>
      <c r="O18" s="121">
        <v>0</v>
      </c>
      <c r="P18" s="121">
        <v>0</v>
      </c>
      <c r="Q18" s="121">
        <f t="shared" si="3"/>
        <v>0</v>
      </c>
      <c r="R18" s="120"/>
      <c r="S18" s="119"/>
      <c r="T18" s="121"/>
      <c r="U18" s="121"/>
      <c r="V18" s="121" t="str">
        <f t="shared" si="4"/>
        <v/>
      </c>
      <c r="W18" s="121"/>
      <c r="X18" s="121"/>
      <c r="Y18" s="121" t="str">
        <f t="shared" si="5"/>
        <v/>
      </c>
      <c r="Z18" s="120"/>
      <c r="AA18" s="119"/>
      <c r="AB18" s="121"/>
      <c r="AC18" s="121"/>
      <c r="AD18" s="121"/>
      <c r="AE18" s="121"/>
      <c r="AF18" s="121"/>
      <c r="AG18" s="121"/>
      <c r="AH18" s="120"/>
      <c r="AI18" s="119"/>
      <c r="AJ18" s="121"/>
      <c r="AK18" s="121"/>
      <c r="AL18" s="121"/>
      <c r="AM18" s="121"/>
      <c r="AN18" s="121"/>
      <c r="AO18" s="121"/>
      <c r="AP18" s="120"/>
      <c r="AQ18" s="119"/>
      <c r="AR18" s="121"/>
      <c r="AS18" s="121"/>
      <c r="AT18" s="121"/>
      <c r="AU18" s="121"/>
      <c r="AV18" s="121"/>
      <c r="AW18" s="121"/>
      <c r="AX18" s="120"/>
      <c r="AY18" s="119"/>
      <c r="AZ18" s="121"/>
      <c r="BA18" s="121"/>
      <c r="BB18" s="121"/>
      <c r="BC18" s="121"/>
      <c r="BD18" s="121"/>
      <c r="BE18" s="121"/>
    </row>
    <row r="19" spans="1:57" s="136" customFormat="1" ht="13.5" customHeight="1" x14ac:dyDescent="0.15">
      <c r="A19" s="119" t="s">
        <v>25</v>
      </c>
      <c r="B19" s="120" t="s">
        <v>367</v>
      </c>
      <c r="C19" s="119" t="s">
        <v>368</v>
      </c>
      <c r="D19" s="121">
        <v>0</v>
      </c>
      <c r="E19" s="121">
        <v>0</v>
      </c>
      <c r="F19" s="121">
        <f t="shared" si="0"/>
        <v>0</v>
      </c>
      <c r="G19" s="121">
        <v>0</v>
      </c>
      <c r="H19" s="121">
        <v>0</v>
      </c>
      <c r="I19" s="121">
        <f t="shared" si="1"/>
        <v>0</v>
      </c>
      <c r="J19" s="120"/>
      <c r="K19" s="119"/>
      <c r="L19" s="121"/>
      <c r="M19" s="121"/>
      <c r="N19" s="121" t="str">
        <f t="shared" si="2"/>
        <v/>
      </c>
      <c r="O19" s="121"/>
      <c r="P19" s="121"/>
      <c r="Q19" s="121" t="str">
        <f t="shared" si="3"/>
        <v/>
      </c>
      <c r="R19" s="120"/>
      <c r="S19" s="119"/>
      <c r="T19" s="121"/>
      <c r="U19" s="121"/>
      <c r="V19" s="121" t="str">
        <f t="shared" si="4"/>
        <v/>
      </c>
      <c r="W19" s="121"/>
      <c r="X19" s="121"/>
      <c r="Y19" s="121" t="str">
        <f t="shared" si="5"/>
        <v/>
      </c>
      <c r="Z19" s="120"/>
      <c r="AA19" s="119"/>
      <c r="AB19" s="121"/>
      <c r="AC19" s="121"/>
      <c r="AD19" s="121"/>
      <c r="AE19" s="121"/>
      <c r="AF19" s="121"/>
      <c r="AG19" s="121"/>
      <c r="AH19" s="120"/>
      <c r="AI19" s="119"/>
      <c r="AJ19" s="121"/>
      <c r="AK19" s="121"/>
      <c r="AL19" s="121"/>
      <c r="AM19" s="121"/>
      <c r="AN19" s="121"/>
      <c r="AO19" s="121"/>
      <c r="AP19" s="120"/>
      <c r="AQ19" s="119"/>
      <c r="AR19" s="121"/>
      <c r="AS19" s="121"/>
      <c r="AT19" s="121"/>
      <c r="AU19" s="121"/>
      <c r="AV19" s="121"/>
      <c r="AW19" s="121"/>
      <c r="AX19" s="120"/>
      <c r="AY19" s="119"/>
      <c r="AZ19" s="121"/>
      <c r="BA19" s="121"/>
      <c r="BB19" s="121"/>
      <c r="BC19" s="121"/>
      <c r="BD19" s="121"/>
      <c r="BE19" s="121"/>
    </row>
    <row r="20" spans="1:57" s="136" customFormat="1" ht="13.5" customHeight="1" x14ac:dyDescent="0.15">
      <c r="A20" s="119" t="s">
        <v>25</v>
      </c>
      <c r="B20" s="120" t="s">
        <v>370</v>
      </c>
      <c r="C20" s="119" t="s">
        <v>371</v>
      </c>
      <c r="D20" s="121">
        <v>0</v>
      </c>
      <c r="E20" s="121">
        <v>0</v>
      </c>
      <c r="F20" s="121">
        <f t="shared" si="0"/>
        <v>0</v>
      </c>
      <c r="G20" s="121">
        <v>0</v>
      </c>
      <c r="H20" s="121">
        <v>0</v>
      </c>
      <c r="I20" s="121">
        <f t="shared" si="1"/>
        <v>0</v>
      </c>
      <c r="J20" s="120"/>
      <c r="K20" s="119"/>
      <c r="L20" s="121"/>
      <c r="M20" s="121"/>
      <c r="N20" s="121" t="str">
        <f t="shared" si="2"/>
        <v/>
      </c>
      <c r="O20" s="121"/>
      <c r="P20" s="121"/>
      <c r="Q20" s="121" t="str">
        <f t="shared" si="3"/>
        <v/>
      </c>
      <c r="R20" s="120"/>
      <c r="S20" s="119"/>
      <c r="T20" s="121"/>
      <c r="U20" s="121"/>
      <c r="V20" s="121" t="str">
        <f t="shared" si="4"/>
        <v/>
      </c>
      <c r="W20" s="121"/>
      <c r="X20" s="121"/>
      <c r="Y20" s="121" t="str">
        <f t="shared" si="5"/>
        <v/>
      </c>
      <c r="Z20" s="120"/>
      <c r="AA20" s="119"/>
      <c r="AB20" s="121"/>
      <c r="AC20" s="121"/>
      <c r="AD20" s="121"/>
      <c r="AE20" s="121"/>
      <c r="AF20" s="121"/>
      <c r="AG20" s="121"/>
      <c r="AH20" s="120"/>
      <c r="AI20" s="119"/>
      <c r="AJ20" s="121"/>
      <c r="AK20" s="121"/>
      <c r="AL20" s="121"/>
      <c r="AM20" s="121"/>
      <c r="AN20" s="121"/>
      <c r="AO20" s="121"/>
      <c r="AP20" s="120"/>
      <c r="AQ20" s="119"/>
      <c r="AR20" s="121"/>
      <c r="AS20" s="121"/>
      <c r="AT20" s="121"/>
      <c r="AU20" s="121"/>
      <c r="AV20" s="121"/>
      <c r="AW20" s="121"/>
      <c r="AX20" s="120"/>
      <c r="AY20" s="119"/>
      <c r="AZ20" s="121"/>
      <c r="BA20" s="121"/>
      <c r="BB20" s="121"/>
      <c r="BC20" s="121"/>
      <c r="BD20" s="121"/>
      <c r="BE20" s="121"/>
    </row>
    <row r="21" spans="1:57" s="136" customFormat="1" ht="13.5" customHeight="1" x14ac:dyDescent="0.15">
      <c r="A21" s="119" t="s">
        <v>25</v>
      </c>
      <c r="B21" s="120" t="s">
        <v>373</v>
      </c>
      <c r="C21" s="119" t="s">
        <v>374</v>
      </c>
      <c r="D21" s="121">
        <v>0</v>
      </c>
      <c r="E21" s="121">
        <v>0</v>
      </c>
      <c r="F21" s="121">
        <f t="shared" si="0"/>
        <v>0</v>
      </c>
      <c r="G21" s="121">
        <v>0</v>
      </c>
      <c r="H21" s="121">
        <v>0</v>
      </c>
      <c r="I21" s="121">
        <f t="shared" si="1"/>
        <v>0</v>
      </c>
      <c r="J21" s="120"/>
      <c r="K21" s="119"/>
      <c r="L21" s="121"/>
      <c r="M21" s="121"/>
      <c r="N21" s="121" t="str">
        <f t="shared" si="2"/>
        <v/>
      </c>
      <c r="O21" s="121"/>
      <c r="P21" s="121"/>
      <c r="Q21" s="121" t="str">
        <f t="shared" si="3"/>
        <v/>
      </c>
      <c r="R21" s="120"/>
      <c r="S21" s="119"/>
      <c r="T21" s="121"/>
      <c r="U21" s="121"/>
      <c r="V21" s="121" t="str">
        <f t="shared" si="4"/>
        <v/>
      </c>
      <c r="W21" s="121"/>
      <c r="X21" s="121"/>
      <c r="Y21" s="121" t="str">
        <f t="shared" si="5"/>
        <v/>
      </c>
      <c r="Z21" s="120"/>
      <c r="AA21" s="119"/>
      <c r="AB21" s="121"/>
      <c r="AC21" s="121"/>
      <c r="AD21" s="121"/>
      <c r="AE21" s="121"/>
      <c r="AF21" s="121"/>
      <c r="AG21" s="121"/>
      <c r="AH21" s="120"/>
      <c r="AI21" s="119"/>
      <c r="AJ21" s="121"/>
      <c r="AK21" s="121"/>
      <c r="AL21" s="121"/>
      <c r="AM21" s="121"/>
      <c r="AN21" s="121"/>
      <c r="AO21" s="121"/>
      <c r="AP21" s="120"/>
      <c r="AQ21" s="119"/>
      <c r="AR21" s="121"/>
      <c r="AS21" s="121"/>
      <c r="AT21" s="121"/>
      <c r="AU21" s="121"/>
      <c r="AV21" s="121"/>
      <c r="AW21" s="121"/>
      <c r="AX21" s="120"/>
      <c r="AY21" s="119"/>
      <c r="AZ21" s="121"/>
      <c r="BA21" s="121"/>
      <c r="BB21" s="121"/>
      <c r="BC21" s="121"/>
      <c r="BD21" s="121"/>
      <c r="BE21" s="121"/>
    </row>
    <row r="22" spans="1:57" s="136" customFormat="1" ht="13.5" customHeight="1" x14ac:dyDescent="0.15">
      <c r="A22" s="119" t="s">
        <v>25</v>
      </c>
      <c r="B22" s="120" t="s">
        <v>376</v>
      </c>
      <c r="C22" s="119" t="s">
        <v>377</v>
      </c>
      <c r="D22" s="121">
        <v>0</v>
      </c>
      <c r="E22" s="121">
        <v>0</v>
      </c>
      <c r="F22" s="121">
        <f t="shared" si="0"/>
        <v>0</v>
      </c>
      <c r="G22" s="121">
        <v>0</v>
      </c>
      <c r="H22" s="121">
        <v>78918</v>
      </c>
      <c r="I22" s="121">
        <f t="shared" si="1"/>
        <v>78918</v>
      </c>
      <c r="J22" s="120" t="s">
        <v>379</v>
      </c>
      <c r="K22" s="119" t="s">
        <v>380</v>
      </c>
      <c r="L22" s="121">
        <v>0</v>
      </c>
      <c r="M22" s="121">
        <v>0</v>
      </c>
      <c r="N22" s="121">
        <f t="shared" si="2"/>
        <v>0</v>
      </c>
      <c r="O22" s="121">
        <v>0</v>
      </c>
      <c r="P22" s="121">
        <v>78918</v>
      </c>
      <c r="Q22" s="121">
        <f t="shared" si="3"/>
        <v>78918</v>
      </c>
      <c r="R22" s="120"/>
      <c r="S22" s="119"/>
      <c r="T22" s="121"/>
      <c r="U22" s="121"/>
      <c r="V22" s="121" t="str">
        <f t="shared" si="4"/>
        <v/>
      </c>
      <c r="W22" s="121"/>
      <c r="X22" s="121"/>
      <c r="Y22" s="121" t="str">
        <f t="shared" si="5"/>
        <v/>
      </c>
      <c r="Z22" s="120"/>
      <c r="AA22" s="119"/>
      <c r="AB22" s="121"/>
      <c r="AC22" s="121"/>
      <c r="AD22" s="121"/>
      <c r="AE22" s="121"/>
      <c r="AF22" s="121"/>
      <c r="AG22" s="121"/>
      <c r="AH22" s="120"/>
      <c r="AI22" s="119"/>
      <c r="AJ22" s="121"/>
      <c r="AK22" s="121"/>
      <c r="AL22" s="121"/>
      <c r="AM22" s="121"/>
      <c r="AN22" s="121"/>
      <c r="AO22" s="121"/>
      <c r="AP22" s="120"/>
      <c r="AQ22" s="119"/>
      <c r="AR22" s="121"/>
      <c r="AS22" s="121"/>
      <c r="AT22" s="121"/>
      <c r="AU22" s="121"/>
      <c r="AV22" s="121"/>
      <c r="AW22" s="121"/>
      <c r="AX22" s="120"/>
      <c r="AY22" s="119"/>
      <c r="AZ22" s="121"/>
      <c r="BA22" s="121"/>
      <c r="BB22" s="121"/>
      <c r="BC22" s="121"/>
      <c r="BD22" s="121"/>
      <c r="BE22" s="121"/>
    </row>
    <row r="23" spans="1:57" s="136" customFormat="1" ht="13.5" customHeight="1" x14ac:dyDescent="0.15">
      <c r="A23" s="119" t="s">
        <v>25</v>
      </c>
      <c r="B23" s="120" t="s">
        <v>381</v>
      </c>
      <c r="C23" s="119" t="s">
        <v>382</v>
      </c>
      <c r="D23" s="121">
        <v>0</v>
      </c>
      <c r="E23" s="121">
        <v>0</v>
      </c>
      <c r="F23" s="121">
        <f t="shared" si="0"/>
        <v>0</v>
      </c>
      <c r="G23" s="121">
        <v>0</v>
      </c>
      <c r="H23" s="121">
        <v>80241</v>
      </c>
      <c r="I23" s="121">
        <f t="shared" si="1"/>
        <v>80241</v>
      </c>
      <c r="J23" s="120" t="s">
        <v>384</v>
      </c>
      <c r="K23" s="119" t="s">
        <v>385</v>
      </c>
      <c r="L23" s="121">
        <v>0</v>
      </c>
      <c r="M23" s="121">
        <v>0</v>
      </c>
      <c r="N23" s="121">
        <f t="shared" si="2"/>
        <v>0</v>
      </c>
      <c r="O23" s="121">
        <v>0</v>
      </c>
      <c r="P23" s="121">
        <v>80241</v>
      </c>
      <c r="Q23" s="121">
        <f t="shared" si="3"/>
        <v>80241</v>
      </c>
      <c r="R23" s="120"/>
      <c r="S23" s="119"/>
      <c r="T23" s="121"/>
      <c r="U23" s="121"/>
      <c r="V23" s="121" t="str">
        <f t="shared" si="4"/>
        <v/>
      </c>
      <c r="W23" s="121"/>
      <c r="X23" s="121"/>
      <c r="Y23" s="121" t="str">
        <f t="shared" si="5"/>
        <v/>
      </c>
      <c r="Z23" s="120"/>
      <c r="AA23" s="119"/>
      <c r="AB23" s="121"/>
      <c r="AC23" s="121"/>
      <c r="AD23" s="121"/>
      <c r="AE23" s="121"/>
      <c r="AF23" s="121"/>
      <c r="AG23" s="121"/>
      <c r="AH23" s="120"/>
      <c r="AI23" s="119"/>
      <c r="AJ23" s="121"/>
      <c r="AK23" s="121"/>
      <c r="AL23" s="121"/>
      <c r="AM23" s="121"/>
      <c r="AN23" s="121"/>
      <c r="AO23" s="121"/>
      <c r="AP23" s="120"/>
      <c r="AQ23" s="119"/>
      <c r="AR23" s="121"/>
      <c r="AS23" s="121"/>
      <c r="AT23" s="121"/>
      <c r="AU23" s="121"/>
      <c r="AV23" s="121"/>
      <c r="AW23" s="121"/>
      <c r="AX23" s="120"/>
      <c r="AY23" s="119"/>
      <c r="AZ23" s="121"/>
      <c r="BA23" s="121"/>
      <c r="BB23" s="121"/>
      <c r="BC23" s="121"/>
      <c r="BD23" s="121"/>
      <c r="BE23" s="121"/>
    </row>
    <row r="24" spans="1:57" s="136" customFormat="1" ht="13.5" customHeight="1" x14ac:dyDescent="0.15">
      <c r="A24" s="119" t="s">
        <v>25</v>
      </c>
      <c r="B24" s="120" t="s">
        <v>386</v>
      </c>
      <c r="C24" s="119" t="s">
        <v>387</v>
      </c>
      <c r="D24" s="121">
        <v>0</v>
      </c>
      <c r="E24" s="121">
        <v>357496</v>
      </c>
      <c r="F24" s="121">
        <f t="shared" si="0"/>
        <v>357496</v>
      </c>
      <c r="G24" s="121">
        <v>0</v>
      </c>
      <c r="H24" s="121">
        <v>129617</v>
      </c>
      <c r="I24" s="121">
        <f t="shared" si="1"/>
        <v>129617</v>
      </c>
      <c r="J24" s="120" t="s">
        <v>389</v>
      </c>
      <c r="K24" s="119" t="s">
        <v>390</v>
      </c>
      <c r="L24" s="121">
        <v>0</v>
      </c>
      <c r="M24" s="121">
        <v>357496</v>
      </c>
      <c r="N24" s="121">
        <f t="shared" si="2"/>
        <v>357496</v>
      </c>
      <c r="O24" s="121">
        <v>0</v>
      </c>
      <c r="P24" s="121">
        <v>0</v>
      </c>
      <c r="Q24" s="121">
        <f t="shared" si="3"/>
        <v>0</v>
      </c>
      <c r="R24" s="120" t="s">
        <v>344</v>
      </c>
      <c r="S24" s="119" t="s">
        <v>345</v>
      </c>
      <c r="T24" s="121">
        <v>0</v>
      </c>
      <c r="U24" s="121">
        <v>0</v>
      </c>
      <c r="V24" s="121">
        <f t="shared" si="4"/>
        <v>0</v>
      </c>
      <c r="W24" s="121">
        <v>0</v>
      </c>
      <c r="X24" s="121">
        <v>129617</v>
      </c>
      <c r="Y24" s="121">
        <f t="shared" si="5"/>
        <v>129617</v>
      </c>
      <c r="Z24" s="120"/>
      <c r="AA24" s="119"/>
      <c r="AB24" s="121"/>
      <c r="AC24" s="121"/>
      <c r="AD24" s="121"/>
      <c r="AE24" s="121"/>
      <c r="AF24" s="121"/>
      <c r="AG24" s="121"/>
      <c r="AH24" s="120"/>
      <c r="AI24" s="119"/>
      <c r="AJ24" s="121"/>
      <c r="AK24" s="121"/>
      <c r="AL24" s="121"/>
      <c r="AM24" s="121"/>
      <c r="AN24" s="121"/>
      <c r="AO24" s="121"/>
      <c r="AP24" s="120"/>
      <c r="AQ24" s="119"/>
      <c r="AR24" s="121"/>
      <c r="AS24" s="121"/>
      <c r="AT24" s="121"/>
      <c r="AU24" s="121"/>
      <c r="AV24" s="121"/>
      <c r="AW24" s="121"/>
      <c r="AX24" s="120"/>
      <c r="AY24" s="119"/>
      <c r="AZ24" s="121"/>
      <c r="BA24" s="121"/>
      <c r="BB24" s="121"/>
      <c r="BC24" s="121"/>
      <c r="BD24" s="121"/>
      <c r="BE24" s="121"/>
    </row>
    <row r="25" spans="1:57" s="136" customFormat="1" ht="13.5" customHeight="1" x14ac:dyDescent="0.15">
      <c r="A25" s="119" t="s">
        <v>25</v>
      </c>
      <c r="B25" s="120" t="s">
        <v>391</v>
      </c>
      <c r="C25" s="119" t="s">
        <v>392</v>
      </c>
      <c r="D25" s="121">
        <v>0</v>
      </c>
      <c r="E25" s="121">
        <v>484320</v>
      </c>
      <c r="F25" s="121">
        <f t="shared" si="0"/>
        <v>484320</v>
      </c>
      <c r="G25" s="121">
        <v>0</v>
      </c>
      <c r="H25" s="121">
        <v>180435</v>
      </c>
      <c r="I25" s="121">
        <f t="shared" si="1"/>
        <v>180435</v>
      </c>
      <c r="J25" s="120" t="s">
        <v>394</v>
      </c>
      <c r="K25" s="119" t="s">
        <v>395</v>
      </c>
      <c r="L25" s="121">
        <v>0</v>
      </c>
      <c r="M25" s="121">
        <v>484320</v>
      </c>
      <c r="N25" s="121">
        <f t="shared" si="2"/>
        <v>484320</v>
      </c>
      <c r="O25" s="121">
        <v>0</v>
      </c>
      <c r="P25" s="121">
        <v>0</v>
      </c>
      <c r="Q25" s="121">
        <f t="shared" si="3"/>
        <v>0</v>
      </c>
      <c r="R25" s="120" t="s">
        <v>384</v>
      </c>
      <c r="S25" s="119" t="s">
        <v>385</v>
      </c>
      <c r="T25" s="121">
        <v>0</v>
      </c>
      <c r="U25" s="121">
        <v>0</v>
      </c>
      <c r="V25" s="121">
        <f t="shared" si="4"/>
        <v>0</v>
      </c>
      <c r="W25" s="121">
        <v>0</v>
      </c>
      <c r="X25" s="121">
        <v>180435</v>
      </c>
      <c r="Y25" s="121">
        <f t="shared" si="5"/>
        <v>180435</v>
      </c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 t="s">
        <v>25</v>
      </c>
      <c r="B26" s="120" t="s">
        <v>396</v>
      </c>
      <c r="C26" s="119" t="s">
        <v>397</v>
      </c>
      <c r="D26" s="121">
        <v>22862</v>
      </c>
      <c r="E26" s="121">
        <v>752675</v>
      </c>
      <c r="F26" s="121">
        <f t="shared" si="0"/>
        <v>775537</v>
      </c>
      <c r="G26" s="121">
        <v>0</v>
      </c>
      <c r="H26" s="121">
        <v>0</v>
      </c>
      <c r="I26" s="121">
        <f t="shared" si="1"/>
        <v>0</v>
      </c>
      <c r="J26" s="120" t="s">
        <v>399</v>
      </c>
      <c r="K26" s="119" t="s">
        <v>400</v>
      </c>
      <c r="L26" s="121">
        <v>22862</v>
      </c>
      <c r="M26" s="121">
        <v>752675</v>
      </c>
      <c r="N26" s="121">
        <f t="shared" si="2"/>
        <v>775537</v>
      </c>
      <c r="O26" s="121">
        <v>0</v>
      </c>
      <c r="P26" s="121">
        <v>0</v>
      </c>
      <c r="Q26" s="121">
        <f t="shared" si="3"/>
        <v>0</v>
      </c>
      <c r="R26" s="120"/>
      <c r="S26" s="119"/>
      <c r="T26" s="121"/>
      <c r="U26" s="121"/>
      <c r="V26" s="121" t="str">
        <f t="shared" si="4"/>
        <v/>
      </c>
      <c r="W26" s="121"/>
      <c r="X26" s="121"/>
      <c r="Y26" s="121" t="str">
        <f t="shared" si="5"/>
        <v/>
      </c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 t="s">
        <v>25</v>
      </c>
      <c r="B27" s="120" t="s">
        <v>401</v>
      </c>
      <c r="C27" s="119" t="s">
        <v>402</v>
      </c>
      <c r="D27" s="121">
        <v>0</v>
      </c>
      <c r="E27" s="121">
        <v>0</v>
      </c>
      <c r="F27" s="121">
        <f t="shared" si="0"/>
        <v>0</v>
      </c>
      <c r="G27" s="121">
        <v>0</v>
      </c>
      <c r="H27" s="121">
        <v>0</v>
      </c>
      <c r="I27" s="121">
        <f t="shared" si="1"/>
        <v>0</v>
      </c>
      <c r="J27" s="120"/>
      <c r="K27" s="119"/>
      <c r="L27" s="121"/>
      <c r="M27" s="121"/>
      <c r="N27" s="121" t="str">
        <f t="shared" si="2"/>
        <v/>
      </c>
      <c r="O27" s="121"/>
      <c r="P27" s="121"/>
      <c r="Q27" s="121" t="str">
        <f t="shared" si="3"/>
        <v/>
      </c>
      <c r="R27" s="120"/>
      <c r="S27" s="119"/>
      <c r="T27" s="121"/>
      <c r="U27" s="121"/>
      <c r="V27" s="121" t="str">
        <f t="shared" si="4"/>
        <v/>
      </c>
      <c r="W27" s="121"/>
      <c r="X27" s="121"/>
      <c r="Y27" s="121" t="str">
        <f t="shared" si="5"/>
        <v/>
      </c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 t="s">
        <v>25</v>
      </c>
      <c r="B28" s="120" t="s">
        <v>404</v>
      </c>
      <c r="C28" s="119" t="s">
        <v>405</v>
      </c>
      <c r="D28" s="121">
        <v>0</v>
      </c>
      <c r="E28" s="121">
        <v>0</v>
      </c>
      <c r="F28" s="121">
        <f t="shared" si="0"/>
        <v>0</v>
      </c>
      <c r="G28" s="121">
        <v>0</v>
      </c>
      <c r="H28" s="121">
        <v>0</v>
      </c>
      <c r="I28" s="121">
        <f t="shared" si="1"/>
        <v>0</v>
      </c>
      <c r="J28" s="120"/>
      <c r="K28" s="119"/>
      <c r="L28" s="121"/>
      <c r="M28" s="121"/>
      <c r="N28" s="121" t="str">
        <f t="shared" si="2"/>
        <v/>
      </c>
      <c r="O28" s="121"/>
      <c r="P28" s="121"/>
      <c r="Q28" s="121" t="str">
        <f t="shared" si="3"/>
        <v/>
      </c>
      <c r="R28" s="120"/>
      <c r="S28" s="119"/>
      <c r="T28" s="121"/>
      <c r="U28" s="121"/>
      <c r="V28" s="121" t="str">
        <f t="shared" si="4"/>
        <v/>
      </c>
      <c r="W28" s="121"/>
      <c r="X28" s="121"/>
      <c r="Y28" s="121" t="str">
        <f t="shared" si="5"/>
        <v/>
      </c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 t="s">
        <v>25</v>
      </c>
      <c r="B29" s="120" t="s">
        <v>407</v>
      </c>
      <c r="C29" s="119" t="s">
        <v>408</v>
      </c>
      <c r="D29" s="121">
        <v>0</v>
      </c>
      <c r="E29" s="121">
        <v>27244</v>
      </c>
      <c r="F29" s="121">
        <f t="shared" si="0"/>
        <v>27244</v>
      </c>
      <c r="G29" s="121">
        <v>0</v>
      </c>
      <c r="H29" s="121">
        <v>133856</v>
      </c>
      <c r="I29" s="121">
        <f t="shared" si="1"/>
        <v>133856</v>
      </c>
      <c r="J29" s="120" t="s">
        <v>410</v>
      </c>
      <c r="K29" s="119" t="s">
        <v>411</v>
      </c>
      <c r="L29" s="121">
        <v>0</v>
      </c>
      <c r="M29" s="121">
        <v>27244</v>
      </c>
      <c r="N29" s="121">
        <f t="shared" si="2"/>
        <v>27244</v>
      </c>
      <c r="O29" s="121">
        <v>0</v>
      </c>
      <c r="P29" s="121">
        <v>133856</v>
      </c>
      <c r="Q29" s="121">
        <f t="shared" si="3"/>
        <v>133856</v>
      </c>
      <c r="R29" s="120"/>
      <c r="S29" s="119"/>
      <c r="T29" s="121"/>
      <c r="U29" s="121"/>
      <c r="V29" s="121" t="str">
        <f t="shared" si="4"/>
        <v/>
      </c>
      <c r="W29" s="121"/>
      <c r="X29" s="121"/>
      <c r="Y29" s="121" t="str">
        <f t="shared" si="5"/>
        <v/>
      </c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 t="s">
        <v>25</v>
      </c>
      <c r="B30" s="120" t="s">
        <v>412</v>
      </c>
      <c r="C30" s="119" t="s">
        <v>413</v>
      </c>
      <c r="D30" s="121">
        <v>293700</v>
      </c>
      <c r="E30" s="121">
        <v>43928</v>
      </c>
      <c r="F30" s="121">
        <f t="shared" si="0"/>
        <v>337628</v>
      </c>
      <c r="G30" s="121">
        <v>0</v>
      </c>
      <c r="H30" s="121">
        <v>81836</v>
      </c>
      <c r="I30" s="121">
        <f t="shared" si="1"/>
        <v>81836</v>
      </c>
      <c r="J30" s="120" t="s">
        <v>415</v>
      </c>
      <c r="K30" s="119" t="s">
        <v>416</v>
      </c>
      <c r="L30" s="121">
        <v>293700</v>
      </c>
      <c r="M30" s="121">
        <v>43928</v>
      </c>
      <c r="N30" s="121">
        <f t="shared" si="2"/>
        <v>337628</v>
      </c>
      <c r="O30" s="121">
        <v>0</v>
      </c>
      <c r="P30" s="121">
        <v>81836</v>
      </c>
      <c r="Q30" s="121">
        <f t="shared" si="3"/>
        <v>81836</v>
      </c>
      <c r="R30" s="120"/>
      <c r="S30" s="119"/>
      <c r="T30" s="121"/>
      <c r="U30" s="121"/>
      <c r="V30" s="121" t="str">
        <f t="shared" si="4"/>
        <v/>
      </c>
      <c r="W30" s="121"/>
      <c r="X30" s="121"/>
      <c r="Y30" s="121" t="str">
        <f t="shared" si="5"/>
        <v/>
      </c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 t="s">
        <v>25</v>
      </c>
      <c r="B31" s="120" t="s">
        <v>417</v>
      </c>
      <c r="C31" s="119" t="s">
        <v>418</v>
      </c>
      <c r="D31" s="121">
        <v>0</v>
      </c>
      <c r="E31" s="121">
        <v>27244</v>
      </c>
      <c r="F31" s="121">
        <f t="shared" si="0"/>
        <v>27244</v>
      </c>
      <c r="G31" s="121">
        <v>0</v>
      </c>
      <c r="H31" s="121">
        <v>31725</v>
      </c>
      <c r="I31" s="121">
        <f t="shared" si="1"/>
        <v>31725</v>
      </c>
      <c r="J31" s="120" t="s">
        <v>410</v>
      </c>
      <c r="K31" s="119" t="s">
        <v>411</v>
      </c>
      <c r="L31" s="121">
        <v>0</v>
      </c>
      <c r="M31" s="121">
        <v>27244</v>
      </c>
      <c r="N31" s="121">
        <f t="shared" si="2"/>
        <v>27244</v>
      </c>
      <c r="O31" s="121">
        <v>0</v>
      </c>
      <c r="P31" s="121">
        <v>31725</v>
      </c>
      <c r="Q31" s="121">
        <f t="shared" si="3"/>
        <v>31725</v>
      </c>
      <c r="R31" s="120"/>
      <c r="S31" s="119"/>
      <c r="T31" s="121"/>
      <c r="U31" s="121"/>
      <c r="V31" s="121" t="str">
        <f t="shared" si="4"/>
        <v/>
      </c>
      <c r="W31" s="121"/>
      <c r="X31" s="121"/>
      <c r="Y31" s="121" t="str">
        <f t="shared" si="5"/>
        <v/>
      </c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 t="s">
        <v>25</v>
      </c>
      <c r="B32" s="120" t="s">
        <v>420</v>
      </c>
      <c r="C32" s="119" t="s">
        <v>421</v>
      </c>
      <c r="D32" s="121">
        <v>0</v>
      </c>
      <c r="E32" s="121">
        <v>386692</v>
      </c>
      <c r="F32" s="121">
        <f t="shared" si="0"/>
        <v>386692</v>
      </c>
      <c r="G32" s="121">
        <v>0</v>
      </c>
      <c r="H32" s="121">
        <v>0</v>
      </c>
      <c r="I32" s="121">
        <f t="shared" si="1"/>
        <v>0</v>
      </c>
      <c r="J32" s="120" t="s">
        <v>365</v>
      </c>
      <c r="K32" s="119" t="s">
        <v>366</v>
      </c>
      <c r="L32" s="121">
        <v>0</v>
      </c>
      <c r="M32" s="121">
        <v>386692</v>
      </c>
      <c r="N32" s="121">
        <f t="shared" si="2"/>
        <v>386692</v>
      </c>
      <c r="O32" s="121">
        <v>0</v>
      </c>
      <c r="P32" s="121">
        <v>0</v>
      </c>
      <c r="Q32" s="121">
        <f t="shared" si="3"/>
        <v>0</v>
      </c>
      <c r="R32" s="120"/>
      <c r="S32" s="119"/>
      <c r="T32" s="121"/>
      <c r="U32" s="121"/>
      <c r="V32" s="121" t="str">
        <f t="shared" si="4"/>
        <v/>
      </c>
      <c r="W32" s="121"/>
      <c r="X32" s="121"/>
      <c r="Y32" s="121" t="str">
        <f t="shared" si="5"/>
        <v/>
      </c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 t="s">
        <v>25</v>
      </c>
      <c r="B33" s="120" t="s">
        <v>423</v>
      </c>
      <c r="C33" s="119" t="s">
        <v>424</v>
      </c>
      <c r="D33" s="121">
        <v>0</v>
      </c>
      <c r="E33" s="121">
        <v>147186</v>
      </c>
      <c r="F33" s="121">
        <f t="shared" si="0"/>
        <v>147186</v>
      </c>
      <c r="G33" s="121">
        <v>0</v>
      </c>
      <c r="H33" s="121">
        <v>179623</v>
      </c>
      <c r="I33" s="121">
        <f t="shared" si="1"/>
        <v>179623</v>
      </c>
      <c r="J33" s="120" t="s">
        <v>339</v>
      </c>
      <c r="K33" s="119" t="s">
        <v>340</v>
      </c>
      <c r="L33" s="121">
        <v>0</v>
      </c>
      <c r="M33" s="121">
        <v>147186</v>
      </c>
      <c r="N33" s="121">
        <f t="shared" si="2"/>
        <v>147186</v>
      </c>
      <c r="O33" s="121">
        <v>0</v>
      </c>
      <c r="P33" s="121">
        <v>0</v>
      </c>
      <c r="Q33" s="121">
        <f t="shared" si="3"/>
        <v>0</v>
      </c>
      <c r="R33" s="120" t="s">
        <v>426</v>
      </c>
      <c r="S33" s="119" t="s">
        <v>427</v>
      </c>
      <c r="T33" s="121">
        <v>0</v>
      </c>
      <c r="U33" s="121">
        <v>0</v>
      </c>
      <c r="V33" s="121">
        <f t="shared" si="4"/>
        <v>0</v>
      </c>
      <c r="W33" s="121">
        <v>0</v>
      </c>
      <c r="X33" s="121">
        <v>179623</v>
      </c>
      <c r="Y33" s="121">
        <f t="shared" si="5"/>
        <v>179623</v>
      </c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 t="s">
        <v>25</v>
      </c>
      <c r="B34" s="120" t="s">
        <v>428</v>
      </c>
      <c r="C34" s="119" t="s">
        <v>429</v>
      </c>
      <c r="D34" s="121">
        <v>81061</v>
      </c>
      <c r="E34" s="121">
        <v>354195</v>
      </c>
      <c r="F34" s="121">
        <f t="shared" si="0"/>
        <v>435256</v>
      </c>
      <c r="G34" s="121">
        <v>0</v>
      </c>
      <c r="H34" s="121">
        <v>0</v>
      </c>
      <c r="I34" s="121">
        <f t="shared" si="1"/>
        <v>0</v>
      </c>
      <c r="J34" s="120" t="s">
        <v>360</v>
      </c>
      <c r="K34" s="119" t="s">
        <v>361</v>
      </c>
      <c r="L34" s="121">
        <v>81061</v>
      </c>
      <c r="M34" s="121">
        <v>354195</v>
      </c>
      <c r="N34" s="121">
        <f t="shared" si="2"/>
        <v>435256</v>
      </c>
      <c r="O34" s="121">
        <v>0</v>
      </c>
      <c r="P34" s="121">
        <v>0</v>
      </c>
      <c r="Q34" s="121">
        <f t="shared" si="3"/>
        <v>0</v>
      </c>
      <c r="R34" s="120"/>
      <c r="S34" s="119"/>
      <c r="T34" s="121"/>
      <c r="U34" s="121"/>
      <c r="V34" s="121" t="str">
        <f t="shared" si="4"/>
        <v/>
      </c>
      <c r="W34" s="121"/>
      <c r="X34" s="121"/>
      <c r="Y34" s="121" t="str">
        <f t="shared" si="5"/>
        <v/>
      </c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 t="s">
        <v>25</v>
      </c>
      <c r="B35" s="120" t="s">
        <v>431</v>
      </c>
      <c r="C35" s="119" t="s">
        <v>432</v>
      </c>
      <c r="D35" s="121">
        <v>9309</v>
      </c>
      <c r="E35" s="121">
        <v>289287</v>
      </c>
      <c r="F35" s="121">
        <f t="shared" si="0"/>
        <v>298596</v>
      </c>
      <c r="G35" s="121">
        <v>0</v>
      </c>
      <c r="H35" s="121">
        <v>53333</v>
      </c>
      <c r="I35" s="121">
        <f t="shared" si="1"/>
        <v>53333</v>
      </c>
      <c r="J35" s="120" t="s">
        <v>399</v>
      </c>
      <c r="K35" s="119" t="s">
        <v>400</v>
      </c>
      <c r="L35" s="121">
        <v>9309</v>
      </c>
      <c r="M35" s="121">
        <v>289287</v>
      </c>
      <c r="N35" s="121">
        <f t="shared" si="2"/>
        <v>298596</v>
      </c>
      <c r="O35" s="121">
        <v>0</v>
      </c>
      <c r="P35" s="121">
        <v>0</v>
      </c>
      <c r="Q35" s="121">
        <f t="shared" si="3"/>
        <v>0</v>
      </c>
      <c r="R35" s="120" t="s">
        <v>384</v>
      </c>
      <c r="S35" s="119" t="s">
        <v>385</v>
      </c>
      <c r="T35" s="121">
        <v>0</v>
      </c>
      <c r="U35" s="121">
        <v>0</v>
      </c>
      <c r="V35" s="121">
        <f t="shared" si="4"/>
        <v>0</v>
      </c>
      <c r="W35" s="121">
        <v>0</v>
      </c>
      <c r="X35" s="121">
        <v>53333</v>
      </c>
      <c r="Y35" s="121">
        <f t="shared" si="5"/>
        <v>53333</v>
      </c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 t="s">
        <v>25</v>
      </c>
      <c r="B36" s="120" t="s">
        <v>434</v>
      </c>
      <c r="C36" s="119" t="s">
        <v>435</v>
      </c>
      <c r="D36" s="121">
        <v>224734</v>
      </c>
      <c r="E36" s="121">
        <v>30341</v>
      </c>
      <c r="F36" s="121">
        <f t="shared" si="0"/>
        <v>255075</v>
      </c>
      <c r="G36" s="121">
        <v>0</v>
      </c>
      <c r="H36" s="121">
        <v>41116</v>
      </c>
      <c r="I36" s="121">
        <f t="shared" si="1"/>
        <v>41116</v>
      </c>
      <c r="J36" s="120" t="s">
        <v>415</v>
      </c>
      <c r="K36" s="119" t="s">
        <v>416</v>
      </c>
      <c r="L36" s="121">
        <v>224734</v>
      </c>
      <c r="M36" s="121">
        <v>30341</v>
      </c>
      <c r="N36" s="121">
        <f t="shared" si="2"/>
        <v>255075</v>
      </c>
      <c r="O36" s="121">
        <v>0</v>
      </c>
      <c r="P36" s="121">
        <v>41116</v>
      </c>
      <c r="Q36" s="121">
        <f t="shared" si="3"/>
        <v>41116</v>
      </c>
      <c r="R36" s="120"/>
      <c r="S36" s="119"/>
      <c r="T36" s="121"/>
      <c r="U36" s="121"/>
      <c r="V36" s="121" t="str">
        <f t="shared" si="4"/>
        <v/>
      </c>
      <c r="W36" s="121"/>
      <c r="X36" s="121"/>
      <c r="Y36" s="121" t="str">
        <f t="shared" si="5"/>
        <v/>
      </c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 t="s">
        <v>25</v>
      </c>
      <c r="B37" s="120" t="s">
        <v>437</v>
      </c>
      <c r="C37" s="119" t="s">
        <v>438</v>
      </c>
      <c r="D37" s="121">
        <v>0</v>
      </c>
      <c r="E37" s="121">
        <v>461158</v>
      </c>
      <c r="F37" s="121">
        <f t="shared" si="0"/>
        <v>461158</v>
      </c>
      <c r="G37" s="121">
        <v>0</v>
      </c>
      <c r="H37" s="121">
        <v>132102</v>
      </c>
      <c r="I37" s="121">
        <f t="shared" si="1"/>
        <v>132102</v>
      </c>
      <c r="J37" s="120" t="s">
        <v>440</v>
      </c>
      <c r="K37" s="119" t="s">
        <v>441</v>
      </c>
      <c r="L37" s="121">
        <v>0</v>
      </c>
      <c r="M37" s="121">
        <v>461158</v>
      </c>
      <c r="N37" s="121">
        <f t="shared" si="2"/>
        <v>461158</v>
      </c>
      <c r="O37" s="121">
        <v>0</v>
      </c>
      <c r="P37" s="121">
        <v>0</v>
      </c>
      <c r="Q37" s="121">
        <f t="shared" si="3"/>
        <v>0</v>
      </c>
      <c r="R37" s="120" t="s">
        <v>442</v>
      </c>
      <c r="S37" s="119" t="s">
        <v>443</v>
      </c>
      <c r="T37" s="121">
        <v>0</v>
      </c>
      <c r="U37" s="121">
        <v>0</v>
      </c>
      <c r="V37" s="121">
        <f t="shared" si="4"/>
        <v>0</v>
      </c>
      <c r="W37" s="121">
        <v>0</v>
      </c>
      <c r="X37" s="121">
        <v>132102</v>
      </c>
      <c r="Y37" s="121">
        <f t="shared" si="5"/>
        <v>132102</v>
      </c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 t="s">
        <v>25</v>
      </c>
      <c r="B38" s="120" t="s">
        <v>444</v>
      </c>
      <c r="C38" s="119" t="s">
        <v>445</v>
      </c>
      <c r="D38" s="121">
        <v>0</v>
      </c>
      <c r="E38" s="121">
        <v>0</v>
      </c>
      <c r="F38" s="121">
        <f t="shared" si="0"/>
        <v>0</v>
      </c>
      <c r="G38" s="121">
        <v>0</v>
      </c>
      <c r="H38" s="121">
        <v>0</v>
      </c>
      <c r="I38" s="121">
        <f t="shared" si="1"/>
        <v>0</v>
      </c>
      <c r="J38" s="120"/>
      <c r="K38" s="119"/>
      <c r="L38" s="121"/>
      <c r="M38" s="121"/>
      <c r="N38" s="121" t="str">
        <f t="shared" si="2"/>
        <v/>
      </c>
      <c r="O38" s="121"/>
      <c r="P38" s="121"/>
      <c r="Q38" s="121" t="str">
        <f t="shared" si="3"/>
        <v/>
      </c>
      <c r="R38" s="120"/>
      <c r="S38" s="119"/>
      <c r="T38" s="121"/>
      <c r="U38" s="121"/>
      <c r="V38" s="121" t="str">
        <f t="shared" si="4"/>
        <v/>
      </c>
      <c r="W38" s="121"/>
      <c r="X38" s="121"/>
      <c r="Y38" s="121" t="str">
        <f t="shared" si="5"/>
        <v/>
      </c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 t="s">
        <v>25</v>
      </c>
      <c r="B39" s="120" t="s">
        <v>447</v>
      </c>
      <c r="C39" s="119" t="s">
        <v>448</v>
      </c>
      <c r="D39" s="121">
        <v>0</v>
      </c>
      <c r="E39" s="121">
        <v>331839</v>
      </c>
      <c r="F39" s="121">
        <f t="shared" si="0"/>
        <v>331839</v>
      </c>
      <c r="G39" s="121">
        <v>0</v>
      </c>
      <c r="H39" s="121">
        <v>113245</v>
      </c>
      <c r="I39" s="121">
        <f t="shared" si="1"/>
        <v>113245</v>
      </c>
      <c r="J39" s="120" t="s">
        <v>355</v>
      </c>
      <c r="K39" s="119" t="s">
        <v>356</v>
      </c>
      <c r="L39" s="121">
        <v>0</v>
      </c>
      <c r="M39" s="121">
        <v>331839</v>
      </c>
      <c r="N39" s="121">
        <f t="shared" si="2"/>
        <v>331839</v>
      </c>
      <c r="O39" s="121">
        <v>0</v>
      </c>
      <c r="P39" s="121">
        <v>113245</v>
      </c>
      <c r="Q39" s="121">
        <f t="shared" si="3"/>
        <v>113245</v>
      </c>
      <c r="R39" s="120"/>
      <c r="S39" s="119"/>
      <c r="T39" s="121"/>
      <c r="U39" s="121"/>
      <c r="V39" s="121" t="str">
        <f t="shared" si="4"/>
        <v/>
      </c>
      <c r="W39" s="121"/>
      <c r="X39" s="121"/>
      <c r="Y39" s="121" t="str">
        <f t="shared" si="5"/>
        <v/>
      </c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 t="s">
        <v>25</v>
      </c>
      <c r="B40" s="120" t="s">
        <v>450</v>
      </c>
      <c r="C40" s="119" t="s">
        <v>451</v>
      </c>
      <c r="D40" s="121">
        <v>0</v>
      </c>
      <c r="E40" s="121">
        <v>0</v>
      </c>
      <c r="F40" s="121">
        <f t="shared" si="0"/>
        <v>0</v>
      </c>
      <c r="G40" s="121">
        <v>0</v>
      </c>
      <c r="H40" s="121">
        <v>126373</v>
      </c>
      <c r="I40" s="121">
        <f t="shared" si="1"/>
        <v>126373</v>
      </c>
      <c r="J40" s="120" t="s">
        <v>453</v>
      </c>
      <c r="K40" s="119" t="s">
        <v>454</v>
      </c>
      <c r="L40" s="121">
        <v>0</v>
      </c>
      <c r="M40" s="121">
        <v>0</v>
      </c>
      <c r="N40" s="121">
        <f t="shared" si="2"/>
        <v>0</v>
      </c>
      <c r="O40" s="121">
        <v>0</v>
      </c>
      <c r="P40" s="121">
        <v>126373</v>
      </c>
      <c r="Q40" s="121">
        <f t="shared" si="3"/>
        <v>126373</v>
      </c>
      <c r="R40" s="120"/>
      <c r="S40" s="119"/>
      <c r="T40" s="121"/>
      <c r="U40" s="121"/>
      <c r="V40" s="121" t="str">
        <f t="shared" si="4"/>
        <v/>
      </c>
      <c r="W40" s="121"/>
      <c r="X40" s="121"/>
      <c r="Y40" s="121" t="str">
        <f t="shared" si="5"/>
        <v/>
      </c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 t="s">
        <v>25</v>
      </c>
      <c r="B41" s="120" t="s">
        <v>455</v>
      </c>
      <c r="C41" s="119" t="s">
        <v>456</v>
      </c>
      <c r="D41" s="121">
        <v>0</v>
      </c>
      <c r="E41" s="121">
        <v>842681</v>
      </c>
      <c r="F41" s="121">
        <f t="shared" si="0"/>
        <v>842681</v>
      </c>
      <c r="G41" s="121">
        <v>0</v>
      </c>
      <c r="H41" s="121">
        <v>370508</v>
      </c>
      <c r="I41" s="121">
        <f t="shared" si="1"/>
        <v>370508</v>
      </c>
      <c r="J41" s="120" t="s">
        <v>458</v>
      </c>
      <c r="K41" s="119" t="s">
        <v>459</v>
      </c>
      <c r="L41" s="121">
        <v>0</v>
      </c>
      <c r="M41" s="121">
        <v>842681</v>
      </c>
      <c r="N41" s="121">
        <f t="shared" si="2"/>
        <v>842681</v>
      </c>
      <c r="O41" s="121">
        <v>0</v>
      </c>
      <c r="P41" s="121">
        <v>370508</v>
      </c>
      <c r="Q41" s="121">
        <f t="shared" si="3"/>
        <v>370508</v>
      </c>
      <c r="R41" s="120"/>
      <c r="S41" s="119"/>
      <c r="T41" s="121"/>
      <c r="U41" s="121"/>
      <c r="V41" s="121" t="str">
        <f t="shared" si="4"/>
        <v/>
      </c>
      <c r="W41" s="121"/>
      <c r="X41" s="121"/>
      <c r="Y41" s="121" t="str">
        <f t="shared" si="5"/>
        <v/>
      </c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 t="s">
        <v>25</v>
      </c>
      <c r="B42" s="120" t="s">
        <v>460</v>
      </c>
      <c r="C42" s="119" t="s">
        <v>461</v>
      </c>
      <c r="D42" s="121">
        <v>0</v>
      </c>
      <c r="E42" s="121">
        <v>232558</v>
      </c>
      <c r="F42" s="121">
        <f t="shared" si="0"/>
        <v>232558</v>
      </c>
      <c r="G42" s="121">
        <v>0</v>
      </c>
      <c r="H42" s="121">
        <v>95490</v>
      </c>
      <c r="I42" s="121">
        <f t="shared" si="1"/>
        <v>95490</v>
      </c>
      <c r="J42" s="120" t="s">
        <v>355</v>
      </c>
      <c r="K42" s="119" t="s">
        <v>356</v>
      </c>
      <c r="L42" s="121">
        <v>0</v>
      </c>
      <c r="M42" s="121">
        <v>232558</v>
      </c>
      <c r="N42" s="121">
        <f t="shared" si="2"/>
        <v>232558</v>
      </c>
      <c r="O42" s="121">
        <v>0</v>
      </c>
      <c r="P42" s="121">
        <v>95490</v>
      </c>
      <c r="Q42" s="121">
        <f t="shared" si="3"/>
        <v>95490</v>
      </c>
      <c r="R42" s="120"/>
      <c r="S42" s="119"/>
      <c r="T42" s="121"/>
      <c r="U42" s="121"/>
      <c r="V42" s="121" t="str">
        <f t="shared" si="4"/>
        <v/>
      </c>
      <c r="W42" s="121"/>
      <c r="X42" s="121"/>
      <c r="Y42" s="121" t="str">
        <f t="shared" si="5"/>
        <v/>
      </c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 t="s">
        <v>25</v>
      </c>
      <c r="B43" s="120" t="s">
        <v>463</v>
      </c>
      <c r="C43" s="119" t="s">
        <v>464</v>
      </c>
      <c r="D43" s="121">
        <v>0</v>
      </c>
      <c r="E43" s="121">
        <v>335682</v>
      </c>
      <c r="F43" s="121">
        <f t="shared" si="0"/>
        <v>335682</v>
      </c>
      <c r="G43" s="121">
        <v>0</v>
      </c>
      <c r="H43" s="121">
        <v>0</v>
      </c>
      <c r="I43" s="121">
        <f t="shared" si="1"/>
        <v>0</v>
      </c>
      <c r="J43" s="120" t="s">
        <v>440</v>
      </c>
      <c r="K43" s="119" t="s">
        <v>441</v>
      </c>
      <c r="L43" s="121">
        <v>0</v>
      </c>
      <c r="M43" s="121">
        <v>335682</v>
      </c>
      <c r="N43" s="121">
        <f t="shared" si="2"/>
        <v>335682</v>
      </c>
      <c r="O43" s="121">
        <v>0</v>
      </c>
      <c r="P43" s="121">
        <v>0</v>
      </c>
      <c r="Q43" s="121">
        <f t="shared" si="3"/>
        <v>0</v>
      </c>
      <c r="R43" s="120"/>
      <c r="S43" s="119"/>
      <c r="T43" s="121"/>
      <c r="U43" s="121"/>
      <c r="V43" s="121" t="str">
        <f t="shared" si="4"/>
        <v/>
      </c>
      <c r="W43" s="121"/>
      <c r="X43" s="121"/>
      <c r="Y43" s="121" t="str">
        <f t="shared" si="5"/>
        <v/>
      </c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 t="s">
        <v>25</v>
      </c>
      <c r="B44" s="120" t="s">
        <v>466</v>
      </c>
      <c r="C44" s="119" t="s">
        <v>467</v>
      </c>
      <c r="D44" s="121">
        <v>0</v>
      </c>
      <c r="E44" s="121">
        <v>202408</v>
      </c>
      <c r="F44" s="121">
        <f t="shared" si="0"/>
        <v>202408</v>
      </c>
      <c r="G44" s="121">
        <v>0</v>
      </c>
      <c r="H44" s="121">
        <v>154893</v>
      </c>
      <c r="I44" s="121">
        <f t="shared" si="1"/>
        <v>154893</v>
      </c>
      <c r="J44" s="120" t="s">
        <v>453</v>
      </c>
      <c r="K44" s="119" t="s">
        <v>454</v>
      </c>
      <c r="L44" s="121">
        <v>0</v>
      </c>
      <c r="M44" s="121">
        <v>0</v>
      </c>
      <c r="N44" s="121">
        <f t="shared" si="2"/>
        <v>0</v>
      </c>
      <c r="O44" s="121">
        <v>0</v>
      </c>
      <c r="P44" s="121">
        <v>65072</v>
      </c>
      <c r="Q44" s="121">
        <f t="shared" si="3"/>
        <v>65072</v>
      </c>
      <c r="R44" s="120" t="s">
        <v>355</v>
      </c>
      <c r="S44" s="119" t="s">
        <v>356</v>
      </c>
      <c r="T44" s="121">
        <v>0</v>
      </c>
      <c r="U44" s="121">
        <v>202408</v>
      </c>
      <c r="V44" s="121">
        <f t="shared" si="4"/>
        <v>202408</v>
      </c>
      <c r="W44" s="121">
        <v>0</v>
      </c>
      <c r="X44" s="121">
        <v>89821</v>
      </c>
      <c r="Y44" s="121">
        <f t="shared" si="5"/>
        <v>89821</v>
      </c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 t="s">
        <v>25</v>
      </c>
      <c r="B45" s="120" t="s">
        <v>469</v>
      </c>
      <c r="C45" s="119" t="s">
        <v>470</v>
      </c>
      <c r="D45" s="121">
        <v>0</v>
      </c>
      <c r="E45" s="121">
        <v>105006</v>
      </c>
      <c r="F45" s="121">
        <f t="shared" si="0"/>
        <v>105006</v>
      </c>
      <c r="G45" s="121">
        <v>0</v>
      </c>
      <c r="H45" s="121">
        <v>54266</v>
      </c>
      <c r="I45" s="121">
        <f t="shared" si="1"/>
        <v>54266</v>
      </c>
      <c r="J45" s="120" t="s">
        <v>339</v>
      </c>
      <c r="K45" s="119" t="s">
        <v>340</v>
      </c>
      <c r="L45" s="121">
        <v>0</v>
      </c>
      <c r="M45" s="121">
        <v>105006</v>
      </c>
      <c r="N45" s="121">
        <f t="shared" si="2"/>
        <v>105006</v>
      </c>
      <c r="O45" s="121">
        <v>0</v>
      </c>
      <c r="P45" s="121">
        <v>0</v>
      </c>
      <c r="Q45" s="121">
        <f t="shared" si="3"/>
        <v>0</v>
      </c>
      <c r="R45" s="120" t="s">
        <v>426</v>
      </c>
      <c r="S45" s="119" t="s">
        <v>427</v>
      </c>
      <c r="T45" s="121">
        <v>0</v>
      </c>
      <c r="U45" s="121">
        <v>0</v>
      </c>
      <c r="V45" s="121">
        <f t="shared" si="4"/>
        <v>0</v>
      </c>
      <c r="W45" s="121">
        <v>0</v>
      </c>
      <c r="X45" s="121">
        <v>54266</v>
      </c>
      <c r="Y45" s="121">
        <f t="shared" si="5"/>
        <v>54266</v>
      </c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 t="s">
        <v>25</v>
      </c>
      <c r="B46" s="120" t="s">
        <v>472</v>
      </c>
      <c r="C46" s="119" t="s">
        <v>473</v>
      </c>
      <c r="D46" s="121">
        <v>0</v>
      </c>
      <c r="E46" s="121">
        <v>235078</v>
      </c>
      <c r="F46" s="121">
        <f t="shared" si="0"/>
        <v>235078</v>
      </c>
      <c r="G46" s="121">
        <v>0</v>
      </c>
      <c r="H46" s="121">
        <v>65552</v>
      </c>
      <c r="I46" s="121">
        <f t="shared" si="1"/>
        <v>65552</v>
      </c>
      <c r="J46" s="120" t="s">
        <v>440</v>
      </c>
      <c r="K46" s="119" t="s">
        <v>441</v>
      </c>
      <c r="L46" s="121">
        <v>0</v>
      </c>
      <c r="M46" s="121">
        <v>235078</v>
      </c>
      <c r="N46" s="121">
        <f t="shared" si="2"/>
        <v>235078</v>
      </c>
      <c r="O46" s="121">
        <v>0</v>
      </c>
      <c r="P46" s="121">
        <v>0</v>
      </c>
      <c r="Q46" s="121">
        <f t="shared" si="3"/>
        <v>0</v>
      </c>
      <c r="R46" s="120" t="s">
        <v>442</v>
      </c>
      <c r="S46" s="119" t="s">
        <v>443</v>
      </c>
      <c r="T46" s="121">
        <v>0</v>
      </c>
      <c r="U46" s="121">
        <v>0</v>
      </c>
      <c r="V46" s="121">
        <f t="shared" si="4"/>
        <v>0</v>
      </c>
      <c r="W46" s="121">
        <v>0</v>
      </c>
      <c r="X46" s="121">
        <v>65552</v>
      </c>
      <c r="Y46" s="121">
        <f t="shared" si="5"/>
        <v>65552</v>
      </c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 t="s">
        <v>25</v>
      </c>
      <c r="B47" s="120" t="s">
        <v>475</v>
      </c>
      <c r="C47" s="119" t="s">
        <v>476</v>
      </c>
      <c r="D47" s="121">
        <v>0</v>
      </c>
      <c r="E47" s="121">
        <v>223474</v>
      </c>
      <c r="F47" s="121">
        <f t="shared" si="0"/>
        <v>223474</v>
      </c>
      <c r="G47" s="121">
        <v>0</v>
      </c>
      <c r="H47" s="121">
        <v>98152</v>
      </c>
      <c r="I47" s="121">
        <f t="shared" si="1"/>
        <v>98152</v>
      </c>
      <c r="J47" s="120" t="s">
        <v>458</v>
      </c>
      <c r="K47" s="119" t="s">
        <v>459</v>
      </c>
      <c r="L47" s="121">
        <v>0</v>
      </c>
      <c r="M47" s="121">
        <v>223474</v>
      </c>
      <c r="N47" s="121">
        <f t="shared" si="2"/>
        <v>223474</v>
      </c>
      <c r="O47" s="121">
        <v>0</v>
      </c>
      <c r="P47" s="121">
        <v>98152</v>
      </c>
      <c r="Q47" s="121">
        <f t="shared" si="3"/>
        <v>98152</v>
      </c>
      <c r="R47" s="120"/>
      <c r="S47" s="119"/>
      <c r="T47" s="121"/>
      <c r="U47" s="121"/>
      <c r="V47" s="121" t="str">
        <f t="shared" si="4"/>
        <v/>
      </c>
      <c r="W47" s="121"/>
      <c r="X47" s="121"/>
      <c r="Y47" s="121" t="str">
        <f t="shared" si="5"/>
        <v/>
      </c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 t="s">
        <v>25</v>
      </c>
      <c r="B48" s="120" t="s">
        <v>478</v>
      </c>
      <c r="C48" s="119" t="s">
        <v>479</v>
      </c>
      <c r="D48" s="121">
        <v>0</v>
      </c>
      <c r="E48" s="121">
        <v>116210</v>
      </c>
      <c r="F48" s="121">
        <f t="shared" si="0"/>
        <v>116210</v>
      </c>
      <c r="G48" s="121">
        <v>0</v>
      </c>
      <c r="H48" s="121">
        <v>23350</v>
      </c>
      <c r="I48" s="121">
        <f t="shared" si="1"/>
        <v>23350</v>
      </c>
      <c r="J48" s="120" t="s">
        <v>394</v>
      </c>
      <c r="K48" s="119" t="s">
        <v>395</v>
      </c>
      <c r="L48" s="121">
        <v>0</v>
      </c>
      <c r="M48" s="121">
        <v>116210</v>
      </c>
      <c r="N48" s="121">
        <f t="shared" si="2"/>
        <v>116210</v>
      </c>
      <c r="O48" s="121">
        <v>0</v>
      </c>
      <c r="P48" s="121">
        <v>0</v>
      </c>
      <c r="Q48" s="121">
        <f t="shared" si="3"/>
        <v>0</v>
      </c>
      <c r="R48" s="120" t="s">
        <v>384</v>
      </c>
      <c r="S48" s="119" t="s">
        <v>385</v>
      </c>
      <c r="T48" s="121">
        <v>0</v>
      </c>
      <c r="U48" s="121">
        <v>0</v>
      </c>
      <c r="V48" s="121">
        <f t="shared" si="4"/>
        <v>0</v>
      </c>
      <c r="W48" s="121">
        <v>0</v>
      </c>
      <c r="X48" s="121">
        <v>23350</v>
      </c>
      <c r="Y48" s="121">
        <f t="shared" si="5"/>
        <v>23350</v>
      </c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 t="s">
        <v>25</v>
      </c>
      <c r="B49" s="120" t="s">
        <v>481</v>
      </c>
      <c r="C49" s="119" t="s">
        <v>482</v>
      </c>
      <c r="D49" s="121">
        <v>0</v>
      </c>
      <c r="E49" s="121">
        <v>169469</v>
      </c>
      <c r="F49" s="121">
        <f t="shared" si="0"/>
        <v>169469</v>
      </c>
      <c r="G49" s="121">
        <v>0</v>
      </c>
      <c r="H49" s="121">
        <v>64539</v>
      </c>
      <c r="I49" s="121">
        <f t="shared" si="1"/>
        <v>64539</v>
      </c>
      <c r="J49" s="120" t="s">
        <v>384</v>
      </c>
      <c r="K49" s="119" t="s">
        <v>385</v>
      </c>
      <c r="L49" s="121">
        <v>0</v>
      </c>
      <c r="M49" s="121">
        <v>0</v>
      </c>
      <c r="N49" s="121">
        <f t="shared" si="2"/>
        <v>0</v>
      </c>
      <c r="O49" s="121">
        <v>0</v>
      </c>
      <c r="P49" s="121">
        <v>64539</v>
      </c>
      <c r="Q49" s="121">
        <f t="shared" si="3"/>
        <v>64539</v>
      </c>
      <c r="R49" s="120" t="s">
        <v>394</v>
      </c>
      <c r="S49" s="119" t="s">
        <v>395</v>
      </c>
      <c r="T49" s="121">
        <v>0</v>
      </c>
      <c r="U49" s="121">
        <v>169469</v>
      </c>
      <c r="V49" s="121">
        <f t="shared" si="4"/>
        <v>169469</v>
      </c>
      <c r="W49" s="121">
        <v>0</v>
      </c>
      <c r="X49" s="121">
        <v>0</v>
      </c>
      <c r="Y49" s="121">
        <f t="shared" si="5"/>
        <v>0</v>
      </c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 t="s">
        <v>25</v>
      </c>
      <c r="B50" s="120" t="s">
        <v>484</v>
      </c>
      <c r="C50" s="119" t="s">
        <v>485</v>
      </c>
      <c r="D50" s="121">
        <v>0</v>
      </c>
      <c r="E50" s="121">
        <v>166369</v>
      </c>
      <c r="F50" s="121">
        <f t="shared" si="0"/>
        <v>166369</v>
      </c>
      <c r="G50" s="121">
        <v>0</v>
      </c>
      <c r="H50" s="121">
        <v>62902</v>
      </c>
      <c r="I50" s="121">
        <f t="shared" si="1"/>
        <v>62902</v>
      </c>
      <c r="J50" s="120" t="s">
        <v>355</v>
      </c>
      <c r="K50" s="119" t="s">
        <v>356</v>
      </c>
      <c r="L50" s="121">
        <v>0</v>
      </c>
      <c r="M50" s="121">
        <v>166369</v>
      </c>
      <c r="N50" s="121">
        <f t="shared" si="2"/>
        <v>166369</v>
      </c>
      <c r="O50" s="121">
        <v>0</v>
      </c>
      <c r="P50" s="121">
        <v>62902</v>
      </c>
      <c r="Q50" s="121">
        <f t="shared" si="3"/>
        <v>62902</v>
      </c>
      <c r="R50" s="120"/>
      <c r="S50" s="119"/>
      <c r="T50" s="121"/>
      <c r="U50" s="121"/>
      <c r="V50" s="121" t="str">
        <f t="shared" si="4"/>
        <v/>
      </c>
      <c r="W50" s="121"/>
      <c r="X50" s="121"/>
      <c r="Y50" s="121" t="str">
        <f t="shared" si="5"/>
        <v/>
      </c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 t="s">
        <v>25</v>
      </c>
      <c r="B51" s="120" t="s">
        <v>487</v>
      </c>
      <c r="C51" s="119" t="s">
        <v>488</v>
      </c>
      <c r="D51" s="121">
        <v>0</v>
      </c>
      <c r="E51" s="121">
        <v>200362</v>
      </c>
      <c r="F51" s="121">
        <f t="shared" si="0"/>
        <v>200362</v>
      </c>
      <c r="G51" s="121">
        <v>0</v>
      </c>
      <c r="H51" s="121">
        <v>66890</v>
      </c>
      <c r="I51" s="121">
        <f t="shared" si="1"/>
        <v>66890</v>
      </c>
      <c r="J51" s="120" t="s">
        <v>355</v>
      </c>
      <c r="K51" s="119" t="s">
        <v>356</v>
      </c>
      <c r="L51" s="121">
        <v>0</v>
      </c>
      <c r="M51" s="121">
        <v>200362</v>
      </c>
      <c r="N51" s="121">
        <f t="shared" si="2"/>
        <v>200362</v>
      </c>
      <c r="O51" s="121">
        <v>0</v>
      </c>
      <c r="P51" s="121">
        <v>66890</v>
      </c>
      <c r="Q51" s="121">
        <f t="shared" si="3"/>
        <v>66890</v>
      </c>
      <c r="R51" s="120"/>
      <c r="S51" s="119"/>
      <c r="T51" s="121"/>
      <c r="U51" s="121"/>
      <c r="V51" s="121" t="str">
        <f t="shared" si="4"/>
        <v/>
      </c>
      <c r="W51" s="121"/>
      <c r="X51" s="121"/>
      <c r="Y51" s="121" t="str">
        <f t="shared" si="5"/>
        <v/>
      </c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 t="s">
        <v>25</v>
      </c>
      <c r="B52" s="120" t="s">
        <v>490</v>
      </c>
      <c r="C52" s="119" t="s">
        <v>491</v>
      </c>
      <c r="D52" s="121">
        <v>0</v>
      </c>
      <c r="E52" s="121">
        <v>39157</v>
      </c>
      <c r="F52" s="121">
        <f t="shared" si="0"/>
        <v>39157</v>
      </c>
      <c r="G52" s="121">
        <v>0</v>
      </c>
      <c r="H52" s="121">
        <v>26309</v>
      </c>
      <c r="I52" s="121">
        <f t="shared" si="1"/>
        <v>26309</v>
      </c>
      <c r="J52" s="120" t="s">
        <v>355</v>
      </c>
      <c r="K52" s="119" t="s">
        <v>356</v>
      </c>
      <c r="L52" s="121">
        <v>0</v>
      </c>
      <c r="M52" s="121">
        <v>39157</v>
      </c>
      <c r="N52" s="121">
        <f t="shared" si="2"/>
        <v>39157</v>
      </c>
      <c r="O52" s="121">
        <v>0</v>
      </c>
      <c r="P52" s="121">
        <v>26309</v>
      </c>
      <c r="Q52" s="121">
        <f t="shared" si="3"/>
        <v>26309</v>
      </c>
      <c r="R52" s="120"/>
      <c r="S52" s="119"/>
      <c r="T52" s="121"/>
      <c r="U52" s="121"/>
      <c r="V52" s="121" t="str">
        <f t="shared" si="4"/>
        <v/>
      </c>
      <c r="W52" s="121"/>
      <c r="X52" s="121"/>
      <c r="Y52" s="121" t="str">
        <f t="shared" si="5"/>
        <v/>
      </c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 t="s">
        <v>25</v>
      </c>
      <c r="B53" s="120" t="s">
        <v>493</v>
      </c>
      <c r="C53" s="119" t="s">
        <v>494</v>
      </c>
      <c r="D53" s="121">
        <v>92286</v>
      </c>
      <c r="E53" s="121">
        <v>13504</v>
      </c>
      <c r="F53" s="121">
        <f t="shared" si="0"/>
        <v>105790</v>
      </c>
      <c r="G53" s="121">
        <v>0</v>
      </c>
      <c r="H53" s="121">
        <v>37736</v>
      </c>
      <c r="I53" s="121">
        <f t="shared" si="1"/>
        <v>37736</v>
      </c>
      <c r="J53" s="120" t="s">
        <v>415</v>
      </c>
      <c r="K53" s="119" t="s">
        <v>416</v>
      </c>
      <c r="L53" s="121">
        <v>92286</v>
      </c>
      <c r="M53" s="121">
        <v>13504</v>
      </c>
      <c r="N53" s="121">
        <f t="shared" si="2"/>
        <v>105790</v>
      </c>
      <c r="O53" s="121">
        <v>0</v>
      </c>
      <c r="P53" s="121">
        <v>37736</v>
      </c>
      <c r="Q53" s="121">
        <f t="shared" si="3"/>
        <v>37736</v>
      </c>
      <c r="R53" s="120"/>
      <c r="S53" s="119"/>
      <c r="T53" s="121"/>
      <c r="U53" s="121"/>
      <c r="V53" s="121" t="str">
        <f t="shared" si="4"/>
        <v/>
      </c>
      <c r="W53" s="121"/>
      <c r="X53" s="121"/>
      <c r="Y53" s="121" t="str">
        <f t="shared" si="5"/>
        <v/>
      </c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 t="s">
        <v>25</v>
      </c>
      <c r="B54" s="120" t="s">
        <v>496</v>
      </c>
      <c r="C54" s="119" t="s">
        <v>497</v>
      </c>
      <c r="D54" s="121">
        <v>164850</v>
      </c>
      <c r="E54" s="121">
        <v>22876</v>
      </c>
      <c r="F54" s="121">
        <f t="shared" si="0"/>
        <v>187726</v>
      </c>
      <c r="G54" s="121">
        <v>0</v>
      </c>
      <c r="H54" s="121">
        <v>60950</v>
      </c>
      <c r="I54" s="121">
        <f t="shared" si="1"/>
        <v>60950</v>
      </c>
      <c r="J54" s="120" t="s">
        <v>415</v>
      </c>
      <c r="K54" s="119" t="s">
        <v>416</v>
      </c>
      <c r="L54" s="121">
        <v>164850</v>
      </c>
      <c r="M54" s="121">
        <v>22876</v>
      </c>
      <c r="N54" s="121">
        <f t="shared" si="2"/>
        <v>187726</v>
      </c>
      <c r="O54" s="121">
        <v>0</v>
      </c>
      <c r="P54" s="121">
        <v>60950</v>
      </c>
      <c r="Q54" s="121">
        <f t="shared" si="3"/>
        <v>60950</v>
      </c>
      <c r="R54" s="120"/>
      <c r="S54" s="119"/>
      <c r="T54" s="121"/>
      <c r="U54" s="121"/>
      <c r="V54" s="121" t="str">
        <f t="shared" si="4"/>
        <v/>
      </c>
      <c r="W54" s="121"/>
      <c r="X54" s="121"/>
      <c r="Y54" s="121" t="str">
        <f t="shared" si="5"/>
        <v/>
      </c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 t="s">
        <v>25</v>
      </c>
      <c r="B55" s="120" t="s">
        <v>499</v>
      </c>
      <c r="C55" s="119" t="s">
        <v>500</v>
      </c>
      <c r="D55" s="121">
        <v>0</v>
      </c>
      <c r="E55" s="121">
        <v>355481</v>
      </c>
      <c r="F55" s="121">
        <f t="shared" si="0"/>
        <v>355481</v>
      </c>
      <c r="G55" s="121">
        <v>0</v>
      </c>
      <c r="H55" s="121">
        <v>62654</v>
      </c>
      <c r="I55" s="121">
        <f t="shared" si="1"/>
        <v>62654</v>
      </c>
      <c r="J55" s="120" t="s">
        <v>502</v>
      </c>
      <c r="K55" s="119" t="s">
        <v>503</v>
      </c>
      <c r="L55" s="121">
        <v>0</v>
      </c>
      <c r="M55" s="121">
        <v>355481</v>
      </c>
      <c r="N55" s="121">
        <f t="shared" si="2"/>
        <v>355481</v>
      </c>
      <c r="O55" s="121">
        <v>0</v>
      </c>
      <c r="P55" s="121">
        <v>62654</v>
      </c>
      <c r="Q55" s="121">
        <f t="shared" si="3"/>
        <v>62654</v>
      </c>
      <c r="R55" s="120"/>
      <c r="S55" s="119"/>
      <c r="T55" s="121"/>
      <c r="U55" s="121"/>
      <c r="V55" s="121" t="str">
        <f t="shared" si="4"/>
        <v/>
      </c>
      <c r="W55" s="121"/>
      <c r="X55" s="121"/>
      <c r="Y55" s="121" t="str">
        <f t="shared" si="5"/>
        <v/>
      </c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 t="s">
        <v>25</v>
      </c>
      <c r="B56" s="120" t="s">
        <v>504</v>
      </c>
      <c r="C56" s="119" t="s">
        <v>505</v>
      </c>
      <c r="D56" s="121">
        <v>0</v>
      </c>
      <c r="E56" s="121">
        <v>282281</v>
      </c>
      <c r="F56" s="121">
        <f t="shared" si="0"/>
        <v>282281</v>
      </c>
      <c r="G56" s="121">
        <v>0</v>
      </c>
      <c r="H56" s="121">
        <v>67578</v>
      </c>
      <c r="I56" s="121">
        <f t="shared" si="1"/>
        <v>67578</v>
      </c>
      <c r="J56" s="120" t="s">
        <v>502</v>
      </c>
      <c r="K56" s="119" t="s">
        <v>503</v>
      </c>
      <c r="L56" s="121">
        <v>0</v>
      </c>
      <c r="M56" s="121">
        <v>282281</v>
      </c>
      <c r="N56" s="121">
        <f t="shared" si="2"/>
        <v>282281</v>
      </c>
      <c r="O56" s="121">
        <v>0</v>
      </c>
      <c r="P56" s="121">
        <v>67578</v>
      </c>
      <c r="Q56" s="121">
        <f t="shared" si="3"/>
        <v>67578</v>
      </c>
      <c r="R56" s="120"/>
      <c r="S56" s="119"/>
      <c r="T56" s="121"/>
      <c r="U56" s="121"/>
      <c r="V56" s="121" t="str">
        <f t="shared" si="4"/>
        <v/>
      </c>
      <c r="W56" s="121"/>
      <c r="X56" s="121"/>
      <c r="Y56" s="121" t="str">
        <f t="shared" si="5"/>
        <v/>
      </c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 t="s">
        <v>25</v>
      </c>
      <c r="B57" s="120" t="s">
        <v>507</v>
      </c>
      <c r="C57" s="119" t="s">
        <v>508</v>
      </c>
      <c r="D57" s="121">
        <v>0</v>
      </c>
      <c r="E57" s="121">
        <v>266621</v>
      </c>
      <c r="F57" s="121">
        <f t="shared" si="0"/>
        <v>266621</v>
      </c>
      <c r="G57" s="121">
        <v>0</v>
      </c>
      <c r="H57" s="121">
        <v>63547</v>
      </c>
      <c r="I57" s="121">
        <f t="shared" si="1"/>
        <v>63547</v>
      </c>
      <c r="J57" s="120" t="s">
        <v>389</v>
      </c>
      <c r="K57" s="119" t="s">
        <v>390</v>
      </c>
      <c r="L57" s="121">
        <v>0</v>
      </c>
      <c r="M57" s="121">
        <v>266621</v>
      </c>
      <c r="N57" s="121">
        <f t="shared" si="2"/>
        <v>266621</v>
      </c>
      <c r="O57" s="121">
        <v>0</v>
      </c>
      <c r="P57" s="121">
        <v>0</v>
      </c>
      <c r="Q57" s="121">
        <f t="shared" si="3"/>
        <v>0</v>
      </c>
      <c r="R57" s="120" t="s">
        <v>344</v>
      </c>
      <c r="S57" s="119" t="s">
        <v>345</v>
      </c>
      <c r="T57" s="121">
        <v>0</v>
      </c>
      <c r="U57" s="121">
        <v>0</v>
      </c>
      <c r="V57" s="121">
        <f t="shared" si="4"/>
        <v>0</v>
      </c>
      <c r="W57" s="121">
        <v>0</v>
      </c>
      <c r="X57" s="121">
        <v>63547</v>
      </c>
      <c r="Y57" s="121">
        <f t="shared" si="5"/>
        <v>63547</v>
      </c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 t="s">
        <v>25</v>
      </c>
      <c r="B58" s="120" t="s">
        <v>510</v>
      </c>
      <c r="C58" s="119" t="s">
        <v>511</v>
      </c>
      <c r="D58" s="121">
        <v>0</v>
      </c>
      <c r="E58" s="121">
        <v>0</v>
      </c>
      <c r="F58" s="121">
        <f t="shared" si="0"/>
        <v>0</v>
      </c>
      <c r="G58" s="121">
        <v>0</v>
      </c>
      <c r="H58" s="121">
        <v>42494</v>
      </c>
      <c r="I58" s="121">
        <f t="shared" si="1"/>
        <v>42494</v>
      </c>
      <c r="J58" s="120" t="s">
        <v>379</v>
      </c>
      <c r="K58" s="119" t="s">
        <v>380</v>
      </c>
      <c r="L58" s="121">
        <v>0</v>
      </c>
      <c r="M58" s="121">
        <v>0</v>
      </c>
      <c r="N58" s="121">
        <f t="shared" si="2"/>
        <v>0</v>
      </c>
      <c r="O58" s="121">
        <v>0</v>
      </c>
      <c r="P58" s="121">
        <v>42494</v>
      </c>
      <c r="Q58" s="121">
        <f t="shared" si="3"/>
        <v>42494</v>
      </c>
      <c r="R58" s="120"/>
      <c r="S58" s="119"/>
      <c r="T58" s="121"/>
      <c r="U58" s="121"/>
      <c r="V58" s="121" t="str">
        <f t="shared" si="4"/>
        <v/>
      </c>
      <c r="W58" s="121"/>
      <c r="X58" s="121"/>
      <c r="Y58" s="121" t="str">
        <f t="shared" si="5"/>
        <v/>
      </c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 t="s">
        <v>25</v>
      </c>
      <c r="B59" s="120" t="s">
        <v>513</v>
      </c>
      <c r="C59" s="119" t="s">
        <v>514</v>
      </c>
      <c r="D59" s="121">
        <v>0</v>
      </c>
      <c r="E59" s="121">
        <v>105854</v>
      </c>
      <c r="F59" s="121">
        <f t="shared" si="0"/>
        <v>105854</v>
      </c>
      <c r="G59" s="121">
        <v>0</v>
      </c>
      <c r="H59" s="121">
        <v>42609</v>
      </c>
      <c r="I59" s="121">
        <f t="shared" si="1"/>
        <v>42609</v>
      </c>
      <c r="J59" s="120" t="s">
        <v>516</v>
      </c>
      <c r="K59" s="119" t="s">
        <v>517</v>
      </c>
      <c r="L59" s="121">
        <v>0</v>
      </c>
      <c r="M59" s="121">
        <v>105854</v>
      </c>
      <c r="N59" s="121">
        <f t="shared" si="2"/>
        <v>105854</v>
      </c>
      <c r="O59" s="121">
        <v>0</v>
      </c>
      <c r="P59" s="121">
        <v>42609</v>
      </c>
      <c r="Q59" s="121">
        <f t="shared" si="3"/>
        <v>42609</v>
      </c>
      <c r="R59" s="120"/>
      <c r="S59" s="119"/>
      <c r="T59" s="121"/>
      <c r="U59" s="121"/>
      <c r="V59" s="121" t="str">
        <f t="shared" si="4"/>
        <v/>
      </c>
      <c r="W59" s="121"/>
      <c r="X59" s="121"/>
      <c r="Y59" s="121" t="str">
        <f t="shared" si="5"/>
        <v/>
      </c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 t="s">
        <v>25</v>
      </c>
      <c r="B60" s="120" t="s">
        <v>518</v>
      </c>
      <c r="C60" s="119" t="s">
        <v>519</v>
      </c>
      <c r="D60" s="121">
        <v>0</v>
      </c>
      <c r="E60" s="121">
        <v>71200</v>
      </c>
      <c r="F60" s="121">
        <f t="shared" si="0"/>
        <v>71200</v>
      </c>
      <c r="G60" s="121">
        <v>0</v>
      </c>
      <c r="H60" s="121">
        <v>8523</v>
      </c>
      <c r="I60" s="121">
        <f t="shared" si="1"/>
        <v>8523</v>
      </c>
      <c r="J60" s="120" t="s">
        <v>516</v>
      </c>
      <c r="K60" s="119" t="s">
        <v>517</v>
      </c>
      <c r="L60" s="121">
        <v>0</v>
      </c>
      <c r="M60" s="121">
        <v>71200</v>
      </c>
      <c r="N60" s="121">
        <f t="shared" si="2"/>
        <v>71200</v>
      </c>
      <c r="O60" s="121">
        <v>0</v>
      </c>
      <c r="P60" s="121">
        <v>8523</v>
      </c>
      <c r="Q60" s="121">
        <f t="shared" si="3"/>
        <v>8523</v>
      </c>
      <c r="R60" s="120"/>
      <c r="S60" s="119"/>
      <c r="T60" s="121"/>
      <c r="U60" s="121"/>
      <c r="V60" s="121" t="str">
        <f t="shared" si="4"/>
        <v/>
      </c>
      <c r="W60" s="121"/>
      <c r="X60" s="121"/>
      <c r="Y60" s="121" t="str">
        <f t="shared" si="5"/>
        <v/>
      </c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 t="s">
        <v>25</v>
      </c>
      <c r="B61" s="120" t="s">
        <v>521</v>
      </c>
      <c r="C61" s="119" t="s">
        <v>522</v>
      </c>
      <c r="D61" s="121">
        <v>0</v>
      </c>
      <c r="E61" s="121">
        <v>24986</v>
      </c>
      <c r="F61" s="121">
        <f t="shared" si="0"/>
        <v>24986</v>
      </c>
      <c r="G61" s="121">
        <v>0</v>
      </c>
      <c r="H61" s="121">
        <v>13515</v>
      </c>
      <c r="I61" s="121">
        <f t="shared" si="1"/>
        <v>13515</v>
      </c>
      <c r="J61" s="120" t="s">
        <v>516</v>
      </c>
      <c r="K61" s="119" t="s">
        <v>517</v>
      </c>
      <c r="L61" s="121">
        <v>0</v>
      </c>
      <c r="M61" s="121">
        <v>24986</v>
      </c>
      <c r="N61" s="121">
        <f t="shared" si="2"/>
        <v>24986</v>
      </c>
      <c r="O61" s="121">
        <v>0</v>
      </c>
      <c r="P61" s="121">
        <v>13515</v>
      </c>
      <c r="Q61" s="121">
        <f t="shared" si="3"/>
        <v>13515</v>
      </c>
      <c r="R61" s="120"/>
      <c r="S61" s="119"/>
      <c r="T61" s="121"/>
      <c r="U61" s="121"/>
      <c r="V61" s="121" t="str">
        <f t="shared" si="4"/>
        <v/>
      </c>
      <c r="W61" s="121"/>
      <c r="X61" s="121"/>
      <c r="Y61" s="121" t="str">
        <f t="shared" si="5"/>
        <v/>
      </c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 t="str">
        <f t="shared" si="4"/>
        <v/>
      </c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998" man="1"/>
    <brk id="17" min="1" max="998" man="1"/>
    <brk id="25" min="1" max="998" man="1"/>
    <brk id="33" min="1" max="998" man="1"/>
    <brk id="41" min="1" max="998" man="1"/>
    <brk id="49" min="1" max="99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愛知県</v>
      </c>
      <c r="B7" s="139" t="str">
        <f>'廃棄物事業経費（市町村）'!B7</f>
        <v>23000</v>
      </c>
      <c r="C7" s="138" t="s">
        <v>33</v>
      </c>
      <c r="D7" s="140">
        <f>SUM(H7,L7,P7,T7,X7,AB7,AF7,AJ7,AN7,AR7,AV7,AZ7,BD7,BH7,BL7,BP7,BT7,BX7,CB7,CF7,CJ7,CN7,CR7,CV7,CZ7,DD7,DH7,DL7,DP7,DT7)</f>
        <v>10513617</v>
      </c>
      <c r="E7" s="140">
        <f>SUM(I7,M7,Q7,U7,Y7,AC7,AG7,AK7,AO7,AS7,AW7,BA7,BE7,BI7,BM7,BQ7,BU7,BY7,CC7,CG7,CK7,CO7,CS7,CW7,DA7,DE7,DI7,DM7,DQ7,DU7)</f>
        <v>3081089</v>
      </c>
      <c r="F7" s="141">
        <f>COUNTIF(F$8:F$1000,"&lt;&gt;")</f>
        <v>19</v>
      </c>
      <c r="G7" s="141">
        <f>COUNTIF(G$8:G$1000,"&lt;&gt;")</f>
        <v>19</v>
      </c>
      <c r="H7" s="140">
        <f>SUM(H$8:H$1000)</f>
        <v>5653679</v>
      </c>
      <c r="I7" s="140">
        <f>SUM(I$8:I$1000)</f>
        <v>1516965</v>
      </c>
      <c r="J7" s="141">
        <f>COUNTIF(J$8:J$1000,"&lt;&gt;")</f>
        <v>19</v>
      </c>
      <c r="K7" s="141">
        <f>COUNTIF(K$8:K$1000,"&lt;&gt;")</f>
        <v>19</v>
      </c>
      <c r="L7" s="140">
        <f>SUM(L$8:L$1000)</f>
        <v>3177356</v>
      </c>
      <c r="M7" s="140">
        <f>SUM(M$8:M$1000)</f>
        <v>897775</v>
      </c>
      <c r="N7" s="141">
        <f>COUNTIF(N$8:N$1000,"&lt;&gt;")</f>
        <v>8</v>
      </c>
      <c r="O7" s="141">
        <f>COUNTIF(O$8:O$1000,"&lt;&gt;")</f>
        <v>8</v>
      </c>
      <c r="P7" s="140">
        <f>SUM(P$8:P$1000)</f>
        <v>872887</v>
      </c>
      <c r="Q7" s="140">
        <f>SUM(Q$8:Q$1000)</f>
        <v>263621</v>
      </c>
      <c r="R7" s="141">
        <f>COUNTIF(R$8:R$1000,"&lt;&gt;")</f>
        <v>4</v>
      </c>
      <c r="S7" s="141">
        <f>COUNTIF(S$8:S$1000,"&lt;&gt;")</f>
        <v>4</v>
      </c>
      <c r="T7" s="140">
        <f>SUM(T$8:T$1000)</f>
        <v>403807</v>
      </c>
      <c r="U7" s="140">
        <f>SUM(U$8:U$1000)</f>
        <v>182088</v>
      </c>
      <c r="V7" s="141">
        <f>COUNTIF(V$8:V$1000,"&lt;&gt;")</f>
        <v>2</v>
      </c>
      <c r="W7" s="141">
        <f>COUNTIF(W$8:W$1000,"&lt;&gt;")</f>
        <v>2</v>
      </c>
      <c r="X7" s="140">
        <f>SUM(X$8:X$1000)</f>
        <v>166369</v>
      </c>
      <c r="Y7" s="140">
        <f>SUM(Y$8:Y$1000)</f>
        <v>127441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200362</v>
      </c>
      <c r="AC7" s="140">
        <f>SUM(AC$8:AC$1000)</f>
        <v>66890</v>
      </c>
      <c r="AD7" s="141">
        <f>COUNTIF(AD$8:AD$1000,"&lt;&gt;")</f>
        <v>1</v>
      </c>
      <c r="AE7" s="141">
        <f>COUNTIF(AE$8:AE$1000,"&lt;&gt;")</f>
        <v>1</v>
      </c>
      <c r="AF7" s="140">
        <f>SUM(AF$8:AF$1000)</f>
        <v>39157</v>
      </c>
      <c r="AG7" s="140">
        <f>SUM(AG$8:AG$1000)</f>
        <v>26309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25</v>
      </c>
      <c r="B8" s="120" t="s">
        <v>384</v>
      </c>
      <c r="C8" s="119" t="s">
        <v>385</v>
      </c>
      <c r="D8" s="121">
        <v>0</v>
      </c>
      <c r="E8" s="121">
        <v>401898</v>
      </c>
      <c r="F8" s="120" t="s">
        <v>381</v>
      </c>
      <c r="G8" s="119" t="s">
        <v>382</v>
      </c>
      <c r="H8" s="121">
        <v>0</v>
      </c>
      <c r="I8" s="121">
        <v>80241</v>
      </c>
      <c r="J8" s="120" t="s">
        <v>391</v>
      </c>
      <c r="K8" s="119" t="s">
        <v>392</v>
      </c>
      <c r="L8" s="121">
        <v>0</v>
      </c>
      <c r="M8" s="121">
        <v>180435</v>
      </c>
      <c r="N8" s="120" t="s">
        <v>431</v>
      </c>
      <c r="O8" s="119" t="s">
        <v>432</v>
      </c>
      <c r="P8" s="121">
        <v>0</v>
      </c>
      <c r="Q8" s="121">
        <v>53333</v>
      </c>
      <c r="R8" s="120" t="s">
        <v>478</v>
      </c>
      <c r="S8" s="119" t="s">
        <v>479</v>
      </c>
      <c r="T8" s="121">
        <v>0</v>
      </c>
      <c r="U8" s="121">
        <v>23350</v>
      </c>
      <c r="V8" s="120" t="s">
        <v>481</v>
      </c>
      <c r="W8" s="119" t="s">
        <v>482</v>
      </c>
      <c r="X8" s="121">
        <v>0</v>
      </c>
      <c r="Y8" s="121">
        <v>64539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25</v>
      </c>
      <c r="B9" s="120" t="s">
        <v>344</v>
      </c>
      <c r="C9" s="119" t="s">
        <v>345</v>
      </c>
      <c r="D9" s="121">
        <v>0</v>
      </c>
      <c r="E9" s="121">
        <v>305202</v>
      </c>
      <c r="F9" s="120" t="s">
        <v>341</v>
      </c>
      <c r="G9" s="119" t="s">
        <v>342</v>
      </c>
      <c r="H9" s="121">
        <v>0</v>
      </c>
      <c r="I9" s="121">
        <v>112038</v>
      </c>
      <c r="J9" s="120" t="s">
        <v>386</v>
      </c>
      <c r="K9" s="119" t="s">
        <v>387</v>
      </c>
      <c r="L9" s="121">
        <v>0</v>
      </c>
      <c r="M9" s="121">
        <v>129617</v>
      </c>
      <c r="N9" s="120" t="s">
        <v>507</v>
      </c>
      <c r="O9" s="119" t="s">
        <v>508</v>
      </c>
      <c r="P9" s="121">
        <v>0</v>
      </c>
      <c r="Q9" s="121">
        <v>63547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25</v>
      </c>
      <c r="B10" s="120" t="s">
        <v>415</v>
      </c>
      <c r="C10" s="119" t="s">
        <v>416</v>
      </c>
      <c r="D10" s="121">
        <v>886219</v>
      </c>
      <c r="E10" s="121">
        <v>221638</v>
      </c>
      <c r="F10" s="120" t="s">
        <v>412</v>
      </c>
      <c r="G10" s="119" t="s">
        <v>413</v>
      </c>
      <c r="H10" s="121">
        <v>337628</v>
      </c>
      <c r="I10" s="121">
        <v>81836</v>
      </c>
      <c r="J10" s="120" t="s">
        <v>434</v>
      </c>
      <c r="K10" s="119" t="s">
        <v>435</v>
      </c>
      <c r="L10" s="121">
        <v>255075</v>
      </c>
      <c r="M10" s="121">
        <v>41116</v>
      </c>
      <c r="N10" s="120" t="s">
        <v>493</v>
      </c>
      <c r="O10" s="119" t="s">
        <v>494</v>
      </c>
      <c r="P10" s="121">
        <v>105790</v>
      </c>
      <c r="Q10" s="121">
        <v>37736</v>
      </c>
      <c r="R10" s="120" t="s">
        <v>496</v>
      </c>
      <c r="S10" s="119" t="s">
        <v>497</v>
      </c>
      <c r="T10" s="121">
        <v>187726</v>
      </c>
      <c r="U10" s="121">
        <v>60950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25</v>
      </c>
      <c r="B11" s="120" t="s">
        <v>360</v>
      </c>
      <c r="C11" s="119" t="s">
        <v>361</v>
      </c>
      <c r="D11" s="121">
        <v>1092566</v>
      </c>
      <c r="E11" s="121">
        <v>0</v>
      </c>
      <c r="F11" s="120" t="s">
        <v>357</v>
      </c>
      <c r="G11" s="119" t="s">
        <v>358</v>
      </c>
      <c r="H11" s="121">
        <v>657310</v>
      </c>
      <c r="I11" s="121">
        <v>0</v>
      </c>
      <c r="J11" s="120" t="s">
        <v>428</v>
      </c>
      <c r="K11" s="119" t="s">
        <v>429</v>
      </c>
      <c r="L11" s="121">
        <v>435256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25</v>
      </c>
      <c r="B12" s="120" t="s">
        <v>389</v>
      </c>
      <c r="C12" s="119" t="s">
        <v>390</v>
      </c>
      <c r="D12" s="121">
        <v>624117</v>
      </c>
      <c r="E12" s="121">
        <v>0</v>
      </c>
      <c r="F12" s="120" t="s">
        <v>386</v>
      </c>
      <c r="G12" s="119" t="s">
        <v>387</v>
      </c>
      <c r="H12" s="121">
        <v>357496</v>
      </c>
      <c r="I12" s="121">
        <v>0</v>
      </c>
      <c r="J12" s="120" t="s">
        <v>507</v>
      </c>
      <c r="K12" s="119" t="s">
        <v>508</v>
      </c>
      <c r="L12" s="121">
        <v>266621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25</v>
      </c>
      <c r="B13" s="120" t="s">
        <v>379</v>
      </c>
      <c r="C13" s="119" t="s">
        <v>380</v>
      </c>
      <c r="D13" s="121">
        <v>0</v>
      </c>
      <c r="E13" s="121">
        <v>121412</v>
      </c>
      <c r="F13" s="120" t="s">
        <v>376</v>
      </c>
      <c r="G13" s="119" t="s">
        <v>377</v>
      </c>
      <c r="H13" s="121">
        <v>0</v>
      </c>
      <c r="I13" s="121">
        <v>78918</v>
      </c>
      <c r="J13" s="120" t="s">
        <v>510</v>
      </c>
      <c r="K13" s="119" t="s">
        <v>511</v>
      </c>
      <c r="L13" s="121">
        <v>0</v>
      </c>
      <c r="M13" s="121">
        <v>42494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25</v>
      </c>
      <c r="B14" s="120" t="s">
        <v>410</v>
      </c>
      <c r="C14" s="119" t="s">
        <v>411</v>
      </c>
      <c r="D14" s="121">
        <v>54488</v>
      </c>
      <c r="E14" s="121">
        <v>165581</v>
      </c>
      <c r="F14" s="120" t="s">
        <v>407</v>
      </c>
      <c r="G14" s="119" t="s">
        <v>408</v>
      </c>
      <c r="H14" s="121">
        <v>27244</v>
      </c>
      <c r="I14" s="121">
        <v>133856</v>
      </c>
      <c r="J14" s="120" t="s">
        <v>417</v>
      </c>
      <c r="K14" s="119" t="s">
        <v>418</v>
      </c>
      <c r="L14" s="121">
        <v>27244</v>
      </c>
      <c r="M14" s="121">
        <v>31725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25</v>
      </c>
      <c r="B15" s="120" t="s">
        <v>339</v>
      </c>
      <c r="C15" s="119" t="s">
        <v>340</v>
      </c>
      <c r="D15" s="121">
        <v>495309</v>
      </c>
      <c r="E15" s="121">
        <v>0</v>
      </c>
      <c r="F15" s="120" t="s">
        <v>336</v>
      </c>
      <c r="G15" s="119" t="s">
        <v>337</v>
      </c>
      <c r="H15" s="121">
        <v>243117</v>
      </c>
      <c r="I15" s="121">
        <v>0</v>
      </c>
      <c r="J15" s="120" t="s">
        <v>423</v>
      </c>
      <c r="K15" s="119" t="s">
        <v>424</v>
      </c>
      <c r="L15" s="121">
        <v>147186</v>
      </c>
      <c r="M15" s="121">
        <v>0</v>
      </c>
      <c r="N15" s="120" t="s">
        <v>469</v>
      </c>
      <c r="O15" s="119" t="s">
        <v>470</v>
      </c>
      <c r="P15" s="121">
        <v>105006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25</v>
      </c>
      <c r="B16" s="120" t="s">
        <v>355</v>
      </c>
      <c r="C16" s="119" t="s">
        <v>356</v>
      </c>
      <c r="D16" s="121">
        <v>1491280</v>
      </c>
      <c r="E16" s="121">
        <v>570864</v>
      </c>
      <c r="F16" s="120" t="s">
        <v>352</v>
      </c>
      <c r="G16" s="119" t="s">
        <v>353</v>
      </c>
      <c r="H16" s="121">
        <v>318587</v>
      </c>
      <c r="I16" s="121">
        <v>116207</v>
      </c>
      <c r="J16" s="120" t="s">
        <v>447</v>
      </c>
      <c r="K16" s="119" t="s">
        <v>448</v>
      </c>
      <c r="L16" s="121">
        <v>331839</v>
      </c>
      <c r="M16" s="121">
        <v>113245</v>
      </c>
      <c r="N16" s="120" t="s">
        <v>460</v>
      </c>
      <c r="O16" s="119" t="s">
        <v>461</v>
      </c>
      <c r="P16" s="121">
        <v>232558</v>
      </c>
      <c r="Q16" s="121">
        <v>95490</v>
      </c>
      <c r="R16" s="120" t="s">
        <v>466</v>
      </c>
      <c r="S16" s="119" t="s">
        <v>467</v>
      </c>
      <c r="T16" s="121">
        <v>202408</v>
      </c>
      <c r="U16" s="121">
        <v>89821</v>
      </c>
      <c r="V16" s="120" t="s">
        <v>484</v>
      </c>
      <c r="W16" s="119" t="s">
        <v>485</v>
      </c>
      <c r="X16" s="121">
        <v>166369</v>
      </c>
      <c r="Y16" s="121">
        <v>62902</v>
      </c>
      <c r="Z16" s="120" t="s">
        <v>487</v>
      </c>
      <c r="AA16" s="119" t="s">
        <v>488</v>
      </c>
      <c r="AB16" s="121">
        <v>200362</v>
      </c>
      <c r="AC16" s="121">
        <v>66890</v>
      </c>
      <c r="AD16" s="120" t="s">
        <v>490</v>
      </c>
      <c r="AE16" s="119" t="s">
        <v>491</v>
      </c>
      <c r="AF16" s="121">
        <v>39157</v>
      </c>
      <c r="AG16" s="121">
        <v>26309</v>
      </c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25</v>
      </c>
      <c r="B17" s="120" t="s">
        <v>399</v>
      </c>
      <c r="C17" s="119" t="s">
        <v>400</v>
      </c>
      <c r="D17" s="121">
        <v>1074133</v>
      </c>
      <c r="E17" s="121">
        <v>0</v>
      </c>
      <c r="F17" s="120" t="s">
        <v>396</v>
      </c>
      <c r="G17" s="119" t="s">
        <v>397</v>
      </c>
      <c r="H17" s="121">
        <v>775537</v>
      </c>
      <c r="I17" s="121">
        <v>0</v>
      </c>
      <c r="J17" s="120" t="s">
        <v>431</v>
      </c>
      <c r="K17" s="119" t="s">
        <v>432</v>
      </c>
      <c r="L17" s="121">
        <v>298596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25</v>
      </c>
      <c r="B18" s="120" t="s">
        <v>502</v>
      </c>
      <c r="C18" s="119" t="s">
        <v>503</v>
      </c>
      <c r="D18" s="121">
        <v>637762</v>
      </c>
      <c r="E18" s="121">
        <v>130232</v>
      </c>
      <c r="F18" s="120" t="s">
        <v>499</v>
      </c>
      <c r="G18" s="119" t="s">
        <v>500</v>
      </c>
      <c r="H18" s="121">
        <v>355481</v>
      </c>
      <c r="I18" s="121">
        <v>62654</v>
      </c>
      <c r="J18" s="120" t="s">
        <v>504</v>
      </c>
      <c r="K18" s="119" t="s">
        <v>505</v>
      </c>
      <c r="L18" s="121">
        <v>282281</v>
      </c>
      <c r="M18" s="121">
        <v>67578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25</v>
      </c>
      <c r="B19" s="120" t="s">
        <v>426</v>
      </c>
      <c r="C19" s="119" t="s">
        <v>427</v>
      </c>
      <c r="D19" s="121">
        <v>0</v>
      </c>
      <c r="E19" s="121">
        <v>233889</v>
      </c>
      <c r="F19" s="120" t="s">
        <v>423</v>
      </c>
      <c r="G19" s="119" t="s">
        <v>424</v>
      </c>
      <c r="H19" s="121">
        <v>0</v>
      </c>
      <c r="I19" s="121">
        <v>179623</v>
      </c>
      <c r="J19" s="120" t="s">
        <v>469</v>
      </c>
      <c r="K19" s="119" t="s">
        <v>470</v>
      </c>
      <c r="L19" s="121">
        <v>0</v>
      </c>
      <c r="M19" s="121">
        <v>54266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25</v>
      </c>
      <c r="B20" s="120" t="s">
        <v>365</v>
      </c>
      <c r="C20" s="119" t="s">
        <v>366</v>
      </c>
      <c r="D20" s="121">
        <v>1073958</v>
      </c>
      <c r="E20" s="121">
        <v>0</v>
      </c>
      <c r="F20" s="120" t="s">
        <v>362</v>
      </c>
      <c r="G20" s="119" t="s">
        <v>363</v>
      </c>
      <c r="H20" s="121">
        <v>687266</v>
      </c>
      <c r="I20" s="121">
        <v>0</v>
      </c>
      <c r="J20" s="120" t="s">
        <v>420</v>
      </c>
      <c r="K20" s="119" t="s">
        <v>421</v>
      </c>
      <c r="L20" s="121">
        <v>386692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25</v>
      </c>
      <c r="B21" s="120" t="s">
        <v>394</v>
      </c>
      <c r="C21" s="119" t="s">
        <v>395</v>
      </c>
      <c r="D21" s="121">
        <v>769999</v>
      </c>
      <c r="E21" s="121">
        <v>0</v>
      </c>
      <c r="F21" s="120" t="s">
        <v>391</v>
      </c>
      <c r="G21" s="119" t="s">
        <v>392</v>
      </c>
      <c r="H21" s="121">
        <v>484320</v>
      </c>
      <c r="I21" s="121">
        <v>0</v>
      </c>
      <c r="J21" s="120" t="s">
        <v>478</v>
      </c>
      <c r="K21" s="119" t="s">
        <v>479</v>
      </c>
      <c r="L21" s="121">
        <v>116210</v>
      </c>
      <c r="M21" s="121">
        <v>0</v>
      </c>
      <c r="N21" s="120" t="s">
        <v>481</v>
      </c>
      <c r="O21" s="119" t="s">
        <v>482</v>
      </c>
      <c r="P21" s="121">
        <v>169469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25</v>
      </c>
      <c r="B22" s="120" t="s">
        <v>516</v>
      </c>
      <c r="C22" s="119" t="s">
        <v>517</v>
      </c>
      <c r="D22" s="121">
        <v>215713</v>
      </c>
      <c r="E22" s="121">
        <v>72614</v>
      </c>
      <c r="F22" s="120" t="s">
        <v>513</v>
      </c>
      <c r="G22" s="119" t="s">
        <v>514</v>
      </c>
      <c r="H22" s="121">
        <v>105854</v>
      </c>
      <c r="I22" s="121">
        <v>42609</v>
      </c>
      <c r="J22" s="120" t="s">
        <v>518</v>
      </c>
      <c r="K22" s="119" t="s">
        <v>519</v>
      </c>
      <c r="L22" s="121">
        <v>71200</v>
      </c>
      <c r="M22" s="121">
        <v>8523</v>
      </c>
      <c r="N22" s="120" t="s">
        <v>521</v>
      </c>
      <c r="O22" s="119" t="s">
        <v>522</v>
      </c>
      <c r="P22" s="121">
        <v>24986</v>
      </c>
      <c r="Q22" s="121">
        <v>13515</v>
      </c>
      <c r="R22" s="120" t="s">
        <v>539</v>
      </c>
      <c r="S22" s="119" t="s">
        <v>540</v>
      </c>
      <c r="T22" s="121">
        <v>13673</v>
      </c>
      <c r="U22" s="121">
        <v>7967</v>
      </c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25</v>
      </c>
      <c r="B23" s="120" t="s">
        <v>458</v>
      </c>
      <c r="C23" s="119" t="s">
        <v>459</v>
      </c>
      <c r="D23" s="121">
        <v>1066155</v>
      </c>
      <c r="E23" s="121">
        <v>468660</v>
      </c>
      <c r="F23" s="120" t="s">
        <v>455</v>
      </c>
      <c r="G23" s="119" t="s">
        <v>456</v>
      </c>
      <c r="H23" s="121">
        <v>842681</v>
      </c>
      <c r="I23" s="121">
        <v>370508</v>
      </c>
      <c r="J23" s="120" t="s">
        <v>475</v>
      </c>
      <c r="K23" s="119" t="s">
        <v>476</v>
      </c>
      <c r="L23" s="121">
        <v>223474</v>
      </c>
      <c r="M23" s="121">
        <v>98152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25</v>
      </c>
      <c r="B24" s="120" t="s">
        <v>440</v>
      </c>
      <c r="C24" s="119" t="s">
        <v>441</v>
      </c>
      <c r="D24" s="121">
        <v>1031918</v>
      </c>
      <c r="E24" s="121">
        <v>0</v>
      </c>
      <c r="F24" s="120" t="s">
        <v>437</v>
      </c>
      <c r="G24" s="119" t="s">
        <v>438</v>
      </c>
      <c r="H24" s="121">
        <v>461158</v>
      </c>
      <c r="I24" s="121">
        <v>0</v>
      </c>
      <c r="J24" s="120" t="s">
        <v>463</v>
      </c>
      <c r="K24" s="119" t="s">
        <v>464</v>
      </c>
      <c r="L24" s="121">
        <v>335682</v>
      </c>
      <c r="M24" s="121">
        <v>0</v>
      </c>
      <c r="N24" s="120" t="s">
        <v>472</v>
      </c>
      <c r="O24" s="119" t="s">
        <v>473</v>
      </c>
      <c r="P24" s="121">
        <v>235078</v>
      </c>
      <c r="Q24" s="121">
        <v>0</v>
      </c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25</v>
      </c>
      <c r="B25" s="120" t="s">
        <v>442</v>
      </c>
      <c r="C25" s="119" t="s">
        <v>443</v>
      </c>
      <c r="D25" s="121">
        <v>0</v>
      </c>
      <c r="E25" s="121">
        <v>197654</v>
      </c>
      <c r="F25" s="120" t="s">
        <v>437</v>
      </c>
      <c r="G25" s="119" t="s">
        <v>438</v>
      </c>
      <c r="H25" s="121">
        <v>0</v>
      </c>
      <c r="I25" s="121">
        <v>132102</v>
      </c>
      <c r="J25" s="120" t="s">
        <v>472</v>
      </c>
      <c r="K25" s="119" t="s">
        <v>473</v>
      </c>
      <c r="L25" s="121">
        <v>0</v>
      </c>
      <c r="M25" s="121">
        <v>65552</v>
      </c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25</v>
      </c>
      <c r="B26" s="120" t="s">
        <v>453</v>
      </c>
      <c r="C26" s="119" t="s">
        <v>454</v>
      </c>
      <c r="D26" s="121">
        <v>0</v>
      </c>
      <c r="E26" s="121">
        <v>191445</v>
      </c>
      <c r="F26" s="120" t="s">
        <v>450</v>
      </c>
      <c r="G26" s="119" t="s">
        <v>451</v>
      </c>
      <c r="H26" s="121">
        <v>0</v>
      </c>
      <c r="I26" s="121">
        <v>126373</v>
      </c>
      <c r="J26" s="120" t="s">
        <v>466</v>
      </c>
      <c r="K26" s="119" t="s">
        <v>467</v>
      </c>
      <c r="L26" s="121">
        <v>0</v>
      </c>
      <c r="M26" s="121">
        <v>65072</v>
      </c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998" man="1"/>
    <brk id="21" min="1" max="998" man="1"/>
    <brk id="33" min="1" max="998" man="1"/>
    <brk id="45" min="1" max="998" man="1"/>
    <brk id="57" min="1" max="998" man="1"/>
    <brk id="69" min="1" max="998" man="1"/>
    <brk id="81" min="1" max="998" man="1"/>
    <brk id="93" min="1" max="998" man="1"/>
    <brk id="105" min="1" max="998" man="1"/>
    <brk id="117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23201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23202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23203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23204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23205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23206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23207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23208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23209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23210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23211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23212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23213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23214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23215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23216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23217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23219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23220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23221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23222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23223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23224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23225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23226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23227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23228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23229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23230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23231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23232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23233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23234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23235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23236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23237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23238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23302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23342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23361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23362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23424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23425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23427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23441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23442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23445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23446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23447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23501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23561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23562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23563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23833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23835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23837</v>
      </c>
      <c r="AI64" s="2">
        <v>64</v>
      </c>
    </row>
    <row r="65" spans="34:35" x14ac:dyDescent="0.15">
      <c r="AH65" s="48" t="str">
        <f>+'廃棄物事業経費（歳入）'!B65</f>
        <v>23838</v>
      </c>
      <c r="AI65" s="2">
        <v>65</v>
      </c>
    </row>
    <row r="66" spans="34:35" x14ac:dyDescent="0.15">
      <c r="AH66" s="48" t="str">
        <f>+'廃棄物事業経費（歳入）'!B66</f>
        <v>23841</v>
      </c>
      <c r="AI66" s="2">
        <v>66</v>
      </c>
    </row>
    <row r="67" spans="34:35" x14ac:dyDescent="0.15">
      <c r="AH67" s="48" t="str">
        <f>+'廃棄物事業経費（歳入）'!B67</f>
        <v>23842</v>
      </c>
      <c r="AI67" s="2">
        <v>67</v>
      </c>
    </row>
    <row r="68" spans="34:35" x14ac:dyDescent="0.15">
      <c r="AH68" s="48" t="str">
        <f>+'廃棄物事業経費（歳入）'!B68</f>
        <v>23846</v>
      </c>
      <c r="AI68" s="2">
        <v>68</v>
      </c>
    </row>
    <row r="69" spans="34:35" x14ac:dyDescent="0.15">
      <c r="AH69" s="48" t="str">
        <f>+'廃棄物事業経費（歳入）'!B69</f>
        <v>23848</v>
      </c>
      <c r="AI69" s="2">
        <v>69</v>
      </c>
    </row>
    <row r="70" spans="34:35" x14ac:dyDescent="0.15">
      <c r="AH70" s="48" t="str">
        <f>+'廃棄物事業経費（歳入）'!B70</f>
        <v>23849</v>
      </c>
      <c r="AI70" s="2">
        <v>70</v>
      </c>
    </row>
    <row r="71" spans="34:35" x14ac:dyDescent="0.15">
      <c r="AH71" s="48" t="str">
        <f>+'廃棄物事業経費（歳入）'!B71</f>
        <v>23851</v>
      </c>
      <c r="AI71" s="2">
        <v>71</v>
      </c>
    </row>
    <row r="72" spans="34:35" x14ac:dyDescent="0.15">
      <c r="AH72" s="48" t="str">
        <f>+'廃棄物事業経費（歳入）'!B72</f>
        <v>23853</v>
      </c>
      <c r="AI72" s="2">
        <v>72</v>
      </c>
    </row>
    <row r="73" spans="34:35" x14ac:dyDescent="0.15">
      <c r="AH73" s="48" t="str">
        <f>+'廃棄物事業経費（歳入）'!B73</f>
        <v>23854</v>
      </c>
      <c r="AI73" s="2">
        <v>73</v>
      </c>
    </row>
    <row r="74" spans="34:35" x14ac:dyDescent="0.15">
      <c r="AH74" s="48" t="str">
        <f>+'廃棄物事業経費（歳入）'!B74</f>
        <v>23858</v>
      </c>
      <c r="AI74" s="2">
        <v>74</v>
      </c>
    </row>
    <row r="75" spans="34:35" x14ac:dyDescent="0.15">
      <c r="AH75" s="48" t="str">
        <f>+'廃棄物事業経費（歳入）'!B75</f>
        <v>23859</v>
      </c>
      <c r="AI75" s="2">
        <v>75</v>
      </c>
    </row>
    <row r="76" spans="34:35" x14ac:dyDescent="0.15">
      <c r="AH76" s="48" t="str">
        <f>+'廃棄物事業経費（歳入）'!B76</f>
        <v>23869</v>
      </c>
      <c r="AI76" s="2">
        <v>76</v>
      </c>
    </row>
    <row r="77" spans="34:35" x14ac:dyDescent="0.15">
      <c r="AH77" s="48" t="str">
        <f>+'廃棄物事業経費（歳入）'!B77</f>
        <v>23874</v>
      </c>
      <c r="AI77" s="2">
        <v>77</v>
      </c>
    </row>
    <row r="78" spans="34:35" x14ac:dyDescent="0.15">
      <c r="AH78" s="48" t="str">
        <f>+'廃棄物事業経費（歳入）'!B78</f>
        <v>23887</v>
      </c>
      <c r="AI78" s="2">
        <v>78</v>
      </c>
    </row>
    <row r="79" spans="34:35" x14ac:dyDescent="0.15">
      <c r="AH79" s="48" t="str">
        <f>+'廃棄物事業経費（歳入）'!B79</f>
        <v>23893</v>
      </c>
      <c r="AI79" s="2">
        <v>79</v>
      </c>
    </row>
    <row r="80" spans="34:35" x14ac:dyDescent="0.15">
      <c r="AH80" s="48" t="str">
        <f>+'廃棄物事業経費（歳入）'!B80</f>
        <v>23899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2018-02-27T01:33:04Z</dcterms:modified>
</cp:coreProperties>
</file>