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90" yWindow="105" windowWidth="2061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ごみ処理概要!$A$6:$AQ$48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ごみ処理概要!$2:$49</definedName>
    <definedName name="_xlnm.Print_Area" localSheetId="3">ごみ処理量内訳!$2:$49</definedName>
    <definedName name="_xlnm.Print_Area" localSheetId="1">ごみ搬入量内訳!$2:$49</definedName>
    <definedName name="_xlnm.Print_Area" localSheetId="6">災害廃棄物搬入量!$2:$49</definedName>
    <definedName name="_xlnm.Print_Area" localSheetId="2">施設区分別搬入量内訳!$2:$49</definedName>
    <definedName name="_xlnm.Print_Area" localSheetId="5">施設資源化量内訳!$2:$49</definedName>
    <definedName name="_xlnm.Print_Area" localSheetId="4">資源化量内訳!$2:$49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45621"/>
</workbook>
</file>

<file path=xl/calcChain.xml><?xml version="1.0" encoding="utf-8"?>
<calcChain xmlns="http://schemas.openxmlformats.org/spreadsheetml/2006/main">
  <c r="V2" i="13" l="1"/>
  <c r="O2" i="13"/>
  <c r="N2" i="13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K46" i="5"/>
  <c r="CJ46" i="5"/>
  <c r="CI46" i="5"/>
  <c r="CH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K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K45" i="5"/>
  <c r="CJ45" i="5"/>
  <c r="CI45" i="5"/>
  <c r="CH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K44" i="5"/>
  <c r="CJ44" i="5"/>
  <c r="CI44" i="5"/>
  <c r="CH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K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K43" i="5"/>
  <c r="CJ43" i="5"/>
  <c r="CI43" i="5"/>
  <c r="CH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K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K42" i="5"/>
  <c r="CJ42" i="5"/>
  <c r="CI42" i="5"/>
  <c r="CH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K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CH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K40" i="5"/>
  <c r="CJ40" i="5"/>
  <c r="CI40" i="5"/>
  <c r="CH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K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K38" i="5"/>
  <c r="CJ38" i="5"/>
  <c r="CI38" i="5"/>
  <c r="CH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K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K37" i="5"/>
  <c r="CJ37" i="5"/>
  <c r="CI37" i="5"/>
  <c r="CH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K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K36" i="5"/>
  <c r="CJ36" i="5"/>
  <c r="CI36" i="5"/>
  <c r="CH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K34" i="5"/>
  <c r="CJ34" i="5"/>
  <c r="CI34" i="5"/>
  <c r="CH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K32" i="5"/>
  <c r="CJ32" i="5"/>
  <c r="CI32" i="5"/>
  <c r="CH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K30" i="5"/>
  <c r="CJ30" i="5"/>
  <c r="CI30" i="5"/>
  <c r="CH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CJ29" i="5"/>
  <c r="CI29" i="5"/>
  <c r="CH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K28" i="5"/>
  <c r="CJ28" i="5"/>
  <c r="CI28" i="5"/>
  <c r="CH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K27" i="5"/>
  <c r="CJ27" i="5"/>
  <c r="CI27" i="5"/>
  <c r="CH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K26" i="5"/>
  <c r="CJ26" i="5"/>
  <c r="CI26" i="5"/>
  <c r="CH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K25" i="5"/>
  <c r="CJ25" i="5"/>
  <c r="CI25" i="5"/>
  <c r="CH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K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K21" i="5"/>
  <c r="CJ21" i="5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K20" i="5"/>
  <c r="CJ20" i="5"/>
  <c r="CI20" i="5"/>
  <c r="CH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K18" i="5"/>
  <c r="CJ18" i="5"/>
  <c r="CI18" i="5"/>
  <c r="CH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K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K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7" i="5"/>
  <c r="A7" i="5"/>
  <c r="EU49" i="9"/>
  <c r="DZ49" i="9"/>
  <c r="DE49" i="9"/>
  <c r="CJ49" i="9"/>
  <c r="BO49" i="9"/>
  <c r="AT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EU48" i="9"/>
  <c r="DZ48" i="9"/>
  <c r="DE48" i="9"/>
  <c r="CJ48" i="9"/>
  <c r="BO48" i="9"/>
  <c r="AT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EU47" i="9"/>
  <c r="DZ47" i="9"/>
  <c r="DE47" i="9"/>
  <c r="CJ47" i="9"/>
  <c r="BO47" i="9"/>
  <c r="AT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EU46" i="9"/>
  <c r="DZ46" i="9"/>
  <c r="DE46" i="9"/>
  <c r="CJ46" i="9"/>
  <c r="BO46" i="9"/>
  <c r="AT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EU45" i="9"/>
  <c r="DZ45" i="9"/>
  <c r="DE45" i="9"/>
  <c r="CJ45" i="9"/>
  <c r="BO45" i="9"/>
  <c r="AT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EU44" i="9"/>
  <c r="DZ44" i="9"/>
  <c r="DE44" i="9"/>
  <c r="CJ44" i="9"/>
  <c r="BO44" i="9"/>
  <c r="AT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EU43" i="9"/>
  <c r="DZ43" i="9"/>
  <c r="DE43" i="9"/>
  <c r="CJ43" i="9"/>
  <c r="BO43" i="9"/>
  <c r="AT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EU42" i="9"/>
  <c r="DZ42" i="9"/>
  <c r="DE42" i="9"/>
  <c r="CJ42" i="9"/>
  <c r="BO42" i="9"/>
  <c r="AT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EU41" i="9"/>
  <c r="DZ41" i="9"/>
  <c r="DE41" i="9"/>
  <c r="CJ41" i="9"/>
  <c r="BO41" i="9"/>
  <c r="AT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EU40" i="9"/>
  <c r="DZ40" i="9"/>
  <c r="DE40" i="9"/>
  <c r="CJ40" i="9"/>
  <c r="BO40" i="9"/>
  <c r="AT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EU39" i="9"/>
  <c r="DZ39" i="9"/>
  <c r="DE39" i="9"/>
  <c r="CJ39" i="9"/>
  <c r="BO39" i="9"/>
  <c r="AT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EU38" i="9"/>
  <c r="DZ38" i="9"/>
  <c r="DE38" i="9"/>
  <c r="CJ38" i="9"/>
  <c r="BO38" i="9"/>
  <c r="AT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EU37" i="9"/>
  <c r="DZ37" i="9"/>
  <c r="DE37" i="9"/>
  <c r="CJ37" i="9"/>
  <c r="BO37" i="9"/>
  <c r="AT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EU36" i="9"/>
  <c r="DZ36" i="9"/>
  <c r="DE36" i="9"/>
  <c r="CJ36" i="9"/>
  <c r="BO36" i="9"/>
  <c r="AT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EU35" i="9"/>
  <c r="DZ35" i="9"/>
  <c r="DE35" i="9"/>
  <c r="CJ35" i="9"/>
  <c r="BO35" i="9"/>
  <c r="AT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EU34" i="9"/>
  <c r="DZ34" i="9"/>
  <c r="DE34" i="9"/>
  <c r="CJ34" i="9"/>
  <c r="BO34" i="9"/>
  <c r="AT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EU33" i="9"/>
  <c r="DZ33" i="9"/>
  <c r="DE33" i="9"/>
  <c r="CJ33" i="9"/>
  <c r="BO33" i="9"/>
  <c r="AT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EU32" i="9"/>
  <c r="DZ32" i="9"/>
  <c r="DE32" i="9"/>
  <c r="CJ32" i="9"/>
  <c r="BO32" i="9"/>
  <c r="AT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EU31" i="9"/>
  <c r="DZ31" i="9"/>
  <c r="DE31" i="9"/>
  <c r="CJ31" i="9"/>
  <c r="BO31" i="9"/>
  <c r="AT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EU30" i="9"/>
  <c r="DZ30" i="9"/>
  <c r="DE30" i="9"/>
  <c r="CJ30" i="9"/>
  <c r="BO30" i="9"/>
  <c r="AT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EU29" i="9"/>
  <c r="DZ29" i="9"/>
  <c r="DE29" i="9"/>
  <c r="CJ29" i="9"/>
  <c r="BO29" i="9"/>
  <c r="AT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EU28" i="9"/>
  <c r="DZ28" i="9"/>
  <c r="DE28" i="9"/>
  <c r="CJ28" i="9"/>
  <c r="BO28" i="9"/>
  <c r="AT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EU27" i="9"/>
  <c r="DZ27" i="9"/>
  <c r="DE27" i="9"/>
  <c r="CJ27" i="9"/>
  <c r="BO27" i="9"/>
  <c r="AT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EU26" i="9"/>
  <c r="DZ26" i="9"/>
  <c r="DE26" i="9"/>
  <c r="CJ26" i="9"/>
  <c r="BO26" i="9"/>
  <c r="AT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EU25" i="9"/>
  <c r="DZ25" i="9"/>
  <c r="DE25" i="9"/>
  <c r="CJ25" i="9"/>
  <c r="BO25" i="9"/>
  <c r="AT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EU24" i="9"/>
  <c r="DZ24" i="9"/>
  <c r="DE24" i="9"/>
  <c r="CJ24" i="9"/>
  <c r="BO24" i="9"/>
  <c r="AT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EU23" i="9"/>
  <c r="DZ23" i="9"/>
  <c r="DE23" i="9"/>
  <c r="CJ23" i="9"/>
  <c r="BO23" i="9"/>
  <c r="AT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EU22" i="9"/>
  <c r="DZ22" i="9"/>
  <c r="DE22" i="9"/>
  <c r="CJ22" i="9"/>
  <c r="BO22" i="9"/>
  <c r="AT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EU21" i="9"/>
  <c r="DZ21" i="9"/>
  <c r="DE21" i="9"/>
  <c r="CJ21" i="9"/>
  <c r="BO21" i="9"/>
  <c r="AT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EU20" i="9"/>
  <c r="DZ20" i="9"/>
  <c r="DE20" i="9"/>
  <c r="CJ20" i="9"/>
  <c r="BO20" i="9"/>
  <c r="AT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EU19" i="9"/>
  <c r="DZ19" i="9"/>
  <c r="DE19" i="9"/>
  <c r="CJ19" i="9"/>
  <c r="BO19" i="9"/>
  <c r="AT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EU18" i="9"/>
  <c r="DZ18" i="9"/>
  <c r="DE18" i="9"/>
  <c r="CJ18" i="9"/>
  <c r="BO18" i="9"/>
  <c r="AT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EU17" i="9"/>
  <c r="DZ17" i="9"/>
  <c r="DE17" i="9"/>
  <c r="CJ17" i="9"/>
  <c r="BO17" i="9"/>
  <c r="AT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EU16" i="9"/>
  <c r="DZ16" i="9"/>
  <c r="DE16" i="9"/>
  <c r="CJ16" i="9"/>
  <c r="BO16" i="9"/>
  <c r="AT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EU15" i="9"/>
  <c r="DZ15" i="9"/>
  <c r="DE15" i="9"/>
  <c r="CJ15" i="9"/>
  <c r="BO15" i="9"/>
  <c r="AT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EU14" i="9"/>
  <c r="DZ14" i="9"/>
  <c r="DE14" i="9"/>
  <c r="CJ14" i="9"/>
  <c r="BO14" i="9"/>
  <c r="AT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EU13" i="9"/>
  <c r="DZ13" i="9"/>
  <c r="DE13" i="9"/>
  <c r="CJ13" i="9"/>
  <c r="BO13" i="9"/>
  <c r="AT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EU12" i="9"/>
  <c r="DZ12" i="9"/>
  <c r="DE12" i="9"/>
  <c r="CJ12" i="9"/>
  <c r="BO12" i="9"/>
  <c r="AT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EU11" i="9"/>
  <c r="DZ11" i="9"/>
  <c r="DE11" i="9"/>
  <c r="CJ11" i="9"/>
  <c r="BO11" i="9"/>
  <c r="AT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U10" i="9"/>
  <c r="DZ10" i="9"/>
  <c r="DE10" i="9"/>
  <c r="CJ10" i="9"/>
  <c r="BO10" i="9"/>
  <c r="AT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EU9" i="9"/>
  <c r="DZ9" i="9"/>
  <c r="DE9" i="9"/>
  <c r="CJ9" i="9"/>
  <c r="BO9" i="9"/>
  <c r="AT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EU8" i="9"/>
  <c r="DZ8" i="9"/>
  <c r="DE8" i="9"/>
  <c r="CJ8" i="9"/>
  <c r="BO8" i="9"/>
  <c r="AT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FO7" i="9"/>
  <c r="FN7" i="9"/>
  <c r="FM7" i="9"/>
  <c r="FL7" i="9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O7" i="9"/>
  <c r="EN7" i="9"/>
  <c r="EJ7" i="9"/>
  <c r="EI7" i="9"/>
  <c r="EH7" i="9"/>
  <c r="EG7" i="9"/>
  <c r="EF7" i="9"/>
  <c r="EE7" i="9"/>
  <c r="ED7" i="9"/>
  <c r="EC7" i="9"/>
  <c r="EB7" i="9"/>
  <c r="EA7" i="9"/>
  <c r="DZ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D7" i="9"/>
  <c r="BC7" i="9"/>
  <c r="BB7" i="9"/>
  <c r="BA7" i="9"/>
  <c r="AZ7" i="9"/>
  <c r="AY7" i="9"/>
  <c r="AX7" i="9"/>
  <c r="AW7" i="9"/>
  <c r="AV7" i="9"/>
  <c r="AU7" i="9"/>
  <c r="AT7" i="9"/>
  <c r="AS7" i="9"/>
  <c r="AQ7" i="9"/>
  <c r="AO7" i="9"/>
  <c r="AL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9"/>
  <c r="A7" i="9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7" i="4"/>
  <c r="A7" i="4"/>
  <c r="AK49" i="3"/>
  <c r="AC49" i="3"/>
  <c r="Z49" i="3"/>
  <c r="R49" i="3"/>
  <c r="P49" i="3"/>
  <c r="O49" i="3"/>
  <c r="N49" i="3"/>
  <c r="F49" i="3"/>
  <c r="E49" i="3"/>
  <c r="D49" i="3"/>
  <c r="AK48" i="3"/>
  <c r="AC48" i="3"/>
  <c r="Z48" i="3"/>
  <c r="R48" i="3"/>
  <c r="P48" i="3"/>
  <c r="O48" i="3"/>
  <c r="N48" i="3"/>
  <c r="F48" i="3"/>
  <c r="E48" i="3"/>
  <c r="D48" i="3"/>
  <c r="AK47" i="3"/>
  <c r="AC47" i="3"/>
  <c r="Z47" i="3"/>
  <c r="R47" i="3"/>
  <c r="P47" i="3"/>
  <c r="O47" i="3"/>
  <c r="N47" i="3"/>
  <c r="F47" i="3"/>
  <c r="E47" i="3"/>
  <c r="D47" i="3"/>
  <c r="AK46" i="3"/>
  <c r="AC46" i="3"/>
  <c r="Z46" i="3"/>
  <c r="R46" i="3"/>
  <c r="P46" i="3"/>
  <c r="O46" i="3"/>
  <c r="N46" i="3"/>
  <c r="F46" i="3"/>
  <c r="E46" i="3"/>
  <c r="D46" i="3"/>
  <c r="AK45" i="3"/>
  <c r="AC45" i="3"/>
  <c r="Z45" i="3"/>
  <c r="R45" i="3"/>
  <c r="P45" i="3"/>
  <c r="O45" i="3"/>
  <c r="N45" i="3"/>
  <c r="F45" i="3"/>
  <c r="E45" i="3"/>
  <c r="D45" i="3"/>
  <c r="AK44" i="3"/>
  <c r="AC44" i="3"/>
  <c r="Z44" i="3"/>
  <c r="R44" i="3"/>
  <c r="P44" i="3"/>
  <c r="O44" i="3"/>
  <c r="N44" i="3"/>
  <c r="F44" i="3"/>
  <c r="E44" i="3"/>
  <c r="D44" i="3"/>
  <c r="AK43" i="3"/>
  <c r="AC43" i="3"/>
  <c r="Z43" i="3"/>
  <c r="R43" i="3"/>
  <c r="P43" i="3"/>
  <c r="O43" i="3"/>
  <c r="N43" i="3"/>
  <c r="F43" i="3"/>
  <c r="E43" i="3"/>
  <c r="D43" i="3"/>
  <c r="AK42" i="3"/>
  <c r="AC42" i="3"/>
  <c r="Z42" i="3"/>
  <c r="R42" i="3"/>
  <c r="P42" i="3"/>
  <c r="O42" i="3"/>
  <c r="N42" i="3"/>
  <c r="F42" i="3"/>
  <c r="E42" i="3"/>
  <c r="D42" i="3"/>
  <c r="AK41" i="3"/>
  <c r="AC41" i="3"/>
  <c r="Z41" i="3"/>
  <c r="R41" i="3"/>
  <c r="P41" i="3"/>
  <c r="O41" i="3"/>
  <c r="N41" i="3"/>
  <c r="F41" i="3"/>
  <c r="E41" i="3"/>
  <c r="D41" i="3"/>
  <c r="AK40" i="3"/>
  <c r="AC40" i="3"/>
  <c r="Z40" i="3"/>
  <c r="R40" i="3"/>
  <c r="P40" i="3"/>
  <c r="O40" i="3"/>
  <c r="N40" i="3"/>
  <c r="F40" i="3"/>
  <c r="E40" i="3"/>
  <c r="D40" i="3"/>
  <c r="AK39" i="3"/>
  <c r="AC39" i="3"/>
  <c r="Z39" i="3"/>
  <c r="R39" i="3"/>
  <c r="P39" i="3"/>
  <c r="O39" i="3"/>
  <c r="N39" i="3"/>
  <c r="F39" i="3"/>
  <c r="E39" i="3"/>
  <c r="D39" i="3"/>
  <c r="AK38" i="3"/>
  <c r="AC38" i="3"/>
  <c r="Z38" i="3"/>
  <c r="R38" i="3"/>
  <c r="P38" i="3"/>
  <c r="O38" i="3"/>
  <c r="N38" i="3"/>
  <c r="F38" i="3"/>
  <c r="E38" i="3"/>
  <c r="D38" i="3"/>
  <c r="AK37" i="3"/>
  <c r="AC37" i="3"/>
  <c r="Z37" i="3"/>
  <c r="R37" i="3"/>
  <c r="P37" i="3"/>
  <c r="O37" i="3"/>
  <c r="N37" i="3"/>
  <c r="F37" i="3"/>
  <c r="E37" i="3"/>
  <c r="D37" i="3"/>
  <c r="AK36" i="3"/>
  <c r="AC36" i="3"/>
  <c r="Z36" i="3"/>
  <c r="R36" i="3"/>
  <c r="P36" i="3"/>
  <c r="O36" i="3"/>
  <c r="N36" i="3"/>
  <c r="F36" i="3"/>
  <c r="E36" i="3"/>
  <c r="D36" i="3"/>
  <c r="AK35" i="3"/>
  <c r="AC35" i="3"/>
  <c r="Z35" i="3"/>
  <c r="R35" i="3"/>
  <c r="P35" i="3"/>
  <c r="O35" i="3"/>
  <c r="N35" i="3"/>
  <c r="F35" i="3"/>
  <c r="E35" i="3"/>
  <c r="D35" i="3"/>
  <c r="AK34" i="3"/>
  <c r="AC34" i="3"/>
  <c r="Z34" i="3"/>
  <c r="R34" i="3"/>
  <c r="P34" i="3"/>
  <c r="O34" i="3"/>
  <c r="N34" i="3"/>
  <c r="F34" i="3"/>
  <c r="E34" i="3"/>
  <c r="D34" i="3"/>
  <c r="AK33" i="3"/>
  <c r="AC33" i="3"/>
  <c r="Z33" i="3"/>
  <c r="R33" i="3"/>
  <c r="P33" i="3"/>
  <c r="O33" i="3"/>
  <c r="N33" i="3"/>
  <c r="F33" i="3"/>
  <c r="E33" i="3"/>
  <c r="D33" i="3"/>
  <c r="AK32" i="3"/>
  <c r="AC32" i="3"/>
  <c r="Z32" i="3"/>
  <c r="R32" i="3"/>
  <c r="P32" i="3"/>
  <c r="O32" i="3"/>
  <c r="N32" i="3"/>
  <c r="F32" i="3"/>
  <c r="E32" i="3"/>
  <c r="D32" i="3"/>
  <c r="AK31" i="3"/>
  <c r="AC31" i="3"/>
  <c r="Z31" i="3"/>
  <c r="R31" i="3"/>
  <c r="P31" i="3"/>
  <c r="O31" i="3"/>
  <c r="N31" i="3"/>
  <c r="F31" i="3"/>
  <c r="E31" i="3"/>
  <c r="D31" i="3"/>
  <c r="AK30" i="3"/>
  <c r="AC30" i="3"/>
  <c r="Z30" i="3"/>
  <c r="R30" i="3"/>
  <c r="P30" i="3"/>
  <c r="O30" i="3"/>
  <c r="N30" i="3"/>
  <c r="F30" i="3"/>
  <c r="E30" i="3"/>
  <c r="D30" i="3"/>
  <c r="AK29" i="3"/>
  <c r="AC29" i="3"/>
  <c r="Z29" i="3"/>
  <c r="R29" i="3"/>
  <c r="P29" i="3"/>
  <c r="O29" i="3"/>
  <c r="N29" i="3"/>
  <c r="F29" i="3"/>
  <c r="E29" i="3"/>
  <c r="D29" i="3"/>
  <c r="AK28" i="3"/>
  <c r="AC28" i="3"/>
  <c r="Z28" i="3"/>
  <c r="R28" i="3"/>
  <c r="P28" i="3"/>
  <c r="O28" i="3"/>
  <c r="N28" i="3"/>
  <c r="F28" i="3"/>
  <c r="E28" i="3"/>
  <c r="D28" i="3"/>
  <c r="AK27" i="3"/>
  <c r="AC27" i="3"/>
  <c r="Z27" i="3"/>
  <c r="R27" i="3"/>
  <c r="P27" i="3"/>
  <c r="O27" i="3"/>
  <c r="N27" i="3"/>
  <c r="F27" i="3"/>
  <c r="E27" i="3"/>
  <c r="D27" i="3"/>
  <c r="AK26" i="3"/>
  <c r="AC26" i="3"/>
  <c r="Z26" i="3"/>
  <c r="R26" i="3"/>
  <c r="P26" i="3"/>
  <c r="O26" i="3"/>
  <c r="N26" i="3"/>
  <c r="F26" i="3"/>
  <c r="E26" i="3"/>
  <c r="D26" i="3"/>
  <c r="AK25" i="3"/>
  <c r="AC25" i="3"/>
  <c r="Z25" i="3"/>
  <c r="R25" i="3"/>
  <c r="P25" i="3"/>
  <c r="O25" i="3"/>
  <c r="N25" i="3"/>
  <c r="F25" i="3"/>
  <c r="E25" i="3"/>
  <c r="D25" i="3"/>
  <c r="AK24" i="3"/>
  <c r="AC24" i="3"/>
  <c r="Z24" i="3"/>
  <c r="R24" i="3"/>
  <c r="P24" i="3"/>
  <c r="O24" i="3"/>
  <c r="N24" i="3"/>
  <c r="F24" i="3"/>
  <c r="E24" i="3"/>
  <c r="D24" i="3"/>
  <c r="AK23" i="3"/>
  <c r="AC23" i="3"/>
  <c r="Z23" i="3"/>
  <c r="R23" i="3"/>
  <c r="P23" i="3"/>
  <c r="O23" i="3"/>
  <c r="N23" i="3"/>
  <c r="F23" i="3"/>
  <c r="E23" i="3"/>
  <c r="D23" i="3"/>
  <c r="AK22" i="3"/>
  <c r="AC22" i="3"/>
  <c r="Z22" i="3"/>
  <c r="R22" i="3"/>
  <c r="P22" i="3"/>
  <c r="O22" i="3"/>
  <c r="N22" i="3"/>
  <c r="F22" i="3"/>
  <c r="E22" i="3"/>
  <c r="D22" i="3"/>
  <c r="AK21" i="3"/>
  <c r="AC21" i="3"/>
  <c r="Z21" i="3"/>
  <c r="R21" i="3"/>
  <c r="P21" i="3"/>
  <c r="O21" i="3"/>
  <c r="N21" i="3"/>
  <c r="F21" i="3"/>
  <c r="E21" i="3"/>
  <c r="D21" i="3"/>
  <c r="AK20" i="3"/>
  <c r="AC20" i="3"/>
  <c r="Z20" i="3"/>
  <c r="R20" i="3"/>
  <c r="P20" i="3"/>
  <c r="O20" i="3"/>
  <c r="N20" i="3"/>
  <c r="F20" i="3"/>
  <c r="E20" i="3"/>
  <c r="D20" i="3"/>
  <c r="AK19" i="3"/>
  <c r="AC19" i="3"/>
  <c r="Z19" i="3"/>
  <c r="R19" i="3"/>
  <c r="P19" i="3"/>
  <c r="O19" i="3"/>
  <c r="N19" i="3"/>
  <c r="F19" i="3"/>
  <c r="E19" i="3"/>
  <c r="D19" i="3"/>
  <c r="AK18" i="3"/>
  <c r="AC18" i="3"/>
  <c r="Z18" i="3"/>
  <c r="R18" i="3"/>
  <c r="P18" i="3"/>
  <c r="O18" i="3"/>
  <c r="N18" i="3"/>
  <c r="F18" i="3"/>
  <c r="E18" i="3"/>
  <c r="D18" i="3"/>
  <c r="AK17" i="3"/>
  <c r="AC17" i="3"/>
  <c r="Z17" i="3"/>
  <c r="R17" i="3"/>
  <c r="P17" i="3"/>
  <c r="O17" i="3"/>
  <c r="N17" i="3"/>
  <c r="F17" i="3"/>
  <c r="E17" i="3"/>
  <c r="D17" i="3"/>
  <c r="AK16" i="3"/>
  <c r="AC16" i="3"/>
  <c r="Z16" i="3"/>
  <c r="R16" i="3"/>
  <c r="P16" i="3"/>
  <c r="O16" i="3"/>
  <c r="N16" i="3"/>
  <c r="F16" i="3"/>
  <c r="E16" i="3"/>
  <c r="D16" i="3"/>
  <c r="AK15" i="3"/>
  <c r="AC15" i="3"/>
  <c r="Z15" i="3"/>
  <c r="R15" i="3"/>
  <c r="P15" i="3"/>
  <c r="O15" i="3"/>
  <c r="N15" i="3"/>
  <c r="F15" i="3"/>
  <c r="E15" i="3"/>
  <c r="D15" i="3"/>
  <c r="AK14" i="3"/>
  <c r="AC14" i="3"/>
  <c r="Z14" i="3"/>
  <c r="R14" i="3"/>
  <c r="P14" i="3"/>
  <c r="O14" i="3"/>
  <c r="N14" i="3"/>
  <c r="F14" i="3"/>
  <c r="E14" i="3"/>
  <c r="D14" i="3"/>
  <c r="AK13" i="3"/>
  <c r="AC13" i="3"/>
  <c r="Z13" i="3"/>
  <c r="R13" i="3"/>
  <c r="P13" i="3"/>
  <c r="O13" i="3"/>
  <c r="N13" i="3"/>
  <c r="F13" i="3"/>
  <c r="E13" i="3"/>
  <c r="D13" i="3"/>
  <c r="AK12" i="3"/>
  <c r="AC12" i="3"/>
  <c r="Z12" i="3"/>
  <c r="R12" i="3"/>
  <c r="P12" i="3"/>
  <c r="O12" i="3"/>
  <c r="N12" i="3"/>
  <c r="F12" i="3"/>
  <c r="E12" i="3"/>
  <c r="D12" i="3"/>
  <c r="AK11" i="3"/>
  <c r="AC11" i="3"/>
  <c r="Z11" i="3"/>
  <c r="R11" i="3"/>
  <c r="P11" i="3"/>
  <c r="O11" i="3"/>
  <c r="N11" i="3"/>
  <c r="F11" i="3"/>
  <c r="E11" i="3"/>
  <c r="D11" i="3"/>
  <c r="AK10" i="3"/>
  <c r="AC10" i="3"/>
  <c r="Z10" i="3"/>
  <c r="R10" i="3"/>
  <c r="P10" i="3"/>
  <c r="O10" i="3"/>
  <c r="N10" i="3"/>
  <c r="F10" i="3"/>
  <c r="E10" i="3"/>
  <c r="D10" i="3"/>
  <c r="AK9" i="3"/>
  <c r="AC9" i="3"/>
  <c r="Z9" i="3"/>
  <c r="R9" i="3"/>
  <c r="P9" i="3"/>
  <c r="O9" i="3"/>
  <c r="N9" i="3"/>
  <c r="F9" i="3"/>
  <c r="E9" i="3"/>
  <c r="D9" i="3"/>
  <c r="AK8" i="3"/>
  <c r="AC8" i="3"/>
  <c r="Z8" i="3"/>
  <c r="R8" i="3"/>
  <c r="P8" i="3"/>
  <c r="O8" i="3"/>
  <c r="N8" i="3"/>
  <c r="F8" i="3"/>
  <c r="E8" i="3"/>
  <c r="D8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7" i="3"/>
  <c r="A7" i="3"/>
  <c r="EH49" i="8"/>
  <c r="EA49" i="8"/>
  <c r="DZ49" i="8"/>
  <c r="DU49" i="8"/>
  <c r="DN49" i="8"/>
  <c r="DG49" i="8"/>
  <c r="DF49" i="8"/>
  <c r="CY49" i="8"/>
  <c r="CR49" i="8"/>
  <c r="CQ49" i="8"/>
  <c r="CJ49" i="8"/>
  <c r="CC49" i="8"/>
  <c r="CB49" i="8"/>
  <c r="BU49" i="8"/>
  <c r="BN49" i="8"/>
  <c r="BM49" i="8"/>
  <c r="BF49" i="8"/>
  <c r="AY49" i="8"/>
  <c r="AX49" i="8"/>
  <c r="AQ49" i="8"/>
  <c r="AJ49" i="8"/>
  <c r="AI49" i="8"/>
  <c r="AB49" i="8"/>
  <c r="U49" i="8"/>
  <c r="T49" i="8"/>
  <c r="M49" i="8"/>
  <c r="F49" i="8"/>
  <c r="E49" i="8"/>
  <c r="D49" i="8"/>
  <c r="EH48" i="8"/>
  <c r="EA48" i="8"/>
  <c r="DZ48" i="8"/>
  <c r="DU48" i="8"/>
  <c r="DN48" i="8"/>
  <c r="DG48" i="8"/>
  <c r="DF48" i="8"/>
  <c r="CY48" i="8"/>
  <c r="CR48" i="8"/>
  <c r="CQ48" i="8"/>
  <c r="CJ48" i="8"/>
  <c r="CC48" i="8"/>
  <c r="CB48" i="8"/>
  <c r="BU48" i="8"/>
  <c r="BN48" i="8"/>
  <c r="BM48" i="8"/>
  <c r="BF48" i="8"/>
  <c r="AY48" i="8"/>
  <c r="AX48" i="8"/>
  <c r="AQ48" i="8"/>
  <c r="AJ48" i="8"/>
  <c r="AI48" i="8"/>
  <c r="AB48" i="8"/>
  <c r="U48" i="8"/>
  <c r="T48" i="8"/>
  <c r="M48" i="8"/>
  <c r="F48" i="8"/>
  <c r="E48" i="8"/>
  <c r="D48" i="8"/>
  <c r="EH47" i="8"/>
  <c r="EA47" i="8"/>
  <c r="DZ47" i="8"/>
  <c r="DU47" i="8"/>
  <c r="DN47" i="8"/>
  <c r="DG47" i="8"/>
  <c r="DF47" i="8"/>
  <c r="CY47" i="8"/>
  <c r="CR47" i="8"/>
  <c r="CQ47" i="8"/>
  <c r="CJ47" i="8"/>
  <c r="CC47" i="8"/>
  <c r="CB47" i="8"/>
  <c r="BU47" i="8"/>
  <c r="BN47" i="8"/>
  <c r="BM47" i="8"/>
  <c r="BF47" i="8"/>
  <c r="AY47" i="8"/>
  <c r="AX47" i="8"/>
  <c r="AQ47" i="8"/>
  <c r="AJ47" i="8"/>
  <c r="AI47" i="8"/>
  <c r="AB47" i="8"/>
  <c r="U47" i="8"/>
  <c r="T47" i="8"/>
  <c r="M47" i="8"/>
  <c r="F47" i="8"/>
  <c r="E47" i="8"/>
  <c r="D47" i="8"/>
  <c r="EH46" i="8"/>
  <c r="EA46" i="8"/>
  <c r="DZ46" i="8"/>
  <c r="DU46" i="8"/>
  <c r="DN46" i="8"/>
  <c r="DG46" i="8"/>
  <c r="DF46" i="8"/>
  <c r="CY46" i="8"/>
  <c r="CR46" i="8"/>
  <c r="CQ46" i="8"/>
  <c r="CJ46" i="8"/>
  <c r="CC46" i="8"/>
  <c r="CB46" i="8"/>
  <c r="BU46" i="8"/>
  <c r="BN46" i="8"/>
  <c r="BM46" i="8"/>
  <c r="BF46" i="8"/>
  <c r="AY46" i="8"/>
  <c r="AX46" i="8"/>
  <c r="AQ46" i="8"/>
  <c r="AJ46" i="8"/>
  <c r="AI46" i="8"/>
  <c r="AB46" i="8"/>
  <c r="U46" i="8"/>
  <c r="T46" i="8"/>
  <c r="M46" i="8"/>
  <c r="F46" i="8"/>
  <c r="E46" i="8"/>
  <c r="D46" i="8"/>
  <c r="EH45" i="8"/>
  <c r="EA45" i="8"/>
  <c r="DZ45" i="8"/>
  <c r="DU45" i="8"/>
  <c r="DN45" i="8"/>
  <c r="DG45" i="8"/>
  <c r="DF45" i="8"/>
  <c r="CY45" i="8"/>
  <c r="CR45" i="8"/>
  <c r="CQ45" i="8"/>
  <c r="CJ45" i="8"/>
  <c r="CC45" i="8"/>
  <c r="CB45" i="8"/>
  <c r="BU45" i="8"/>
  <c r="BN45" i="8"/>
  <c r="BM45" i="8"/>
  <c r="BF45" i="8"/>
  <c r="AY45" i="8"/>
  <c r="AX45" i="8"/>
  <c r="AQ45" i="8"/>
  <c r="AJ45" i="8"/>
  <c r="AI45" i="8"/>
  <c r="AB45" i="8"/>
  <c r="U45" i="8"/>
  <c r="T45" i="8"/>
  <c r="M45" i="8"/>
  <c r="F45" i="8"/>
  <c r="E45" i="8"/>
  <c r="D45" i="8"/>
  <c r="EH44" i="8"/>
  <c r="EA44" i="8"/>
  <c r="DZ44" i="8"/>
  <c r="DU44" i="8"/>
  <c r="DN44" i="8"/>
  <c r="DG44" i="8"/>
  <c r="DF44" i="8"/>
  <c r="CY44" i="8"/>
  <c r="CR44" i="8"/>
  <c r="CQ44" i="8"/>
  <c r="CJ44" i="8"/>
  <c r="CC44" i="8"/>
  <c r="CB44" i="8"/>
  <c r="BU44" i="8"/>
  <c r="BN44" i="8"/>
  <c r="BM44" i="8"/>
  <c r="BF44" i="8"/>
  <c r="AY44" i="8"/>
  <c r="AX44" i="8"/>
  <c r="AQ44" i="8"/>
  <c r="AJ44" i="8"/>
  <c r="AI44" i="8"/>
  <c r="AB44" i="8"/>
  <c r="U44" i="8"/>
  <c r="T44" i="8"/>
  <c r="M44" i="8"/>
  <c r="F44" i="8"/>
  <c r="E44" i="8"/>
  <c r="D44" i="8"/>
  <c r="EH43" i="8"/>
  <c r="EA43" i="8"/>
  <c r="DZ43" i="8"/>
  <c r="DU43" i="8"/>
  <c r="DN43" i="8"/>
  <c r="DG43" i="8"/>
  <c r="DF43" i="8"/>
  <c r="CY43" i="8"/>
  <c r="CR43" i="8"/>
  <c r="CQ43" i="8"/>
  <c r="CJ43" i="8"/>
  <c r="CC43" i="8"/>
  <c r="CB43" i="8"/>
  <c r="BU43" i="8"/>
  <c r="BN43" i="8"/>
  <c r="BM43" i="8"/>
  <c r="BF43" i="8"/>
  <c r="AY43" i="8"/>
  <c r="AX43" i="8"/>
  <c r="AQ43" i="8"/>
  <c r="AJ43" i="8"/>
  <c r="AI43" i="8"/>
  <c r="AB43" i="8"/>
  <c r="U43" i="8"/>
  <c r="T43" i="8"/>
  <c r="M43" i="8"/>
  <c r="F43" i="8"/>
  <c r="E43" i="8"/>
  <c r="D43" i="8"/>
  <c r="EH42" i="8"/>
  <c r="EA42" i="8"/>
  <c r="DZ42" i="8"/>
  <c r="DU42" i="8"/>
  <c r="DN42" i="8"/>
  <c r="DG42" i="8"/>
  <c r="DF42" i="8"/>
  <c r="CY42" i="8"/>
  <c r="CR42" i="8"/>
  <c r="CQ42" i="8"/>
  <c r="CJ42" i="8"/>
  <c r="CC42" i="8"/>
  <c r="CB42" i="8"/>
  <c r="BU42" i="8"/>
  <c r="BN42" i="8"/>
  <c r="BM42" i="8"/>
  <c r="BF42" i="8"/>
  <c r="AY42" i="8"/>
  <c r="AX42" i="8"/>
  <c r="AQ42" i="8"/>
  <c r="AJ42" i="8"/>
  <c r="AI42" i="8"/>
  <c r="AB42" i="8"/>
  <c r="U42" i="8"/>
  <c r="T42" i="8"/>
  <c r="M42" i="8"/>
  <c r="F42" i="8"/>
  <c r="E42" i="8"/>
  <c r="D42" i="8"/>
  <c r="EH41" i="8"/>
  <c r="EA41" i="8"/>
  <c r="DZ41" i="8"/>
  <c r="DU41" i="8"/>
  <c r="DN41" i="8"/>
  <c r="DG41" i="8"/>
  <c r="DF41" i="8"/>
  <c r="CY41" i="8"/>
  <c r="CR41" i="8"/>
  <c r="CQ41" i="8"/>
  <c r="CJ41" i="8"/>
  <c r="CC41" i="8"/>
  <c r="CB41" i="8"/>
  <c r="BU41" i="8"/>
  <c r="BN41" i="8"/>
  <c r="BM41" i="8"/>
  <c r="BF41" i="8"/>
  <c r="AY41" i="8"/>
  <c r="AX41" i="8"/>
  <c r="AQ41" i="8"/>
  <c r="AJ41" i="8"/>
  <c r="AI41" i="8"/>
  <c r="AB41" i="8"/>
  <c r="U41" i="8"/>
  <c r="T41" i="8"/>
  <c r="M41" i="8"/>
  <c r="F41" i="8"/>
  <c r="E41" i="8"/>
  <c r="D41" i="8"/>
  <c r="EH40" i="8"/>
  <c r="EA40" i="8"/>
  <c r="DZ40" i="8"/>
  <c r="DU40" i="8"/>
  <c r="DN40" i="8"/>
  <c r="DG40" i="8"/>
  <c r="DF40" i="8"/>
  <c r="CY40" i="8"/>
  <c r="CR40" i="8"/>
  <c r="CQ40" i="8"/>
  <c r="CJ40" i="8"/>
  <c r="CC40" i="8"/>
  <c r="CB40" i="8"/>
  <c r="BU40" i="8"/>
  <c r="BN40" i="8"/>
  <c r="BM40" i="8"/>
  <c r="BF40" i="8"/>
  <c r="AY40" i="8"/>
  <c r="AX40" i="8"/>
  <c r="AQ40" i="8"/>
  <c r="AJ40" i="8"/>
  <c r="AI40" i="8"/>
  <c r="AB40" i="8"/>
  <c r="U40" i="8"/>
  <c r="T40" i="8"/>
  <c r="M40" i="8"/>
  <c r="F40" i="8"/>
  <c r="E40" i="8"/>
  <c r="D40" i="8"/>
  <c r="EH39" i="8"/>
  <c r="EA39" i="8"/>
  <c r="DZ39" i="8"/>
  <c r="DU39" i="8"/>
  <c r="DN39" i="8"/>
  <c r="DG39" i="8"/>
  <c r="DF39" i="8"/>
  <c r="CY39" i="8"/>
  <c r="CR39" i="8"/>
  <c r="CQ39" i="8"/>
  <c r="CJ39" i="8"/>
  <c r="CC39" i="8"/>
  <c r="CB39" i="8"/>
  <c r="BU39" i="8"/>
  <c r="BN39" i="8"/>
  <c r="BM39" i="8"/>
  <c r="BF39" i="8"/>
  <c r="AY39" i="8"/>
  <c r="AX39" i="8"/>
  <c r="AQ39" i="8"/>
  <c r="AJ39" i="8"/>
  <c r="AI39" i="8"/>
  <c r="AB39" i="8"/>
  <c r="U39" i="8"/>
  <c r="T39" i="8"/>
  <c r="M39" i="8"/>
  <c r="F39" i="8"/>
  <c r="E39" i="8"/>
  <c r="D39" i="8"/>
  <c r="EH38" i="8"/>
  <c r="EA38" i="8"/>
  <c r="DZ38" i="8"/>
  <c r="DU38" i="8"/>
  <c r="DN38" i="8"/>
  <c r="DG38" i="8"/>
  <c r="DF38" i="8"/>
  <c r="CY38" i="8"/>
  <c r="CR38" i="8"/>
  <c r="CQ38" i="8"/>
  <c r="CJ38" i="8"/>
  <c r="CC38" i="8"/>
  <c r="CB38" i="8"/>
  <c r="BU38" i="8"/>
  <c r="BN38" i="8"/>
  <c r="BM38" i="8"/>
  <c r="BF38" i="8"/>
  <c r="AY38" i="8"/>
  <c r="AX38" i="8"/>
  <c r="AQ38" i="8"/>
  <c r="AJ38" i="8"/>
  <c r="AI38" i="8"/>
  <c r="AB38" i="8"/>
  <c r="U38" i="8"/>
  <c r="T38" i="8"/>
  <c r="M38" i="8"/>
  <c r="F38" i="8"/>
  <c r="E38" i="8"/>
  <c r="D38" i="8"/>
  <c r="EH37" i="8"/>
  <c r="EA37" i="8"/>
  <c r="DZ37" i="8"/>
  <c r="DU37" i="8"/>
  <c r="DN37" i="8"/>
  <c r="DG37" i="8"/>
  <c r="DF37" i="8"/>
  <c r="CY37" i="8"/>
  <c r="CR37" i="8"/>
  <c r="CQ37" i="8"/>
  <c r="CJ37" i="8"/>
  <c r="CC37" i="8"/>
  <c r="CB37" i="8"/>
  <c r="BU37" i="8"/>
  <c r="BN37" i="8"/>
  <c r="BM37" i="8"/>
  <c r="BF37" i="8"/>
  <c r="AY37" i="8"/>
  <c r="AX37" i="8"/>
  <c r="AQ37" i="8"/>
  <c r="AJ37" i="8"/>
  <c r="AI37" i="8"/>
  <c r="AB37" i="8"/>
  <c r="U37" i="8"/>
  <c r="T37" i="8"/>
  <c r="M37" i="8"/>
  <c r="F37" i="8"/>
  <c r="E37" i="8"/>
  <c r="D37" i="8"/>
  <c r="EH36" i="8"/>
  <c r="EA36" i="8"/>
  <c r="DZ36" i="8"/>
  <c r="DU36" i="8"/>
  <c r="DN36" i="8"/>
  <c r="DG36" i="8"/>
  <c r="DF36" i="8"/>
  <c r="CY36" i="8"/>
  <c r="CR36" i="8"/>
  <c r="CQ36" i="8"/>
  <c r="CJ36" i="8"/>
  <c r="CC36" i="8"/>
  <c r="CB36" i="8"/>
  <c r="BU36" i="8"/>
  <c r="BN36" i="8"/>
  <c r="BM36" i="8"/>
  <c r="BF36" i="8"/>
  <c r="AY36" i="8"/>
  <c r="AX36" i="8"/>
  <c r="AQ36" i="8"/>
  <c r="AJ36" i="8"/>
  <c r="AI36" i="8"/>
  <c r="AB36" i="8"/>
  <c r="U36" i="8"/>
  <c r="T36" i="8"/>
  <c r="M36" i="8"/>
  <c r="F36" i="8"/>
  <c r="E36" i="8"/>
  <c r="D36" i="8"/>
  <c r="EH35" i="8"/>
  <c r="EA35" i="8"/>
  <c r="DZ35" i="8"/>
  <c r="DU35" i="8"/>
  <c r="DN35" i="8"/>
  <c r="DG35" i="8"/>
  <c r="DF35" i="8"/>
  <c r="CY35" i="8"/>
  <c r="CR35" i="8"/>
  <c r="CQ35" i="8"/>
  <c r="CJ35" i="8"/>
  <c r="CC35" i="8"/>
  <c r="CB35" i="8"/>
  <c r="BU35" i="8"/>
  <c r="BN35" i="8"/>
  <c r="BM35" i="8"/>
  <c r="BF35" i="8"/>
  <c r="AY35" i="8"/>
  <c r="AX35" i="8"/>
  <c r="AQ35" i="8"/>
  <c r="AJ35" i="8"/>
  <c r="AI35" i="8"/>
  <c r="AB35" i="8"/>
  <c r="U35" i="8"/>
  <c r="T35" i="8"/>
  <c r="M35" i="8"/>
  <c r="F35" i="8"/>
  <c r="E35" i="8"/>
  <c r="D35" i="8"/>
  <c r="EH34" i="8"/>
  <c r="EA34" i="8"/>
  <c r="DZ34" i="8"/>
  <c r="DU34" i="8"/>
  <c r="DN34" i="8"/>
  <c r="DG34" i="8"/>
  <c r="DF34" i="8"/>
  <c r="CY34" i="8"/>
  <c r="CR34" i="8"/>
  <c r="CQ34" i="8"/>
  <c r="CJ34" i="8"/>
  <c r="CC34" i="8"/>
  <c r="CB34" i="8"/>
  <c r="BU34" i="8"/>
  <c r="BN34" i="8"/>
  <c r="BM34" i="8"/>
  <c r="BF34" i="8"/>
  <c r="AY34" i="8"/>
  <c r="AX34" i="8"/>
  <c r="AQ34" i="8"/>
  <c r="AJ34" i="8"/>
  <c r="AI34" i="8"/>
  <c r="AB34" i="8"/>
  <c r="U34" i="8"/>
  <c r="T34" i="8"/>
  <c r="M34" i="8"/>
  <c r="F34" i="8"/>
  <c r="E34" i="8"/>
  <c r="D34" i="8"/>
  <c r="EH33" i="8"/>
  <c r="EA33" i="8"/>
  <c r="DZ33" i="8"/>
  <c r="DU33" i="8"/>
  <c r="DN33" i="8"/>
  <c r="DG33" i="8"/>
  <c r="DF33" i="8"/>
  <c r="CY33" i="8"/>
  <c r="CR33" i="8"/>
  <c r="CQ33" i="8"/>
  <c r="CJ33" i="8"/>
  <c r="CC33" i="8"/>
  <c r="CB33" i="8"/>
  <c r="BU33" i="8"/>
  <c r="BN33" i="8"/>
  <c r="BM33" i="8"/>
  <c r="BF33" i="8"/>
  <c r="AY33" i="8"/>
  <c r="AX33" i="8"/>
  <c r="AQ33" i="8"/>
  <c r="AJ33" i="8"/>
  <c r="AI33" i="8"/>
  <c r="AB33" i="8"/>
  <c r="U33" i="8"/>
  <c r="T33" i="8"/>
  <c r="M33" i="8"/>
  <c r="F33" i="8"/>
  <c r="E33" i="8"/>
  <c r="D33" i="8"/>
  <c r="EH32" i="8"/>
  <c r="EA32" i="8"/>
  <c r="DZ32" i="8"/>
  <c r="DU32" i="8"/>
  <c r="DN32" i="8"/>
  <c r="DG32" i="8"/>
  <c r="DF32" i="8"/>
  <c r="CY32" i="8"/>
  <c r="CR32" i="8"/>
  <c r="CQ32" i="8"/>
  <c r="CJ32" i="8"/>
  <c r="CC32" i="8"/>
  <c r="CB32" i="8"/>
  <c r="BU32" i="8"/>
  <c r="BN32" i="8"/>
  <c r="BM32" i="8"/>
  <c r="BF32" i="8"/>
  <c r="AY32" i="8"/>
  <c r="AX32" i="8"/>
  <c r="AQ32" i="8"/>
  <c r="AJ32" i="8"/>
  <c r="AI32" i="8"/>
  <c r="AB32" i="8"/>
  <c r="U32" i="8"/>
  <c r="T32" i="8"/>
  <c r="M32" i="8"/>
  <c r="F32" i="8"/>
  <c r="E32" i="8"/>
  <c r="D32" i="8"/>
  <c r="EH31" i="8"/>
  <c r="EA31" i="8"/>
  <c r="DZ31" i="8"/>
  <c r="DU31" i="8"/>
  <c r="DN31" i="8"/>
  <c r="DG31" i="8"/>
  <c r="DF31" i="8"/>
  <c r="CY31" i="8"/>
  <c r="CR31" i="8"/>
  <c r="CQ31" i="8"/>
  <c r="CJ31" i="8"/>
  <c r="CC31" i="8"/>
  <c r="CB31" i="8"/>
  <c r="BU31" i="8"/>
  <c r="BN31" i="8"/>
  <c r="BM31" i="8"/>
  <c r="BF31" i="8"/>
  <c r="AY31" i="8"/>
  <c r="AX31" i="8"/>
  <c r="AQ31" i="8"/>
  <c r="AJ31" i="8"/>
  <c r="AI31" i="8"/>
  <c r="AB31" i="8"/>
  <c r="U31" i="8"/>
  <c r="T31" i="8"/>
  <c r="M31" i="8"/>
  <c r="F31" i="8"/>
  <c r="E31" i="8"/>
  <c r="D31" i="8"/>
  <c r="EH30" i="8"/>
  <c r="EA30" i="8"/>
  <c r="DZ30" i="8"/>
  <c r="DU30" i="8"/>
  <c r="DN30" i="8"/>
  <c r="DG30" i="8"/>
  <c r="DF30" i="8"/>
  <c r="CY30" i="8"/>
  <c r="CR30" i="8"/>
  <c r="CQ30" i="8"/>
  <c r="CJ30" i="8"/>
  <c r="CC30" i="8"/>
  <c r="CB30" i="8"/>
  <c r="BU30" i="8"/>
  <c r="BN30" i="8"/>
  <c r="BM30" i="8"/>
  <c r="BF30" i="8"/>
  <c r="AY30" i="8"/>
  <c r="AX30" i="8"/>
  <c r="AQ30" i="8"/>
  <c r="AJ30" i="8"/>
  <c r="AI30" i="8"/>
  <c r="AB30" i="8"/>
  <c r="U30" i="8"/>
  <c r="T30" i="8"/>
  <c r="M30" i="8"/>
  <c r="F30" i="8"/>
  <c r="E30" i="8"/>
  <c r="D30" i="8"/>
  <c r="EH29" i="8"/>
  <c r="EA29" i="8"/>
  <c r="DZ29" i="8"/>
  <c r="DU29" i="8"/>
  <c r="DN29" i="8"/>
  <c r="DG29" i="8"/>
  <c r="DF29" i="8"/>
  <c r="CY29" i="8"/>
  <c r="CR29" i="8"/>
  <c r="CQ29" i="8"/>
  <c r="CJ29" i="8"/>
  <c r="CC29" i="8"/>
  <c r="CB29" i="8"/>
  <c r="BU29" i="8"/>
  <c r="BN29" i="8"/>
  <c r="BM29" i="8"/>
  <c r="BF29" i="8"/>
  <c r="AY29" i="8"/>
  <c r="AX29" i="8"/>
  <c r="AQ29" i="8"/>
  <c r="AJ29" i="8"/>
  <c r="AI29" i="8"/>
  <c r="AB29" i="8"/>
  <c r="U29" i="8"/>
  <c r="T29" i="8"/>
  <c r="M29" i="8"/>
  <c r="F29" i="8"/>
  <c r="E29" i="8"/>
  <c r="D29" i="8"/>
  <c r="EH28" i="8"/>
  <c r="EA28" i="8"/>
  <c r="DZ28" i="8"/>
  <c r="DU28" i="8"/>
  <c r="DN28" i="8"/>
  <c r="DG28" i="8"/>
  <c r="DF28" i="8"/>
  <c r="CY28" i="8"/>
  <c r="CR28" i="8"/>
  <c r="CQ28" i="8"/>
  <c r="CJ28" i="8"/>
  <c r="CC28" i="8"/>
  <c r="CB28" i="8"/>
  <c r="BU28" i="8"/>
  <c r="BN28" i="8"/>
  <c r="BM28" i="8"/>
  <c r="BF28" i="8"/>
  <c r="AY28" i="8"/>
  <c r="AX28" i="8"/>
  <c r="AQ28" i="8"/>
  <c r="AJ28" i="8"/>
  <c r="AI28" i="8"/>
  <c r="AB28" i="8"/>
  <c r="U28" i="8"/>
  <c r="T28" i="8"/>
  <c r="M28" i="8"/>
  <c r="F28" i="8"/>
  <c r="E28" i="8"/>
  <c r="D28" i="8"/>
  <c r="EH27" i="8"/>
  <c r="EA27" i="8"/>
  <c r="DZ27" i="8"/>
  <c r="DU27" i="8"/>
  <c r="DN27" i="8"/>
  <c r="DG27" i="8"/>
  <c r="DF27" i="8"/>
  <c r="CY27" i="8"/>
  <c r="CR27" i="8"/>
  <c r="CQ27" i="8"/>
  <c r="CJ27" i="8"/>
  <c r="CC27" i="8"/>
  <c r="CB27" i="8"/>
  <c r="BU27" i="8"/>
  <c r="BN27" i="8"/>
  <c r="BM27" i="8"/>
  <c r="BF27" i="8"/>
  <c r="AY27" i="8"/>
  <c r="AX27" i="8"/>
  <c r="AQ27" i="8"/>
  <c r="AJ27" i="8"/>
  <c r="AI27" i="8"/>
  <c r="AB27" i="8"/>
  <c r="U27" i="8"/>
  <c r="T27" i="8"/>
  <c r="M27" i="8"/>
  <c r="F27" i="8"/>
  <c r="E27" i="8"/>
  <c r="D27" i="8"/>
  <c r="EH26" i="8"/>
  <c r="EA26" i="8"/>
  <c r="DZ26" i="8"/>
  <c r="DU26" i="8"/>
  <c r="DN26" i="8"/>
  <c r="DG26" i="8"/>
  <c r="DF26" i="8"/>
  <c r="CY26" i="8"/>
  <c r="CR26" i="8"/>
  <c r="CQ26" i="8"/>
  <c r="CJ26" i="8"/>
  <c r="CC26" i="8"/>
  <c r="CB26" i="8"/>
  <c r="BU26" i="8"/>
  <c r="BN26" i="8"/>
  <c r="BM26" i="8"/>
  <c r="BF26" i="8"/>
  <c r="AY26" i="8"/>
  <c r="AX26" i="8"/>
  <c r="AQ26" i="8"/>
  <c r="AJ26" i="8"/>
  <c r="AI26" i="8"/>
  <c r="AB26" i="8"/>
  <c r="U26" i="8"/>
  <c r="T26" i="8"/>
  <c r="M26" i="8"/>
  <c r="F26" i="8"/>
  <c r="E26" i="8"/>
  <c r="D26" i="8"/>
  <c r="EH25" i="8"/>
  <c r="EA25" i="8"/>
  <c r="DZ25" i="8"/>
  <c r="DU25" i="8"/>
  <c r="DN25" i="8"/>
  <c r="DG25" i="8"/>
  <c r="DF25" i="8"/>
  <c r="CY25" i="8"/>
  <c r="CR25" i="8"/>
  <c r="CQ25" i="8"/>
  <c r="CJ25" i="8"/>
  <c r="CC25" i="8"/>
  <c r="CB25" i="8"/>
  <c r="BU25" i="8"/>
  <c r="BN25" i="8"/>
  <c r="BM25" i="8"/>
  <c r="BF25" i="8"/>
  <c r="AY25" i="8"/>
  <c r="AX25" i="8"/>
  <c r="AQ25" i="8"/>
  <c r="AJ25" i="8"/>
  <c r="AI25" i="8"/>
  <c r="AB25" i="8"/>
  <c r="U25" i="8"/>
  <c r="T25" i="8"/>
  <c r="M25" i="8"/>
  <c r="F25" i="8"/>
  <c r="E25" i="8"/>
  <c r="D25" i="8"/>
  <c r="EH24" i="8"/>
  <c r="EA24" i="8"/>
  <c r="DZ24" i="8"/>
  <c r="DU24" i="8"/>
  <c r="DN24" i="8"/>
  <c r="DG24" i="8"/>
  <c r="DF24" i="8"/>
  <c r="CY24" i="8"/>
  <c r="CR24" i="8"/>
  <c r="CQ24" i="8"/>
  <c r="CJ24" i="8"/>
  <c r="CC24" i="8"/>
  <c r="CB24" i="8"/>
  <c r="BU24" i="8"/>
  <c r="BN24" i="8"/>
  <c r="BM24" i="8"/>
  <c r="BF24" i="8"/>
  <c r="AY24" i="8"/>
  <c r="AX24" i="8"/>
  <c r="AQ24" i="8"/>
  <c r="AJ24" i="8"/>
  <c r="AI24" i="8"/>
  <c r="AB24" i="8"/>
  <c r="U24" i="8"/>
  <c r="T24" i="8"/>
  <c r="M24" i="8"/>
  <c r="F24" i="8"/>
  <c r="E24" i="8"/>
  <c r="D24" i="8"/>
  <c r="EH23" i="8"/>
  <c r="EA23" i="8"/>
  <c r="DZ23" i="8"/>
  <c r="DU23" i="8"/>
  <c r="DN23" i="8"/>
  <c r="DG23" i="8"/>
  <c r="DF23" i="8"/>
  <c r="CY23" i="8"/>
  <c r="CR23" i="8"/>
  <c r="CQ23" i="8"/>
  <c r="CJ23" i="8"/>
  <c r="CC23" i="8"/>
  <c r="CB23" i="8"/>
  <c r="BU23" i="8"/>
  <c r="BN23" i="8"/>
  <c r="BM23" i="8"/>
  <c r="BF23" i="8"/>
  <c r="AY23" i="8"/>
  <c r="AX23" i="8"/>
  <c r="AQ23" i="8"/>
  <c r="AJ23" i="8"/>
  <c r="AI23" i="8"/>
  <c r="AB23" i="8"/>
  <c r="U23" i="8"/>
  <c r="T23" i="8"/>
  <c r="M23" i="8"/>
  <c r="F23" i="8"/>
  <c r="E23" i="8"/>
  <c r="D23" i="8"/>
  <c r="EH22" i="8"/>
  <c r="EA22" i="8"/>
  <c r="DZ22" i="8"/>
  <c r="DU22" i="8"/>
  <c r="DN22" i="8"/>
  <c r="DG22" i="8"/>
  <c r="DF22" i="8"/>
  <c r="CY22" i="8"/>
  <c r="CR22" i="8"/>
  <c r="CQ22" i="8"/>
  <c r="CJ22" i="8"/>
  <c r="CC22" i="8"/>
  <c r="CB22" i="8"/>
  <c r="BU22" i="8"/>
  <c r="BN22" i="8"/>
  <c r="BM22" i="8"/>
  <c r="BF22" i="8"/>
  <c r="AY22" i="8"/>
  <c r="AX22" i="8"/>
  <c r="AQ22" i="8"/>
  <c r="AJ22" i="8"/>
  <c r="AI22" i="8"/>
  <c r="AB22" i="8"/>
  <c r="U22" i="8"/>
  <c r="T22" i="8"/>
  <c r="M22" i="8"/>
  <c r="F22" i="8"/>
  <c r="E22" i="8"/>
  <c r="D22" i="8"/>
  <c r="EH21" i="8"/>
  <c r="EA21" i="8"/>
  <c r="DZ21" i="8"/>
  <c r="DU21" i="8"/>
  <c r="DN21" i="8"/>
  <c r="DG21" i="8"/>
  <c r="DF21" i="8"/>
  <c r="CY21" i="8"/>
  <c r="CR21" i="8"/>
  <c r="CQ21" i="8"/>
  <c r="CJ21" i="8"/>
  <c r="CC21" i="8"/>
  <c r="CB21" i="8"/>
  <c r="BU21" i="8"/>
  <c r="BN21" i="8"/>
  <c r="BM21" i="8"/>
  <c r="BF21" i="8"/>
  <c r="AY21" i="8"/>
  <c r="AX21" i="8"/>
  <c r="AQ21" i="8"/>
  <c r="AJ21" i="8"/>
  <c r="AI21" i="8"/>
  <c r="AB21" i="8"/>
  <c r="U21" i="8"/>
  <c r="T21" i="8"/>
  <c r="M21" i="8"/>
  <c r="F21" i="8"/>
  <c r="E21" i="8"/>
  <c r="D21" i="8"/>
  <c r="EH20" i="8"/>
  <c r="EA20" i="8"/>
  <c r="DZ20" i="8"/>
  <c r="DU20" i="8"/>
  <c r="DN20" i="8"/>
  <c r="DG20" i="8"/>
  <c r="DF20" i="8"/>
  <c r="CY20" i="8"/>
  <c r="CR20" i="8"/>
  <c r="CQ20" i="8"/>
  <c r="CJ20" i="8"/>
  <c r="CC20" i="8"/>
  <c r="CB20" i="8"/>
  <c r="BU20" i="8"/>
  <c r="BN20" i="8"/>
  <c r="BM20" i="8"/>
  <c r="BF20" i="8"/>
  <c r="AY20" i="8"/>
  <c r="AX20" i="8"/>
  <c r="AQ20" i="8"/>
  <c r="AJ20" i="8"/>
  <c r="AI20" i="8"/>
  <c r="AB20" i="8"/>
  <c r="U20" i="8"/>
  <c r="T20" i="8"/>
  <c r="M20" i="8"/>
  <c r="F20" i="8"/>
  <c r="E20" i="8"/>
  <c r="D20" i="8"/>
  <c r="EH19" i="8"/>
  <c r="EA19" i="8"/>
  <c r="DZ19" i="8"/>
  <c r="DU19" i="8"/>
  <c r="DN19" i="8"/>
  <c r="DG19" i="8"/>
  <c r="DF19" i="8"/>
  <c r="CY19" i="8"/>
  <c r="CR19" i="8"/>
  <c r="CQ19" i="8"/>
  <c r="CJ19" i="8"/>
  <c r="CC19" i="8"/>
  <c r="CB19" i="8"/>
  <c r="BU19" i="8"/>
  <c r="BN19" i="8"/>
  <c r="BM19" i="8"/>
  <c r="BF19" i="8"/>
  <c r="AY19" i="8"/>
  <c r="AX19" i="8"/>
  <c r="AQ19" i="8"/>
  <c r="AJ19" i="8"/>
  <c r="AI19" i="8"/>
  <c r="AB19" i="8"/>
  <c r="U19" i="8"/>
  <c r="T19" i="8"/>
  <c r="M19" i="8"/>
  <c r="F19" i="8"/>
  <c r="E19" i="8"/>
  <c r="D19" i="8"/>
  <c r="EH18" i="8"/>
  <c r="EA18" i="8"/>
  <c r="DZ18" i="8"/>
  <c r="DU18" i="8"/>
  <c r="DN18" i="8"/>
  <c r="DG18" i="8"/>
  <c r="DF18" i="8"/>
  <c r="CY18" i="8"/>
  <c r="CR18" i="8"/>
  <c r="CQ18" i="8"/>
  <c r="CJ18" i="8"/>
  <c r="CC18" i="8"/>
  <c r="CB18" i="8"/>
  <c r="BU18" i="8"/>
  <c r="BN18" i="8"/>
  <c r="BM18" i="8"/>
  <c r="BF18" i="8"/>
  <c r="AY18" i="8"/>
  <c r="AX18" i="8"/>
  <c r="AQ18" i="8"/>
  <c r="AJ18" i="8"/>
  <c r="AI18" i="8"/>
  <c r="AB18" i="8"/>
  <c r="U18" i="8"/>
  <c r="T18" i="8"/>
  <c r="M18" i="8"/>
  <c r="F18" i="8"/>
  <c r="E18" i="8"/>
  <c r="D18" i="8"/>
  <c r="EH17" i="8"/>
  <c r="EA17" i="8"/>
  <c r="DZ17" i="8"/>
  <c r="DU17" i="8"/>
  <c r="DN17" i="8"/>
  <c r="DG17" i="8"/>
  <c r="DF17" i="8"/>
  <c r="CY17" i="8"/>
  <c r="CR17" i="8"/>
  <c r="CQ17" i="8"/>
  <c r="CJ17" i="8"/>
  <c r="CC17" i="8"/>
  <c r="CB17" i="8"/>
  <c r="BU17" i="8"/>
  <c r="BN17" i="8"/>
  <c r="BM17" i="8"/>
  <c r="BF17" i="8"/>
  <c r="AY17" i="8"/>
  <c r="AX17" i="8"/>
  <c r="AQ17" i="8"/>
  <c r="AJ17" i="8"/>
  <c r="AI17" i="8"/>
  <c r="AB17" i="8"/>
  <c r="U17" i="8"/>
  <c r="T17" i="8"/>
  <c r="M17" i="8"/>
  <c r="F17" i="8"/>
  <c r="E17" i="8"/>
  <c r="D17" i="8"/>
  <c r="EH16" i="8"/>
  <c r="EA16" i="8"/>
  <c r="DZ16" i="8"/>
  <c r="DU16" i="8"/>
  <c r="DN16" i="8"/>
  <c r="DG16" i="8"/>
  <c r="DF16" i="8"/>
  <c r="CY16" i="8"/>
  <c r="CR16" i="8"/>
  <c r="CQ16" i="8"/>
  <c r="CJ16" i="8"/>
  <c r="CC16" i="8"/>
  <c r="CB16" i="8"/>
  <c r="BU16" i="8"/>
  <c r="BN16" i="8"/>
  <c r="BM16" i="8"/>
  <c r="BF16" i="8"/>
  <c r="AY16" i="8"/>
  <c r="AX16" i="8"/>
  <c r="AQ16" i="8"/>
  <c r="AJ16" i="8"/>
  <c r="AI16" i="8"/>
  <c r="AB16" i="8"/>
  <c r="U16" i="8"/>
  <c r="T16" i="8"/>
  <c r="M16" i="8"/>
  <c r="F16" i="8"/>
  <c r="E16" i="8"/>
  <c r="D16" i="8"/>
  <c r="EH15" i="8"/>
  <c r="EA15" i="8"/>
  <c r="DZ15" i="8"/>
  <c r="DU15" i="8"/>
  <c r="DN15" i="8"/>
  <c r="DG15" i="8"/>
  <c r="DF15" i="8"/>
  <c r="CY15" i="8"/>
  <c r="CR15" i="8"/>
  <c r="CQ15" i="8"/>
  <c r="CJ15" i="8"/>
  <c r="CC15" i="8"/>
  <c r="CB15" i="8"/>
  <c r="BU15" i="8"/>
  <c r="BN15" i="8"/>
  <c r="BM15" i="8"/>
  <c r="BF15" i="8"/>
  <c r="AY15" i="8"/>
  <c r="AX15" i="8"/>
  <c r="AQ15" i="8"/>
  <c r="AJ15" i="8"/>
  <c r="AI15" i="8"/>
  <c r="AB15" i="8"/>
  <c r="U15" i="8"/>
  <c r="T15" i="8"/>
  <c r="M15" i="8"/>
  <c r="F15" i="8"/>
  <c r="E15" i="8"/>
  <c r="D15" i="8"/>
  <c r="EH14" i="8"/>
  <c r="EA14" i="8"/>
  <c r="DZ14" i="8"/>
  <c r="DU14" i="8"/>
  <c r="DN14" i="8"/>
  <c r="DG14" i="8"/>
  <c r="DF14" i="8"/>
  <c r="CY14" i="8"/>
  <c r="CR14" i="8"/>
  <c r="CQ14" i="8"/>
  <c r="CJ14" i="8"/>
  <c r="CC14" i="8"/>
  <c r="CB14" i="8"/>
  <c r="BU14" i="8"/>
  <c r="BN14" i="8"/>
  <c r="BM14" i="8"/>
  <c r="BF14" i="8"/>
  <c r="AY14" i="8"/>
  <c r="AX14" i="8"/>
  <c r="AQ14" i="8"/>
  <c r="AJ14" i="8"/>
  <c r="AI14" i="8"/>
  <c r="AB14" i="8"/>
  <c r="U14" i="8"/>
  <c r="T14" i="8"/>
  <c r="M14" i="8"/>
  <c r="F14" i="8"/>
  <c r="E14" i="8"/>
  <c r="D14" i="8"/>
  <c r="EH13" i="8"/>
  <c r="EA13" i="8"/>
  <c r="DZ13" i="8"/>
  <c r="DU13" i="8"/>
  <c r="DN13" i="8"/>
  <c r="DG13" i="8"/>
  <c r="DF13" i="8"/>
  <c r="CY13" i="8"/>
  <c r="CR13" i="8"/>
  <c r="CQ13" i="8"/>
  <c r="CJ13" i="8"/>
  <c r="CC13" i="8"/>
  <c r="CB13" i="8"/>
  <c r="BU13" i="8"/>
  <c r="BN13" i="8"/>
  <c r="BM13" i="8"/>
  <c r="BF13" i="8"/>
  <c r="AY13" i="8"/>
  <c r="AX13" i="8"/>
  <c r="AQ13" i="8"/>
  <c r="AJ13" i="8"/>
  <c r="AI13" i="8"/>
  <c r="AB13" i="8"/>
  <c r="U13" i="8"/>
  <c r="T13" i="8"/>
  <c r="M13" i="8"/>
  <c r="F13" i="8"/>
  <c r="E13" i="8"/>
  <c r="D13" i="8"/>
  <c r="EH12" i="8"/>
  <c r="EA12" i="8"/>
  <c r="DZ12" i="8"/>
  <c r="DU12" i="8"/>
  <c r="DN12" i="8"/>
  <c r="DG12" i="8"/>
  <c r="DF12" i="8"/>
  <c r="CY12" i="8"/>
  <c r="CR12" i="8"/>
  <c r="CQ12" i="8"/>
  <c r="CJ12" i="8"/>
  <c r="CC12" i="8"/>
  <c r="CB12" i="8"/>
  <c r="BU12" i="8"/>
  <c r="BN12" i="8"/>
  <c r="BM12" i="8"/>
  <c r="BF12" i="8"/>
  <c r="AY12" i="8"/>
  <c r="AX12" i="8"/>
  <c r="AQ12" i="8"/>
  <c r="AJ12" i="8"/>
  <c r="AI12" i="8"/>
  <c r="AB12" i="8"/>
  <c r="U12" i="8"/>
  <c r="T12" i="8"/>
  <c r="M12" i="8"/>
  <c r="F12" i="8"/>
  <c r="E12" i="8"/>
  <c r="D12" i="8"/>
  <c r="EH11" i="8"/>
  <c r="EA11" i="8"/>
  <c r="DZ11" i="8"/>
  <c r="DU11" i="8"/>
  <c r="DN11" i="8"/>
  <c r="DG11" i="8"/>
  <c r="DF11" i="8"/>
  <c r="CY11" i="8"/>
  <c r="CR11" i="8"/>
  <c r="CQ11" i="8"/>
  <c r="CJ11" i="8"/>
  <c r="CC11" i="8"/>
  <c r="CB11" i="8"/>
  <c r="BU11" i="8"/>
  <c r="BN11" i="8"/>
  <c r="BM11" i="8"/>
  <c r="BF11" i="8"/>
  <c r="AY11" i="8"/>
  <c r="AX11" i="8"/>
  <c r="AQ11" i="8"/>
  <c r="AJ11" i="8"/>
  <c r="AI11" i="8"/>
  <c r="AB11" i="8"/>
  <c r="U11" i="8"/>
  <c r="T11" i="8"/>
  <c r="M11" i="8"/>
  <c r="F11" i="8"/>
  <c r="E11" i="8"/>
  <c r="D11" i="8"/>
  <c r="EH10" i="8"/>
  <c r="EA10" i="8"/>
  <c r="DZ10" i="8"/>
  <c r="DU10" i="8"/>
  <c r="DN10" i="8"/>
  <c r="DG10" i="8"/>
  <c r="DF10" i="8"/>
  <c r="CY10" i="8"/>
  <c r="CR10" i="8"/>
  <c r="CQ10" i="8"/>
  <c r="CJ10" i="8"/>
  <c r="CC10" i="8"/>
  <c r="CB10" i="8"/>
  <c r="BU10" i="8"/>
  <c r="BN10" i="8"/>
  <c r="BM10" i="8"/>
  <c r="BF10" i="8"/>
  <c r="AY10" i="8"/>
  <c r="AX10" i="8"/>
  <c r="AQ10" i="8"/>
  <c r="AJ10" i="8"/>
  <c r="AI10" i="8"/>
  <c r="AB10" i="8"/>
  <c r="U10" i="8"/>
  <c r="T10" i="8"/>
  <c r="M10" i="8"/>
  <c r="F10" i="8"/>
  <c r="E10" i="8"/>
  <c r="D10" i="8"/>
  <c r="EH9" i="8"/>
  <c r="EA9" i="8"/>
  <c r="DZ9" i="8"/>
  <c r="DU9" i="8"/>
  <c r="DN9" i="8"/>
  <c r="DG9" i="8"/>
  <c r="DF9" i="8"/>
  <c r="CY9" i="8"/>
  <c r="CR9" i="8"/>
  <c r="CQ9" i="8"/>
  <c r="CJ9" i="8"/>
  <c r="CC9" i="8"/>
  <c r="CB9" i="8"/>
  <c r="BU9" i="8"/>
  <c r="BN9" i="8"/>
  <c r="BM9" i="8"/>
  <c r="BF9" i="8"/>
  <c r="AY9" i="8"/>
  <c r="AX9" i="8"/>
  <c r="AQ9" i="8"/>
  <c r="AJ9" i="8"/>
  <c r="AI9" i="8"/>
  <c r="AB9" i="8"/>
  <c r="U9" i="8"/>
  <c r="T9" i="8"/>
  <c r="M9" i="8"/>
  <c r="F9" i="8"/>
  <c r="E9" i="8"/>
  <c r="D9" i="8"/>
  <c r="EH8" i="8"/>
  <c r="EA8" i="8"/>
  <c r="DZ8" i="8"/>
  <c r="DU8" i="8"/>
  <c r="DN8" i="8"/>
  <c r="DG8" i="8"/>
  <c r="DF8" i="8"/>
  <c r="CY8" i="8"/>
  <c r="CR8" i="8"/>
  <c r="CQ8" i="8"/>
  <c r="CJ8" i="8"/>
  <c r="CC8" i="8"/>
  <c r="CB8" i="8"/>
  <c r="BU8" i="8"/>
  <c r="BN8" i="8"/>
  <c r="BM8" i="8"/>
  <c r="BF8" i="8"/>
  <c r="AY8" i="8"/>
  <c r="AX8" i="8"/>
  <c r="AQ8" i="8"/>
  <c r="AJ8" i="8"/>
  <c r="AI8" i="8"/>
  <c r="AB8" i="8"/>
  <c r="U8" i="8"/>
  <c r="T8" i="8"/>
  <c r="M8" i="8"/>
  <c r="F8" i="8"/>
  <c r="E8" i="8"/>
  <c r="D8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B7" i="8" s="1"/>
  <c r="T7" i="8" s="1"/>
  <c r="D7" i="8" s="1"/>
  <c r="AD7" i="8"/>
  <c r="AC7" i="8"/>
  <c r="AA7" i="8"/>
  <c r="Z7" i="8"/>
  <c r="Y7" i="8"/>
  <c r="X7" i="8"/>
  <c r="W7" i="8"/>
  <c r="V7" i="8"/>
  <c r="U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B7" i="8"/>
  <c r="A7" i="8"/>
  <c r="DI49" i="10"/>
  <c r="DG49" i="10"/>
  <c r="DF49" i="10"/>
  <c r="DE49" i="10"/>
  <c r="DD49" i="10"/>
  <c r="DC49" i="10"/>
  <c r="DB49" i="10"/>
  <c r="DA49" i="10"/>
  <c r="CZ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K49" i="10"/>
  <c r="BD49" i="10"/>
  <c r="BC49" i="10"/>
  <c r="AY49" i="10"/>
  <c r="AU49" i="10"/>
  <c r="AQ49" i="10"/>
  <c r="AM49" i="10"/>
  <c r="AI49" i="10"/>
  <c r="AE49" i="10"/>
  <c r="AD49" i="10"/>
  <c r="Z49" i="10"/>
  <c r="V49" i="10"/>
  <c r="R49" i="10"/>
  <c r="N49" i="10"/>
  <c r="J49" i="10"/>
  <c r="F49" i="10"/>
  <c r="E49" i="10"/>
  <c r="D49" i="10"/>
  <c r="DI48" i="10"/>
  <c r="DG48" i="10"/>
  <c r="DF48" i="10"/>
  <c r="DE48" i="10"/>
  <c r="DD48" i="10"/>
  <c r="DC48" i="10"/>
  <c r="DB48" i="10"/>
  <c r="DA48" i="10"/>
  <c r="CZ48" i="10"/>
  <c r="CY48" i="10"/>
  <c r="CX48" i="10"/>
  <c r="CW48" i="10"/>
  <c r="CV48" i="10"/>
  <c r="CU48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K48" i="10"/>
  <c r="BD48" i="10"/>
  <c r="BC48" i="10"/>
  <c r="AY48" i="10"/>
  <c r="AU48" i="10"/>
  <c r="AQ48" i="10"/>
  <c r="AM48" i="10"/>
  <c r="AI48" i="10"/>
  <c r="AE48" i="10"/>
  <c r="AD48" i="10"/>
  <c r="Z48" i="10"/>
  <c r="V48" i="10"/>
  <c r="R48" i="10"/>
  <c r="N48" i="10"/>
  <c r="J48" i="10"/>
  <c r="F48" i="10"/>
  <c r="E48" i="10"/>
  <c r="D48" i="10"/>
  <c r="DI47" i="10"/>
  <c r="DG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K47" i="10"/>
  <c r="BD47" i="10"/>
  <c r="BC47" i="10"/>
  <c r="AY47" i="10"/>
  <c r="AU47" i="10"/>
  <c r="AQ47" i="10"/>
  <c r="AM47" i="10"/>
  <c r="AI47" i="10"/>
  <c r="AE47" i="10"/>
  <c r="AD47" i="10"/>
  <c r="Z47" i="10"/>
  <c r="V47" i="10"/>
  <c r="R47" i="10"/>
  <c r="N47" i="10"/>
  <c r="J47" i="10"/>
  <c r="F47" i="10"/>
  <c r="E47" i="10"/>
  <c r="D47" i="10"/>
  <c r="DI46" i="10"/>
  <c r="DG46" i="10"/>
  <c r="DF46" i="10"/>
  <c r="DE46" i="10"/>
  <c r="DD46" i="10"/>
  <c r="DC46" i="10"/>
  <c r="DB46" i="10"/>
  <c r="DA46" i="10"/>
  <c r="CZ46" i="10"/>
  <c r="CY46" i="10"/>
  <c r="CX46" i="10"/>
  <c r="CW46" i="10"/>
  <c r="CV46" i="10"/>
  <c r="CU46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K46" i="10"/>
  <c r="BD46" i="10"/>
  <c r="BC46" i="10"/>
  <c r="AY46" i="10"/>
  <c r="AU46" i="10"/>
  <c r="AQ46" i="10"/>
  <c r="AM46" i="10"/>
  <c r="AI46" i="10"/>
  <c r="AE46" i="10"/>
  <c r="AD46" i="10"/>
  <c r="Z46" i="10"/>
  <c r="V46" i="10"/>
  <c r="R46" i="10"/>
  <c r="N46" i="10"/>
  <c r="J46" i="10"/>
  <c r="F46" i="10"/>
  <c r="E46" i="10"/>
  <c r="D46" i="10"/>
  <c r="DI45" i="10"/>
  <c r="DG45" i="10"/>
  <c r="DF45" i="10"/>
  <c r="DE45" i="10"/>
  <c r="DD45" i="10"/>
  <c r="DC45" i="10"/>
  <c r="DB45" i="10"/>
  <c r="DA45" i="10"/>
  <c r="CZ45" i="10"/>
  <c r="CY45" i="10"/>
  <c r="CX45" i="10"/>
  <c r="CW45" i="10"/>
  <c r="CV45" i="10"/>
  <c r="CU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D45" i="10"/>
  <c r="CC45" i="10"/>
  <c r="CB45" i="10"/>
  <c r="CA45" i="10"/>
  <c r="BZ45" i="10"/>
  <c r="BY45" i="10"/>
  <c r="BX45" i="10"/>
  <c r="BW45" i="10"/>
  <c r="BV45" i="10"/>
  <c r="BU45" i="10"/>
  <c r="BT45" i="10"/>
  <c r="BS45" i="10"/>
  <c r="BR45" i="10"/>
  <c r="BK45" i="10"/>
  <c r="BD45" i="10"/>
  <c r="BC45" i="10"/>
  <c r="AY45" i="10"/>
  <c r="AU45" i="10"/>
  <c r="AQ45" i="10"/>
  <c r="AM45" i="10"/>
  <c r="AI45" i="10"/>
  <c r="AE45" i="10"/>
  <c r="AD45" i="10"/>
  <c r="Z45" i="10"/>
  <c r="V45" i="10"/>
  <c r="R45" i="10"/>
  <c r="N45" i="10"/>
  <c r="J45" i="10"/>
  <c r="F45" i="10"/>
  <c r="E45" i="10"/>
  <c r="D45" i="10"/>
  <c r="DI44" i="10"/>
  <c r="DG44" i="10"/>
  <c r="DF44" i="10"/>
  <c r="DE44" i="10"/>
  <c r="DD44" i="10"/>
  <c r="DC44" i="10"/>
  <c r="DB44" i="10"/>
  <c r="DA44" i="10"/>
  <c r="CZ44" i="10"/>
  <c r="CY44" i="10"/>
  <c r="CX44" i="10"/>
  <c r="CW44" i="10"/>
  <c r="CV44" i="10"/>
  <c r="CU44" i="10"/>
  <c r="CT44" i="10"/>
  <c r="CS44" i="10"/>
  <c r="CR44" i="10"/>
  <c r="CQ44" i="10"/>
  <c r="CP44" i="10"/>
  <c r="CO44" i="10"/>
  <c r="CN44" i="10"/>
  <c r="CM44" i="10"/>
  <c r="CL44" i="10"/>
  <c r="CK44" i="10"/>
  <c r="CJ44" i="10"/>
  <c r="CI44" i="10"/>
  <c r="CH44" i="10"/>
  <c r="CG44" i="10"/>
  <c r="CF44" i="10"/>
  <c r="CE44" i="10"/>
  <c r="CD44" i="10"/>
  <c r="CC44" i="10"/>
  <c r="CB44" i="10"/>
  <c r="CA44" i="10"/>
  <c r="BZ44" i="10"/>
  <c r="BY44" i="10"/>
  <c r="BX44" i="10"/>
  <c r="BW44" i="10"/>
  <c r="BV44" i="10"/>
  <c r="BU44" i="10"/>
  <c r="BT44" i="10"/>
  <c r="BS44" i="10"/>
  <c r="BR44" i="10"/>
  <c r="BK44" i="10"/>
  <c r="BD44" i="10"/>
  <c r="BC44" i="10"/>
  <c r="AY44" i="10"/>
  <c r="AU44" i="10"/>
  <c r="AQ44" i="10"/>
  <c r="AM44" i="10"/>
  <c r="AI44" i="10"/>
  <c r="AE44" i="10"/>
  <c r="AD44" i="10"/>
  <c r="Z44" i="10"/>
  <c r="V44" i="10"/>
  <c r="R44" i="10"/>
  <c r="N44" i="10"/>
  <c r="J44" i="10"/>
  <c r="F44" i="10"/>
  <c r="E44" i="10"/>
  <c r="D44" i="10"/>
  <c r="DI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K43" i="10"/>
  <c r="BD43" i="10"/>
  <c r="BC43" i="10"/>
  <c r="AY43" i="10"/>
  <c r="AU43" i="10"/>
  <c r="AQ43" i="10"/>
  <c r="AM43" i="10"/>
  <c r="AI43" i="10"/>
  <c r="AE43" i="10"/>
  <c r="AD43" i="10"/>
  <c r="Z43" i="10"/>
  <c r="V43" i="10"/>
  <c r="R43" i="10"/>
  <c r="N43" i="10"/>
  <c r="J43" i="10"/>
  <c r="F43" i="10"/>
  <c r="E43" i="10"/>
  <c r="D43" i="10"/>
  <c r="DI42" i="10"/>
  <c r="DG42" i="10"/>
  <c r="DF42" i="10"/>
  <c r="DE42" i="10"/>
  <c r="DD42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CE42" i="10"/>
  <c r="CD42" i="10"/>
  <c r="CC42" i="10"/>
  <c r="CB42" i="10"/>
  <c r="CA42" i="10"/>
  <c r="BZ42" i="10"/>
  <c r="BY42" i="10"/>
  <c r="BX42" i="10"/>
  <c r="BW42" i="10"/>
  <c r="BV42" i="10"/>
  <c r="BU42" i="10"/>
  <c r="BT42" i="10"/>
  <c r="BS42" i="10"/>
  <c r="BR42" i="10"/>
  <c r="BK42" i="10"/>
  <c r="BD42" i="10"/>
  <c r="BC42" i="10"/>
  <c r="AY42" i="10"/>
  <c r="AU42" i="10"/>
  <c r="AQ42" i="10"/>
  <c r="AM42" i="10"/>
  <c r="AI42" i="10"/>
  <c r="AE42" i="10"/>
  <c r="AD42" i="10"/>
  <c r="Z42" i="10"/>
  <c r="V42" i="10"/>
  <c r="R42" i="10"/>
  <c r="N42" i="10"/>
  <c r="J42" i="10"/>
  <c r="F42" i="10"/>
  <c r="E42" i="10"/>
  <c r="D42" i="10"/>
  <c r="DI41" i="10"/>
  <c r="DG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K41" i="10"/>
  <c r="BD41" i="10"/>
  <c r="BC41" i="10"/>
  <c r="AY41" i="10"/>
  <c r="AU41" i="10"/>
  <c r="AQ41" i="10"/>
  <c r="AM41" i="10"/>
  <c r="AI41" i="10"/>
  <c r="AE41" i="10"/>
  <c r="AD41" i="10"/>
  <c r="Z41" i="10"/>
  <c r="V41" i="10"/>
  <c r="R41" i="10"/>
  <c r="N41" i="10"/>
  <c r="J41" i="10"/>
  <c r="F41" i="10"/>
  <c r="E41" i="10"/>
  <c r="D41" i="10"/>
  <c r="DI40" i="10"/>
  <c r="DG40" i="10"/>
  <c r="DF40" i="10"/>
  <c r="DE40" i="10"/>
  <c r="DD40" i="10"/>
  <c r="DC40" i="10"/>
  <c r="DB40" i="10"/>
  <c r="DA40" i="10"/>
  <c r="CZ40" i="10"/>
  <c r="CY40" i="10"/>
  <c r="CX40" i="10"/>
  <c r="CW40" i="10"/>
  <c r="CV40" i="10"/>
  <c r="CU40" i="10"/>
  <c r="CT40" i="10"/>
  <c r="CS40" i="10"/>
  <c r="CR40" i="10"/>
  <c r="CQ40" i="10"/>
  <c r="CP40" i="10"/>
  <c r="CO40" i="10"/>
  <c r="CN40" i="10"/>
  <c r="CM40" i="10"/>
  <c r="CL40" i="10"/>
  <c r="CK40" i="10"/>
  <c r="CJ40" i="10"/>
  <c r="CI40" i="10"/>
  <c r="CH40" i="10"/>
  <c r="CG40" i="10"/>
  <c r="CF40" i="10"/>
  <c r="CE40" i="10"/>
  <c r="CD40" i="10"/>
  <c r="CC40" i="10"/>
  <c r="CB40" i="10"/>
  <c r="CA40" i="10"/>
  <c r="BZ40" i="10"/>
  <c r="BY40" i="10"/>
  <c r="BX40" i="10"/>
  <c r="BW40" i="10"/>
  <c r="BV40" i="10"/>
  <c r="BU40" i="10"/>
  <c r="BT40" i="10"/>
  <c r="BS40" i="10"/>
  <c r="BR40" i="10"/>
  <c r="BK40" i="10"/>
  <c r="BD40" i="10"/>
  <c r="BC40" i="10"/>
  <c r="AY40" i="10"/>
  <c r="AU40" i="10"/>
  <c r="AQ40" i="10"/>
  <c r="AM40" i="10"/>
  <c r="AI40" i="10"/>
  <c r="AE40" i="10"/>
  <c r="AD40" i="10"/>
  <c r="Z40" i="10"/>
  <c r="V40" i="10"/>
  <c r="R40" i="10"/>
  <c r="N40" i="10"/>
  <c r="J40" i="10"/>
  <c r="F40" i="10"/>
  <c r="E40" i="10"/>
  <c r="D40" i="10"/>
  <c r="DI39" i="10"/>
  <c r="DG39" i="10"/>
  <c r="DF39" i="10"/>
  <c r="DE39" i="10"/>
  <c r="DD39" i="10"/>
  <c r="DC39" i="10"/>
  <c r="DB39" i="10"/>
  <c r="DA39" i="10"/>
  <c r="CZ39" i="10"/>
  <c r="CY39" i="10"/>
  <c r="CX39" i="10"/>
  <c r="CW39" i="10"/>
  <c r="CV39" i="10"/>
  <c r="CU39" i="10"/>
  <c r="CT39" i="10"/>
  <c r="CS39" i="10"/>
  <c r="CR39" i="10"/>
  <c r="CQ39" i="10"/>
  <c r="CP39" i="10"/>
  <c r="CO39" i="10"/>
  <c r="CN39" i="10"/>
  <c r="CM39" i="10"/>
  <c r="CL39" i="10"/>
  <c r="CK39" i="10"/>
  <c r="CJ39" i="10"/>
  <c r="CI39" i="10"/>
  <c r="CH39" i="10"/>
  <c r="CG39" i="10"/>
  <c r="CF39" i="10"/>
  <c r="CE39" i="10"/>
  <c r="CD39" i="10"/>
  <c r="CC39" i="10"/>
  <c r="CB39" i="10"/>
  <c r="CA39" i="10"/>
  <c r="BZ39" i="10"/>
  <c r="BY39" i="10"/>
  <c r="BX39" i="10"/>
  <c r="BW39" i="10"/>
  <c r="BV39" i="10"/>
  <c r="BU39" i="10"/>
  <c r="BT39" i="10"/>
  <c r="BS39" i="10"/>
  <c r="BR39" i="10"/>
  <c r="BK39" i="10"/>
  <c r="BD39" i="10"/>
  <c r="BC39" i="10"/>
  <c r="AY39" i="10"/>
  <c r="AU39" i="10"/>
  <c r="AQ39" i="10"/>
  <c r="AM39" i="10"/>
  <c r="AI39" i="10"/>
  <c r="AE39" i="10"/>
  <c r="AD39" i="10"/>
  <c r="Z39" i="10"/>
  <c r="V39" i="10"/>
  <c r="R39" i="10"/>
  <c r="N39" i="10"/>
  <c r="J39" i="10"/>
  <c r="F39" i="10"/>
  <c r="E39" i="10"/>
  <c r="D39" i="10"/>
  <c r="DI38" i="10"/>
  <c r="DG38" i="10"/>
  <c r="DF38" i="10"/>
  <c r="DE38" i="10"/>
  <c r="DD38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CE38" i="10"/>
  <c r="CD38" i="10"/>
  <c r="CC38" i="10"/>
  <c r="CB38" i="10"/>
  <c r="CA38" i="10"/>
  <c r="BZ38" i="10"/>
  <c r="BY38" i="10"/>
  <c r="BX38" i="10"/>
  <c r="BW38" i="10"/>
  <c r="BV38" i="10"/>
  <c r="BU38" i="10"/>
  <c r="BT38" i="10"/>
  <c r="BS38" i="10"/>
  <c r="BR38" i="10"/>
  <c r="BK38" i="10"/>
  <c r="BD38" i="10"/>
  <c r="BC38" i="10"/>
  <c r="AY38" i="10"/>
  <c r="AU38" i="10"/>
  <c r="AQ38" i="10"/>
  <c r="AM38" i="10"/>
  <c r="AI38" i="10"/>
  <c r="AE38" i="10"/>
  <c r="AD38" i="10"/>
  <c r="Z38" i="10"/>
  <c r="V38" i="10"/>
  <c r="R38" i="10"/>
  <c r="N38" i="10"/>
  <c r="J38" i="10"/>
  <c r="F38" i="10"/>
  <c r="E38" i="10"/>
  <c r="D38" i="10"/>
  <c r="DI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K37" i="10"/>
  <c r="BD37" i="10"/>
  <c r="BC37" i="10"/>
  <c r="AY37" i="10"/>
  <c r="AU37" i="10"/>
  <c r="AQ37" i="10"/>
  <c r="AM37" i="10"/>
  <c r="AI37" i="10"/>
  <c r="AE37" i="10"/>
  <c r="AD37" i="10"/>
  <c r="Z37" i="10"/>
  <c r="V37" i="10"/>
  <c r="R37" i="10"/>
  <c r="N37" i="10"/>
  <c r="J37" i="10"/>
  <c r="F37" i="10"/>
  <c r="E37" i="10"/>
  <c r="D37" i="10"/>
  <c r="DI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K36" i="10"/>
  <c r="BD36" i="10"/>
  <c r="BC36" i="10"/>
  <c r="AY36" i="10"/>
  <c r="AU36" i="10"/>
  <c r="AQ36" i="10"/>
  <c r="AM36" i="10"/>
  <c r="AI36" i="10"/>
  <c r="AE36" i="10"/>
  <c r="AD36" i="10"/>
  <c r="Z36" i="10"/>
  <c r="V36" i="10"/>
  <c r="R36" i="10"/>
  <c r="N36" i="10"/>
  <c r="J36" i="10"/>
  <c r="F36" i="10"/>
  <c r="E36" i="10"/>
  <c r="D36" i="10"/>
  <c r="DI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A35" i="10"/>
  <c r="BZ35" i="10"/>
  <c r="BX35" i="10"/>
  <c r="BW35" i="10"/>
  <c r="BV35" i="10"/>
  <c r="BT35" i="10"/>
  <c r="BS35" i="10"/>
  <c r="BK35" i="10"/>
  <c r="BD35" i="10"/>
  <c r="BC35" i="10" s="1"/>
  <c r="I35" i="1" s="1"/>
  <c r="AY35" i="10"/>
  <c r="AU35" i="10"/>
  <c r="AQ35" i="10"/>
  <c r="AM35" i="10"/>
  <c r="AI35" i="10"/>
  <c r="AE35" i="10"/>
  <c r="AD35" i="10"/>
  <c r="Z35" i="10"/>
  <c r="V35" i="10"/>
  <c r="R35" i="10"/>
  <c r="N35" i="10"/>
  <c r="CB35" i="10" s="1"/>
  <c r="J35" i="10"/>
  <c r="F35" i="10"/>
  <c r="E35" i="10"/>
  <c r="DI34" i="10"/>
  <c r="DG34" i="10"/>
  <c r="DF34" i="10"/>
  <c r="DE34" i="10"/>
  <c r="DD34" i="10"/>
  <c r="DC34" i="10"/>
  <c r="DB34" i="10"/>
  <c r="DA34" i="10"/>
  <c r="CZ34" i="10"/>
  <c r="CY34" i="10"/>
  <c r="CX34" i="10"/>
  <c r="CW34" i="10"/>
  <c r="CV34" i="10"/>
  <c r="CU34" i="10"/>
  <c r="CT34" i="10"/>
  <c r="CS34" i="10"/>
  <c r="CR34" i="10"/>
  <c r="CQ34" i="10"/>
  <c r="CP34" i="10"/>
  <c r="CO34" i="10"/>
  <c r="CN34" i="10"/>
  <c r="CM34" i="10"/>
  <c r="CL34" i="10"/>
  <c r="CK34" i="10"/>
  <c r="CJ34" i="10"/>
  <c r="CI34" i="10"/>
  <c r="CH34" i="10"/>
  <c r="CG34" i="10"/>
  <c r="CF34" i="10"/>
  <c r="CE34" i="10"/>
  <c r="CD34" i="10"/>
  <c r="CC34" i="10"/>
  <c r="CB34" i="10"/>
  <c r="CA34" i="10"/>
  <c r="BZ34" i="10"/>
  <c r="BY34" i="10"/>
  <c r="BX34" i="10"/>
  <c r="BW34" i="10"/>
  <c r="BV34" i="10"/>
  <c r="BU34" i="10"/>
  <c r="BT34" i="10"/>
  <c r="BS34" i="10"/>
  <c r="BR34" i="10"/>
  <c r="BK34" i="10"/>
  <c r="BD34" i="10"/>
  <c r="BC34" i="10"/>
  <c r="AY34" i="10"/>
  <c r="AU34" i="10"/>
  <c r="AQ34" i="10"/>
  <c r="AM34" i="10"/>
  <c r="AI34" i="10"/>
  <c r="AE34" i="10"/>
  <c r="AD34" i="10"/>
  <c r="Z34" i="10"/>
  <c r="V34" i="10"/>
  <c r="R34" i="10"/>
  <c r="N34" i="10"/>
  <c r="J34" i="10"/>
  <c r="F34" i="10"/>
  <c r="E34" i="10"/>
  <c r="D34" i="10"/>
  <c r="DI33" i="10"/>
  <c r="DG33" i="10"/>
  <c r="DF33" i="10"/>
  <c r="DE33" i="10"/>
  <c r="DD33" i="10"/>
  <c r="DC33" i="10"/>
  <c r="DB33" i="10"/>
  <c r="DA33" i="10"/>
  <c r="CZ33" i="10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T33" i="10"/>
  <c r="BS33" i="10"/>
  <c r="BR33" i="10"/>
  <c r="BK33" i="10"/>
  <c r="BD33" i="10"/>
  <c r="BC33" i="10"/>
  <c r="AY33" i="10"/>
  <c r="AU33" i="10"/>
  <c r="AQ33" i="10"/>
  <c r="AM33" i="10"/>
  <c r="AI33" i="10"/>
  <c r="AE33" i="10"/>
  <c r="AD33" i="10"/>
  <c r="Z33" i="10"/>
  <c r="V33" i="10"/>
  <c r="R33" i="10"/>
  <c r="N33" i="10"/>
  <c r="J33" i="10"/>
  <c r="F33" i="10"/>
  <c r="E33" i="10"/>
  <c r="D33" i="10"/>
  <c r="DI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K32" i="10"/>
  <c r="BD32" i="10"/>
  <c r="BC32" i="10"/>
  <c r="AY32" i="10"/>
  <c r="AU32" i="10"/>
  <c r="AQ32" i="10"/>
  <c r="AM32" i="10"/>
  <c r="AI32" i="10"/>
  <c r="AE32" i="10"/>
  <c r="AD32" i="10"/>
  <c r="Z32" i="10"/>
  <c r="V32" i="10"/>
  <c r="R32" i="10"/>
  <c r="N32" i="10"/>
  <c r="J32" i="10"/>
  <c r="F32" i="10"/>
  <c r="E32" i="10"/>
  <c r="D32" i="10"/>
  <c r="DI31" i="10"/>
  <c r="DG31" i="10"/>
  <c r="DF31" i="10"/>
  <c r="DE31" i="10"/>
  <c r="DD31" i="10"/>
  <c r="DC31" i="10"/>
  <c r="DB31" i="10"/>
  <c r="DA31" i="10"/>
  <c r="CZ31" i="10"/>
  <c r="CY31" i="10"/>
  <c r="CX31" i="10"/>
  <c r="CW31" i="10"/>
  <c r="CV31" i="10"/>
  <c r="CU31" i="10"/>
  <c r="CT31" i="10"/>
  <c r="CS31" i="10"/>
  <c r="CR31" i="10"/>
  <c r="CQ31" i="10"/>
  <c r="CP31" i="10"/>
  <c r="CO31" i="10"/>
  <c r="CN31" i="10"/>
  <c r="CM31" i="10"/>
  <c r="CL31" i="10"/>
  <c r="CK31" i="10"/>
  <c r="CJ31" i="10"/>
  <c r="CI31" i="10"/>
  <c r="CH31" i="10"/>
  <c r="CG31" i="10"/>
  <c r="CF31" i="10"/>
  <c r="CE31" i="10"/>
  <c r="CD31" i="10"/>
  <c r="CC31" i="10"/>
  <c r="CB31" i="10"/>
  <c r="CA31" i="10"/>
  <c r="BZ31" i="10"/>
  <c r="BY31" i="10"/>
  <c r="BX31" i="10"/>
  <c r="BW31" i="10"/>
  <c r="BV31" i="10"/>
  <c r="BU31" i="10"/>
  <c r="BT31" i="10"/>
  <c r="BS31" i="10"/>
  <c r="BR31" i="10"/>
  <c r="BK31" i="10"/>
  <c r="BD31" i="10"/>
  <c r="BC31" i="10"/>
  <c r="AY31" i="10"/>
  <c r="AU31" i="10"/>
  <c r="AQ31" i="10"/>
  <c r="AM31" i="10"/>
  <c r="AI31" i="10"/>
  <c r="AE31" i="10"/>
  <c r="AD31" i="10"/>
  <c r="Z31" i="10"/>
  <c r="V31" i="10"/>
  <c r="R31" i="10"/>
  <c r="N31" i="10"/>
  <c r="J31" i="10"/>
  <c r="F31" i="10"/>
  <c r="E31" i="10"/>
  <c r="D31" i="10"/>
  <c r="DI30" i="10"/>
  <c r="DG30" i="10"/>
  <c r="DF30" i="10"/>
  <c r="DE30" i="10"/>
  <c r="DD30" i="10"/>
  <c r="DC30" i="10"/>
  <c r="DB30" i="10"/>
  <c r="DA30" i="10"/>
  <c r="CZ30" i="10"/>
  <c r="CY30" i="10"/>
  <c r="CX30" i="10"/>
  <c r="CW30" i="10"/>
  <c r="CV30" i="10"/>
  <c r="CU30" i="10"/>
  <c r="CT30" i="10"/>
  <c r="CS30" i="10"/>
  <c r="CR30" i="10"/>
  <c r="CQ30" i="10"/>
  <c r="CP30" i="10"/>
  <c r="CO30" i="10"/>
  <c r="CN30" i="10"/>
  <c r="CM30" i="10"/>
  <c r="CL30" i="10"/>
  <c r="CK30" i="10"/>
  <c r="CJ30" i="10"/>
  <c r="CI30" i="10"/>
  <c r="CH30" i="10"/>
  <c r="CG30" i="10"/>
  <c r="CF30" i="10"/>
  <c r="CE30" i="10"/>
  <c r="CD30" i="10"/>
  <c r="CC30" i="10"/>
  <c r="CB30" i="10"/>
  <c r="CA30" i="10"/>
  <c r="BZ30" i="10"/>
  <c r="BY30" i="10"/>
  <c r="BX30" i="10"/>
  <c r="BW30" i="10"/>
  <c r="BV30" i="10"/>
  <c r="BU30" i="10"/>
  <c r="BT30" i="10"/>
  <c r="BS30" i="10"/>
  <c r="BR30" i="10"/>
  <c r="BK30" i="10"/>
  <c r="BD30" i="10"/>
  <c r="BC30" i="10"/>
  <c r="AY30" i="10"/>
  <c r="AU30" i="10"/>
  <c r="AQ30" i="10"/>
  <c r="AM30" i="10"/>
  <c r="AI30" i="10"/>
  <c r="AE30" i="10"/>
  <c r="AD30" i="10"/>
  <c r="Z30" i="10"/>
  <c r="V30" i="10"/>
  <c r="R30" i="10"/>
  <c r="N30" i="10"/>
  <c r="J30" i="10"/>
  <c r="F30" i="10"/>
  <c r="E30" i="10"/>
  <c r="D30" i="10"/>
  <c r="DI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K29" i="10"/>
  <c r="BD29" i="10"/>
  <c r="BC29" i="10"/>
  <c r="AY29" i="10"/>
  <c r="AU29" i="10"/>
  <c r="AQ29" i="10"/>
  <c r="AM29" i="10"/>
  <c r="AI29" i="10"/>
  <c r="AE29" i="10"/>
  <c r="AD29" i="10"/>
  <c r="Z29" i="10"/>
  <c r="V29" i="10"/>
  <c r="R29" i="10"/>
  <c r="N29" i="10"/>
  <c r="J29" i="10"/>
  <c r="F29" i="10"/>
  <c r="E29" i="10"/>
  <c r="D29" i="10"/>
  <c r="DI28" i="10"/>
  <c r="DG28" i="10"/>
  <c r="DF28" i="10"/>
  <c r="DE28" i="10"/>
  <c r="DD28" i="10"/>
  <c r="DC28" i="10"/>
  <c r="DB28" i="10"/>
  <c r="DA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N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CA28" i="10"/>
  <c r="BZ28" i="10"/>
  <c r="BY28" i="10"/>
  <c r="BX28" i="10"/>
  <c r="BW28" i="10"/>
  <c r="BV28" i="10"/>
  <c r="BU28" i="10"/>
  <c r="BT28" i="10"/>
  <c r="BS28" i="10"/>
  <c r="BR28" i="10"/>
  <c r="BK28" i="10"/>
  <c r="BD28" i="10"/>
  <c r="BC28" i="10"/>
  <c r="AY28" i="10"/>
  <c r="AU28" i="10"/>
  <c r="AQ28" i="10"/>
  <c r="AM28" i="10"/>
  <c r="AI28" i="10"/>
  <c r="AE28" i="10"/>
  <c r="AD28" i="10"/>
  <c r="Z28" i="10"/>
  <c r="V28" i="10"/>
  <c r="R28" i="10"/>
  <c r="N28" i="10"/>
  <c r="J28" i="10"/>
  <c r="F28" i="10"/>
  <c r="E28" i="10"/>
  <c r="D28" i="10"/>
  <c r="DI27" i="10"/>
  <c r="DG27" i="10"/>
  <c r="DF27" i="10"/>
  <c r="DE27" i="10"/>
  <c r="DD27" i="10"/>
  <c r="DC27" i="10"/>
  <c r="DB27" i="10"/>
  <c r="DA27" i="10"/>
  <c r="CZ27" i="10"/>
  <c r="CY27" i="10"/>
  <c r="CX27" i="10"/>
  <c r="CW27" i="10"/>
  <c r="CV27" i="10"/>
  <c r="CU27" i="10"/>
  <c r="CT27" i="10"/>
  <c r="CS27" i="10"/>
  <c r="CR27" i="10"/>
  <c r="CQ27" i="10"/>
  <c r="CP27" i="10"/>
  <c r="CO27" i="10"/>
  <c r="CN27" i="10"/>
  <c r="CM27" i="10"/>
  <c r="CL27" i="10"/>
  <c r="CK27" i="10"/>
  <c r="CJ27" i="10"/>
  <c r="CI27" i="10"/>
  <c r="CH27" i="10"/>
  <c r="CG27" i="10"/>
  <c r="CF27" i="10"/>
  <c r="CE27" i="10"/>
  <c r="CD27" i="10"/>
  <c r="CC27" i="10"/>
  <c r="CB27" i="10"/>
  <c r="CA27" i="10"/>
  <c r="BZ27" i="10"/>
  <c r="BY27" i="10"/>
  <c r="BX27" i="10"/>
  <c r="BW27" i="10"/>
  <c r="BV27" i="10"/>
  <c r="BU27" i="10"/>
  <c r="BT27" i="10"/>
  <c r="BS27" i="10"/>
  <c r="BR27" i="10"/>
  <c r="BK27" i="10"/>
  <c r="BD27" i="10"/>
  <c r="BC27" i="10"/>
  <c r="AY27" i="10"/>
  <c r="AU27" i="10"/>
  <c r="AQ27" i="10"/>
  <c r="AM27" i="10"/>
  <c r="AI27" i="10"/>
  <c r="AE27" i="10"/>
  <c r="AD27" i="10"/>
  <c r="Z27" i="10"/>
  <c r="V27" i="10"/>
  <c r="R27" i="10"/>
  <c r="N27" i="10"/>
  <c r="J27" i="10"/>
  <c r="F27" i="10"/>
  <c r="E27" i="10"/>
  <c r="D27" i="10"/>
  <c r="DI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K26" i="10"/>
  <c r="BD26" i="10"/>
  <c r="BC26" i="10"/>
  <c r="AY26" i="10"/>
  <c r="AU26" i="10"/>
  <c r="AQ26" i="10"/>
  <c r="AM26" i="10"/>
  <c r="AI26" i="10"/>
  <c r="AE26" i="10"/>
  <c r="AD26" i="10"/>
  <c r="Z26" i="10"/>
  <c r="V26" i="10"/>
  <c r="R26" i="10"/>
  <c r="N26" i="10"/>
  <c r="J26" i="10"/>
  <c r="F26" i="10"/>
  <c r="E26" i="10"/>
  <c r="D26" i="10"/>
  <c r="DI25" i="10"/>
  <c r="DG25" i="10"/>
  <c r="DF25" i="10"/>
  <c r="DE25" i="10"/>
  <c r="DD25" i="10"/>
  <c r="DC25" i="10"/>
  <c r="DB25" i="10"/>
  <c r="DA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CE25" i="10"/>
  <c r="CD25" i="10"/>
  <c r="CC25" i="10"/>
  <c r="CB25" i="10"/>
  <c r="CA25" i="10"/>
  <c r="BZ25" i="10"/>
  <c r="BY25" i="10"/>
  <c r="BX25" i="10"/>
  <c r="BW25" i="10"/>
  <c r="BV25" i="10"/>
  <c r="BU25" i="10"/>
  <c r="BT25" i="10"/>
  <c r="BS25" i="10"/>
  <c r="BR25" i="10"/>
  <c r="BK25" i="10"/>
  <c r="BD25" i="10"/>
  <c r="BC25" i="10"/>
  <c r="AY25" i="10"/>
  <c r="AU25" i="10"/>
  <c r="AQ25" i="10"/>
  <c r="AM25" i="10"/>
  <c r="AI25" i="10"/>
  <c r="AE25" i="10"/>
  <c r="AD25" i="10"/>
  <c r="Z25" i="10"/>
  <c r="V25" i="10"/>
  <c r="R25" i="10"/>
  <c r="N25" i="10"/>
  <c r="J25" i="10"/>
  <c r="F25" i="10"/>
  <c r="E25" i="10"/>
  <c r="D25" i="10"/>
  <c r="DI24" i="10"/>
  <c r="DG24" i="10"/>
  <c r="DF24" i="10"/>
  <c r="DE24" i="10"/>
  <c r="DD24" i="10"/>
  <c r="DC24" i="10"/>
  <c r="DB24" i="10"/>
  <c r="DA24" i="10"/>
  <c r="CZ24" i="10"/>
  <c r="CY24" i="10"/>
  <c r="CX24" i="10"/>
  <c r="CW24" i="10"/>
  <c r="CV24" i="10"/>
  <c r="CU24" i="10"/>
  <c r="CT24" i="10"/>
  <c r="CS24" i="10"/>
  <c r="CR24" i="10"/>
  <c r="CQ24" i="10"/>
  <c r="CP24" i="10"/>
  <c r="CO24" i="10"/>
  <c r="CN24" i="10"/>
  <c r="CM24" i="10"/>
  <c r="CL24" i="10"/>
  <c r="CK24" i="10"/>
  <c r="CJ24" i="10"/>
  <c r="CI24" i="10"/>
  <c r="CH24" i="10"/>
  <c r="CG24" i="10"/>
  <c r="CF24" i="10"/>
  <c r="CE24" i="10"/>
  <c r="CD24" i="10"/>
  <c r="CC24" i="10"/>
  <c r="CB24" i="10"/>
  <c r="CA24" i="10"/>
  <c r="BZ24" i="10"/>
  <c r="BY24" i="10"/>
  <c r="BX24" i="10"/>
  <c r="BW24" i="10"/>
  <c r="BV24" i="10"/>
  <c r="BU24" i="10"/>
  <c r="BT24" i="10"/>
  <c r="BS24" i="10"/>
  <c r="BR24" i="10"/>
  <c r="BK24" i="10"/>
  <c r="BD24" i="10"/>
  <c r="BC24" i="10"/>
  <c r="AY24" i="10"/>
  <c r="AU24" i="10"/>
  <c r="AQ24" i="10"/>
  <c r="AM24" i="10"/>
  <c r="AI24" i="10"/>
  <c r="AE24" i="10"/>
  <c r="AD24" i="10"/>
  <c r="Z24" i="10"/>
  <c r="V24" i="10"/>
  <c r="R24" i="10"/>
  <c r="N24" i="10"/>
  <c r="J24" i="10"/>
  <c r="F24" i="10"/>
  <c r="E24" i="10"/>
  <c r="D24" i="10"/>
  <c r="DI23" i="10"/>
  <c r="DG23" i="10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CJ23" i="10"/>
  <c r="CI23" i="10"/>
  <c r="CH23" i="10"/>
  <c r="CG23" i="10"/>
  <c r="CF23" i="10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K23" i="10"/>
  <c r="BD23" i="10"/>
  <c r="BC23" i="10"/>
  <c r="AY23" i="10"/>
  <c r="AU23" i="10"/>
  <c r="AQ23" i="10"/>
  <c r="AM23" i="10"/>
  <c r="AI23" i="10"/>
  <c r="AE23" i="10"/>
  <c r="AD23" i="10"/>
  <c r="Z23" i="10"/>
  <c r="V23" i="10"/>
  <c r="R23" i="10"/>
  <c r="N23" i="10"/>
  <c r="J23" i="10"/>
  <c r="F23" i="10"/>
  <c r="E23" i="10"/>
  <c r="D23" i="10"/>
  <c r="DI22" i="10"/>
  <c r="DG22" i="10"/>
  <c r="DF22" i="10"/>
  <c r="DE22" i="10"/>
  <c r="DD22" i="10"/>
  <c r="DC22" i="10"/>
  <c r="DB22" i="10"/>
  <c r="DA22" i="10"/>
  <c r="CZ22" i="10"/>
  <c r="CY22" i="10"/>
  <c r="CX22" i="10"/>
  <c r="CW22" i="10"/>
  <c r="CV22" i="10"/>
  <c r="CU22" i="10"/>
  <c r="CT22" i="10"/>
  <c r="CS22" i="10"/>
  <c r="CR22" i="10"/>
  <c r="CQ22" i="10"/>
  <c r="CP22" i="10"/>
  <c r="CO22" i="10"/>
  <c r="CN22" i="10"/>
  <c r="CM22" i="10"/>
  <c r="CL22" i="10"/>
  <c r="CK22" i="10"/>
  <c r="CJ22" i="10"/>
  <c r="CI22" i="10"/>
  <c r="CH22" i="10"/>
  <c r="CG22" i="10"/>
  <c r="CF22" i="10"/>
  <c r="CE22" i="10"/>
  <c r="CD22" i="10"/>
  <c r="CC22" i="10"/>
  <c r="CB22" i="10"/>
  <c r="CA22" i="10"/>
  <c r="BZ22" i="10"/>
  <c r="BY22" i="10"/>
  <c r="BX22" i="10"/>
  <c r="BW22" i="10"/>
  <c r="BV22" i="10"/>
  <c r="BU22" i="10"/>
  <c r="BT22" i="10"/>
  <c r="BS22" i="10"/>
  <c r="BR22" i="10"/>
  <c r="BK22" i="10"/>
  <c r="BD22" i="10"/>
  <c r="BC22" i="10"/>
  <c r="AY22" i="10"/>
  <c r="AU22" i="10"/>
  <c r="AQ22" i="10"/>
  <c r="AM22" i="10"/>
  <c r="AI22" i="10"/>
  <c r="AE22" i="10"/>
  <c r="AD22" i="10"/>
  <c r="Z22" i="10"/>
  <c r="V22" i="10"/>
  <c r="R22" i="10"/>
  <c r="N22" i="10"/>
  <c r="J22" i="10"/>
  <c r="F22" i="10"/>
  <c r="E22" i="10"/>
  <c r="D22" i="10"/>
  <c r="DI21" i="10"/>
  <c r="DG21" i="10"/>
  <c r="DF21" i="10"/>
  <c r="DE21" i="10"/>
  <c r="DD21" i="10"/>
  <c r="DC21" i="10"/>
  <c r="DB21" i="10"/>
  <c r="DA21" i="10"/>
  <c r="CZ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CE21" i="10"/>
  <c r="CD21" i="10"/>
  <c r="CC21" i="10"/>
  <c r="CB21" i="10"/>
  <c r="CA21" i="10"/>
  <c r="BZ21" i="10"/>
  <c r="BY21" i="10"/>
  <c r="BX21" i="10"/>
  <c r="BW21" i="10"/>
  <c r="BV21" i="10"/>
  <c r="BU21" i="10"/>
  <c r="BT21" i="10"/>
  <c r="BS21" i="10"/>
  <c r="BR21" i="10"/>
  <c r="BK21" i="10"/>
  <c r="BD21" i="10"/>
  <c r="BC21" i="10"/>
  <c r="AY21" i="10"/>
  <c r="AU21" i="10"/>
  <c r="AQ21" i="10"/>
  <c r="AM21" i="10"/>
  <c r="AI21" i="10"/>
  <c r="AE21" i="10"/>
  <c r="AD21" i="10"/>
  <c r="Z21" i="10"/>
  <c r="V21" i="10"/>
  <c r="R21" i="10"/>
  <c r="N21" i="10"/>
  <c r="J21" i="10"/>
  <c r="F21" i="10"/>
  <c r="E21" i="10"/>
  <c r="D21" i="10"/>
  <c r="DI20" i="10"/>
  <c r="DG20" i="10"/>
  <c r="DF20" i="10"/>
  <c r="DE20" i="10"/>
  <c r="DD20" i="10"/>
  <c r="DC20" i="10"/>
  <c r="DB20" i="10"/>
  <c r="DA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N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CA20" i="10"/>
  <c r="BZ20" i="10"/>
  <c r="BY20" i="10"/>
  <c r="BX20" i="10"/>
  <c r="BW20" i="10"/>
  <c r="BV20" i="10"/>
  <c r="BU20" i="10"/>
  <c r="BT20" i="10"/>
  <c r="BS20" i="10"/>
  <c r="BR20" i="10"/>
  <c r="BK20" i="10"/>
  <c r="BD20" i="10"/>
  <c r="BC20" i="10"/>
  <c r="AY20" i="10"/>
  <c r="AU20" i="10"/>
  <c r="AQ20" i="10"/>
  <c r="AM20" i="10"/>
  <c r="AI20" i="10"/>
  <c r="AE20" i="10"/>
  <c r="AD20" i="10"/>
  <c r="Z20" i="10"/>
  <c r="V20" i="10"/>
  <c r="R20" i="10"/>
  <c r="N20" i="10"/>
  <c r="J20" i="10"/>
  <c r="F20" i="10"/>
  <c r="E20" i="10"/>
  <c r="D20" i="10"/>
  <c r="DI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K19" i="10"/>
  <c r="BD19" i="10"/>
  <c r="BC19" i="10"/>
  <c r="AY19" i="10"/>
  <c r="AU19" i="10"/>
  <c r="AQ19" i="10"/>
  <c r="AM19" i="10"/>
  <c r="AI19" i="10"/>
  <c r="AE19" i="10"/>
  <c r="AD19" i="10"/>
  <c r="Z19" i="10"/>
  <c r="V19" i="10"/>
  <c r="R19" i="10"/>
  <c r="N19" i="10"/>
  <c r="J19" i="10"/>
  <c r="F19" i="10"/>
  <c r="E19" i="10"/>
  <c r="D19" i="10"/>
  <c r="DI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K18" i="10"/>
  <c r="BD18" i="10"/>
  <c r="BC18" i="10"/>
  <c r="AY18" i="10"/>
  <c r="AU18" i="10"/>
  <c r="AQ18" i="10"/>
  <c r="AM18" i="10"/>
  <c r="AI18" i="10"/>
  <c r="AE18" i="10"/>
  <c r="AD18" i="10"/>
  <c r="Z18" i="10"/>
  <c r="V18" i="10"/>
  <c r="R18" i="10"/>
  <c r="N18" i="10"/>
  <c r="J18" i="10"/>
  <c r="F18" i="10"/>
  <c r="E18" i="10"/>
  <c r="D18" i="10"/>
  <c r="DI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K17" i="10"/>
  <c r="BD17" i="10"/>
  <c r="BC17" i="10"/>
  <c r="AY17" i="10"/>
  <c r="AU17" i="10"/>
  <c r="AQ17" i="10"/>
  <c r="AM17" i="10"/>
  <c r="AI17" i="10"/>
  <c r="AE17" i="10"/>
  <c r="AD17" i="10"/>
  <c r="Z17" i="10"/>
  <c r="V17" i="10"/>
  <c r="R17" i="10"/>
  <c r="N17" i="10"/>
  <c r="J17" i="10"/>
  <c r="F17" i="10"/>
  <c r="E17" i="10"/>
  <c r="D17" i="10"/>
  <c r="DI16" i="10"/>
  <c r="DG16" i="10"/>
  <c r="DF16" i="10"/>
  <c r="DE16" i="10"/>
  <c r="DD16" i="10"/>
  <c r="DC16" i="10"/>
  <c r="DB16" i="10"/>
  <c r="DA16" i="10"/>
  <c r="CZ16" i="10"/>
  <c r="CY16" i="10"/>
  <c r="CX16" i="10"/>
  <c r="CW16" i="10"/>
  <c r="CV16" i="10"/>
  <c r="CU16" i="10"/>
  <c r="CT16" i="10"/>
  <c r="CS16" i="10"/>
  <c r="CR16" i="10"/>
  <c r="CQ16" i="10"/>
  <c r="CP16" i="10"/>
  <c r="CO16" i="10"/>
  <c r="CN16" i="10"/>
  <c r="CM16" i="10"/>
  <c r="CL16" i="10"/>
  <c r="CK16" i="10"/>
  <c r="CJ16" i="10"/>
  <c r="CI16" i="10"/>
  <c r="CH16" i="10"/>
  <c r="CG16" i="10"/>
  <c r="CF16" i="10"/>
  <c r="CE16" i="10"/>
  <c r="CD16" i="10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BK16" i="10"/>
  <c r="BD16" i="10"/>
  <c r="BC16" i="10"/>
  <c r="AY16" i="10"/>
  <c r="AU16" i="10"/>
  <c r="AQ16" i="10"/>
  <c r="AM16" i="10"/>
  <c r="AI16" i="10"/>
  <c r="AE16" i="10"/>
  <c r="AD16" i="10"/>
  <c r="Z16" i="10"/>
  <c r="V16" i="10"/>
  <c r="R16" i="10"/>
  <c r="N16" i="10"/>
  <c r="J16" i="10"/>
  <c r="F16" i="10"/>
  <c r="E16" i="10"/>
  <c r="D16" i="10"/>
  <c r="DI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K15" i="10"/>
  <c r="BD15" i="10"/>
  <c r="BC15" i="10"/>
  <c r="AY15" i="10"/>
  <c r="AU15" i="10"/>
  <c r="AQ15" i="10"/>
  <c r="AM15" i="10"/>
  <c r="AI15" i="10"/>
  <c r="AE15" i="10"/>
  <c r="AD15" i="10"/>
  <c r="Z15" i="10"/>
  <c r="V15" i="10"/>
  <c r="R15" i="10"/>
  <c r="N15" i="10"/>
  <c r="J15" i="10"/>
  <c r="F15" i="10"/>
  <c r="E15" i="10"/>
  <c r="D15" i="10"/>
  <c r="DI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K14" i="10"/>
  <c r="BD14" i="10"/>
  <c r="BC14" i="10"/>
  <c r="AY14" i="10"/>
  <c r="AU14" i="10"/>
  <c r="AQ14" i="10"/>
  <c r="AM14" i="10"/>
  <c r="AI14" i="10"/>
  <c r="AE14" i="10"/>
  <c r="AD14" i="10"/>
  <c r="Z14" i="10"/>
  <c r="V14" i="10"/>
  <c r="R14" i="10"/>
  <c r="N14" i="10"/>
  <c r="J14" i="10"/>
  <c r="F14" i="10"/>
  <c r="E14" i="10"/>
  <c r="D14" i="10"/>
  <c r="DI13" i="10"/>
  <c r="DG13" i="10"/>
  <c r="DF13" i="10"/>
  <c r="DE13" i="10"/>
  <c r="DD13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K13" i="10"/>
  <c r="BD13" i="10"/>
  <c r="BC13" i="10"/>
  <c r="AY13" i="10"/>
  <c r="AU13" i="10"/>
  <c r="AQ13" i="10"/>
  <c r="AM13" i="10"/>
  <c r="AI13" i="10"/>
  <c r="AE13" i="10"/>
  <c r="AD13" i="10"/>
  <c r="Z13" i="10"/>
  <c r="V13" i="10"/>
  <c r="R13" i="10"/>
  <c r="N13" i="10"/>
  <c r="J13" i="10"/>
  <c r="F13" i="10"/>
  <c r="E13" i="10"/>
  <c r="D13" i="10"/>
  <c r="DI12" i="10"/>
  <c r="DG12" i="10"/>
  <c r="DF12" i="10"/>
  <c r="DE12" i="10"/>
  <c r="DD12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K12" i="10"/>
  <c r="BD12" i="10"/>
  <c r="BC12" i="10"/>
  <c r="AY12" i="10"/>
  <c r="AU12" i="10"/>
  <c r="AQ12" i="10"/>
  <c r="AM12" i="10"/>
  <c r="AI12" i="10"/>
  <c r="AE12" i="10"/>
  <c r="AD12" i="10"/>
  <c r="Z12" i="10"/>
  <c r="V12" i="10"/>
  <c r="R12" i="10"/>
  <c r="N12" i="10"/>
  <c r="J12" i="10"/>
  <c r="F12" i="10"/>
  <c r="E12" i="10"/>
  <c r="D12" i="10"/>
  <c r="DI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K11" i="10"/>
  <c r="BD11" i="10"/>
  <c r="BC11" i="10"/>
  <c r="AY11" i="10"/>
  <c r="AU11" i="10"/>
  <c r="AQ11" i="10"/>
  <c r="AM11" i="10"/>
  <c r="AI11" i="10"/>
  <c r="AE11" i="10"/>
  <c r="AD11" i="10"/>
  <c r="Z11" i="10"/>
  <c r="V11" i="10"/>
  <c r="R11" i="10"/>
  <c r="N11" i="10"/>
  <c r="J11" i="10"/>
  <c r="F11" i="10"/>
  <c r="E11" i="10"/>
  <c r="D11" i="10"/>
  <c r="DI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K10" i="10"/>
  <c r="BD10" i="10"/>
  <c r="BC10" i="10"/>
  <c r="AY10" i="10"/>
  <c r="AU10" i="10"/>
  <c r="AQ10" i="10"/>
  <c r="AM10" i="10"/>
  <c r="AI10" i="10"/>
  <c r="AE10" i="10"/>
  <c r="AD10" i="10"/>
  <c r="Z10" i="10"/>
  <c r="V10" i="10"/>
  <c r="R10" i="10"/>
  <c r="N10" i="10"/>
  <c r="J10" i="10"/>
  <c r="F10" i="10"/>
  <c r="E10" i="10"/>
  <c r="D10" i="10"/>
  <c r="DI9" i="10"/>
  <c r="DG9" i="10"/>
  <c r="DF9" i="10"/>
  <c r="DE9" i="10"/>
  <c r="DD9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K9" i="10"/>
  <c r="BD9" i="10"/>
  <c r="BC9" i="10"/>
  <c r="AY9" i="10"/>
  <c r="AU9" i="10"/>
  <c r="AQ9" i="10"/>
  <c r="AM9" i="10"/>
  <c r="AI9" i="10"/>
  <c r="AE9" i="10"/>
  <c r="AD9" i="10"/>
  <c r="Z9" i="10"/>
  <c r="V9" i="10"/>
  <c r="R9" i="10"/>
  <c r="N9" i="10"/>
  <c r="J9" i="10"/>
  <c r="F9" i="10"/>
  <c r="E9" i="10"/>
  <c r="D9" i="10"/>
  <c r="DI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K8" i="10"/>
  <c r="BD8" i="10"/>
  <c r="BC8" i="10"/>
  <c r="AY8" i="10"/>
  <c r="AU8" i="10"/>
  <c r="AQ8" i="10"/>
  <c r="AM8" i="10"/>
  <c r="AI8" i="10"/>
  <c r="AE8" i="10"/>
  <c r="AD8" i="10"/>
  <c r="Z8" i="10"/>
  <c r="V8" i="10"/>
  <c r="R8" i="10"/>
  <c r="N8" i="10"/>
  <c r="J8" i="10"/>
  <c r="F8" i="10"/>
  <c r="E8" i="10"/>
  <c r="D8" i="10"/>
  <c r="DM7" i="10"/>
  <c r="DL7" i="10"/>
  <c r="DK7" i="10"/>
  <c r="DJ7" i="10"/>
  <c r="DI7" i="10"/>
  <c r="DH7" i="10"/>
  <c r="DG7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H7" i="10"/>
  <c r="CG7" i="10"/>
  <c r="CE7" i="10"/>
  <c r="CD7" i="10"/>
  <c r="CC7" i="10"/>
  <c r="CA7" i="10"/>
  <c r="BZ7" i="10"/>
  <c r="BX7" i="10"/>
  <c r="BW7" i="10"/>
  <c r="BV7" i="10"/>
  <c r="BT7" i="10"/>
  <c r="BS7" i="10"/>
  <c r="BQ7" i="10"/>
  <c r="BP7" i="10"/>
  <c r="BO7" i="10"/>
  <c r="BN7" i="10"/>
  <c r="BM7" i="10"/>
  <c r="BL7" i="10"/>
  <c r="BK7" i="10"/>
  <c r="BJ7" i="10"/>
  <c r="BI7" i="10"/>
  <c r="BH7" i="10"/>
  <c r="BG7" i="10"/>
  <c r="CI7" i="10" s="1"/>
  <c r="CF7" i="10" s="1"/>
  <c r="BF7" i="10"/>
  <c r="BE7" i="10"/>
  <c r="BD7" i="10"/>
  <c r="BC7" i="10" s="1"/>
  <c r="I7" i="1" s="1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E7" i="10" s="1"/>
  <c r="M7" i="10"/>
  <c r="L7" i="10"/>
  <c r="K7" i="10"/>
  <c r="J7" i="10"/>
  <c r="I7" i="10"/>
  <c r="H7" i="10"/>
  <c r="G7" i="10"/>
  <c r="F7" i="10"/>
  <c r="B7" i="10"/>
  <c r="A7" i="10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D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D47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D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45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D44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D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D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D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D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D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D38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D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D36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J35" i="1"/>
  <c r="D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D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D32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D31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D30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D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D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D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D26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D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D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D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D22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D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D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D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D18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D1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D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D15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D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D13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D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D11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D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9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D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J7" i="1"/>
  <c r="G7" i="1"/>
  <c r="F7" i="1"/>
  <c r="E7" i="1"/>
  <c r="D7" i="1"/>
  <c r="AA173" i="13"/>
  <c r="AA196" i="13"/>
  <c r="AA114" i="13"/>
  <c r="AA38" i="13"/>
  <c r="AA50" i="13"/>
  <c r="AA150" i="13"/>
  <c r="AA44" i="13"/>
  <c r="AA60" i="13"/>
  <c r="AA88" i="13"/>
  <c r="AA166" i="13"/>
  <c r="AA67" i="13"/>
  <c r="AA215" i="13"/>
  <c r="AA145" i="13"/>
  <c r="AA232" i="13"/>
  <c r="AA31" i="13"/>
  <c r="AA159" i="13"/>
  <c r="AA107" i="13"/>
  <c r="AA229" i="13"/>
  <c r="AA15" i="13"/>
  <c r="AA160" i="13"/>
  <c r="AA199" i="13"/>
  <c r="AA75" i="13"/>
  <c r="AA16" i="13"/>
  <c r="AA134" i="13"/>
  <c r="AA11" i="13"/>
  <c r="AA206" i="13"/>
  <c r="AA193" i="13"/>
  <c r="AA144" i="13"/>
  <c r="AA126" i="13"/>
  <c r="AA183" i="13"/>
  <c r="AA184" i="13"/>
  <c r="AA157" i="13"/>
  <c r="AA180" i="13"/>
  <c r="AA77" i="13"/>
  <c r="AA24" i="13"/>
  <c r="AA12" i="13"/>
  <c r="AA33" i="13"/>
  <c r="AA10" i="13"/>
  <c r="AA52" i="13"/>
  <c r="AA40" i="13"/>
  <c r="AA83" i="13"/>
  <c r="AA245" i="13"/>
  <c r="AA203" i="13"/>
  <c r="AA125" i="13"/>
  <c r="AA109" i="13"/>
  <c r="AA8" i="13"/>
  <c r="AA202" i="13"/>
  <c r="AA35" i="13"/>
  <c r="AA7" i="13"/>
  <c r="AA209" i="13"/>
  <c r="AA224" i="13"/>
  <c r="AA127" i="13"/>
  <c r="AA27" i="13"/>
  <c r="AA230" i="13"/>
  <c r="AA189" i="13"/>
  <c r="AA182" i="13"/>
  <c r="AA171" i="13"/>
  <c r="AA201" i="13"/>
  <c r="AA147" i="13"/>
  <c r="AA58" i="13"/>
  <c r="AA93" i="13"/>
  <c r="AA168" i="13"/>
  <c r="AA242" i="13"/>
  <c r="AA91" i="13"/>
  <c r="AA104" i="13"/>
  <c r="AA84" i="13"/>
  <c r="AA185" i="13"/>
  <c r="AA106" i="13"/>
  <c r="AA25" i="13"/>
  <c r="AA195" i="13"/>
  <c r="AA37" i="13"/>
  <c r="AA81" i="13"/>
  <c r="AA217" i="13"/>
  <c r="AA74" i="13"/>
  <c r="AA112" i="13"/>
  <c r="AA194" i="13"/>
  <c r="AA140" i="13"/>
  <c r="AA172" i="13"/>
  <c r="AA108" i="13"/>
  <c r="AA45" i="13"/>
  <c r="AA96" i="13"/>
  <c r="AA241" i="13"/>
  <c r="AA176" i="13"/>
  <c r="AA36" i="13"/>
  <c r="AA87" i="13"/>
  <c r="AA79" i="13"/>
  <c r="AA70" i="13"/>
  <c r="AA247" i="13"/>
  <c r="AA179" i="13"/>
  <c r="AA94" i="13"/>
  <c r="AA99" i="13"/>
  <c r="AA174" i="13"/>
  <c r="AA92" i="13"/>
  <c r="AA90" i="13"/>
  <c r="AA235" i="13"/>
  <c r="AA162" i="13"/>
  <c r="AA98" i="13"/>
  <c r="AA131" i="13"/>
  <c r="AA191" i="13"/>
  <c r="AA133" i="13"/>
  <c r="AA170" i="13"/>
  <c r="AA9" i="13"/>
  <c r="AA100" i="13"/>
  <c r="AA76" i="13"/>
  <c r="AA95" i="13"/>
  <c r="AA167" i="13"/>
  <c r="AA71" i="13"/>
  <c r="AA17" i="13"/>
  <c r="AA61" i="13"/>
  <c r="AA221" i="13"/>
  <c r="AA244" i="13"/>
  <c r="AA132" i="13"/>
  <c r="AA34" i="13"/>
  <c r="AA85" i="13"/>
  <c r="AA135" i="13"/>
  <c r="AA111" i="13"/>
  <c r="AA41" i="13"/>
  <c r="AA216" i="13"/>
  <c r="AA218" i="13"/>
  <c r="AA30" i="13"/>
  <c r="AA139" i="13"/>
  <c r="AA155" i="13"/>
  <c r="AA64" i="13"/>
  <c r="AA130" i="13"/>
  <c r="AA163" i="13"/>
  <c r="AA89" i="13"/>
  <c r="AA124" i="13"/>
  <c r="AA207" i="13"/>
  <c r="AA86" i="13"/>
  <c r="AA188" i="13"/>
  <c r="AA55" i="13"/>
  <c r="AA249" i="13"/>
  <c r="AA227" i="13"/>
  <c r="AA223" i="13"/>
  <c r="AA186" i="13"/>
  <c r="AA149" i="13"/>
  <c r="AA102" i="13"/>
  <c r="AA22" i="13"/>
  <c r="AA14" i="13"/>
  <c r="AA26" i="13"/>
  <c r="AA142" i="13"/>
  <c r="AA187" i="13"/>
  <c r="AA219" i="13"/>
  <c r="AA80" i="13"/>
  <c r="AA28" i="13"/>
  <c r="AA213" i="13"/>
  <c r="AA225" i="13"/>
  <c r="AA239" i="13"/>
  <c r="AA62" i="13"/>
  <c r="AA18" i="13"/>
  <c r="AA66" i="13"/>
  <c r="AA248" i="13"/>
  <c r="AA2" i="13"/>
  <c r="AA181" i="13"/>
  <c r="AA56" i="13"/>
  <c r="AA141" i="13"/>
  <c r="AA78" i="13"/>
  <c r="AA115" i="13"/>
  <c r="AA143" i="13"/>
  <c r="AA29" i="13"/>
  <c r="AA156" i="13"/>
  <c r="AA118" i="13"/>
  <c r="AA233" i="13"/>
  <c r="AA240" i="13"/>
  <c r="AA211" i="13"/>
  <c r="AA154" i="13"/>
  <c r="AA129" i="13"/>
  <c r="AA214" i="13"/>
  <c r="AA200" i="13"/>
  <c r="AA152" i="13"/>
  <c r="AA46" i="13"/>
  <c r="AA205" i="13"/>
  <c r="AA48" i="13"/>
  <c r="AA82" i="13"/>
  <c r="AA243" i="13"/>
  <c r="AA105" i="13"/>
  <c r="AA190" i="13"/>
  <c r="AA72" i="13"/>
  <c r="AA19" i="13"/>
  <c r="AA212" i="13"/>
  <c r="AA151" i="13"/>
  <c r="AA13" i="13"/>
  <c r="AA68" i="13"/>
  <c r="AA246" i="13"/>
  <c r="AA39" i="13"/>
  <c r="AA158" i="13"/>
  <c r="AA54" i="13"/>
  <c r="AA137" i="13"/>
  <c r="AA59" i="13"/>
  <c r="AA192" i="13"/>
  <c r="AA63" i="13"/>
  <c r="AA146" i="13"/>
  <c r="AA123" i="13"/>
  <c r="AA21" i="13"/>
  <c r="AA119" i="13"/>
  <c r="AA43" i="13"/>
  <c r="AA128" i="13"/>
  <c r="AA6" i="13"/>
  <c r="AA103" i="13"/>
  <c r="AA5" i="13"/>
  <c r="AA51" i="13"/>
  <c r="AA32" i="13"/>
  <c r="AA47" i="13"/>
  <c r="AA20" i="13"/>
  <c r="AA169" i="13"/>
  <c r="AA69" i="13"/>
  <c r="AA236" i="13"/>
  <c r="AA53" i="13"/>
  <c r="AA122" i="13"/>
  <c r="AA238" i="13"/>
  <c r="AA153" i="13"/>
  <c r="AA204" i="13"/>
  <c r="AA198" i="13"/>
  <c r="AA197" i="13"/>
  <c r="AA208" i="13"/>
  <c r="AA210" i="13"/>
  <c r="AA237" i="13"/>
  <c r="AA231" i="13"/>
  <c r="AA165" i="13"/>
  <c r="AA161" i="13"/>
  <c r="AA121" i="13"/>
  <c r="AA73" i="13"/>
  <c r="AA57" i="13"/>
  <c r="AA117" i="13"/>
  <c r="AA164" i="13"/>
  <c r="AA175" i="13"/>
  <c r="AA42" i="13"/>
  <c r="AA110" i="13"/>
  <c r="AA148" i="13"/>
  <c r="AA116" i="13"/>
  <c r="AA222" i="13"/>
  <c r="AA250" i="13"/>
  <c r="AA226" i="13"/>
  <c r="AA138" i="13"/>
  <c r="AA136" i="13"/>
  <c r="AA113" i="13"/>
  <c r="AA23" i="13"/>
  <c r="AA120" i="13"/>
  <c r="AA49" i="13"/>
  <c r="AA228" i="13"/>
  <c r="AA178" i="13"/>
  <c r="AA65" i="13"/>
  <c r="AA234" i="13"/>
  <c r="AA101" i="13"/>
  <c r="AA220" i="13"/>
  <c r="AA97" i="13"/>
  <c r="AA177" i="13"/>
  <c r="D35" i="10" l="1"/>
  <c r="D7" i="10"/>
  <c r="H7" i="1"/>
  <c r="K7" i="1" s="1"/>
  <c r="L7" i="1" s="1"/>
  <c r="BY35" i="10"/>
  <c r="BR35" i="10" s="1"/>
  <c r="M35" i="1" s="1"/>
  <c r="BU35" i="10"/>
  <c r="H35" i="1"/>
  <c r="K35" i="1" s="1"/>
  <c r="L35" i="1" s="1"/>
  <c r="CB7" i="10"/>
  <c r="AB2" i="13"/>
  <c r="W2" i="13"/>
  <c r="BY7" i="10" l="1"/>
  <c r="BR7" i="10" s="1"/>
  <c r="M7" i="1" s="1"/>
  <c r="BU7" i="10"/>
  <c r="Y2" i="13"/>
  <c r="Y82" i="13"/>
  <c r="Y139" i="13"/>
  <c r="Y92" i="13"/>
  <c r="Y138" i="13"/>
  <c r="Y56" i="13"/>
  <c r="Y93" i="13"/>
  <c r="Y35" i="13"/>
  <c r="Y40" i="13"/>
  <c r="Y60" i="13"/>
  <c r="Y111" i="13"/>
  <c r="Y102" i="13"/>
  <c r="Y75" i="13"/>
  <c r="Y74" i="13"/>
  <c r="Y37" i="13"/>
  <c r="Y57" i="13"/>
  <c r="Y103" i="13"/>
  <c r="Y38" i="13"/>
  <c r="Y104" i="13"/>
  <c r="Y140" i="13"/>
  <c r="Y61" i="13"/>
  <c r="Y32" i="13"/>
  <c r="Y121" i="13"/>
  <c r="Y68" i="13"/>
  <c r="Y81" i="13"/>
  <c r="Y48" i="13"/>
  <c r="Y96" i="13"/>
  <c r="Y71" i="13"/>
  <c r="Y31" i="13"/>
  <c r="Y36" i="13"/>
  <c r="Y79" i="13"/>
  <c r="Y19" i="13"/>
  <c r="Y59" i="13"/>
  <c r="Y135" i="13"/>
  <c r="Y58" i="13"/>
  <c r="Y83" i="13"/>
  <c r="Y22" i="13"/>
  <c r="Y15" i="13"/>
  <c r="Y98" i="13"/>
  <c r="Y26" i="13"/>
  <c r="Y54" i="13"/>
  <c r="Y76" i="13"/>
  <c r="Y142" i="13"/>
  <c r="Y65" i="13"/>
  <c r="Y29" i="13"/>
  <c r="Y72" i="13"/>
  <c r="Y62" i="13"/>
  <c r="Y95" i="13"/>
  <c r="Y33" i="13"/>
  <c r="Y21" i="13"/>
  <c r="Y91" i="13"/>
  <c r="Y118" i="13"/>
  <c r="Y112" i="13"/>
  <c r="Y18" i="13"/>
  <c r="Y51" i="13"/>
  <c r="Y69" i="13"/>
  <c r="Y28" i="13"/>
  <c r="Y119" i="13"/>
  <c r="Y55" i="13"/>
  <c r="Y120" i="13"/>
  <c r="Y16" i="13"/>
  <c r="Y77" i="13"/>
  <c r="Y136" i="13"/>
  <c r="Y30" i="13"/>
  <c r="Y14" i="13"/>
  <c r="Y45" i="13"/>
  <c r="Y34" i="13"/>
  <c r="Y64" i="13"/>
  <c r="Y106" i="13"/>
  <c r="Y46" i="13"/>
  <c r="Y114" i="13"/>
  <c r="Y53" i="13"/>
  <c r="Y113" i="13"/>
  <c r="Y24" i="13"/>
  <c r="Y70" i="13"/>
  <c r="Y117" i="13"/>
  <c r="Y47" i="13"/>
  <c r="Y39" i="13"/>
  <c r="Y20" i="13"/>
  <c r="Y133" i="13"/>
  <c r="Y27" i="13"/>
  <c r="Y8" i="13"/>
  <c r="Y11" i="13"/>
  <c r="Y100" i="13"/>
  <c r="Y44" i="13"/>
  <c r="Y6" i="13"/>
  <c r="Y101" i="13"/>
  <c r="Y115" i="13"/>
  <c r="Y49" i="13"/>
  <c r="Y52" i="13"/>
  <c r="Y10" i="13"/>
  <c r="Y50" i="13"/>
  <c r="Y94" i="13"/>
  <c r="Y122" i="13"/>
  <c r="Y78" i="13"/>
  <c r="Y25" i="13"/>
  <c r="Y137" i="13"/>
  <c r="Y80" i="13"/>
  <c r="Y141" i="13"/>
  <c r="Y43" i="13"/>
  <c r="Y110" i="13"/>
  <c r="Y42" i="13"/>
  <c r="Y67" i="13"/>
  <c r="Y7" i="13"/>
  <c r="Y108" i="13"/>
  <c r="Y107" i="13"/>
  <c r="Y23" i="13"/>
  <c r="Y97" i="13"/>
  <c r="Y116" i="13"/>
  <c r="Y105" i="13"/>
  <c r="Y131" i="13"/>
  <c r="Y99" i="13"/>
  <c r="Y17" i="13"/>
  <c r="Y9" i="13"/>
  <c r="Y109" i="13"/>
  <c r="Y143" i="13"/>
  <c r="Y12" i="13"/>
  <c r="F15" i="13" l="1"/>
  <c r="P16" i="13"/>
  <c r="F20" i="13"/>
  <c r="O17" i="13"/>
  <c r="N45" i="13"/>
  <c r="L11" i="13"/>
  <c r="M19" i="13" s="1"/>
  <c r="M34" i="13"/>
  <c r="O34" i="13"/>
  <c r="F19" i="13"/>
  <c r="E12" i="13"/>
  <c r="L13" i="13"/>
  <c r="M21" i="13" s="1"/>
  <c r="M48" i="13"/>
  <c r="F12" i="13"/>
  <c r="L10" i="13"/>
  <c r="M18" i="13" s="1"/>
  <c r="N17" i="13"/>
  <c r="M33" i="13"/>
  <c r="N37" i="13"/>
  <c r="O33" i="13"/>
  <c r="E7" i="13"/>
  <c r="E17" i="13"/>
  <c r="F21" i="13"/>
  <c r="L20" i="13"/>
  <c r="O18" i="13"/>
  <c r="N30" i="13"/>
  <c r="N46" i="13"/>
  <c r="E16" i="13"/>
  <c r="L18" i="13"/>
  <c r="M36" i="13"/>
  <c r="N48" i="13"/>
  <c r="P20" i="13"/>
  <c r="F14" i="13"/>
  <c r="L17" i="13"/>
  <c r="O15" i="13"/>
  <c r="M39" i="13"/>
  <c r="N43" i="13"/>
  <c r="O39" i="13"/>
  <c r="E20" i="13"/>
  <c r="L22" i="13"/>
  <c r="N36" i="13"/>
  <c r="F16" i="13"/>
  <c r="L14" i="13"/>
  <c r="M22" i="13" s="1"/>
  <c r="N21" i="13"/>
  <c r="M37" i="13"/>
  <c r="N41" i="13"/>
  <c r="O37" i="13"/>
  <c r="E22" i="13"/>
  <c r="L7" i="13"/>
  <c r="L26" i="13"/>
  <c r="M30" i="13"/>
  <c r="N34" i="13"/>
  <c r="O30" i="13"/>
  <c r="P18" i="13"/>
  <c r="E24" i="13"/>
  <c r="N16" i="13"/>
  <c r="N32" i="13"/>
  <c r="O32" i="13"/>
  <c r="P17" i="13"/>
  <c r="E15" i="13"/>
  <c r="F22" i="13"/>
  <c r="L21" i="13"/>
  <c r="O19" i="13"/>
  <c r="N31" i="13"/>
  <c r="N47" i="13"/>
  <c r="P7" i="13"/>
  <c r="N20" i="13"/>
  <c r="E13" i="13"/>
  <c r="L19" i="13"/>
  <c r="M49" i="13"/>
  <c r="O49" i="13"/>
  <c r="F13" i="13"/>
  <c r="N18" i="13"/>
  <c r="N38" i="13"/>
  <c r="P22" i="13"/>
  <c r="O16" i="13"/>
  <c r="N40" i="13"/>
  <c r="O36" i="13"/>
  <c r="E9" i="13"/>
  <c r="E19" i="13"/>
  <c r="L8" i="13"/>
  <c r="M16" i="13" s="1"/>
  <c r="N15" i="13"/>
  <c r="M31" i="13"/>
  <c r="N35" i="13"/>
  <c r="O31" i="13"/>
  <c r="P19" i="13"/>
  <c r="F23" i="13"/>
  <c r="O20" i="13"/>
  <c r="E6" i="13"/>
  <c r="E21" i="13"/>
  <c r="F24" i="13"/>
  <c r="L25" i="13"/>
  <c r="N33" i="13"/>
  <c r="N49" i="13"/>
  <c r="P21" i="13"/>
  <c r="E14" i="13"/>
  <c r="F17" i="13"/>
  <c r="L16" i="13"/>
  <c r="M38" i="13"/>
  <c r="N42" i="13"/>
  <c r="O38" i="13"/>
  <c r="L9" i="13"/>
  <c r="M17" i="13" s="1"/>
  <c r="M32" i="13"/>
  <c r="N44" i="13"/>
  <c r="E23" i="13"/>
  <c r="L12" i="13"/>
  <c r="M20" i="13" s="1"/>
  <c r="M35" i="13"/>
  <c r="N39" i="13"/>
  <c r="O35" i="13"/>
  <c r="Y66" i="13"/>
  <c r="Y13" i="13"/>
  <c r="M12" i="14"/>
  <c r="M17" i="14"/>
  <c r="M9" i="14"/>
  <c r="C38" i="14"/>
  <c r="M13" i="14"/>
  <c r="M7" i="14"/>
  <c r="M33" i="14"/>
  <c r="M31" i="14"/>
  <c r="F40" i="14"/>
  <c r="M21" i="14"/>
  <c r="I37" i="14"/>
  <c r="C24" i="14"/>
  <c r="M16" i="14"/>
  <c r="I29" i="14"/>
  <c r="M25" i="14"/>
  <c r="C12" i="14"/>
  <c r="M20" i="14"/>
  <c r="M28" i="14"/>
  <c r="Y63" i="13"/>
  <c r="Y73" i="13"/>
  <c r="F5" i="14"/>
  <c r="I33" i="14"/>
  <c r="M26" i="14"/>
  <c r="C20" i="14"/>
  <c r="C14" i="14"/>
  <c r="M38" i="14"/>
  <c r="M36" i="14"/>
  <c r="M23" i="14"/>
  <c r="M27" i="14"/>
  <c r="M14" i="14"/>
  <c r="Y130" i="13"/>
  <c r="I17" i="14"/>
  <c r="M34" i="14"/>
  <c r="C10" i="14"/>
  <c r="M19" i="14"/>
  <c r="I13" i="14"/>
  <c r="M15" i="14"/>
  <c r="M30" i="14"/>
  <c r="F8" i="14"/>
  <c r="I25" i="14"/>
  <c r="M35" i="14"/>
  <c r="I21" i="14"/>
  <c r="M22" i="14"/>
  <c r="C39" i="14"/>
  <c r="M32" i="14"/>
  <c r="C18" i="14"/>
  <c r="M8" i="14"/>
  <c r="C16" i="14"/>
  <c r="M24" i="14"/>
  <c r="O21" i="13" l="1"/>
  <c r="O23" i="13" s="1"/>
  <c r="O24" i="13" s="1"/>
  <c r="N19" i="13"/>
  <c r="O48" i="13"/>
  <c r="N22" i="13"/>
  <c r="P15" i="13"/>
  <c r="N26" i="13"/>
  <c r="L15" i="13"/>
  <c r="O25" i="13"/>
  <c r="E25" i="13"/>
  <c r="E18" i="13"/>
  <c r="P23" i="13"/>
  <c r="N50" i="13"/>
  <c r="E8" i="13"/>
  <c r="M23" i="13"/>
  <c r="O50" i="13"/>
  <c r="E31" i="13" s="1"/>
  <c r="L23" i="13"/>
  <c r="M50" i="13"/>
  <c r="F18" i="13"/>
  <c r="F25" i="13"/>
  <c r="M18" i="14"/>
  <c r="I8" i="14"/>
  <c r="O37" i="14"/>
  <c r="M29" i="14"/>
  <c r="M37" i="14"/>
  <c r="C40" i="14"/>
  <c r="F21" i="14"/>
  <c r="C26" i="14"/>
  <c r="C22" i="14"/>
  <c r="M10" i="14"/>
  <c r="N23" i="13" l="1"/>
  <c r="P24" i="13"/>
  <c r="P27" i="13" s="1"/>
  <c r="F26" i="13"/>
  <c r="E30" i="13" s="1"/>
  <c r="M24" i="13"/>
  <c r="M27" i="13" s="1"/>
  <c r="B37" i="13"/>
  <c r="E26" i="13"/>
  <c r="E29" i="13" s="1"/>
  <c r="B36" i="13"/>
  <c r="L24" i="13"/>
  <c r="O27" i="13"/>
  <c r="P11" i="14"/>
  <c r="P40" i="14"/>
  <c r="E32" i="13" l="1"/>
  <c r="B40" i="13" s="1"/>
  <c r="N24" i="13"/>
  <c r="N27" i="13" s="1"/>
  <c r="L27" i="13"/>
  <c r="B39" i="13" s="1"/>
  <c r="B42" i="13"/>
  <c r="P5" i="14"/>
  <c r="B38" i="13" l="1"/>
  <c r="B41" i="13"/>
</calcChain>
</file>

<file path=xl/sharedStrings.xml><?xml version="1.0" encoding="utf-8"?>
<sst xmlns="http://schemas.openxmlformats.org/spreadsheetml/2006/main" count="5882" uniqueCount="889">
  <si>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</si>
  <si>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</si>
  <si>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</si>
  <si>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</si>
  <si>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</si>
  <si>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</si>
  <si>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</si>
  <si>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</si>
  <si>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</si>
  <si>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</si>
  <si>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</si>
  <si>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</si>
  <si>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</si>
  <si>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</si>
  <si>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</si>
  <si>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</si>
  <si>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</si>
  <si>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</si>
  <si>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</si>
  <si>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</si>
  <si>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</si>
  <si>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</si>
  <si>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</si>
  <si>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</si>
  <si>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</si>
  <si>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</si>
  <si>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</si>
  <si>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</si>
  <si>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</si>
  <si>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</si>
  <si>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</si>
  <si>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</si>
  <si>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</si>
  <si>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</si>
  <si>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</si>
  <si>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</si>
  <si>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</si>
  <si>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</si>
  <si>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</si>
  <si>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</si>
  <si>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</si>
  <si>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</si>
  <si>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</si>
  <si>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</si>
  <si>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</si>
  <si>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</si>
  <si>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</si>
  <si>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</si>
  <si>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</si>
  <si>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</si>
  <si>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</si>
  <si>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</si>
  <si>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</si>
  <si>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</si>
  <si>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</si>
  <si>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</si>
  <si>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</si>
  <si>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</si>
  <si>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</si>
  <si>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</si>
  <si>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</si>
  <si>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</si>
  <si>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</si>
  <si>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</si>
  <si>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</si>
  <si>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</si>
  <si>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</si>
  <si>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</si>
  <si>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</si>
  <si>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</si>
  <si>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</si>
  <si>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</si>
  <si>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</si>
  <si>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</si>
  <si>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</si>
  <si>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</si>
  <si>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</si>
  <si>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</si>
  <si>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</si>
  <si>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</si>
  <si>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</si>
  <si>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</si>
  <si>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</si>
  <si>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</si>
  <si>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</si>
  <si>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</si>
  <si>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</si>
  <si>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</si>
  <si>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</si>
  <si>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</si>
  <si>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</si>
  <si>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</si>
  <si>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</si>
  <si>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</si>
  <si>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</si>
  <si>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</si>
  <si>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</si>
  <si>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</si>
  <si>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</si>
  <si>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</si>
  <si>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</si>
  <si>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</si>
  <si>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</si>
  <si>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</si>
  <si>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</si>
  <si>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</si>
  <si>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</si>
  <si>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</si>
  <si>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</si>
  <si>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</si>
  <si>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</si>
  <si>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</si>
  <si>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</si>
  <si>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</si>
  <si>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</si>
  <si>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</si>
  <si>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</si>
  <si>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</si>
  <si>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</si>
  <si>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</si>
  <si>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</si>
  <si>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</si>
  <si>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</si>
  <si>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</si>
  <si>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</si>
  <si>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</si>
  <si>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</si>
  <si>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</si>
  <si>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</si>
  <si>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</si>
  <si>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</si>
  <si>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</si>
  <si>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</si>
  <si>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</si>
  <si>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</si>
  <si>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</si>
  <si>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</si>
  <si>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</si>
  <si>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</si>
  <si>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</si>
  <si>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</si>
  <si>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</si>
  <si>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</si>
  <si>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</si>
  <si>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</si>
  <si>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</si>
  <si>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</si>
  <si>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</si>
  <si>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</si>
  <si>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</si>
  <si>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</si>
  <si>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</si>
  <si>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</si>
  <si>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</si>
  <si>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</si>
  <si>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</si>
  <si>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</si>
  <si>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</si>
  <si>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</si>
  <si>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</si>
  <si>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</si>
  <si>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</si>
  <si>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</si>
  <si>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</si>
  <si>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</si>
  <si>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</si>
  <si>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</si>
  <si>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</si>
  <si>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</si>
  <si>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</si>
  <si>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</si>
  <si>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</si>
  <si>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</si>
  <si>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</si>
  <si>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</si>
  <si>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</si>
  <si>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</si>
  <si>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</si>
  <si>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</si>
  <si>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</si>
  <si>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</si>
  <si>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</si>
  <si>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</si>
  <si>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</si>
  <si>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</si>
  <si>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</si>
  <si>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</si>
  <si>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</si>
  <si>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</si>
  <si>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</si>
  <si>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</si>
  <si>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</si>
  <si>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</si>
  <si>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</si>
  <si>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</si>
  <si>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</si>
  <si>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</si>
  <si>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</si>
  <si>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</si>
  <si>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</si>
  <si>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</si>
  <si>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</si>
  <si>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</si>
  <si>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</si>
  <si>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</si>
  <si>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</si>
  <si>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</si>
  <si>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</si>
  <si>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</si>
  <si>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</si>
  <si>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</si>
  <si>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</si>
  <si>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</si>
  <si>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</si>
  <si>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</si>
  <si>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</si>
  <si>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</si>
  <si>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</si>
  <si>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</si>
  <si>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</si>
  <si>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</si>
  <si>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</si>
  <si>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</si>
  <si>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</si>
  <si>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</si>
  <si>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</si>
  <si>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</si>
  <si>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</si>
  <si>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</si>
  <si>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</si>
  <si>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</si>
  <si>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</si>
  <si>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</si>
  <si>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</si>
  <si>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</si>
  <si>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</si>
  <si>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</si>
  <si>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</si>
  <si>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</si>
  <si>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</si>
  <si>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</si>
  <si>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</si>
  <si>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</si>
  <si>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</si>
  <si>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</si>
  <si>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</si>
  <si>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</si>
  <si>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</si>
  <si>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</si>
  <si>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</si>
  <si>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</si>
  <si>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</si>
  <si>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</si>
  <si>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</si>
  <si>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</si>
  <si>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</si>
  <si>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</si>
  <si>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</si>
  <si>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</si>
  <si>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</si>
  <si>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</si>
  <si>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</si>
  <si>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</si>
  <si>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</si>
  <si>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</si>
  <si>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</si>
  <si>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</si>
  <si>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</si>
  <si>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</si>
  <si>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</si>
  <si>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</si>
  <si>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</si>
  <si>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</si>
  <si>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</si>
  <si>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</si>
  <si>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</si>
  <si>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</si>
  <si>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</si>
  <si>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</si>
  <si>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</si>
  <si>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</si>
  <si>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</si>
  <si>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</si>
  <si>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</si>
  <si>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</si>
  <si>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</si>
  <si>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</si>
  <si>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</si>
  <si>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</si>
  <si>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</si>
  <si>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</si>
  <si>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</si>
  <si>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</si>
  <si>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</si>
  <si>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</si>
  <si>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</si>
  <si>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</si>
  <si>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</si>
  <si>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</si>
  <si>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</si>
  <si>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</si>
  <si>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</si>
  <si>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</si>
  <si>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</si>
  <si>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</si>
  <si>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</si>
  <si>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</si>
  <si>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</si>
  <si>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</si>
  <si>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</si>
  <si>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</si>
  <si>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</si>
  <si>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</si>
  <si>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</si>
  <si>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</si>
  <si>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</si>
  <si>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</si>
  <si>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</si>
  <si>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</si>
  <si>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</si>
  <si>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</si>
  <si>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</si>
  <si>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</si>
  <si>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</si>
  <si>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</si>
  <si>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</si>
  <si>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</si>
  <si>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</si>
  <si>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</si>
  <si>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</si>
  <si>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</si>
  <si>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</si>
  <si>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</si>
  <si>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</si>
  <si>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</si>
  <si>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</si>
  <si>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</si>
  <si>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</si>
  <si>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</si>
  <si>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</si>
  <si>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</si>
  <si>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</si>
  <si>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</si>
  <si>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</si>
  <si>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</si>
  <si>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</si>
  <si>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</si>
  <si>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</si>
  <si>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</si>
  <si>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</si>
  <si>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</si>
  <si>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</si>
  <si>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</si>
  <si>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</si>
  <si>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</si>
  <si>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</si>
  <si>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</si>
  <si>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</si>
  <si>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</si>
  <si>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</si>
  <si>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</si>
  <si>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</si>
  <si>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</si>
  <si>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</si>
  <si>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</si>
  <si>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</si>
  <si>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</si>
  <si>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</si>
  <si>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</si>
  <si>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</si>
  <si>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</si>
  <si>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</si>
  <si>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</si>
  <si>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</si>
  <si>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</si>
  <si>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</si>
  <si>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</si>
  <si>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</si>
  <si>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</si>
  <si>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</si>
  <si>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</si>
  <si>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</si>
  <si>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</si>
  <si>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</si>
  <si>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</si>
  <si>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</si>
  <si>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</si>
  <si>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</si>
  <si>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</si>
  <si>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</si>
  <si>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</si>
  <si>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</si>
  <si>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</si>
  <si>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</si>
  <si>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</si>
  <si>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</si>
  <si>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</si>
  <si>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</si>
  <si>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</si>
  <si>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</si>
  <si>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</si>
  <si>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</si>
  <si>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</si>
  <si>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</si>
  <si>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</si>
  <si>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</si>
  <si>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</si>
  <si>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</si>
  <si>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</si>
  <si>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</si>
  <si>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</si>
  <si>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</si>
  <si>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</si>
  <si>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</si>
  <si>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</si>
  <si>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</si>
  <si>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</si>
  <si>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</si>
  <si>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</si>
  <si>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</si>
  <si>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</si>
  <si>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</si>
  <si>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</si>
  <si>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</si>
  <si>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</si>
  <si>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</si>
  <si>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</si>
  <si>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</si>
  <si>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</si>
  <si>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</si>
  <si>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</si>
  <si>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</si>
  <si>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</si>
  <si>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</si>
  <si>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</si>
  <si>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</si>
  <si>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</si>
  <si>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</si>
  <si>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</si>
  <si>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</si>
  <si>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</si>
  <si>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</si>
  <si>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</si>
  <si>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</si>
  <si>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</si>
  <si>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</si>
  <si>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</si>
  <si>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</si>
  <si>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</si>
  <si>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</si>
  <si>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</si>
  <si>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</si>
  <si>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</si>
  <si>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</si>
  <si>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</si>
  <si>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</si>
  <si>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</si>
  <si>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</si>
  <si>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</si>
  <si>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</si>
  <si>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</si>
  <si>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</si>
  <si>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</si>
  <si>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</si>
  <si>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</si>
  <si>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</si>
  <si>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</si>
  <si>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</si>
  <si>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</si>
  <si>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</si>
  <si>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</si>
  <si>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</si>
  <si>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</si>
  <si>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</si>
  <si>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</si>
  <si>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</si>
  <si>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</si>
  <si>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</si>
  <si>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</si>
  <si>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</si>
  <si>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</si>
  <si>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</si>
  <si>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</si>
  <si>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</si>
  <si>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</si>
  <si>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</si>
  <si>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</si>
  <si>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</si>
  <si>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</si>
  <si>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</si>
  <si>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</si>
  <si>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</si>
  <si>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</si>
  <si>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</si>
  <si>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</si>
  <si>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</si>
  <si>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</si>
  <si>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</si>
  <si>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</si>
  <si>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</si>
  <si>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</si>
  <si>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</si>
  <si>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</si>
  <si>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</si>
  <si>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</si>
  <si>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</si>
  <si>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</si>
  <si>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</si>
  <si>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</si>
  <si>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</si>
  <si>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</si>
  <si>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</si>
  <si>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</si>
  <si>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</si>
  <si>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</si>
  <si>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</si>
  <si>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</si>
  <si>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</si>
  <si>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</si>
  <si>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</si>
  <si>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</si>
  <si>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</si>
  <si>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</si>
  <si>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</si>
  <si>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</si>
  <si>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</si>
  <si>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</si>
  <si>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</si>
  <si>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</si>
  <si>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</si>
  <si>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</si>
  <si>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</si>
  <si>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</si>
  <si>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</si>
  <si>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</si>
  <si>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</si>
  <si>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</si>
  <si>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</si>
  <si>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</si>
  <si>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</si>
  <si>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</si>
  <si>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</si>
  <si>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</si>
  <si>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</si>
  <si>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</si>
  <si>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</si>
  <si>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</si>
  <si>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</si>
  <si>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</si>
  <si>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</si>
  <si>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</si>
  <si>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</si>
  <si>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</si>
  <si>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</si>
  <si>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</si>
  <si>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</si>
  <si>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</si>
  <si>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</si>
  <si>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</si>
  <si>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</si>
  <si>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</si>
  <si>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</si>
  <si>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</si>
  <si>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</si>
  <si>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</si>
  <si>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</si>
  <si>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</si>
  <si>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</si>
  <si>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</si>
  <si>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</si>
  <si>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</si>
  <si>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</si>
  <si>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</si>
  <si>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</si>
  <si>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</si>
  <si>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</si>
  <si>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</si>
  <si>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</si>
  <si>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</si>
  <si>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</si>
  <si>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</si>
  <si>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</si>
  <si>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</si>
  <si>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</si>
  <si>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</si>
  <si>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</si>
  <si>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</si>
  <si>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</si>
  <si>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</si>
  <si>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</si>
  <si>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</si>
  <si>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</si>
  <si>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</si>
  <si>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</si>
  <si>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</si>
  <si>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</si>
  <si>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</si>
  <si>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</si>
  <si>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</si>
  <si>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</si>
  <si>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</si>
  <si>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</si>
  <si>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</si>
  <si>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</si>
  <si>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</si>
  <si>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</si>
  <si>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</si>
  <si>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</si>
  <si>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</si>
  <si>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</si>
  <si>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</si>
  <si>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</si>
  <si>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</si>
  <si>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</si>
  <si>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</si>
  <si>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</si>
  <si>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</si>
  <si>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</si>
  <si>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</si>
  <si>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</si>
  <si>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</si>
  <si>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</si>
  <si>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</si>
  <si>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</si>
  <si>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</si>
  <si>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</si>
  <si>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</si>
  <si>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</si>
  <si>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</si>
  <si>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</si>
  <si>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</si>
  <si>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</si>
  <si>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</si>
  <si>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</si>
  <si>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</si>
  <si>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</si>
  <si>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</si>
  <si>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</si>
  <si>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</si>
  <si>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</si>
  <si>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</si>
  <si>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</si>
  <si>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</si>
  <si>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</si>
  <si>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</si>
  <si>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</si>
  <si>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</si>
  <si>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</si>
  <si>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</si>
  <si>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</si>
  <si>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</si>
  <si>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</si>
  <si>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</si>
  <si>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</si>
  <si>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</si>
  <si>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</si>
  <si>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</si>
  <si>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</si>
  <si>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</si>
  <si>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</si>
  <si>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</si>
  <si>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</si>
  <si>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</si>
  <si>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</si>
  <si>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</si>
  <si>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</si>
  <si>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</si>
  <si>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</si>
  <si>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</si>
  <si>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</si>
  <si>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</si>
  <si>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</si>
  <si>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</si>
  <si>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</si>
  <si>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</si>
  <si>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</si>
  <si>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</si>
  <si>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</si>
  <si>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</si>
  <si>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</si>
  <si>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</si>
  <si>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</si>
  <si>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</si>
  <si>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</si>
  <si>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</si>
  <si>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</si>
  <si>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</si>
  <si>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</si>
  <si>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</si>
  <si>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</si>
  <si>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</si>
  <si>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</si>
  <si>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</si>
  <si>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</si>
  <si>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</si>
  <si>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</si>
  <si>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</si>
  <si>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</si>
  <si>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</si>
  <si>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</si>
  <si>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</si>
  <si>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</si>
  <si>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</si>
  <si>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</si>
  <si>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</si>
  <si>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</si>
  <si>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</si>
  <si>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</si>
  <si>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</si>
  <si>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</si>
  <si>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</si>
  <si>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</si>
  <si>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</si>
  <si>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</si>
  <si>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</si>
  <si>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</si>
  <si>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</si>
  <si>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</si>
  <si>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</si>
  <si>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</si>
  <si>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</si>
  <si>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</si>
  <si>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</si>
  <si>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</si>
  <si>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</si>
  <si>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</si>
  <si>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</si>
  <si>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</si>
  <si>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</si>
  <si>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</si>
  <si>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</si>
  <si>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</si>
  <si>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</si>
  <si>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</si>
  <si>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</si>
  <si>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</si>
  <si>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</si>
  <si>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</si>
  <si>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</si>
  <si>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</si>
  <si>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</si>
  <si>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</si>
  <si>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</si>
  <si>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</si>
  <si>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</si>
  <si>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岐阜県</t>
  </si>
  <si>
    <t>21000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</si>
  <si>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</si>
  <si>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</si>
  <si>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</si>
  <si>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</si>
  <si>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</si>
  <si>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</si>
  <si>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</si>
  <si>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</si>
  <si>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</si>
  <si>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</si>
  <si>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</si>
  <si>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</si>
  <si>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21201</t>
  </si>
  <si>
    <t>岐阜市</t>
  </si>
  <si>
    <t>211201</t>
  </si>
  <si>
    <t>有る</t>
  </si>
  <si>
    <t>21202</t>
  </si>
  <si>
    <t>大垣市</t>
  </si>
  <si>
    <t>211202</t>
  </si>
  <si>
    <t>21203</t>
  </si>
  <si>
    <t>高山市</t>
  </si>
  <si>
    <t>211203</t>
  </si>
  <si>
    <t>21204</t>
  </si>
  <si>
    <t>多治見市</t>
  </si>
  <si>
    <t>211204</t>
  </si>
  <si>
    <t>21205</t>
  </si>
  <si>
    <t>関市</t>
  </si>
  <si>
    <t>211205</t>
  </si>
  <si>
    <t>21206</t>
  </si>
  <si>
    <t>中津川市</t>
  </si>
  <si>
    <t>211206</t>
  </si>
  <si>
    <t>21207</t>
  </si>
  <si>
    <t>美濃市</t>
  </si>
  <si>
    <t>211207</t>
  </si>
  <si>
    <t>21208</t>
  </si>
  <si>
    <t>瑞浪市</t>
  </si>
  <si>
    <t>211208</t>
  </si>
  <si>
    <t>21209</t>
  </si>
  <si>
    <t>羽島市</t>
  </si>
  <si>
    <t>211209</t>
  </si>
  <si>
    <t>21210</t>
  </si>
  <si>
    <t>恵那市</t>
  </si>
  <si>
    <t>211210</t>
  </si>
  <si>
    <t>21211</t>
  </si>
  <si>
    <t>美濃加茂市</t>
  </si>
  <si>
    <t>211211</t>
  </si>
  <si>
    <t>21212</t>
  </si>
  <si>
    <t>土岐市</t>
  </si>
  <si>
    <t>211212</t>
  </si>
  <si>
    <t>21213</t>
  </si>
  <si>
    <t>各務原市</t>
  </si>
  <si>
    <t>211213</t>
  </si>
  <si>
    <t>21214</t>
  </si>
  <si>
    <t>可児市</t>
  </si>
  <si>
    <t>211214</t>
  </si>
  <si>
    <t>21215</t>
  </si>
  <si>
    <t>山県市</t>
  </si>
  <si>
    <t>211215</t>
  </si>
  <si>
    <t>21216</t>
  </si>
  <si>
    <t>瑞穂市</t>
  </si>
  <si>
    <t>211216</t>
  </si>
  <si>
    <t>21217</t>
  </si>
  <si>
    <t>飛騨市</t>
  </si>
  <si>
    <t>211217</t>
  </si>
  <si>
    <t>21218</t>
  </si>
  <si>
    <t>本巣市</t>
  </si>
  <si>
    <t>211218</t>
  </si>
  <si>
    <t>21219</t>
  </si>
  <si>
    <t>郡上市</t>
  </si>
  <si>
    <t>211219</t>
  </si>
  <si>
    <t>21220</t>
  </si>
  <si>
    <t>下呂市</t>
  </si>
  <si>
    <t>211220</t>
  </si>
  <si>
    <t>21221</t>
  </si>
  <si>
    <t>海津市</t>
  </si>
  <si>
    <t>211221</t>
  </si>
  <si>
    <t>21302</t>
  </si>
  <si>
    <t>岐南町</t>
  </si>
  <si>
    <t>211302</t>
  </si>
  <si>
    <t>無い</t>
  </si>
  <si>
    <t>21303</t>
  </si>
  <si>
    <t>笠松町</t>
  </si>
  <si>
    <t>211303</t>
  </si>
  <si>
    <t>21341</t>
  </si>
  <si>
    <t>養老町</t>
  </si>
  <si>
    <t>211341</t>
  </si>
  <si>
    <t>21361</t>
  </si>
  <si>
    <t>垂井町</t>
  </si>
  <si>
    <t>211361</t>
  </si>
  <si>
    <t>21362</t>
  </si>
  <si>
    <t>関ケ原町</t>
  </si>
  <si>
    <t>211362</t>
  </si>
  <si>
    <t>21381</t>
  </si>
  <si>
    <t>神戸町</t>
  </si>
  <si>
    <t>211381</t>
  </si>
  <si>
    <t>21382</t>
  </si>
  <si>
    <t>輪之内町</t>
  </si>
  <si>
    <t>211382</t>
  </si>
  <si>
    <t>21383</t>
  </si>
  <si>
    <t>安八町</t>
  </si>
  <si>
    <t>211383</t>
  </si>
  <si>
    <t>21401</t>
  </si>
  <si>
    <t>揖斐川町</t>
  </si>
  <si>
    <t>211401</t>
  </si>
  <si>
    <t>21403</t>
  </si>
  <si>
    <t>大野町</t>
  </si>
  <si>
    <t>211403</t>
  </si>
  <si>
    <t>21404</t>
  </si>
  <si>
    <t>池田町</t>
  </si>
  <si>
    <t>211404</t>
  </si>
  <si>
    <t>21421</t>
  </si>
  <si>
    <t>北方町</t>
  </si>
  <si>
    <t>211421</t>
  </si>
  <si>
    <t>21501</t>
  </si>
  <si>
    <t>坂祝町</t>
  </si>
  <si>
    <t>211501</t>
  </si>
  <si>
    <t>21502</t>
  </si>
  <si>
    <t>富加町</t>
  </si>
  <si>
    <t>211502</t>
  </si>
  <si>
    <t>21503</t>
  </si>
  <si>
    <t>川辺町</t>
  </si>
  <si>
    <t>211503</t>
  </si>
  <si>
    <t>21504</t>
  </si>
  <si>
    <t>七宗町</t>
  </si>
  <si>
    <t>211504</t>
  </si>
  <si>
    <t>21505</t>
  </si>
  <si>
    <t>八百津町</t>
  </si>
  <si>
    <t>211505</t>
  </si>
  <si>
    <t>21506</t>
  </si>
  <si>
    <t>白川町</t>
  </si>
  <si>
    <t>211506</t>
  </si>
  <si>
    <t>21507</t>
  </si>
  <si>
    <t>東白川村</t>
  </si>
  <si>
    <t>211507</t>
  </si>
  <si>
    <t>21521</t>
  </si>
  <si>
    <t>御嵩町</t>
  </si>
  <si>
    <t>211521</t>
  </si>
  <si>
    <t>21604</t>
  </si>
  <si>
    <t>白川村</t>
  </si>
  <si>
    <t>211604</t>
  </si>
  <si>
    <t>-</t>
  </si>
  <si>
    <t>21000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</si>
</sst>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\(#,###\)"/>
    <numFmt numFmtId="178" formatCode="#,##0.0"/>
    <numFmt numFmtId="179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3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3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79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8" fontId="9" fillId="0" borderId="62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8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AK7" sqref="AK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 x14ac:dyDescent="0.15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 x14ac:dyDescent="0.15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9" si="0">+E7+F7</f>
        <v>2022785</v>
      </c>
      <c r="E7" s="306">
        <f>SUM(E$8:E$1000)</f>
        <v>2022785</v>
      </c>
      <c r="F7" s="306">
        <f>SUM(F$8:F$1000)</f>
        <v>0</v>
      </c>
      <c r="G7" s="306">
        <f>SUM(G$8:G$1000)</f>
        <v>46092</v>
      </c>
      <c r="H7" s="306">
        <f>SUM(ごみ搬入量内訳!E7,+ごみ搬入量内訳!AD7)</f>
        <v>553578</v>
      </c>
      <c r="I7" s="306">
        <f>ごみ搬入量内訳!BC7</f>
        <v>62660</v>
      </c>
      <c r="J7" s="306">
        <f>資源化量内訳!BO7</f>
        <v>42197</v>
      </c>
      <c r="K7" s="306">
        <f t="shared" ref="K7:K49" si="1">SUM(H7:J7)</f>
        <v>658435</v>
      </c>
      <c r="L7" s="306">
        <f t="shared" ref="L7:L49" si="2">IF(D7&lt;&gt;0,K7/D7/365*1000000,"-")</f>
        <v>891.80585521907426</v>
      </c>
      <c r="M7" s="306">
        <f>IF(D7&lt;&gt;0,(ごみ搬入量内訳!BR7+ごみ処理概要!J7)/ごみ処理概要!D7/365*1000000,"-")</f>
        <v>635.07856606622749</v>
      </c>
      <c r="N7" s="306">
        <f>IF(D7&lt;&gt;0,ごみ搬入量内訳!CM7/ごみ処理概要!D7/365*1000000,"-")</f>
        <v>256.72728915284677</v>
      </c>
      <c r="O7" s="306">
        <f>ごみ搬入量内訳!DH7</f>
        <v>1216</v>
      </c>
      <c r="P7" s="306">
        <f>ごみ処理量内訳!E7</f>
        <v>515520</v>
      </c>
      <c r="Q7" s="306">
        <f>ごみ処理量内訳!N7</f>
        <v>7644</v>
      </c>
      <c r="R7" s="306">
        <f t="shared" ref="R7:R49" si="3">SUM(S7:Y7)</f>
        <v>74772</v>
      </c>
      <c r="S7" s="306">
        <f>ごみ処理量内訳!G7</f>
        <v>25719</v>
      </c>
      <c r="T7" s="306">
        <f>ごみ処理量内訳!L7</f>
        <v>32347</v>
      </c>
      <c r="U7" s="306">
        <f>ごみ処理量内訳!H7</f>
        <v>343</v>
      </c>
      <c r="V7" s="306">
        <f>ごみ処理量内訳!I7</f>
        <v>0</v>
      </c>
      <c r="W7" s="306">
        <f>ごみ処理量内訳!J7</f>
        <v>0</v>
      </c>
      <c r="X7" s="306">
        <f>ごみ処理量内訳!K7</f>
        <v>15963</v>
      </c>
      <c r="Y7" s="306">
        <f>ごみ処理量内訳!M7</f>
        <v>400</v>
      </c>
      <c r="Z7" s="306">
        <f>資源化量内訳!Y7</f>
        <v>19823</v>
      </c>
      <c r="AA7" s="306">
        <f t="shared" ref="AA7:AA49" si="4">SUM(P7,Q7,R7,Z7)</f>
        <v>617759</v>
      </c>
      <c r="AB7" s="309">
        <f t="shared" ref="AB7:AB49" si="5">IF(AA7&lt;&gt;0,(Z7+P7+R7)/AA7*100,"-")</f>
        <v>98.762624259622271</v>
      </c>
      <c r="AC7" s="306">
        <f>施設資源化量内訳!Y7</f>
        <v>21535</v>
      </c>
      <c r="AD7" s="306">
        <f>施設資源化量内訳!AT7</f>
        <v>4731</v>
      </c>
      <c r="AE7" s="306">
        <f>施設資源化量内訳!BO7</f>
        <v>230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10848</v>
      </c>
      <c r="AI7" s="306">
        <f>施設資源化量内訳!EU7</f>
        <v>25270</v>
      </c>
      <c r="AJ7" s="306">
        <f t="shared" ref="AJ7:AJ49" si="6">SUM(AC7:AI7)</f>
        <v>62614</v>
      </c>
      <c r="AK7" s="309">
        <f t="shared" ref="AK7:AK49" si="7">IF((AA7+J7)&lt;&gt;0,(Z7+AJ7+J7)/(AA7+J7)*100,"-")</f>
        <v>18.885198407166541</v>
      </c>
      <c r="AL7" s="309">
        <f>IF((AA7+J7)&lt;&gt;0,(資源化量内訳!D7-資源化量内訳!R7-資源化量内訳!T7-資源化量内訳!V7-資源化量内訳!U7)/(AA7+J7)*100,"-")</f>
        <v>17.480407784761411</v>
      </c>
      <c r="AM7" s="306">
        <f>ごみ処理量内訳!AA7</f>
        <v>7644</v>
      </c>
      <c r="AN7" s="306">
        <f>ごみ処理量内訳!AB7</f>
        <v>38786</v>
      </c>
      <c r="AO7" s="306">
        <f>ごみ処理量内訳!AC7</f>
        <v>2970</v>
      </c>
      <c r="AP7" s="306">
        <f t="shared" ref="AP7:AP49" si="8">SUM(AM7:AO7)</f>
        <v>49400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405582</v>
      </c>
      <c r="E8" s="292">
        <v>405582</v>
      </c>
      <c r="F8" s="292">
        <v>0</v>
      </c>
      <c r="G8" s="292">
        <v>8749</v>
      </c>
      <c r="H8" s="292">
        <f>SUM(ごみ搬入量内訳!E8,+ごみ搬入量内訳!AD8)</f>
        <v>128367</v>
      </c>
      <c r="I8" s="292">
        <f>ごみ搬入量内訳!BC8</f>
        <v>6419</v>
      </c>
      <c r="J8" s="292">
        <f>資源化量内訳!BO8</f>
        <v>8229</v>
      </c>
      <c r="K8" s="292">
        <f t="shared" si="1"/>
        <v>143015</v>
      </c>
      <c r="L8" s="295">
        <f t="shared" si="2"/>
        <v>966.0732424225414</v>
      </c>
      <c r="M8" s="292">
        <f>IF(D8&lt;&gt;0,(ごみ搬入量内訳!BR8+ごみ処理概要!J8)/ごみ処理概要!D8/365*1000000,"-")</f>
        <v>671.8638657804313</v>
      </c>
      <c r="N8" s="292">
        <f>IF(D8&lt;&gt;0,ごみ搬入量内訳!CM8/ごみ処理概要!D8/365*1000000,"-")</f>
        <v>294.20937664211004</v>
      </c>
      <c r="O8" s="292">
        <f>ごみ搬入量内訳!DH8</f>
        <v>0</v>
      </c>
      <c r="P8" s="292">
        <f>ごみ処理量内訳!E8</f>
        <v>118526</v>
      </c>
      <c r="Q8" s="292">
        <f>ごみ処理量内訳!N8</f>
        <v>0</v>
      </c>
      <c r="R8" s="292">
        <f t="shared" si="3"/>
        <v>12034</v>
      </c>
      <c r="S8" s="292">
        <f>ごみ処理量内訳!G8</f>
        <v>6429</v>
      </c>
      <c r="T8" s="292">
        <f>ごみ処理量内訳!L8</f>
        <v>5605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4152</v>
      </c>
      <c r="AA8" s="292">
        <f t="shared" si="4"/>
        <v>134712</v>
      </c>
      <c r="AB8" s="297">
        <f t="shared" si="5"/>
        <v>100</v>
      </c>
      <c r="AC8" s="292">
        <f>施設資源化量内訳!Y8</f>
        <v>526</v>
      </c>
      <c r="AD8" s="292">
        <f>施設資源化量内訳!AT8</f>
        <v>975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4841</v>
      </c>
      <c r="AJ8" s="292">
        <f t="shared" si="6"/>
        <v>6342</v>
      </c>
      <c r="AK8" s="297">
        <f t="shared" si="7"/>
        <v>13.098411232606461</v>
      </c>
      <c r="AL8" s="297">
        <f>IF((AA8+J8)&lt;&gt;0,(資源化量内訳!D8-資源化量内訳!R8-資源化量内訳!T8-資源化量内訳!V8-資源化量内訳!U8)/(AA8+J8)*100,"-")</f>
        <v>13.098411232606461</v>
      </c>
      <c r="AM8" s="292">
        <f>ごみ処理量内訳!AA8</f>
        <v>0</v>
      </c>
      <c r="AN8" s="292">
        <f>ごみ処理量内訳!AB8</f>
        <v>14735</v>
      </c>
      <c r="AO8" s="292">
        <f>ごみ処理量内訳!AC8</f>
        <v>0</v>
      </c>
      <c r="AP8" s="292">
        <f t="shared" si="8"/>
        <v>14735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159616</v>
      </c>
      <c r="E9" s="292">
        <v>159616</v>
      </c>
      <c r="F9" s="292">
        <v>0</v>
      </c>
      <c r="G9" s="292">
        <v>4437</v>
      </c>
      <c r="H9" s="292">
        <f>SUM(ごみ搬入量内訳!E9,+ごみ搬入量内訳!AD9)</f>
        <v>43474</v>
      </c>
      <c r="I9" s="292">
        <f>ごみ搬入量内訳!BC9</f>
        <v>5924</v>
      </c>
      <c r="J9" s="292">
        <f>資源化量内訳!BO9</f>
        <v>4150</v>
      </c>
      <c r="K9" s="292">
        <f t="shared" si="1"/>
        <v>53548</v>
      </c>
      <c r="L9" s="295">
        <f t="shared" si="2"/>
        <v>919.12370511144559</v>
      </c>
      <c r="M9" s="292">
        <f>IF(D9&lt;&gt;0,(ごみ搬入量内訳!BR9+ごみ処理概要!J9)/ごみ処理概要!D9/365*1000000,"-")</f>
        <v>589.85743867473718</v>
      </c>
      <c r="N9" s="292">
        <f>IF(D9&lt;&gt;0,ごみ搬入量内訳!CM9/ごみ処理概要!D9/365*1000000,"-")</f>
        <v>329.26626643670835</v>
      </c>
      <c r="O9" s="292">
        <f>ごみ搬入量内訳!DH9</f>
        <v>0</v>
      </c>
      <c r="P9" s="292">
        <f>ごみ処理量内訳!E9</f>
        <v>43685</v>
      </c>
      <c r="Q9" s="292">
        <f>ごみ処理量内訳!N9</f>
        <v>1225</v>
      </c>
      <c r="R9" s="292">
        <f t="shared" si="3"/>
        <v>2825</v>
      </c>
      <c r="S9" s="292">
        <f>ごみ処理量内訳!G9</f>
        <v>2286</v>
      </c>
      <c r="T9" s="292">
        <f>ごみ処理量内訳!L9</f>
        <v>506</v>
      </c>
      <c r="U9" s="292">
        <f>ごみ処理量内訳!H9</f>
        <v>17</v>
      </c>
      <c r="V9" s="292">
        <f>ごみ処理量内訳!I9</f>
        <v>0</v>
      </c>
      <c r="W9" s="292">
        <f>ごみ処理量内訳!J9</f>
        <v>0</v>
      </c>
      <c r="X9" s="292">
        <f>ごみ処理量内訳!K9</f>
        <v>16</v>
      </c>
      <c r="Y9" s="292">
        <f>ごみ処理量内訳!M9</f>
        <v>0</v>
      </c>
      <c r="Z9" s="292">
        <f>資源化量内訳!Y9</f>
        <v>1705</v>
      </c>
      <c r="AA9" s="292">
        <f t="shared" si="4"/>
        <v>49440</v>
      </c>
      <c r="AB9" s="297">
        <f t="shared" si="5"/>
        <v>97.52224919093851</v>
      </c>
      <c r="AC9" s="292">
        <f>施設資源化量内訳!Y9</f>
        <v>4711</v>
      </c>
      <c r="AD9" s="292">
        <f>施設資源化量内訳!AT9</f>
        <v>523</v>
      </c>
      <c r="AE9" s="292">
        <f>施設資源化量内訳!BO9</f>
        <v>3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15</v>
      </c>
      <c r="AI9" s="292">
        <f>施設資源化量内訳!EU9</f>
        <v>464</v>
      </c>
      <c r="AJ9" s="292">
        <f t="shared" si="6"/>
        <v>5716</v>
      </c>
      <c r="AK9" s="297">
        <f t="shared" si="7"/>
        <v>21.591714872177644</v>
      </c>
      <c r="AL9" s="297">
        <f>IF((AA9+J9)&lt;&gt;0,(資源化量内訳!D9-資源化量内訳!R9-資源化量内訳!T9-資源化量内訳!V9-資源化量内訳!U9)/(AA9+J9)*100,"-")</f>
        <v>21.591714872177644</v>
      </c>
      <c r="AM9" s="292">
        <f>ごみ処理量内訳!AA9</f>
        <v>1225</v>
      </c>
      <c r="AN9" s="292">
        <f>ごみ処理量内訳!AB9</f>
        <v>332</v>
      </c>
      <c r="AO9" s="292">
        <f>ごみ処理量内訳!AC9</f>
        <v>55</v>
      </c>
      <c r="AP9" s="292">
        <f t="shared" si="8"/>
        <v>1612</v>
      </c>
      <c r="AQ9" s="321" t="s">
        <v>765</v>
      </c>
      <c r="AR9" s="322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88381</v>
      </c>
      <c r="E10" s="292">
        <v>88381</v>
      </c>
      <c r="F10" s="292">
        <v>0</v>
      </c>
      <c r="G10" s="292">
        <v>566</v>
      </c>
      <c r="H10" s="292">
        <f>SUM(ごみ搬入量内訳!E10,+ごみ搬入量内訳!AD10)</f>
        <v>26540</v>
      </c>
      <c r="I10" s="292">
        <f>ごみ搬入量内訳!BC10</f>
        <v>3710</v>
      </c>
      <c r="J10" s="292">
        <f>資源化量内訳!BO10</f>
        <v>1579</v>
      </c>
      <c r="K10" s="292">
        <f t="shared" si="1"/>
        <v>31829</v>
      </c>
      <c r="L10" s="295">
        <f t="shared" si="2"/>
        <v>986.66839847962103</v>
      </c>
      <c r="M10" s="292">
        <f>IF(D10&lt;&gt;0,(ごみ搬入量内訳!BR10+ごみ処理概要!J10)/ごみ処理概要!D10/365*1000000,"-")</f>
        <v>689.88360326004499</v>
      </c>
      <c r="N10" s="292">
        <f>IF(D10&lt;&gt;0,ごみ搬入量内訳!CM10/ごみ処理概要!D10/365*1000000,"-")</f>
        <v>296.78479521957632</v>
      </c>
      <c r="O10" s="292">
        <f>ごみ搬入量内訳!DH10</f>
        <v>0</v>
      </c>
      <c r="P10" s="292">
        <f>ごみ処理量内訳!E10</f>
        <v>22726</v>
      </c>
      <c r="Q10" s="292">
        <f>ごみ処理量内訳!N10</f>
        <v>0</v>
      </c>
      <c r="R10" s="292">
        <f t="shared" si="3"/>
        <v>6419</v>
      </c>
      <c r="S10" s="292">
        <f>ごみ処理量内訳!G10</f>
        <v>0</v>
      </c>
      <c r="T10" s="292">
        <f>ごみ処理量内訳!L10</f>
        <v>6419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1106</v>
      </c>
      <c r="AA10" s="292">
        <f t="shared" si="4"/>
        <v>30251</v>
      </c>
      <c r="AB10" s="297">
        <f t="shared" si="5"/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3191</v>
      </c>
      <c r="AJ10" s="292">
        <f t="shared" si="6"/>
        <v>3191</v>
      </c>
      <c r="AK10" s="297">
        <f t="shared" si="7"/>
        <v>18.460571787621742</v>
      </c>
      <c r="AL10" s="297">
        <f>IF((AA10+J10)&lt;&gt;0,(資源化量内訳!D10-資源化量内訳!R10-資源化量内訳!T10-資源化量内訳!V10-資源化量内訳!U10)/(AA10+J10)*100,"-")</f>
        <v>18.460571787621742</v>
      </c>
      <c r="AM10" s="292">
        <f>ごみ処理量内訳!AA10</f>
        <v>0</v>
      </c>
      <c r="AN10" s="292">
        <f>ごみ処理量内訳!AB10</f>
        <v>2157</v>
      </c>
      <c r="AO10" s="292">
        <f>ごみ処理量内訳!AC10</f>
        <v>1790</v>
      </c>
      <c r="AP10" s="292">
        <f t="shared" si="8"/>
        <v>3947</v>
      </c>
      <c r="AQ10" s="321" t="s">
        <v>768</v>
      </c>
      <c r="AR10" s="322"/>
    </row>
    <row r="11" spans="1: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109797</v>
      </c>
      <c r="E11" s="292">
        <v>109797</v>
      </c>
      <c r="F11" s="292">
        <v>0</v>
      </c>
      <c r="G11" s="292">
        <v>1548</v>
      </c>
      <c r="H11" s="292">
        <f>SUM(ごみ搬入量内訳!E11,+ごみ搬入量内訳!AD11)</f>
        <v>30946</v>
      </c>
      <c r="I11" s="292">
        <f>ごみ搬入量内訳!BC11</f>
        <v>7756</v>
      </c>
      <c r="J11" s="292">
        <f>資源化量内訳!BO11</f>
        <v>0</v>
      </c>
      <c r="K11" s="292">
        <f t="shared" si="1"/>
        <v>38702</v>
      </c>
      <c r="L11" s="295">
        <f t="shared" si="2"/>
        <v>965.71743046102142</v>
      </c>
      <c r="M11" s="292">
        <f>IF(D11&lt;&gt;0,(ごみ搬入量内訳!BR11+ごみ処理概要!J11)/ごみ処理概要!D11/365*1000000,"-")</f>
        <v>648.26982696959681</v>
      </c>
      <c r="N11" s="292">
        <f>IF(D11&lt;&gt;0,ごみ搬入量内訳!CM11/ごみ処理概要!D11/365*1000000,"-")</f>
        <v>317.44760349142456</v>
      </c>
      <c r="O11" s="292">
        <f>ごみ搬入量内訳!DH11</f>
        <v>0</v>
      </c>
      <c r="P11" s="292">
        <f>ごみ処理量内訳!E11</f>
        <v>36203</v>
      </c>
      <c r="Q11" s="292">
        <f>ごみ処理量内訳!N11</f>
        <v>0</v>
      </c>
      <c r="R11" s="292">
        <f t="shared" si="3"/>
        <v>1480</v>
      </c>
      <c r="S11" s="292">
        <f>ごみ処理量内訳!G11</f>
        <v>0</v>
      </c>
      <c r="T11" s="292">
        <f>ごみ処理量内訳!L11</f>
        <v>1305</v>
      </c>
      <c r="U11" s="292">
        <f>ごみ処理量内訳!H11</f>
        <v>138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37</v>
      </c>
      <c r="Y11" s="292">
        <f>ごみ処理量内訳!M11</f>
        <v>0</v>
      </c>
      <c r="Z11" s="292">
        <f>資源化量内訳!Y11</f>
        <v>1757</v>
      </c>
      <c r="AA11" s="292">
        <f t="shared" si="4"/>
        <v>39440</v>
      </c>
      <c r="AB11" s="297">
        <f t="shared" si="5"/>
        <v>100</v>
      </c>
      <c r="AC11" s="292">
        <f>施設資源化量内訳!Y11</f>
        <v>3113</v>
      </c>
      <c r="AD11" s="292">
        <f>施設資源化量内訳!AT11</f>
        <v>0</v>
      </c>
      <c r="AE11" s="292">
        <f>施設資源化量内訳!BO11</f>
        <v>39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37</v>
      </c>
      <c r="AI11" s="292">
        <f>施設資源化量内訳!EU11</f>
        <v>1305</v>
      </c>
      <c r="AJ11" s="292">
        <f t="shared" si="6"/>
        <v>4494</v>
      </c>
      <c r="AK11" s="297">
        <f t="shared" si="7"/>
        <v>15.849391480730224</v>
      </c>
      <c r="AL11" s="297">
        <f>IF((AA11+J11)&lt;&gt;0,(資源化量内訳!D11-資源化量内訳!R11-資源化量内訳!T11-資源化量内訳!V11-資源化量内訳!U11)/(AA11+J11)*100,"-")</f>
        <v>15.849391480730224</v>
      </c>
      <c r="AM11" s="292">
        <f>ごみ処理量内訳!AA11</f>
        <v>0</v>
      </c>
      <c r="AN11" s="292">
        <f>ごみ処理量内訳!AB11</f>
        <v>2594</v>
      </c>
      <c r="AO11" s="292">
        <f>ごみ処理量内訳!AC11</f>
        <v>0</v>
      </c>
      <c r="AP11" s="292">
        <f t="shared" si="8"/>
        <v>2594</v>
      </c>
      <c r="AQ11" s="321" t="s">
        <v>771</v>
      </c>
      <c r="AR11" s="322"/>
    </row>
    <row r="12" spans="1: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88475</v>
      </c>
      <c r="E12" s="292">
        <v>88475</v>
      </c>
      <c r="F12" s="292">
        <v>0</v>
      </c>
      <c r="G12" s="292">
        <v>1722</v>
      </c>
      <c r="H12" s="292">
        <f>SUM(ごみ搬入量内訳!E12,+ごみ搬入量内訳!AD12)</f>
        <v>24585</v>
      </c>
      <c r="I12" s="292">
        <f>ごみ搬入量内訳!BC12</f>
        <v>4708</v>
      </c>
      <c r="J12" s="292">
        <f>資源化量内訳!BO12</f>
        <v>1809</v>
      </c>
      <c r="K12" s="292">
        <f t="shared" si="1"/>
        <v>31102</v>
      </c>
      <c r="L12" s="295">
        <f t="shared" si="2"/>
        <v>963.10775817021295</v>
      </c>
      <c r="M12" s="292">
        <f>IF(D12&lt;&gt;0,(ごみ搬入量内訳!BR12+ごみ処理概要!J12)/ごみ処理概要!D12/365*1000000,"-")</f>
        <v>644.55944911301469</v>
      </c>
      <c r="N12" s="292">
        <f>IF(D12&lt;&gt;0,ごみ搬入量内訳!CM12/ごみ処理概要!D12/365*1000000,"-")</f>
        <v>318.54830905719825</v>
      </c>
      <c r="O12" s="292">
        <f>ごみ搬入量内訳!DH12</f>
        <v>0</v>
      </c>
      <c r="P12" s="292">
        <f>ごみ処理量内訳!E12</f>
        <v>24420</v>
      </c>
      <c r="Q12" s="292">
        <f>ごみ処理量内訳!N12</f>
        <v>0</v>
      </c>
      <c r="R12" s="292">
        <f t="shared" si="3"/>
        <v>4873</v>
      </c>
      <c r="S12" s="292">
        <f>ごみ処理量内訳!G12</f>
        <v>3983</v>
      </c>
      <c r="T12" s="292">
        <f>ごみ処理量内訳!L12</f>
        <v>890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 t="shared" si="4"/>
        <v>29293</v>
      </c>
      <c r="AB12" s="297">
        <f t="shared" si="5"/>
        <v>100</v>
      </c>
      <c r="AC12" s="292">
        <f>施設資源化量内訳!Y12</f>
        <v>2012</v>
      </c>
      <c r="AD12" s="292">
        <f>施設資源化量内訳!AT12</f>
        <v>812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755</v>
      </c>
      <c r="AJ12" s="292">
        <f t="shared" si="6"/>
        <v>3579</v>
      </c>
      <c r="AK12" s="297">
        <f t="shared" si="7"/>
        <v>17.323644781686063</v>
      </c>
      <c r="AL12" s="297">
        <f>IF((AA12+J12)&lt;&gt;0,(資源化量内訳!D12-資源化量内訳!R12-資源化量内訳!T12-資源化量内訳!V12-資源化量内訳!U12)/(AA12+J12)*100,"-")</f>
        <v>15.198379525432449</v>
      </c>
      <c r="AM12" s="292">
        <f>ごみ処理量内訳!AA12</f>
        <v>0</v>
      </c>
      <c r="AN12" s="292">
        <f>ごみ処理量内訳!AB12</f>
        <v>1197</v>
      </c>
      <c r="AO12" s="292">
        <f>ごみ処理量内訳!AC12</f>
        <v>0</v>
      </c>
      <c r="AP12" s="292">
        <f t="shared" si="8"/>
        <v>1197</v>
      </c>
      <c r="AQ12" s="321" t="s">
        <v>774</v>
      </c>
      <c r="AR12" s="322"/>
    </row>
    <row r="13" spans="1: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78319</v>
      </c>
      <c r="E13" s="292">
        <v>78319</v>
      </c>
      <c r="F13" s="292">
        <v>0</v>
      </c>
      <c r="G13" s="292">
        <v>1088</v>
      </c>
      <c r="H13" s="292">
        <f>SUM(ごみ搬入量内訳!E13,+ごみ搬入量内訳!AD13)</f>
        <v>21800</v>
      </c>
      <c r="I13" s="292">
        <f>ごみ搬入量内訳!BC13</f>
        <v>5313</v>
      </c>
      <c r="J13" s="292">
        <f>資源化量内訳!BO13</f>
        <v>3290</v>
      </c>
      <c r="K13" s="292">
        <f t="shared" si="1"/>
        <v>30403</v>
      </c>
      <c r="L13" s="295">
        <f t="shared" si="2"/>
        <v>1063.5463988426679</v>
      </c>
      <c r="M13" s="292">
        <f>IF(D13&lt;&gt;0,(ごみ搬入量内訳!BR13+ごみ処理概要!J13)/ごみ処理概要!D13/365*1000000,"-")</f>
        <v>824.86675935631717</v>
      </c>
      <c r="N13" s="292">
        <f>IF(D13&lt;&gt;0,ごみ搬入量内訳!CM13/ごみ処理概要!D13/365*1000000,"-")</f>
        <v>238.67963948635079</v>
      </c>
      <c r="O13" s="292">
        <f>ごみ搬入量内訳!DH13</f>
        <v>0</v>
      </c>
      <c r="P13" s="292">
        <f>ごみ処理量内訳!E13</f>
        <v>22194</v>
      </c>
      <c r="Q13" s="292">
        <f>ごみ処理量内訳!N13</f>
        <v>0</v>
      </c>
      <c r="R13" s="292">
        <f t="shared" si="3"/>
        <v>4969</v>
      </c>
      <c r="S13" s="292">
        <f>ごみ処理量内訳!G13</f>
        <v>4080</v>
      </c>
      <c r="T13" s="292">
        <f>ごみ処理量内訳!L13</f>
        <v>889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27163</v>
      </c>
      <c r="AB13" s="297">
        <f t="shared" si="5"/>
        <v>100</v>
      </c>
      <c r="AC13" s="292">
        <f>施設資源化量内訳!Y13</f>
        <v>488</v>
      </c>
      <c r="AD13" s="292">
        <f>施設資源化量内訳!AT13</f>
        <v>740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888</v>
      </c>
      <c r="AJ13" s="292">
        <f t="shared" si="6"/>
        <v>2116</v>
      </c>
      <c r="AK13" s="297">
        <f t="shared" si="7"/>
        <v>17.75194562112107</v>
      </c>
      <c r="AL13" s="297">
        <f>IF((AA13+J13)&lt;&gt;0,(資源化量内訳!D13-資源化量内訳!R13-資源化量内訳!T13-資源化量内訳!V13-資源化量内訳!U13)/(AA13+J13)*100,"-")</f>
        <v>17.75194562112107</v>
      </c>
      <c r="AM13" s="292">
        <f>ごみ処理量内訳!AA13</f>
        <v>0</v>
      </c>
      <c r="AN13" s="292">
        <f>ごみ処理量内訳!AB13</f>
        <v>2415</v>
      </c>
      <c r="AO13" s="292">
        <f>ごみ処理量内訳!AC13</f>
        <v>0</v>
      </c>
      <c r="AP13" s="292">
        <f t="shared" si="8"/>
        <v>2415</v>
      </c>
      <c r="AQ13" s="321" t="s">
        <v>777</v>
      </c>
      <c r="AR13" s="322"/>
    </row>
    <row r="14" spans="1: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20422</v>
      </c>
      <c r="E14" s="292">
        <v>20422</v>
      </c>
      <c r="F14" s="292">
        <v>0</v>
      </c>
      <c r="G14" s="292">
        <v>393</v>
      </c>
      <c r="H14" s="292">
        <f>SUM(ごみ搬入量内訳!E14,+ごみ搬入量内訳!AD14)</f>
        <v>5546</v>
      </c>
      <c r="I14" s="292">
        <f>ごみ搬入量内訳!BC14</f>
        <v>836</v>
      </c>
      <c r="J14" s="292">
        <f>資源化量内訳!BO14</f>
        <v>391</v>
      </c>
      <c r="K14" s="292">
        <f t="shared" si="1"/>
        <v>6773</v>
      </c>
      <c r="L14" s="295">
        <f t="shared" si="2"/>
        <v>908.63599958680072</v>
      </c>
      <c r="M14" s="292">
        <f>IF(D14&lt;&gt;0,(ごみ搬入量内訳!BR14+ごみ処理概要!J14)/ごみ処理概要!D14/365*1000000,"-")</f>
        <v>634.69022797064144</v>
      </c>
      <c r="N14" s="292">
        <f>IF(D14&lt;&gt;0,ごみ搬入量内訳!CM14/ごみ処理概要!D14/365*1000000,"-")</f>
        <v>273.94577161615933</v>
      </c>
      <c r="O14" s="292">
        <f>ごみ搬入量内訳!DH14</f>
        <v>0</v>
      </c>
      <c r="P14" s="292">
        <f>ごみ処理量内訳!E14</f>
        <v>5497</v>
      </c>
      <c r="Q14" s="292">
        <f>ごみ処理量内訳!N14</f>
        <v>0</v>
      </c>
      <c r="R14" s="292">
        <f t="shared" si="3"/>
        <v>885</v>
      </c>
      <c r="S14" s="292">
        <f>ごみ処理量内訳!G14</f>
        <v>662</v>
      </c>
      <c r="T14" s="292">
        <f>ごみ処理量内訳!L14</f>
        <v>223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6382</v>
      </c>
      <c r="AB14" s="297">
        <f t="shared" si="5"/>
        <v>100</v>
      </c>
      <c r="AC14" s="292">
        <f>施設資源化量内訳!Y14</f>
        <v>319</v>
      </c>
      <c r="AD14" s="292">
        <f>施設資源化量内訳!AT14</f>
        <v>135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189</v>
      </c>
      <c r="AJ14" s="292">
        <f t="shared" si="6"/>
        <v>643</v>
      </c>
      <c r="AK14" s="297">
        <f t="shared" si="7"/>
        <v>15.266499335597224</v>
      </c>
      <c r="AL14" s="297">
        <f>IF((AA14+J14)&lt;&gt;0,(資源化量内訳!D14-資源化量内訳!R14-資源化量内訳!T14-資源化量内訳!V14-資源化量内訳!U14)/(AA14+J14)*100,"-")</f>
        <v>13.066587922633987</v>
      </c>
      <c r="AM14" s="292">
        <f>ごみ処理量内訳!AA14</f>
        <v>0</v>
      </c>
      <c r="AN14" s="292">
        <f>ごみ処理量内訳!AB14</f>
        <v>269</v>
      </c>
      <c r="AO14" s="292">
        <f>ごみ処理量内訳!AC14</f>
        <v>0</v>
      </c>
      <c r="AP14" s="292">
        <f t="shared" si="8"/>
        <v>269</v>
      </c>
      <c r="AQ14" s="321" t="s">
        <v>780</v>
      </c>
      <c r="AR14" s="322"/>
    </row>
    <row r="15" spans="1: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38519</v>
      </c>
      <c r="E15" s="292">
        <v>38519</v>
      </c>
      <c r="F15" s="292">
        <v>0</v>
      </c>
      <c r="G15" s="292">
        <v>914</v>
      </c>
      <c r="H15" s="292">
        <f>SUM(ごみ搬入量内訳!E15,+ごみ搬入量内訳!AD15)</f>
        <v>11297</v>
      </c>
      <c r="I15" s="292">
        <f>ごみ搬入量内訳!BC15</f>
        <v>1720</v>
      </c>
      <c r="J15" s="292">
        <f>資源化量内訳!BO15</f>
        <v>864</v>
      </c>
      <c r="K15" s="292">
        <f t="shared" si="1"/>
        <v>13881</v>
      </c>
      <c r="L15" s="295">
        <f t="shared" si="2"/>
        <v>987.30852271090544</v>
      </c>
      <c r="M15" s="292">
        <f>IF(D15&lt;&gt;0,(ごみ搬入量内訳!BR15+ごみ処理概要!J15)/ごみ処理概要!D15/365*1000000,"-")</f>
        <v>703.08657495838202</v>
      </c>
      <c r="N15" s="292">
        <f>IF(D15&lt;&gt;0,ごみ搬入量内訳!CM15/ごみ処理概要!D15/365*1000000,"-")</f>
        <v>284.22194775252348</v>
      </c>
      <c r="O15" s="292">
        <f>ごみ搬入量内訳!DH15</f>
        <v>0</v>
      </c>
      <c r="P15" s="292">
        <f>ごみ処理量内訳!E15</f>
        <v>10443</v>
      </c>
      <c r="Q15" s="292">
        <f>ごみ処理量内訳!N15</f>
        <v>1220</v>
      </c>
      <c r="R15" s="292">
        <f t="shared" si="3"/>
        <v>366</v>
      </c>
      <c r="S15" s="292">
        <f>ごみ処理量内訳!G15</f>
        <v>0</v>
      </c>
      <c r="T15" s="292">
        <f>ごみ処理量内訳!L15</f>
        <v>366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844</v>
      </c>
      <c r="AA15" s="292">
        <f t="shared" si="4"/>
        <v>12873</v>
      </c>
      <c r="AB15" s="297">
        <f t="shared" si="5"/>
        <v>90.522799658199332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365</v>
      </c>
      <c r="AJ15" s="292">
        <f t="shared" si="6"/>
        <v>365</v>
      </c>
      <c r="AK15" s="297">
        <f t="shared" si="7"/>
        <v>15.09063114217078</v>
      </c>
      <c r="AL15" s="297">
        <f>IF((AA15+J15)&lt;&gt;0,(資源化量内訳!D15-資源化量内訳!R15-資源化量内訳!T15-資源化量内訳!V15-資源化量内訳!U15)/(AA15+J15)*100,"-")</f>
        <v>15.09063114217078</v>
      </c>
      <c r="AM15" s="292">
        <f>ごみ処理量内訳!AA15</f>
        <v>1220</v>
      </c>
      <c r="AN15" s="292">
        <f>ごみ処理量内訳!AB15</f>
        <v>965</v>
      </c>
      <c r="AO15" s="292">
        <f>ごみ処理量内訳!AC15</f>
        <v>0</v>
      </c>
      <c r="AP15" s="292">
        <f t="shared" si="8"/>
        <v>2185</v>
      </c>
      <c r="AQ15" s="321" t="s">
        <v>783</v>
      </c>
      <c r="AR15" s="322"/>
    </row>
    <row r="16" spans="1: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67230</v>
      </c>
      <c r="E16" s="292">
        <v>67230</v>
      </c>
      <c r="F16" s="292">
        <v>0</v>
      </c>
      <c r="G16" s="292">
        <v>1054</v>
      </c>
      <c r="H16" s="292">
        <f>SUM(ごみ搬入量内訳!E16,+ごみ搬入量内訳!AD16)</f>
        <v>18039</v>
      </c>
      <c r="I16" s="292">
        <f>ごみ搬入量内訳!BC16</f>
        <v>225</v>
      </c>
      <c r="J16" s="292">
        <f>資源化量内訳!BO16</f>
        <v>1050</v>
      </c>
      <c r="K16" s="292">
        <f t="shared" si="1"/>
        <v>19314</v>
      </c>
      <c r="L16" s="295">
        <f t="shared" si="2"/>
        <v>787.07524160569221</v>
      </c>
      <c r="M16" s="292">
        <f>IF(D16&lt;&gt;0,(ごみ搬入量内訳!BR16+ごみ処理概要!J16)/ごみ処理概要!D16/365*1000000,"-")</f>
        <v>582.91002671263448</v>
      </c>
      <c r="N16" s="292">
        <f>IF(D16&lt;&gt;0,ごみ搬入量内訳!CM16/ごみ処理概要!D16/365*1000000,"-")</f>
        <v>204.16521489305779</v>
      </c>
      <c r="O16" s="292">
        <f>ごみ搬入量内訳!DH16</f>
        <v>0</v>
      </c>
      <c r="P16" s="292">
        <f>ごみ処理量内訳!E16</f>
        <v>14674</v>
      </c>
      <c r="Q16" s="292">
        <f>ごみ処理量内訳!N16</f>
        <v>0</v>
      </c>
      <c r="R16" s="292">
        <f t="shared" si="3"/>
        <v>2114</v>
      </c>
      <c r="S16" s="292">
        <f>ごみ処理量内訳!G16</f>
        <v>0</v>
      </c>
      <c r="T16" s="292">
        <f>ごみ処理量内訳!L16</f>
        <v>1733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381</v>
      </c>
      <c r="Y16" s="292">
        <f>ごみ処理量内訳!M16</f>
        <v>0</v>
      </c>
      <c r="Z16" s="292">
        <f>資源化量内訳!Y16</f>
        <v>915</v>
      </c>
      <c r="AA16" s="292">
        <f t="shared" si="4"/>
        <v>17703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381</v>
      </c>
      <c r="AI16" s="292">
        <f>施設資源化量内訳!EU16</f>
        <v>1733</v>
      </c>
      <c r="AJ16" s="292">
        <f t="shared" si="6"/>
        <v>2114</v>
      </c>
      <c r="AK16" s="297">
        <f t="shared" si="7"/>
        <v>21.751186476830373</v>
      </c>
      <c r="AL16" s="297">
        <f>IF((AA16+J16)&lt;&gt;0,(資源化量内訳!D16-資源化量内訳!R16-資源化量内訳!T16-資源化量内訳!V16-資源化量内訳!U16)/(AA16+J16)*100,"-")</f>
        <v>19.719511544819497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 t="shared" si="8"/>
        <v>0</v>
      </c>
      <c r="AQ16" s="321" t="s">
        <v>786</v>
      </c>
      <c r="AR16" s="322"/>
    </row>
    <row r="17" spans="1: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50434</v>
      </c>
      <c r="E17" s="292">
        <v>50434</v>
      </c>
      <c r="F17" s="292">
        <v>0</v>
      </c>
      <c r="G17" s="292">
        <v>583</v>
      </c>
      <c r="H17" s="292">
        <f>SUM(ごみ搬入量内訳!E17,+ごみ搬入量内訳!AD17)</f>
        <v>12408</v>
      </c>
      <c r="I17" s="292">
        <f>ごみ搬入量内訳!BC17</f>
        <v>1130</v>
      </c>
      <c r="J17" s="292">
        <f>資源化量内訳!BO17</f>
        <v>1609</v>
      </c>
      <c r="K17" s="292">
        <f t="shared" si="1"/>
        <v>15147</v>
      </c>
      <c r="L17" s="295">
        <f t="shared" si="2"/>
        <v>822.83043456767859</v>
      </c>
      <c r="M17" s="292">
        <f>IF(D17&lt;&gt;0,(ごみ搬入量内訳!BR17+ごみ処理概要!J17)/ごみ処理概要!D17/365*1000000,"-")</f>
        <v>597.28135129541329</v>
      </c>
      <c r="N17" s="292">
        <f>IF(D17&lt;&gt;0,ごみ搬入量内訳!CM17/ごみ処理概要!D17/365*1000000,"-")</f>
        <v>225.54908327226522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48</v>
      </c>
      <c r="R17" s="292">
        <f t="shared" si="3"/>
        <v>13539</v>
      </c>
      <c r="S17" s="292">
        <f>ごみ処理量内訳!G17</f>
        <v>0</v>
      </c>
      <c r="T17" s="292">
        <f>ごみ処理量内訳!L17</f>
        <v>1781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11758</v>
      </c>
      <c r="Y17" s="292">
        <f>ごみ処理量内訳!M17</f>
        <v>0</v>
      </c>
      <c r="Z17" s="292">
        <f>資源化量内訳!Y17</f>
        <v>0</v>
      </c>
      <c r="AA17" s="292">
        <f t="shared" si="4"/>
        <v>13587</v>
      </c>
      <c r="AB17" s="297">
        <f t="shared" si="5"/>
        <v>99.646721130492381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6888</v>
      </c>
      <c r="AI17" s="292">
        <f>施設資源化量内訳!EU17</f>
        <v>925</v>
      </c>
      <c r="AJ17" s="292">
        <f t="shared" si="6"/>
        <v>7813</v>
      </c>
      <c r="AK17" s="297">
        <f t="shared" si="7"/>
        <v>62.003158725980526</v>
      </c>
      <c r="AL17" s="297">
        <f>IF((AA17+J17)&lt;&gt;0,(資源化量内訳!D17-資源化量内訳!R17-資源化量内訳!T17-資源化量内訳!V17-資源化量内訳!U17)/(AA17+J17)*100,"-")</f>
        <v>16.67544090550145</v>
      </c>
      <c r="AM17" s="292">
        <f>ごみ処理量内訳!AA17</f>
        <v>48</v>
      </c>
      <c r="AN17" s="292">
        <f>ごみ処理量内訳!AB17</f>
        <v>0</v>
      </c>
      <c r="AO17" s="292">
        <f>ごみ処理量内訳!AC17</f>
        <v>523</v>
      </c>
      <c r="AP17" s="292">
        <f t="shared" si="8"/>
        <v>571</v>
      </c>
      <c r="AQ17" s="321" t="s">
        <v>789</v>
      </c>
      <c r="AR17" s="322"/>
    </row>
    <row r="18" spans="1:44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55915</v>
      </c>
      <c r="E18" s="292">
        <v>55915</v>
      </c>
      <c r="F18" s="292">
        <v>0</v>
      </c>
      <c r="G18" s="292">
        <v>4329</v>
      </c>
      <c r="H18" s="292">
        <f>SUM(ごみ搬入量内訳!E18,+ごみ搬入量内訳!AD18)</f>
        <v>14041</v>
      </c>
      <c r="I18" s="292">
        <f>ごみ搬入量内訳!BC18</f>
        <v>338</v>
      </c>
      <c r="J18" s="292">
        <f>資源化量内訳!BO18</f>
        <v>2997</v>
      </c>
      <c r="K18" s="292">
        <f t="shared" si="1"/>
        <v>17376</v>
      </c>
      <c r="L18" s="295">
        <f t="shared" si="2"/>
        <v>851.3901359573423</v>
      </c>
      <c r="M18" s="292">
        <f>IF(D18&lt;&gt;0,(ごみ搬入量内訳!BR18+ごみ処理概要!J18)/ごみ処理概要!D18/365*1000000,"-")</f>
        <v>597.92321760401978</v>
      </c>
      <c r="N18" s="292">
        <f>IF(D18&lt;&gt;0,ごみ搬入量内訳!CM18/ごみ処理概要!D18/365*1000000,"-")</f>
        <v>253.46691835332246</v>
      </c>
      <c r="O18" s="292">
        <f>ごみ搬入量内訳!DH18</f>
        <v>0</v>
      </c>
      <c r="P18" s="292">
        <f>ごみ処理量内訳!E18</f>
        <v>13328</v>
      </c>
      <c r="Q18" s="292">
        <f>ごみ処理量内訳!N18</f>
        <v>287</v>
      </c>
      <c r="R18" s="292">
        <f t="shared" si="3"/>
        <v>714</v>
      </c>
      <c r="S18" s="292">
        <f>ごみ処理量内訳!G18</f>
        <v>0</v>
      </c>
      <c r="T18" s="292">
        <f>ごみ処理量内訳!L18</f>
        <v>714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 t="shared" si="4"/>
        <v>14329</v>
      </c>
      <c r="AB18" s="297">
        <f t="shared" si="5"/>
        <v>97.997068881289692</v>
      </c>
      <c r="AC18" s="292">
        <f>施設資源化量内訳!Y18</f>
        <v>249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383</v>
      </c>
      <c r="AJ18" s="292">
        <f t="shared" si="6"/>
        <v>632</v>
      </c>
      <c r="AK18" s="297">
        <f t="shared" si="7"/>
        <v>20.945399976913308</v>
      </c>
      <c r="AL18" s="297">
        <f>IF((AA18+J18)&lt;&gt;0,(資源化量内訳!D18-資源化量内訳!R18-資源化量内訳!T18-資源化量内訳!V18-資源化量内訳!U18)/(AA18+J18)*100,"-")</f>
        <v>20.281657624379545</v>
      </c>
      <c r="AM18" s="292">
        <f>ごみ処理量内訳!AA18</f>
        <v>287</v>
      </c>
      <c r="AN18" s="292">
        <f>ごみ処理量内訳!AB18</f>
        <v>1362</v>
      </c>
      <c r="AO18" s="292">
        <f>ごみ処理量内訳!AC18</f>
        <v>0</v>
      </c>
      <c r="AP18" s="292">
        <f t="shared" si="8"/>
        <v>1649</v>
      </c>
      <c r="AQ18" s="321" t="s">
        <v>792</v>
      </c>
      <c r="AR18" s="322"/>
    </row>
    <row r="19" spans="1:44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57398</v>
      </c>
      <c r="E19" s="292">
        <v>57398</v>
      </c>
      <c r="F19" s="292">
        <v>0</v>
      </c>
      <c r="G19" s="292">
        <v>1636</v>
      </c>
      <c r="H19" s="292">
        <f>SUM(ごみ搬入量内訳!E19,+ごみ搬入量内訳!AD19)</f>
        <v>17567</v>
      </c>
      <c r="I19" s="292">
        <f>ごみ搬入量内訳!BC19</f>
        <v>1308</v>
      </c>
      <c r="J19" s="292">
        <f>資源化量内訳!BO19</f>
        <v>1077</v>
      </c>
      <c r="K19" s="292">
        <f t="shared" si="1"/>
        <v>19952</v>
      </c>
      <c r="L19" s="295">
        <f t="shared" si="2"/>
        <v>952.35049476689312</v>
      </c>
      <c r="M19" s="292">
        <f>IF(D19&lt;&gt;0,(ごみ搬入量内訳!BR19+ごみ処理概要!J19)/ごみ処理概要!D19/365*1000000,"-")</f>
        <v>730.5872430283714</v>
      </c>
      <c r="N19" s="292">
        <f>IF(D19&lt;&gt;0,ごみ搬入量内訳!CM19/ごみ処理概要!D19/365*1000000,"-")</f>
        <v>221.76325173852175</v>
      </c>
      <c r="O19" s="292">
        <f>ごみ搬入量内訳!DH19</f>
        <v>0</v>
      </c>
      <c r="P19" s="292">
        <f>ごみ処理量内訳!E19</f>
        <v>17079</v>
      </c>
      <c r="Q19" s="292">
        <f>ごみ処理量内訳!N19</f>
        <v>1331</v>
      </c>
      <c r="R19" s="292">
        <f t="shared" si="3"/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1691</v>
      </c>
      <c r="AA19" s="292">
        <f t="shared" si="4"/>
        <v>20101</v>
      </c>
      <c r="AB19" s="297">
        <f t="shared" si="5"/>
        <v>93.378438883637628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 t="shared" si="6"/>
        <v>0</v>
      </c>
      <c r="AK19" s="297">
        <f t="shared" si="7"/>
        <v>13.070167154594388</v>
      </c>
      <c r="AL19" s="297">
        <f>IF((AA19+J19)&lt;&gt;0,(資源化量内訳!D19-資源化量内訳!R19-資源化量内訳!T19-資源化量内訳!V19-資源化量内訳!U19)/(AA19+J19)*100,"-")</f>
        <v>13.070167154594388</v>
      </c>
      <c r="AM19" s="292">
        <f>ごみ処理量内訳!AA19</f>
        <v>1331</v>
      </c>
      <c r="AN19" s="292">
        <f>ごみ処理量内訳!AB19</f>
        <v>2418</v>
      </c>
      <c r="AO19" s="292">
        <f>ごみ処理量内訳!AC19</f>
        <v>0</v>
      </c>
      <c r="AP19" s="292">
        <f t="shared" si="8"/>
        <v>3749</v>
      </c>
      <c r="AQ19" s="321" t="s">
        <v>795</v>
      </c>
      <c r="AR19" s="322"/>
    </row>
    <row r="20" spans="1:44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144967</v>
      </c>
      <c r="E20" s="292">
        <v>144967</v>
      </c>
      <c r="F20" s="292">
        <v>0</v>
      </c>
      <c r="G20" s="292">
        <v>2836</v>
      </c>
      <c r="H20" s="292">
        <f>SUM(ごみ搬入量内訳!E20,+ごみ搬入量内訳!AD20)</f>
        <v>42124</v>
      </c>
      <c r="I20" s="292">
        <f>ごみ搬入量内訳!BC20</f>
        <v>4931</v>
      </c>
      <c r="J20" s="292">
        <f>資源化量内訳!BO20</f>
        <v>2959</v>
      </c>
      <c r="K20" s="292">
        <f t="shared" si="1"/>
        <v>50014</v>
      </c>
      <c r="L20" s="295">
        <f t="shared" si="2"/>
        <v>945.21275555296438</v>
      </c>
      <c r="M20" s="292">
        <f>IF(D20&lt;&gt;0,(ごみ搬入量内訳!BR20+ごみ処理概要!J20)/ごみ処理概要!D20/365*1000000,"-")</f>
        <v>718.17950821306431</v>
      </c>
      <c r="N20" s="292">
        <f>IF(D20&lt;&gt;0,ごみ搬入量内訳!CM20/ごみ処理概要!D20/365*1000000,"-")</f>
        <v>227.03324733990004</v>
      </c>
      <c r="O20" s="292">
        <f>ごみ搬入量内訳!DH20</f>
        <v>0</v>
      </c>
      <c r="P20" s="292">
        <f>ごみ処理量内訳!E20</f>
        <v>37565</v>
      </c>
      <c r="Q20" s="292">
        <f>ごみ処理量内訳!N20</f>
        <v>125</v>
      </c>
      <c r="R20" s="292">
        <f t="shared" si="3"/>
        <v>7833</v>
      </c>
      <c r="S20" s="292">
        <f>ごみ処理量内訳!G20</f>
        <v>3037</v>
      </c>
      <c r="T20" s="292">
        <f>ごみ処理量内訳!L20</f>
        <v>1343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3453</v>
      </c>
      <c r="Y20" s="292">
        <f>ごみ処理量内訳!M20</f>
        <v>0</v>
      </c>
      <c r="Z20" s="292">
        <f>資源化量内訳!Y20</f>
        <v>1527</v>
      </c>
      <c r="AA20" s="292">
        <f t="shared" si="4"/>
        <v>47050</v>
      </c>
      <c r="AB20" s="297">
        <f t="shared" si="5"/>
        <v>99.734325185972367</v>
      </c>
      <c r="AC20" s="292">
        <f>施設資源化量内訳!Y20</f>
        <v>4448</v>
      </c>
      <c r="AD20" s="292">
        <f>施設資源化量内訳!AT20</f>
        <v>465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3453</v>
      </c>
      <c r="AI20" s="292">
        <f>施設資源化量内訳!EU20</f>
        <v>1343</v>
      </c>
      <c r="AJ20" s="292">
        <f t="shared" si="6"/>
        <v>9709</v>
      </c>
      <c r="AK20" s="297">
        <f t="shared" si="7"/>
        <v>28.384890719670459</v>
      </c>
      <c r="AL20" s="297">
        <f>IF((AA20+J20)&lt;&gt;0,(資源化量内訳!D20-資源化量内訳!R20-資源化量内訳!T20-資源化量内訳!V20-資源化量内訳!U20)/(AA20+J20)*100,"-")</f>
        <v>26.853166430042592</v>
      </c>
      <c r="AM20" s="292">
        <f>ごみ処理量内訳!AA20</f>
        <v>125</v>
      </c>
      <c r="AN20" s="292">
        <f>ごみ処理量内訳!AB20</f>
        <v>433</v>
      </c>
      <c r="AO20" s="292">
        <f>ごみ処理量内訳!AC20</f>
        <v>0</v>
      </c>
      <c r="AP20" s="292">
        <f t="shared" si="8"/>
        <v>558</v>
      </c>
      <c r="AQ20" s="321" t="s">
        <v>798</v>
      </c>
      <c r="AR20" s="322"/>
    </row>
    <row r="21" spans="1:44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0"/>
        <v>99159</v>
      </c>
      <c r="E21" s="292">
        <v>99159</v>
      </c>
      <c r="F21" s="292">
        <v>0</v>
      </c>
      <c r="G21" s="292">
        <v>6070</v>
      </c>
      <c r="H21" s="292">
        <f>SUM(ごみ搬入量内訳!E21,+ごみ搬入量内訳!AD21)</f>
        <v>25532</v>
      </c>
      <c r="I21" s="292">
        <f>ごみ搬入量内訳!BC21</f>
        <v>230</v>
      </c>
      <c r="J21" s="292">
        <f>資源化量内訳!BO21</f>
        <v>2426</v>
      </c>
      <c r="K21" s="292">
        <f t="shared" si="1"/>
        <v>28188</v>
      </c>
      <c r="L21" s="295">
        <f t="shared" si="2"/>
        <v>778.82388144569802</v>
      </c>
      <c r="M21" s="292">
        <f>IF(D21&lt;&gt;0,(ごみ搬入量内訳!BR21+ごみ処理概要!J21)/ごみ処理概要!D21/365*1000000,"-")</f>
        <v>578.50909712324483</v>
      </c>
      <c r="N21" s="292">
        <f>IF(D21&lt;&gt;0,ごみ搬入量内訳!CM21/ごみ処理概要!D21/365*1000000,"-")</f>
        <v>200.31478432245319</v>
      </c>
      <c r="O21" s="292">
        <f>ごみ搬入量内訳!DH21</f>
        <v>0</v>
      </c>
      <c r="P21" s="292">
        <f>ごみ処理量内訳!E21</f>
        <v>23568</v>
      </c>
      <c r="Q21" s="292">
        <f>ごみ処理量内訳!N21</f>
        <v>313</v>
      </c>
      <c r="R21" s="292">
        <f t="shared" si="3"/>
        <v>1434</v>
      </c>
      <c r="S21" s="292">
        <f>ごみ処理量内訳!G21</f>
        <v>0</v>
      </c>
      <c r="T21" s="292">
        <f>ごみ処理量内訳!L21</f>
        <v>1423</v>
      </c>
      <c r="U21" s="292">
        <f>ごみ処理量内訳!H21</f>
        <v>11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410</v>
      </c>
      <c r="AA21" s="292">
        <f t="shared" si="4"/>
        <v>25725</v>
      </c>
      <c r="AB21" s="297">
        <f t="shared" si="5"/>
        <v>98.78328474246841</v>
      </c>
      <c r="AC21" s="292">
        <f>施設資源化量内訳!Y21</f>
        <v>926</v>
      </c>
      <c r="AD21" s="292">
        <f>施設資源化量内訳!AT21</f>
        <v>0</v>
      </c>
      <c r="AE21" s="292">
        <f>施設資源化量内訳!BO21</f>
        <v>11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687</v>
      </c>
      <c r="AJ21" s="292">
        <f t="shared" si="6"/>
        <v>1624</v>
      </c>
      <c r="AK21" s="297">
        <f t="shared" si="7"/>
        <v>15.843131682711093</v>
      </c>
      <c r="AL21" s="297">
        <f>IF((AA21+J21)&lt;&gt;0,(資源化量内訳!D21-資源化量内訳!R21-資源化量内訳!T21-資源化量内訳!V21-資源化量内訳!U21)/(AA21+J21)*100,"-")</f>
        <v>15.122020532130298</v>
      </c>
      <c r="AM21" s="292">
        <f>ごみ処理量内訳!AA21</f>
        <v>313</v>
      </c>
      <c r="AN21" s="292">
        <f>ごみ処理量内訳!AB21</f>
        <v>1942</v>
      </c>
      <c r="AO21" s="292">
        <f>ごみ処理量内訳!AC21</f>
        <v>0</v>
      </c>
      <c r="AP21" s="292">
        <f t="shared" si="8"/>
        <v>2255</v>
      </c>
      <c r="AQ21" s="321" t="s">
        <v>801</v>
      </c>
      <c r="AR21" s="322"/>
    </row>
    <row r="22" spans="1:44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0"/>
        <v>26754</v>
      </c>
      <c r="E22" s="292">
        <v>26754</v>
      </c>
      <c r="F22" s="292">
        <v>0</v>
      </c>
      <c r="G22" s="292">
        <v>575</v>
      </c>
      <c r="H22" s="292">
        <f>SUM(ごみ搬入量内訳!E22,+ごみ搬入量内訳!AD22)</f>
        <v>6086</v>
      </c>
      <c r="I22" s="292">
        <f>ごみ搬入量内訳!BC22</f>
        <v>359</v>
      </c>
      <c r="J22" s="292">
        <f>資源化量内訳!BO22</f>
        <v>489</v>
      </c>
      <c r="K22" s="292">
        <f t="shared" si="1"/>
        <v>6934</v>
      </c>
      <c r="L22" s="295">
        <f t="shared" si="2"/>
        <v>710.07177521015933</v>
      </c>
      <c r="M22" s="292">
        <f>IF(D22&lt;&gt;0,(ごみ搬入量内訳!BR22+ごみ処理概要!J22)/ごみ処理概要!D22/365*1000000,"-")</f>
        <v>528.40645516071845</v>
      </c>
      <c r="N22" s="292">
        <f>IF(D22&lt;&gt;0,ごみ搬入量内訳!CM22/ごみ処理概要!D22/365*1000000,"-")</f>
        <v>181.66532004944082</v>
      </c>
      <c r="O22" s="292">
        <f>ごみ搬入量内訳!DH22</f>
        <v>0</v>
      </c>
      <c r="P22" s="292">
        <f>ごみ処理量内訳!E22</f>
        <v>5652</v>
      </c>
      <c r="Q22" s="292">
        <f>ごみ処理量内訳!N22</f>
        <v>0</v>
      </c>
      <c r="R22" s="292">
        <f t="shared" si="3"/>
        <v>406</v>
      </c>
      <c r="S22" s="292">
        <f>ごみ処理量内訳!G22</f>
        <v>406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387</v>
      </c>
      <c r="AA22" s="292">
        <f t="shared" si="4"/>
        <v>6445</v>
      </c>
      <c r="AB22" s="297">
        <f t="shared" si="5"/>
        <v>100</v>
      </c>
      <c r="AC22" s="292">
        <f>施設資源化量内訳!Y22</f>
        <v>0</v>
      </c>
      <c r="AD22" s="292">
        <f>施設資源化量内訳!AT22</f>
        <v>89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89</v>
      </c>
      <c r="AK22" s="297">
        <f t="shared" si="7"/>
        <v>13.916931064320739</v>
      </c>
      <c r="AL22" s="297">
        <f>IF((AA22+J22)&lt;&gt;0,(資源化量内訳!D22-資源化量内訳!R22-資源化量内訳!T22-資源化量内訳!V22-資源化量内訳!U22)/(AA22+J22)*100,"-")</f>
        <v>13.916931064320739</v>
      </c>
      <c r="AM22" s="292">
        <f>ごみ処理量内訳!AA22</f>
        <v>0</v>
      </c>
      <c r="AN22" s="292">
        <f>ごみ処理量内訳!AB22</f>
        <v>602</v>
      </c>
      <c r="AO22" s="292">
        <f>ごみ処理量内訳!AC22</f>
        <v>73</v>
      </c>
      <c r="AP22" s="292">
        <f t="shared" si="8"/>
        <v>675</v>
      </c>
      <c r="AQ22" s="321" t="s">
        <v>804</v>
      </c>
      <c r="AR22" s="322"/>
    </row>
    <row r="23" spans="1:44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0"/>
        <v>54704</v>
      </c>
      <c r="E23" s="292">
        <v>54704</v>
      </c>
      <c r="F23" s="292">
        <v>0</v>
      </c>
      <c r="G23" s="292">
        <v>1960</v>
      </c>
      <c r="H23" s="292">
        <f>SUM(ごみ搬入量内訳!E23,+ごみ搬入量内訳!AD23)</f>
        <v>12714</v>
      </c>
      <c r="I23" s="292">
        <f>ごみ搬入量内訳!BC23</f>
        <v>760</v>
      </c>
      <c r="J23" s="292">
        <f>資源化量内訳!BO23</f>
        <v>297</v>
      </c>
      <c r="K23" s="292">
        <f t="shared" si="1"/>
        <v>13771</v>
      </c>
      <c r="L23" s="295">
        <f t="shared" si="2"/>
        <v>689.68936683400977</v>
      </c>
      <c r="M23" s="292">
        <f>IF(D23&lt;&gt;0,(ごみ搬入量内訳!BR23+ごみ処理概要!J23)/ごみ処理概要!D23/365*1000000,"-")</f>
        <v>426.90524746881852</v>
      </c>
      <c r="N23" s="292">
        <f>IF(D23&lt;&gt;0,ごみ搬入量内訳!CM23/ごみ処理概要!D23/365*1000000,"-")</f>
        <v>262.78411936519132</v>
      </c>
      <c r="O23" s="292">
        <f>ごみ搬入量内訳!DH23</f>
        <v>0</v>
      </c>
      <c r="P23" s="292">
        <f>ごみ処理量内訳!E23</f>
        <v>12165</v>
      </c>
      <c r="Q23" s="292">
        <f>ごみ処理量内訳!N23</f>
        <v>0</v>
      </c>
      <c r="R23" s="292">
        <f t="shared" si="3"/>
        <v>724</v>
      </c>
      <c r="S23" s="292">
        <f>ごみ処理量内訳!G23</f>
        <v>602</v>
      </c>
      <c r="T23" s="292">
        <f>ごみ処理量内訳!L23</f>
        <v>122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586</v>
      </c>
      <c r="AA23" s="292">
        <f t="shared" si="4"/>
        <v>13475</v>
      </c>
      <c r="AB23" s="297">
        <f t="shared" si="5"/>
        <v>100</v>
      </c>
      <c r="AC23" s="292">
        <f>施設資源化量内訳!Y23</f>
        <v>574</v>
      </c>
      <c r="AD23" s="292">
        <f>施設資源化量内訳!AT23</f>
        <v>58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122</v>
      </c>
      <c r="AJ23" s="292">
        <f t="shared" si="6"/>
        <v>754</v>
      </c>
      <c r="AK23" s="297">
        <f t="shared" si="7"/>
        <v>11.886436247458612</v>
      </c>
      <c r="AL23" s="297">
        <f>IF((AA23+J23)&lt;&gt;0,(資源化量内訳!D23-資源化量内訳!R23-資源化量内訳!T23-資源化量内訳!V23-資源化量内訳!U23)/(AA23+J23)*100,"-")</f>
        <v>11.886436247458612</v>
      </c>
      <c r="AM23" s="292">
        <f>ごみ処理量内訳!AA23</f>
        <v>0</v>
      </c>
      <c r="AN23" s="292">
        <f>ごみ処理量内訳!AB23</f>
        <v>480</v>
      </c>
      <c r="AO23" s="292">
        <f>ごみ処理量内訳!AC23</f>
        <v>38</v>
      </c>
      <c r="AP23" s="292">
        <f t="shared" si="8"/>
        <v>518</v>
      </c>
      <c r="AQ23" s="321" t="s">
        <v>807</v>
      </c>
      <c r="AR23" s="322"/>
    </row>
    <row r="24" spans="1:44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0"/>
        <v>24274</v>
      </c>
      <c r="E24" s="292">
        <v>24274</v>
      </c>
      <c r="F24" s="292">
        <v>0</v>
      </c>
      <c r="G24" s="292">
        <v>126</v>
      </c>
      <c r="H24" s="292">
        <f>SUM(ごみ搬入量内訳!E24,+ごみ搬入量内訳!AD24)</f>
        <v>5674</v>
      </c>
      <c r="I24" s="292">
        <f>ごみ搬入量内訳!BC24</f>
        <v>1065</v>
      </c>
      <c r="J24" s="292">
        <f>資源化量内訳!BO24</f>
        <v>695</v>
      </c>
      <c r="K24" s="292">
        <f t="shared" si="1"/>
        <v>7434</v>
      </c>
      <c r="L24" s="295">
        <f t="shared" si="2"/>
        <v>839.05097172576552</v>
      </c>
      <c r="M24" s="292">
        <f>IF(D24&lt;&gt;0,(ごみ搬入量内訳!BR24+ごみ処理概要!J24)/ごみ処理概要!D24/365*1000000,"-")</f>
        <v>688.48680757696661</v>
      </c>
      <c r="N24" s="292">
        <f>IF(D24&lt;&gt;0,ごみ搬入量内訳!CM24/ごみ処理概要!D24/365*1000000,"-")</f>
        <v>150.56416414879894</v>
      </c>
      <c r="O24" s="292">
        <f>ごみ搬入量内訳!DH24</f>
        <v>0</v>
      </c>
      <c r="P24" s="292">
        <f>ごみ処理量内訳!E24</f>
        <v>5697</v>
      </c>
      <c r="Q24" s="292">
        <f>ごみ処理量内訳!N24</f>
        <v>102</v>
      </c>
      <c r="R24" s="292">
        <f t="shared" si="3"/>
        <v>941</v>
      </c>
      <c r="S24" s="292">
        <f>ごみ処理量内訳!G24</f>
        <v>0</v>
      </c>
      <c r="T24" s="292">
        <f>ごみ処理量内訳!L24</f>
        <v>941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 t="shared" si="4"/>
        <v>6740</v>
      </c>
      <c r="AB24" s="297">
        <f t="shared" si="5"/>
        <v>98.486646884273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941</v>
      </c>
      <c r="AJ24" s="292">
        <f t="shared" si="6"/>
        <v>941</v>
      </c>
      <c r="AK24" s="297">
        <f t="shared" si="7"/>
        <v>22.004034969737727</v>
      </c>
      <c r="AL24" s="297">
        <f>IF((AA24+J24)&lt;&gt;0,(資源化量内訳!D24-資源化量内訳!R24-資源化量内訳!T24-資源化量内訳!V24-資源化量内訳!U24)/(AA24+J24)*100,"-")</f>
        <v>22.004034969737727</v>
      </c>
      <c r="AM24" s="292">
        <f>ごみ処理量内訳!AA24</f>
        <v>102</v>
      </c>
      <c r="AN24" s="292">
        <f>ごみ処理量内訳!AB24</f>
        <v>651</v>
      </c>
      <c r="AO24" s="292">
        <f>ごみ処理量内訳!AC24</f>
        <v>0</v>
      </c>
      <c r="AP24" s="292">
        <f t="shared" si="8"/>
        <v>753</v>
      </c>
      <c r="AQ24" s="321" t="s">
        <v>810</v>
      </c>
      <c r="AR24" s="322"/>
    </row>
    <row r="25" spans="1:44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0"/>
        <v>33840</v>
      </c>
      <c r="E25" s="292">
        <v>33840</v>
      </c>
      <c r="F25" s="292">
        <v>0</v>
      </c>
      <c r="G25" s="292">
        <v>483</v>
      </c>
      <c r="H25" s="292">
        <f>SUM(ごみ搬入量内訳!E25,+ごみ搬入量内訳!AD25)</f>
        <v>9474</v>
      </c>
      <c r="I25" s="292">
        <f>ごみ搬入量内訳!BC25</f>
        <v>100</v>
      </c>
      <c r="J25" s="292">
        <f>資源化量内訳!BO25</f>
        <v>463</v>
      </c>
      <c r="K25" s="292">
        <f t="shared" si="1"/>
        <v>10037</v>
      </c>
      <c r="L25" s="295">
        <f t="shared" si="2"/>
        <v>812.60727355160464</v>
      </c>
      <c r="M25" s="292">
        <f>IF(D25&lt;&gt;0,(ごみ搬入量内訳!BR25+ごみ処理概要!J25)/ごみ処理概要!D25/365*1000000,"-")</f>
        <v>506.89789177110657</v>
      </c>
      <c r="N25" s="292">
        <f>IF(D25&lt;&gt;0,ごみ搬入量内訳!CM25/ごみ処理概要!D25/365*1000000,"-")</f>
        <v>305.70938178049806</v>
      </c>
      <c r="O25" s="292">
        <f>ごみ搬入量内訳!DH25</f>
        <v>1113</v>
      </c>
      <c r="P25" s="292">
        <f>ごみ処理量内訳!E25</f>
        <v>8132</v>
      </c>
      <c r="Q25" s="292">
        <f>ごみ処理量内訳!N25</f>
        <v>0</v>
      </c>
      <c r="R25" s="292">
        <f t="shared" si="3"/>
        <v>712</v>
      </c>
      <c r="S25" s="292">
        <f>ごみ処理量内訳!G25</f>
        <v>218</v>
      </c>
      <c r="T25" s="292">
        <f>ごみ処理量内訳!L25</f>
        <v>445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49</v>
      </c>
      <c r="Y25" s="292">
        <f>ごみ処理量内訳!M25</f>
        <v>0</v>
      </c>
      <c r="Z25" s="292">
        <f>資源化量内訳!Y25</f>
        <v>730</v>
      </c>
      <c r="AA25" s="292">
        <f t="shared" si="4"/>
        <v>9574</v>
      </c>
      <c r="AB25" s="297">
        <f t="shared" si="5"/>
        <v>100</v>
      </c>
      <c r="AC25" s="292">
        <f>施設資源化量内訳!Y25</f>
        <v>0</v>
      </c>
      <c r="AD25" s="292">
        <f>施設資源化量内訳!AT25</f>
        <v>218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49</v>
      </c>
      <c r="AI25" s="292">
        <f>施設資源化量内訳!EU25</f>
        <v>444</v>
      </c>
      <c r="AJ25" s="292">
        <f t="shared" si="6"/>
        <v>711</v>
      </c>
      <c r="AK25" s="297">
        <f t="shared" si="7"/>
        <v>18.969811696722129</v>
      </c>
      <c r="AL25" s="297">
        <f>IF((AA25+J25)&lt;&gt;0,(資源化量内訳!D25-資源化量内訳!R25-資源化量内訳!T25-資源化量内訳!V25-資源化量内訳!U25)/(AA25+J25)*100,"-")</f>
        <v>18.969811696722129</v>
      </c>
      <c r="AM25" s="292">
        <f>ごみ処理量内訳!AA25</f>
        <v>0</v>
      </c>
      <c r="AN25" s="292">
        <f>ごみ処理量内訳!AB25</f>
        <v>329</v>
      </c>
      <c r="AO25" s="292">
        <f>ごみ処理量内訳!AC25</f>
        <v>0</v>
      </c>
      <c r="AP25" s="292">
        <f t="shared" si="8"/>
        <v>329</v>
      </c>
      <c r="AQ25" s="321" t="s">
        <v>813</v>
      </c>
      <c r="AR25" s="322"/>
    </row>
    <row r="26" spans="1:44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0"/>
        <v>41413</v>
      </c>
      <c r="E26" s="292">
        <v>41413</v>
      </c>
      <c r="F26" s="292">
        <v>0</v>
      </c>
      <c r="G26" s="292">
        <v>413</v>
      </c>
      <c r="H26" s="292">
        <f>SUM(ごみ搬入量内訳!E26,+ごみ搬入量内訳!AD26)</f>
        <v>8624</v>
      </c>
      <c r="I26" s="292">
        <f>ごみ搬入量内訳!BC26</f>
        <v>3381</v>
      </c>
      <c r="J26" s="292">
        <f>資源化量内訳!BO26</f>
        <v>0</v>
      </c>
      <c r="K26" s="292">
        <f t="shared" si="1"/>
        <v>12005</v>
      </c>
      <c r="L26" s="295">
        <f t="shared" si="2"/>
        <v>794.20498294989761</v>
      </c>
      <c r="M26" s="292">
        <f>IF(D26&lt;&gt;0,(ごみ搬入量内訳!BR26+ごみ処理概要!J26)/ごみ処理概要!D26/365*1000000,"-")</f>
        <v>538.37902134496176</v>
      </c>
      <c r="N26" s="292">
        <f>IF(D26&lt;&gt;0,ごみ搬入量内訳!CM26/ごみ処理概要!D26/365*1000000,"-")</f>
        <v>255.82596160493583</v>
      </c>
      <c r="O26" s="292">
        <f>ごみ搬入量内訳!DH26</f>
        <v>0</v>
      </c>
      <c r="P26" s="292">
        <f>ごみ処理量内訳!E26</f>
        <v>9568</v>
      </c>
      <c r="Q26" s="292">
        <f>ごみ処理量内訳!N26</f>
        <v>389</v>
      </c>
      <c r="R26" s="292">
        <f t="shared" si="3"/>
        <v>1912</v>
      </c>
      <c r="S26" s="292">
        <f>ごみ処理量内訳!G26</f>
        <v>0</v>
      </c>
      <c r="T26" s="292">
        <f>ごみ処理量内訳!L26</f>
        <v>1854</v>
      </c>
      <c r="U26" s="292">
        <f>ごみ処理量内訳!H26</f>
        <v>58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136</v>
      </c>
      <c r="AA26" s="292">
        <f t="shared" si="4"/>
        <v>12005</v>
      </c>
      <c r="AB26" s="297">
        <f t="shared" si="5"/>
        <v>96.759683465222821</v>
      </c>
      <c r="AC26" s="292">
        <f>施設資源化量内訳!Y26</f>
        <v>295</v>
      </c>
      <c r="AD26" s="292">
        <f>施設資源化量内訳!AT26</f>
        <v>0</v>
      </c>
      <c r="AE26" s="292">
        <f>施設資源化量内訳!BO26</f>
        <v>58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1711</v>
      </c>
      <c r="AJ26" s="292">
        <f t="shared" si="6"/>
        <v>2064</v>
      </c>
      <c r="AK26" s="297">
        <f t="shared" si="7"/>
        <v>18.325697625989172</v>
      </c>
      <c r="AL26" s="297">
        <f>IF((AA26+J26)&lt;&gt;0,(資源化量内訳!D26-資源化量内訳!R26-資源化量内訳!T26-資源化量内訳!V26-資源化量内訳!U26)/(AA26+J26)*100,"-")</f>
        <v>18.325697625989172</v>
      </c>
      <c r="AM26" s="292">
        <f>ごみ処理量内訳!AA26</f>
        <v>389</v>
      </c>
      <c r="AN26" s="292">
        <f>ごみ処理量内訳!AB26</f>
        <v>628</v>
      </c>
      <c r="AO26" s="292">
        <f>ごみ処理量内訳!AC26</f>
        <v>5</v>
      </c>
      <c r="AP26" s="292">
        <f t="shared" si="8"/>
        <v>1022</v>
      </c>
      <c r="AQ26" s="321" t="s">
        <v>816</v>
      </c>
      <c r="AR26" s="322"/>
    </row>
    <row r="27" spans="1:44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0"/>
        <v>33034</v>
      </c>
      <c r="E27" s="292">
        <v>33034</v>
      </c>
      <c r="F27" s="292">
        <v>0</v>
      </c>
      <c r="G27" s="292">
        <v>344</v>
      </c>
      <c r="H27" s="292">
        <f>SUM(ごみ搬入量内訳!E27,+ごみ搬入量内訳!AD27)</f>
        <v>6961</v>
      </c>
      <c r="I27" s="292">
        <f>ごみ搬入量内訳!BC27</f>
        <v>2227</v>
      </c>
      <c r="J27" s="292">
        <f>資源化量内訳!BO27</f>
        <v>915</v>
      </c>
      <c r="K27" s="292">
        <f t="shared" si="1"/>
        <v>10103</v>
      </c>
      <c r="L27" s="295">
        <f t="shared" si="2"/>
        <v>837.90797526168558</v>
      </c>
      <c r="M27" s="292">
        <f>IF(D27&lt;&gt;0,(ごみ搬入量内訳!BR27+ごみ処理概要!J27)/ごみ処理概要!D27/365*1000000,"-")</f>
        <v>529.218132252283</v>
      </c>
      <c r="N27" s="292">
        <f>IF(D27&lt;&gt;0,ごみ搬入量内訳!CM27/ごみ処理概要!D27/365*1000000,"-")</f>
        <v>308.68984300940252</v>
      </c>
      <c r="O27" s="292">
        <f>ごみ搬入量内訳!DH27</f>
        <v>45</v>
      </c>
      <c r="P27" s="292">
        <f>ごみ処理量内訳!E27</f>
        <v>8088</v>
      </c>
      <c r="Q27" s="292">
        <f>ごみ処理量内訳!N27</f>
        <v>204</v>
      </c>
      <c r="R27" s="292">
        <f t="shared" si="3"/>
        <v>745</v>
      </c>
      <c r="S27" s="292">
        <f>ごみ処理量内訳!G27</f>
        <v>191</v>
      </c>
      <c r="T27" s="292">
        <f>ごみ処理量内訳!L27</f>
        <v>554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152</v>
      </c>
      <c r="AA27" s="292">
        <f t="shared" si="4"/>
        <v>9189</v>
      </c>
      <c r="AB27" s="297">
        <f t="shared" si="5"/>
        <v>97.77995429317663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528</v>
      </c>
      <c r="AJ27" s="292">
        <f t="shared" si="6"/>
        <v>528</v>
      </c>
      <c r="AK27" s="297">
        <f t="shared" si="7"/>
        <v>15.785827395091054</v>
      </c>
      <c r="AL27" s="297">
        <f>IF((AA27+J27)&lt;&gt;0,(資源化量内訳!D27-資源化量内訳!R27-資源化量内訳!T27-資源化量内訳!V27-資源化量内訳!U27)/(AA27+J27)*100,"-")</f>
        <v>15.785827395091054</v>
      </c>
      <c r="AM27" s="292">
        <f>ごみ処理量内訳!AA27</f>
        <v>204</v>
      </c>
      <c r="AN27" s="292">
        <f>ごみ処理量内訳!AB27</f>
        <v>741</v>
      </c>
      <c r="AO27" s="292">
        <f>ごみ処理量内訳!AC27</f>
        <v>0</v>
      </c>
      <c r="AP27" s="292">
        <f t="shared" si="8"/>
        <v>945</v>
      </c>
      <c r="AQ27" s="321" t="s">
        <v>819</v>
      </c>
      <c r="AR27" s="322"/>
    </row>
    <row r="28" spans="1:44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0"/>
        <v>34591</v>
      </c>
      <c r="E28" s="292">
        <v>34591</v>
      </c>
      <c r="F28" s="292">
        <v>0</v>
      </c>
      <c r="G28" s="292">
        <v>536</v>
      </c>
      <c r="H28" s="292">
        <f>SUM(ごみ搬入量内訳!E28,+ごみ搬入量内訳!AD28)</f>
        <v>7160</v>
      </c>
      <c r="I28" s="292">
        <f>ごみ搬入量内訳!BC28</f>
        <v>955</v>
      </c>
      <c r="J28" s="292">
        <f>資源化量内訳!BO28</f>
        <v>1074</v>
      </c>
      <c r="K28" s="292">
        <f t="shared" si="1"/>
        <v>9189</v>
      </c>
      <c r="L28" s="295">
        <f t="shared" si="2"/>
        <v>727.80036615748099</v>
      </c>
      <c r="M28" s="292">
        <f>IF(D28&lt;&gt;0,(ごみ搬入量内訳!BR28+ごみ処理概要!J28)/ごみ処理概要!D28/365*1000000,"-")</f>
        <v>568.83907168821736</v>
      </c>
      <c r="N28" s="292">
        <f>IF(D28&lt;&gt;0,ごみ搬入量内訳!CM28/ごみ処理概要!D28/365*1000000,"-")</f>
        <v>158.96129446926372</v>
      </c>
      <c r="O28" s="292">
        <f>ごみ搬入量内訳!DH28</f>
        <v>0</v>
      </c>
      <c r="P28" s="292">
        <f>ごみ処理量内訳!E28</f>
        <v>6415</v>
      </c>
      <c r="Q28" s="292">
        <f>ごみ処理量内訳!N28</f>
        <v>414</v>
      </c>
      <c r="R28" s="292">
        <f t="shared" si="3"/>
        <v>1286</v>
      </c>
      <c r="S28" s="292">
        <f>ごみ処理量内訳!G28</f>
        <v>639</v>
      </c>
      <c r="T28" s="292">
        <f>ごみ処理量内訳!L28</f>
        <v>601</v>
      </c>
      <c r="U28" s="292">
        <f>ごみ処理量内訳!H28</f>
        <v>46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 t="shared" si="4"/>
        <v>8115</v>
      </c>
      <c r="AB28" s="297">
        <f t="shared" si="5"/>
        <v>94.89833641404806</v>
      </c>
      <c r="AC28" s="292">
        <f>施設資源化量内訳!Y28</f>
        <v>164</v>
      </c>
      <c r="AD28" s="292">
        <f>施設資源化量内訳!AT28</f>
        <v>143</v>
      </c>
      <c r="AE28" s="292">
        <f>施設資源化量内訳!BO28</f>
        <v>46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601</v>
      </c>
      <c r="AJ28" s="292">
        <f t="shared" si="6"/>
        <v>954</v>
      </c>
      <c r="AK28" s="297">
        <f t="shared" si="7"/>
        <v>22.069866144302971</v>
      </c>
      <c r="AL28" s="297">
        <f>IF((AA28+J28)&lt;&gt;0,(資源化量内訳!D28-資源化量内訳!R28-資源化量内訳!T28-資源化量内訳!V28-資源化量内訳!U28)/(AA28+J28)*100,"-")</f>
        <v>22.069866144302971</v>
      </c>
      <c r="AM28" s="292">
        <f>ごみ処理量内訳!AA28</f>
        <v>414</v>
      </c>
      <c r="AN28" s="292">
        <f>ごみ処理量内訳!AB28</f>
        <v>515</v>
      </c>
      <c r="AO28" s="292">
        <f>ごみ処理量内訳!AC28</f>
        <v>28</v>
      </c>
      <c r="AP28" s="292">
        <f t="shared" si="8"/>
        <v>957</v>
      </c>
      <c r="AQ28" s="321" t="s">
        <v>822</v>
      </c>
      <c r="AR28" s="322"/>
    </row>
    <row r="29" spans="1:44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0"/>
        <v>24931</v>
      </c>
      <c r="E29" s="292">
        <v>24931</v>
      </c>
      <c r="F29" s="292">
        <v>0</v>
      </c>
      <c r="G29" s="292">
        <v>520</v>
      </c>
      <c r="H29" s="292">
        <f>SUM(ごみ搬入量内訳!E29,+ごみ搬入量内訳!AD29)</f>
        <v>8657</v>
      </c>
      <c r="I29" s="292">
        <f>ごみ搬入量内訳!BC29</f>
        <v>106</v>
      </c>
      <c r="J29" s="292">
        <f>資源化量内訳!BO29</f>
        <v>0</v>
      </c>
      <c r="K29" s="292">
        <f t="shared" si="1"/>
        <v>8763</v>
      </c>
      <c r="L29" s="295">
        <f t="shared" si="2"/>
        <v>962.98661016734957</v>
      </c>
      <c r="M29" s="292">
        <f>IF(D29&lt;&gt;0,(ごみ搬入量内訳!BR29+ごみ処理概要!J29)/ごみ処理概要!D29/365*1000000,"-")</f>
        <v>567.48406423647077</v>
      </c>
      <c r="N29" s="292">
        <f>IF(D29&lt;&gt;0,ごみ搬入量内訳!CM29/ごみ処理概要!D29/365*1000000,"-")</f>
        <v>395.50254593087885</v>
      </c>
      <c r="O29" s="292">
        <f>ごみ搬入量内訳!DH29</f>
        <v>0</v>
      </c>
      <c r="P29" s="292">
        <f>ごみ処理量内訳!E29</f>
        <v>7864</v>
      </c>
      <c r="Q29" s="292">
        <f>ごみ処理量内訳!N29</f>
        <v>0</v>
      </c>
      <c r="R29" s="292">
        <f t="shared" si="3"/>
        <v>899</v>
      </c>
      <c r="S29" s="292">
        <f>ごみ処理量内訳!G29</f>
        <v>0</v>
      </c>
      <c r="T29" s="292">
        <f>ごみ処理量内訳!L29</f>
        <v>744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155</v>
      </c>
      <c r="Z29" s="292">
        <f>資源化量内訳!Y29</f>
        <v>172</v>
      </c>
      <c r="AA29" s="292">
        <f t="shared" si="4"/>
        <v>8935</v>
      </c>
      <c r="AB29" s="297">
        <f t="shared" si="5"/>
        <v>100</v>
      </c>
      <c r="AC29" s="292">
        <f>施設資源化量内訳!Y29</f>
        <v>1234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744</v>
      </c>
      <c r="AJ29" s="292">
        <f t="shared" si="6"/>
        <v>1978</v>
      </c>
      <c r="AK29" s="297">
        <f t="shared" si="7"/>
        <v>24.062674874090657</v>
      </c>
      <c r="AL29" s="297">
        <f>IF((AA29+J29)&lt;&gt;0,(資源化量内訳!D29-資源化量内訳!R29-資源化量内訳!T29-資源化量内訳!V29-資源化量内訳!U29)/(AA29+J29)*100,"-")</f>
        <v>24.062674874090657</v>
      </c>
      <c r="AM29" s="292">
        <f>ごみ処理量内訳!AA29</f>
        <v>0</v>
      </c>
      <c r="AN29" s="292">
        <f>ごみ処理量内訳!AB29</f>
        <v>217</v>
      </c>
      <c r="AO29" s="292">
        <f>ごみ処理量内訳!AC29</f>
        <v>54</v>
      </c>
      <c r="AP29" s="292">
        <f t="shared" si="8"/>
        <v>271</v>
      </c>
      <c r="AQ29" s="321" t="s">
        <v>825</v>
      </c>
      <c r="AR29" s="322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22757</v>
      </c>
      <c r="E30" s="292">
        <v>22757</v>
      </c>
      <c r="F30" s="292">
        <v>0</v>
      </c>
      <c r="G30" s="292">
        <v>271</v>
      </c>
      <c r="H30" s="292">
        <f>SUM(ごみ搬入量内訳!E30,+ごみ搬入量内訳!AD30)</f>
        <v>7206</v>
      </c>
      <c r="I30" s="292">
        <f>ごみ搬入量内訳!BC30</f>
        <v>760</v>
      </c>
      <c r="J30" s="292">
        <f>資源化量内訳!BO30</f>
        <v>383</v>
      </c>
      <c r="K30" s="292">
        <f t="shared" si="1"/>
        <v>8349</v>
      </c>
      <c r="L30" s="295">
        <f t="shared" si="2"/>
        <v>1005.140071307278</v>
      </c>
      <c r="M30" s="292">
        <f>IF(D30&lt;&gt;0,(ごみ搬入量内訳!BR30+ごみ処理概要!J30)/ごみ処理概要!D30/365*1000000,"-")</f>
        <v>669.37103802472939</v>
      </c>
      <c r="N30" s="292">
        <f>IF(D30&lt;&gt;0,ごみ搬入量内訳!CM30/ごみ処理概要!D30/365*1000000,"-")</f>
        <v>335.76903328254861</v>
      </c>
      <c r="O30" s="292">
        <f>ごみ搬入量内訳!DH30</f>
        <v>0</v>
      </c>
      <c r="P30" s="292">
        <f>ごみ処理量内訳!E30</f>
        <v>6700</v>
      </c>
      <c r="Q30" s="292">
        <f>ごみ処理量内訳!N30</f>
        <v>0</v>
      </c>
      <c r="R30" s="292">
        <f t="shared" si="3"/>
        <v>674</v>
      </c>
      <c r="S30" s="292">
        <f>ごみ処理量内訳!G30</f>
        <v>0</v>
      </c>
      <c r="T30" s="292">
        <f>ごみ処理量内訳!L30</f>
        <v>569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105</v>
      </c>
      <c r="Z30" s="292">
        <f>資源化量内訳!Y30</f>
        <v>592</v>
      </c>
      <c r="AA30" s="292">
        <f t="shared" si="4"/>
        <v>7966</v>
      </c>
      <c r="AB30" s="297">
        <f t="shared" si="5"/>
        <v>100</v>
      </c>
      <c r="AC30" s="292">
        <f>施設資源化量内訳!Y30</f>
        <v>1002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486</v>
      </c>
      <c r="AJ30" s="292">
        <f t="shared" si="6"/>
        <v>1488</v>
      </c>
      <c r="AK30" s="297">
        <f t="shared" si="7"/>
        <v>29.500538986704996</v>
      </c>
      <c r="AL30" s="297">
        <f>IF((AA30+J30)&lt;&gt;0,(資源化量内訳!D30-資源化量内訳!R30-資源化量内訳!T30-資源化量内訳!V30-資源化量内訳!U30)/(AA30+J30)*100,"-")</f>
        <v>29.500538986704996</v>
      </c>
      <c r="AM30" s="292">
        <f>ごみ処理量内訳!AA30</f>
        <v>0</v>
      </c>
      <c r="AN30" s="292">
        <f>ごみ処理量内訳!AB30</f>
        <v>176</v>
      </c>
      <c r="AO30" s="292">
        <f>ごみ処理量内訳!AC30</f>
        <v>105</v>
      </c>
      <c r="AP30" s="292">
        <f t="shared" si="8"/>
        <v>281</v>
      </c>
      <c r="AQ30" s="321" t="s">
        <v>829</v>
      </c>
      <c r="AR30" s="322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28535</v>
      </c>
      <c r="E31" s="292">
        <v>28535</v>
      </c>
      <c r="F31" s="292">
        <v>0</v>
      </c>
      <c r="G31" s="292">
        <v>531</v>
      </c>
      <c r="H31" s="292">
        <f>SUM(ごみ搬入量内訳!E31,+ごみ搬入量内訳!AD31)</f>
        <v>7288</v>
      </c>
      <c r="I31" s="292">
        <f>ごみ搬入量内訳!BC31</f>
        <v>1490</v>
      </c>
      <c r="J31" s="292">
        <f>資源化量内訳!BO31</f>
        <v>974</v>
      </c>
      <c r="K31" s="292">
        <f t="shared" si="1"/>
        <v>9752</v>
      </c>
      <c r="L31" s="295">
        <f t="shared" si="2"/>
        <v>936.3170919634864</v>
      </c>
      <c r="M31" s="292">
        <f>IF(D31&lt;&gt;0,(ごみ搬入量内訳!BR31+ごみ処理概要!J31)/ごみ処理概要!D31/365*1000000,"-")</f>
        <v>711.45505039473278</v>
      </c>
      <c r="N31" s="292">
        <f>IF(D31&lt;&gt;0,ごみ搬入量内訳!CM31/ごみ処理概要!D31/365*1000000,"-")</f>
        <v>224.8620415687536</v>
      </c>
      <c r="O31" s="292">
        <f>ごみ搬入量内訳!DH31</f>
        <v>0</v>
      </c>
      <c r="P31" s="292">
        <f>ごみ処理量内訳!E31</f>
        <v>6740</v>
      </c>
      <c r="Q31" s="292">
        <f>ごみ処理量内訳!N31</f>
        <v>1001</v>
      </c>
      <c r="R31" s="292">
        <f t="shared" si="3"/>
        <v>794</v>
      </c>
      <c r="S31" s="292">
        <f>ごみ処理量内訳!G31</f>
        <v>750</v>
      </c>
      <c r="T31" s="292">
        <f>ごみ処理量内訳!L31</f>
        <v>44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244</v>
      </c>
      <c r="AA31" s="292">
        <f t="shared" si="4"/>
        <v>8779</v>
      </c>
      <c r="AB31" s="297">
        <f t="shared" si="5"/>
        <v>88.597790181114021</v>
      </c>
      <c r="AC31" s="292">
        <f>施設資源化量内訳!Y31</f>
        <v>180</v>
      </c>
      <c r="AD31" s="292">
        <f>施設資源化量内訳!AT31</f>
        <v>158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44</v>
      </c>
      <c r="AJ31" s="292">
        <f t="shared" si="6"/>
        <v>382</v>
      </c>
      <c r="AK31" s="297">
        <f t="shared" si="7"/>
        <v>16.405208653747565</v>
      </c>
      <c r="AL31" s="297">
        <f>IF((AA31+J31)&lt;&gt;0,(資源化量内訳!D31-資源化量内訳!R31-資源化量内訳!T31-資源化量内訳!V31-資源化量内訳!U31)/(AA31+J31)*100,"-")</f>
        <v>16.405208653747565</v>
      </c>
      <c r="AM31" s="292">
        <f>ごみ処理量内訳!AA31</f>
        <v>1001</v>
      </c>
      <c r="AN31" s="292">
        <f>ごみ処理量内訳!AB31</f>
        <v>564</v>
      </c>
      <c r="AO31" s="292">
        <f>ごみ処理量内訳!AC31</f>
        <v>17</v>
      </c>
      <c r="AP31" s="292">
        <f t="shared" si="8"/>
        <v>1582</v>
      </c>
      <c r="AQ31" s="321" t="s">
        <v>832</v>
      </c>
      <c r="AR31" s="322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27451</v>
      </c>
      <c r="E32" s="292">
        <v>27451</v>
      </c>
      <c r="F32" s="292">
        <v>0</v>
      </c>
      <c r="G32" s="292">
        <v>792</v>
      </c>
      <c r="H32" s="292">
        <f>SUM(ごみ搬入量内訳!E32,+ごみ搬入量内訳!AD32)</f>
        <v>4831</v>
      </c>
      <c r="I32" s="292">
        <f>ごみ搬入量内訳!BC32</f>
        <v>3157</v>
      </c>
      <c r="J32" s="292">
        <f>資源化量内訳!BO32</f>
        <v>659</v>
      </c>
      <c r="K32" s="292">
        <f t="shared" si="1"/>
        <v>8647</v>
      </c>
      <c r="L32" s="295">
        <f t="shared" si="2"/>
        <v>863.00721135492734</v>
      </c>
      <c r="M32" s="292">
        <f>IF(D32&lt;&gt;0,(ごみ搬入量内訳!BR32+ごみ処理概要!J32)/ごみ処理概要!D32/365*1000000,"-")</f>
        <v>856.42013191125614</v>
      </c>
      <c r="N32" s="292">
        <f>IF(D32&lt;&gt;0,ごみ搬入量内訳!CM32/ごみ処理概要!D32/365*1000000,"-")</f>
        <v>6.5870794436712385</v>
      </c>
      <c r="O32" s="292">
        <f>ごみ搬入量内訳!DH32</f>
        <v>0</v>
      </c>
      <c r="P32" s="292">
        <f>ごみ処理量内訳!E32</f>
        <v>6777</v>
      </c>
      <c r="Q32" s="292">
        <f>ごみ処理量内訳!N32</f>
        <v>29</v>
      </c>
      <c r="R32" s="292">
        <f t="shared" si="3"/>
        <v>949</v>
      </c>
      <c r="S32" s="292">
        <f>ごみ処理量内訳!G32</f>
        <v>599</v>
      </c>
      <c r="T32" s="292">
        <f>ごみ処理量内訳!L32</f>
        <v>322</v>
      </c>
      <c r="U32" s="292">
        <f>ごみ処理量内訳!H32</f>
        <v>28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233</v>
      </c>
      <c r="AA32" s="292">
        <f t="shared" si="4"/>
        <v>7988</v>
      </c>
      <c r="AB32" s="297">
        <f t="shared" si="5"/>
        <v>99.636955433149723</v>
      </c>
      <c r="AC32" s="292">
        <f>施設資源化量内訳!Y32</f>
        <v>0</v>
      </c>
      <c r="AD32" s="292">
        <f>施設資源化量内訳!AT32</f>
        <v>138</v>
      </c>
      <c r="AE32" s="292">
        <f>施設資源化量内訳!BO32</f>
        <v>28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321</v>
      </c>
      <c r="AJ32" s="292">
        <f t="shared" si="6"/>
        <v>487</v>
      </c>
      <c r="AK32" s="297">
        <f t="shared" si="7"/>
        <v>15.947727535561466</v>
      </c>
      <c r="AL32" s="297">
        <f>IF((AA32+J32)&lt;&gt;0,(資源化量内訳!D32-資源化量内訳!R32-資源化量内訳!T32-資源化量内訳!V32-資源化量内訳!U32)/(AA32+J32)*100,"-")</f>
        <v>15.947727535561466</v>
      </c>
      <c r="AM32" s="292">
        <f>ごみ処理量内訳!AA32</f>
        <v>29</v>
      </c>
      <c r="AN32" s="292">
        <f>ごみ処理量内訳!AB32</f>
        <v>833</v>
      </c>
      <c r="AO32" s="292">
        <f>ごみ処理量内訳!AC32</f>
        <v>14</v>
      </c>
      <c r="AP32" s="292">
        <f t="shared" si="8"/>
        <v>876</v>
      </c>
      <c r="AQ32" s="321" t="s">
        <v>835</v>
      </c>
      <c r="AR32" s="322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7237</v>
      </c>
      <c r="E33" s="292">
        <v>7237</v>
      </c>
      <c r="F33" s="292">
        <v>0</v>
      </c>
      <c r="G33" s="292">
        <v>123</v>
      </c>
      <c r="H33" s="292">
        <f>SUM(ごみ搬入量内訳!E33,+ごみ搬入量内訳!AD33)</f>
        <v>1928</v>
      </c>
      <c r="I33" s="292">
        <f>ごみ搬入量内訳!BC33</f>
        <v>22</v>
      </c>
      <c r="J33" s="292">
        <f>資源化量内訳!BO33</f>
        <v>146</v>
      </c>
      <c r="K33" s="292">
        <f t="shared" si="1"/>
        <v>2096</v>
      </c>
      <c r="L33" s="295">
        <f t="shared" si="2"/>
        <v>793.48704621039894</v>
      </c>
      <c r="M33" s="292">
        <f>IF(D33&lt;&gt;0,(ごみ搬入量内訳!BR33+ごみ処理概要!J33)/ごみ処理概要!D33/365*1000000,"-")</f>
        <v>586.78669924910241</v>
      </c>
      <c r="N33" s="292">
        <f>IF(D33&lt;&gt;0,ごみ搬入量内訳!CM33/ごみ処理概要!D33/365*1000000,"-")</f>
        <v>206.70034696129667</v>
      </c>
      <c r="O33" s="292">
        <f>ごみ搬入量内訳!DH33</f>
        <v>0</v>
      </c>
      <c r="P33" s="292">
        <f>ごみ処理量内訳!E33</f>
        <v>1536</v>
      </c>
      <c r="Q33" s="292">
        <f>ごみ処理量内訳!N33</f>
        <v>0</v>
      </c>
      <c r="R33" s="292">
        <f t="shared" si="3"/>
        <v>183</v>
      </c>
      <c r="S33" s="292">
        <f>ごみ処理量内訳!G33</f>
        <v>183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301</v>
      </c>
      <c r="AA33" s="292">
        <f t="shared" si="4"/>
        <v>2020</v>
      </c>
      <c r="AB33" s="297">
        <f t="shared" si="5"/>
        <v>100</v>
      </c>
      <c r="AC33" s="292">
        <f>施設資源化量内訳!Y33</f>
        <v>38</v>
      </c>
      <c r="AD33" s="292">
        <f>施設資源化量内訳!AT33</f>
        <v>20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58</v>
      </c>
      <c r="AK33" s="297">
        <f t="shared" si="7"/>
        <v>23.314866112650044</v>
      </c>
      <c r="AL33" s="297">
        <f>IF((AA33+J33)&lt;&gt;0,(資源化量内訳!D33-資源化量内訳!R33-資源化量内訳!T33-資源化量内訳!V33-資源化量内訳!U33)/(AA33+J33)*100,"-")</f>
        <v>23.314866112650044</v>
      </c>
      <c r="AM33" s="292">
        <f>ごみ処理量内訳!AA33</f>
        <v>0</v>
      </c>
      <c r="AN33" s="292">
        <f>ごみ処理量内訳!AB33</f>
        <v>116</v>
      </c>
      <c r="AO33" s="292">
        <f>ごみ処理量内訳!AC33</f>
        <v>4</v>
      </c>
      <c r="AP33" s="292">
        <f t="shared" si="8"/>
        <v>120</v>
      </c>
      <c r="AQ33" s="321" t="s">
        <v>838</v>
      </c>
      <c r="AR33" s="322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19182</v>
      </c>
      <c r="E34" s="292">
        <v>19182</v>
      </c>
      <c r="F34" s="292">
        <v>0</v>
      </c>
      <c r="G34" s="292">
        <v>350</v>
      </c>
      <c r="H34" s="292">
        <f>SUM(ごみ搬入量内訳!E34,+ごみ搬入量内訳!AD34)</f>
        <v>4952</v>
      </c>
      <c r="I34" s="292">
        <f>ごみ搬入量内訳!BC34</f>
        <v>584</v>
      </c>
      <c r="J34" s="292">
        <f>資源化量内訳!BO34</f>
        <v>196</v>
      </c>
      <c r="K34" s="292">
        <f t="shared" si="1"/>
        <v>5732</v>
      </c>
      <c r="L34" s="295">
        <f t="shared" si="2"/>
        <v>818.68989620691775</v>
      </c>
      <c r="M34" s="292">
        <f>IF(D34&lt;&gt;0,(ごみ搬入量内訳!BR34+ごみ処理概要!J34)/ごみ処理概要!D34/365*1000000,"-")</f>
        <v>645.86805838235898</v>
      </c>
      <c r="N34" s="292">
        <f>IF(D34&lt;&gt;0,ごみ搬入量内訳!CM34/ごみ処理概要!D34/365*1000000,"-")</f>
        <v>172.82183782455868</v>
      </c>
      <c r="O34" s="292">
        <f>ごみ搬入量内訳!DH34</f>
        <v>0</v>
      </c>
      <c r="P34" s="292">
        <f>ごみ処理量内訳!E34</f>
        <v>4578</v>
      </c>
      <c r="Q34" s="292">
        <f>ごみ処理量内訳!N34</f>
        <v>323</v>
      </c>
      <c r="R34" s="292">
        <f t="shared" si="3"/>
        <v>635</v>
      </c>
      <c r="S34" s="292">
        <f>ごみ処理量内訳!G34</f>
        <v>360</v>
      </c>
      <c r="T34" s="292">
        <f>ごみ処理量内訳!L34</f>
        <v>275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 t="shared" si="4"/>
        <v>5536</v>
      </c>
      <c r="AB34" s="297">
        <f t="shared" si="5"/>
        <v>94.165462427745666</v>
      </c>
      <c r="AC34" s="292">
        <f>施設資源化量内訳!Y34</f>
        <v>216</v>
      </c>
      <c r="AD34" s="292">
        <f>施設資源化量内訳!AT34</f>
        <v>82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275</v>
      </c>
      <c r="AJ34" s="292">
        <f t="shared" si="6"/>
        <v>573</v>
      </c>
      <c r="AK34" s="297">
        <f t="shared" si="7"/>
        <v>13.415910676901605</v>
      </c>
      <c r="AL34" s="297">
        <f>IF((AA34+J34)&lt;&gt;0,(資源化量内訳!D34-資源化量内訳!R34-資源化量内訳!T34-資源化量内訳!V34-資源化量内訳!U34)/(AA34+J34)*100,"-")</f>
        <v>13.415910676901605</v>
      </c>
      <c r="AM34" s="292">
        <f>ごみ処理量内訳!AA34</f>
        <v>323</v>
      </c>
      <c r="AN34" s="292">
        <f>ごみ処理量内訳!AB34</f>
        <v>181</v>
      </c>
      <c r="AO34" s="292">
        <f>ごみ処理量内訳!AC34</f>
        <v>9</v>
      </c>
      <c r="AP34" s="292">
        <f t="shared" si="8"/>
        <v>513</v>
      </c>
      <c r="AQ34" s="321" t="s">
        <v>841</v>
      </c>
      <c r="AR34" s="322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9942</v>
      </c>
      <c r="E35" s="292">
        <v>9942</v>
      </c>
      <c r="F35" s="292">
        <v>0</v>
      </c>
      <c r="G35" s="292">
        <v>318</v>
      </c>
      <c r="H35" s="292">
        <f>SUM(ごみ搬入量内訳!E35,+ごみ搬入量内訳!AD35)</f>
        <v>2509</v>
      </c>
      <c r="I35" s="292">
        <f>ごみ搬入量内訳!BC35</f>
        <v>272</v>
      </c>
      <c r="J35" s="292">
        <f>資源化量内訳!BO35</f>
        <v>169</v>
      </c>
      <c r="K35" s="292">
        <f t="shared" si="1"/>
        <v>2950</v>
      </c>
      <c r="L35" s="295">
        <f t="shared" si="2"/>
        <v>812.93419642143601</v>
      </c>
      <c r="M35" s="292">
        <f>IF(D35&lt;&gt;0,(ごみ搬入量内訳!BR35+ごみ処理概要!J35)/ごみ処理概要!D35/365*1000000,"-")</f>
        <v>657.51220090221921</v>
      </c>
      <c r="N35" s="292">
        <f>IF(D35&lt;&gt;0,ごみ搬入量内訳!CM35/ごみ処理概要!D35/365*1000000,"-")</f>
        <v>155.42199551921695</v>
      </c>
      <c r="O35" s="292">
        <f>ごみ搬入量内訳!DH35</f>
        <v>0</v>
      </c>
      <c r="P35" s="292">
        <f>ごみ処理量内訳!E35</f>
        <v>1948</v>
      </c>
      <c r="Q35" s="292">
        <f>ごみ処理量内訳!N35</f>
        <v>214</v>
      </c>
      <c r="R35" s="292">
        <f t="shared" si="3"/>
        <v>246</v>
      </c>
      <c r="S35" s="292">
        <f>ごみ処理量内訳!G35</f>
        <v>173</v>
      </c>
      <c r="T35" s="292">
        <f>ごみ処理量内訳!L35</f>
        <v>28</v>
      </c>
      <c r="U35" s="292">
        <f>ごみ処理量内訳!H35</f>
        <v>45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375</v>
      </c>
      <c r="AA35" s="292">
        <f t="shared" si="4"/>
        <v>2783</v>
      </c>
      <c r="AB35" s="297">
        <f t="shared" si="5"/>
        <v>92.31045634207689</v>
      </c>
      <c r="AC35" s="292">
        <f>施設資源化量内訳!Y35</f>
        <v>92</v>
      </c>
      <c r="AD35" s="292">
        <f>施設資源化量内訳!AT35</f>
        <v>40</v>
      </c>
      <c r="AE35" s="292">
        <f>施設資源化量内訳!BO35</f>
        <v>45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28</v>
      </c>
      <c r="AJ35" s="292">
        <f t="shared" si="6"/>
        <v>205</v>
      </c>
      <c r="AK35" s="297">
        <f t="shared" si="7"/>
        <v>25.37262872628726</v>
      </c>
      <c r="AL35" s="297">
        <f>IF((AA35+J35)&lt;&gt;0,(資源化量内訳!D35-資源化量内訳!R35-資源化量内訳!T35-資源化量内訳!V35-資源化量内訳!U35)/(AA35+J35)*100,"-")</f>
        <v>25.37262872628726</v>
      </c>
      <c r="AM35" s="292">
        <f>ごみ処理量内訳!AA35</f>
        <v>214</v>
      </c>
      <c r="AN35" s="292">
        <f>ごみ処理量内訳!AB35</f>
        <v>77</v>
      </c>
      <c r="AO35" s="292">
        <f>ごみ処理量内訳!AC35</f>
        <v>4</v>
      </c>
      <c r="AP35" s="292">
        <f t="shared" si="8"/>
        <v>295</v>
      </c>
      <c r="AQ35" s="321" t="s">
        <v>844</v>
      </c>
      <c r="AR35" s="322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14761</v>
      </c>
      <c r="E36" s="292">
        <v>14761</v>
      </c>
      <c r="F36" s="292">
        <v>0</v>
      </c>
      <c r="G36" s="292">
        <v>189</v>
      </c>
      <c r="H36" s="292">
        <f>SUM(ごみ搬入量内訳!E36,+ごみ搬入量内訳!AD36)</f>
        <v>3708</v>
      </c>
      <c r="I36" s="292">
        <f>ごみ搬入量内訳!BC36</f>
        <v>199</v>
      </c>
      <c r="J36" s="292">
        <f>資源化量内訳!BO36</f>
        <v>344</v>
      </c>
      <c r="K36" s="292">
        <f t="shared" si="1"/>
        <v>4251</v>
      </c>
      <c r="L36" s="295">
        <f t="shared" si="2"/>
        <v>789.00991412951385</v>
      </c>
      <c r="M36" s="292">
        <f>IF(D36&lt;&gt;0,(ごみ搬入量内訳!BR36+ごみ処理概要!J36)/ごみ処理概要!D36/365*1000000,"-")</f>
        <v>525.82100370005003</v>
      </c>
      <c r="N36" s="292">
        <f>IF(D36&lt;&gt;0,ごみ搬入量内訳!CM36/ごみ処理概要!D36/365*1000000,"-")</f>
        <v>263.18891042946376</v>
      </c>
      <c r="O36" s="292">
        <f>ごみ搬入量内訳!DH36</f>
        <v>0</v>
      </c>
      <c r="P36" s="292">
        <f>ごみ処理量内訳!E36</f>
        <v>3230</v>
      </c>
      <c r="Q36" s="292">
        <f>ごみ処理量内訳!N36</f>
        <v>112</v>
      </c>
      <c r="R36" s="292">
        <f t="shared" si="3"/>
        <v>451</v>
      </c>
      <c r="S36" s="292">
        <f>ごみ処理量内訳!G36</f>
        <v>451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114</v>
      </c>
      <c r="AA36" s="292">
        <f t="shared" si="4"/>
        <v>3907</v>
      </c>
      <c r="AB36" s="297">
        <f t="shared" si="5"/>
        <v>97.133350396723827</v>
      </c>
      <c r="AC36" s="292">
        <f>施設資源化量内訳!Y36</f>
        <v>152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 t="shared" si="6"/>
        <v>152</v>
      </c>
      <c r="AK36" s="297">
        <f t="shared" si="7"/>
        <v>14.349564808280405</v>
      </c>
      <c r="AL36" s="297">
        <f>IF((AA36+J36)&lt;&gt;0,(資源化量内訳!D36-資源化量内訳!R36-資源化量内訳!T36-資源化量内訳!V36-資源化量内訳!U36)/(AA36+J36)*100,"-")</f>
        <v>14.349564808280405</v>
      </c>
      <c r="AM36" s="292">
        <f>ごみ処理量内訳!AA36</f>
        <v>112</v>
      </c>
      <c r="AN36" s="292">
        <f>ごみ処理量内訳!AB36</f>
        <v>128</v>
      </c>
      <c r="AO36" s="292">
        <f>ごみ処理量内訳!AC36</f>
        <v>11</v>
      </c>
      <c r="AP36" s="292">
        <f t="shared" si="8"/>
        <v>251</v>
      </c>
      <c r="AQ36" s="321" t="s">
        <v>847</v>
      </c>
      <c r="AR36" s="322"/>
    </row>
    <row r="37" spans="1: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21183</v>
      </c>
      <c r="E37" s="292">
        <v>21183</v>
      </c>
      <c r="F37" s="292">
        <v>0</v>
      </c>
      <c r="G37" s="292">
        <v>157</v>
      </c>
      <c r="H37" s="292">
        <f>SUM(ごみ搬入量内訳!E37,+ごみ搬入量内訳!AD37)</f>
        <v>5322</v>
      </c>
      <c r="I37" s="292">
        <f>ごみ搬入量内訳!BC37</f>
        <v>52</v>
      </c>
      <c r="J37" s="292">
        <f>資源化量内訳!BO37</f>
        <v>437</v>
      </c>
      <c r="K37" s="292">
        <f t="shared" si="1"/>
        <v>5811</v>
      </c>
      <c r="L37" s="295">
        <f t="shared" si="2"/>
        <v>751.57191829322949</v>
      </c>
      <c r="M37" s="292">
        <f>IF(D37&lt;&gt;0,(ごみ搬入量内訳!BR37+ごみ処理概要!J37)/ごみ処理概要!D37/365*1000000,"-")</f>
        <v>614.86368947960977</v>
      </c>
      <c r="N37" s="292">
        <f>IF(D37&lt;&gt;0,ごみ搬入量内訳!CM37/ごみ処理概要!D37/365*1000000,"-")</f>
        <v>136.70822881361963</v>
      </c>
      <c r="O37" s="292">
        <f>ごみ搬入量内訳!DH37</f>
        <v>0</v>
      </c>
      <c r="P37" s="292">
        <f>ごみ処理量内訳!E37</f>
        <v>4159</v>
      </c>
      <c r="Q37" s="292">
        <f>ごみ処理量内訳!N37</f>
        <v>1</v>
      </c>
      <c r="R37" s="292">
        <f t="shared" si="3"/>
        <v>1214</v>
      </c>
      <c r="S37" s="292">
        <f>ごみ処理量内訳!G37</f>
        <v>11</v>
      </c>
      <c r="T37" s="292">
        <f>ごみ処理量内訳!L37</f>
        <v>819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244</v>
      </c>
      <c r="Y37" s="292">
        <f>ごみ処理量内訳!M37</f>
        <v>140</v>
      </c>
      <c r="Z37" s="292">
        <f>資源化量内訳!Y37</f>
        <v>0</v>
      </c>
      <c r="AA37" s="292">
        <f t="shared" si="4"/>
        <v>5374</v>
      </c>
      <c r="AB37" s="297">
        <f t="shared" si="5"/>
        <v>99.981391886862667</v>
      </c>
      <c r="AC37" s="292">
        <f>施設資源化量内訳!Y37</f>
        <v>195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708</v>
      </c>
      <c r="AJ37" s="292">
        <f t="shared" si="6"/>
        <v>903</v>
      </c>
      <c r="AK37" s="297">
        <f t="shared" si="7"/>
        <v>23.05971433488212</v>
      </c>
      <c r="AL37" s="297">
        <f>IF((AA37+J37)&lt;&gt;0,(資源化量内訳!D37-資源化量内訳!R37-資源化量内訳!T37-資源化量内訳!V37-資源化量内訳!U37)/(AA37+J37)*100,"-")</f>
        <v>23.05971433488212</v>
      </c>
      <c r="AM37" s="292">
        <f>ごみ処理量内訳!AA37</f>
        <v>1</v>
      </c>
      <c r="AN37" s="292">
        <f>ごみ処理量内訳!AB37</f>
        <v>0</v>
      </c>
      <c r="AO37" s="292">
        <f>ごみ処理量内訳!AC37</f>
        <v>89</v>
      </c>
      <c r="AP37" s="292">
        <f t="shared" si="8"/>
        <v>90</v>
      </c>
      <c r="AQ37" s="321" t="s">
        <v>850</v>
      </c>
      <c r="AR37" s="322"/>
    </row>
    <row r="38" spans="1: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23180</v>
      </c>
      <c r="E38" s="292">
        <v>23180</v>
      </c>
      <c r="F38" s="292">
        <v>0</v>
      </c>
      <c r="G38" s="292">
        <v>233</v>
      </c>
      <c r="H38" s="292">
        <f>SUM(ごみ搬入量内訳!E38,+ごみ搬入量内訳!AD38)</f>
        <v>4677</v>
      </c>
      <c r="I38" s="292">
        <f>ごみ搬入量内訳!BC38</f>
        <v>506</v>
      </c>
      <c r="J38" s="292">
        <f>資源化量内訳!BO38</f>
        <v>398</v>
      </c>
      <c r="K38" s="292">
        <f t="shared" si="1"/>
        <v>5581</v>
      </c>
      <c r="L38" s="295">
        <f t="shared" si="2"/>
        <v>659.6380914108762</v>
      </c>
      <c r="M38" s="292">
        <f>IF(D38&lt;&gt;0,(ごみ搬入量内訳!BR38+ごみ処理概要!J38)/ごみ処理概要!D38/365*1000000,"-")</f>
        <v>509.0595340811044</v>
      </c>
      <c r="N38" s="292">
        <f>IF(D38&lt;&gt;0,ごみ搬入量内訳!CM38/ごみ処理概要!D38/365*1000000,"-")</f>
        <v>150.57855732977177</v>
      </c>
      <c r="O38" s="292">
        <f>ごみ搬入量内訳!DH38</f>
        <v>0</v>
      </c>
      <c r="P38" s="292">
        <f>ごみ処理量内訳!E38</f>
        <v>4257</v>
      </c>
      <c r="Q38" s="292">
        <f>ごみ処理量内訳!N38</f>
        <v>0</v>
      </c>
      <c r="R38" s="292">
        <f t="shared" si="3"/>
        <v>548</v>
      </c>
      <c r="S38" s="292">
        <f>ごみ処理量内訳!G38</f>
        <v>548</v>
      </c>
      <c r="T38" s="292">
        <f>ごみ処理量内訳!L38</f>
        <v>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378</v>
      </c>
      <c r="AA38" s="292">
        <f t="shared" si="4"/>
        <v>5183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135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0</v>
      </c>
      <c r="AJ38" s="292">
        <f t="shared" si="6"/>
        <v>135</v>
      </c>
      <c r="AK38" s="297">
        <f t="shared" si="7"/>
        <v>16.323239562802367</v>
      </c>
      <c r="AL38" s="297">
        <f>IF((AA38+J38)&lt;&gt;0,(資源化量内訳!D38-資源化量内訳!R38-資源化量内訳!T38-資源化量内訳!V38-資源化量内訳!U38)/(AA38+J38)*100,"-")</f>
        <v>16.323239562802367</v>
      </c>
      <c r="AM38" s="292">
        <f>ごみ処理量内訳!AA38</f>
        <v>0</v>
      </c>
      <c r="AN38" s="292">
        <f>ごみ処理量内訳!AB38</f>
        <v>168</v>
      </c>
      <c r="AO38" s="292">
        <f>ごみ処理量内訳!AC38</f>
        <v>148</v>
      </c>
      <c r="AP38" s="292">
        <f t="shared" si="8"/>
        <v>316</v>
      </c>
      <c r="AQ38" s="321" t="s">
        <v>853</v>
      </c>
      <c r="AR38" s="322"/>
    </row>
    <row r="39" spans="1: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24140</v>
      </c>
      <c r="E39" s="292">
        <v>24140</v>
      </c>
      <c r="F39" s="292">
        <v>0</v>
      </c>
      <c r="G39" s="292">
        <v>308</v>
      </c>
      <c r="H39" s="292">
        <f>SUM(ごみ搬入量内訳!E39,+ごみ搬入量内訳!AD39)</f>
        <v>4518</v>
      </c>
      <c r="I39" s="292">
        <f>ごみ搬入量内訳!BC39</f>
        <v>1325</v>
      </c>
      <c r="J39" s="292">
        <f>資源化量内訳!BO39</f>
        <v>155</v>
      </c>
      <c r="K39" s="292">
        <f t="shared" si="1"/>
        <v>5998</v>
      </c>
      <c r="L39" s="295">
        <f t="shared" si="2"/>
        <v>680.73225817434832</v>
      </c>
      <c r="M39" s="292">
        <f>IF(D39&lt;&gt;0,(ごみ搬入量内訳!BR39+ごみ処理概要!J39)/ごみ処理概要!D39/365*1000000,"-")</f>
        <v>585.73844355415326</v>
      </c>
      <c r="N39" s="292">
        <f>IF(D39&lt;&gt;0,ごみ搬入量内訳!CM39/ごみ処理概要!D39/365*1000000,"-")</f>
        <v>94.993814620194982</v>
      </c>
      <c r="O39" s="292">
        <f>ごみ搬入量内訳!DH39</f>
        <v>58</v>
      </c>
      <c r="P39" s="292">
        <f>ごみ処理量内訳!E39</f>
        <v>4547</v>
      </c>
      <c r="Q39" s="292">
        <f>ごみ処理量内訳!N39</f>
        <v>89</v>
      </c>
      <c r="R39" s="292">
        <f t="shared" si="3"/>
        <v>0</v>
      </c>
      <c r="S39" s="292">
        <f>ごみ処理量内訳!G39</f>
        <v>0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1207</v>
      </c>
      <c r="AA39" s="292">
        <f t="shared" si="4"/>
        <v>5843</v>
      </c>
      <c r="AB39" s="297">
        <f t="shared" si="5"/>
        <v>98.476809857949689</v>
      </c>
      <c r="AC39" s="292">
        <f>施設資源化量内訳!Y39</f>
        <v>0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 t="shared" si="6"/>
        <v>0</v>
      </c>
      <c r="AK39" s="297">
        <f t="shared" si="7"/>
        <v>22.707569189729909</v>
      </c>
      <c r="AL39" s="297">
        <f>IF((AA39+J39)&lt;&gt;0,(資源化量内訳!D39-資源化量内訳!R39-資源化量内訳!T39-資源化量内訳!V39-資源化量内訳!U39)/(AA39+J39)*100,"-")</f>
        <v>22.707569189729909</v>
      </c>
      <c r="AM39" s="292">
        <f>ごみ処理量内訳!AA39</f>
        <v>89</v>
      </c>
      <c r="AN39" s="292">
        <f>ごみ処理量内訳!AB39</f>
        <v>180</v>
      </c>
      <c r="AO39" s="292">
        <f>ごみ処理量内訳!AC39</f>
        <v>0</v>
      </c>
      <c r="AP39" s="292">
        <f t="shared" si="8"/>
        <v>269</v>
      </c>
      <c r="AQ39" s="321" t="s">
        <v>856</v>
      </c>
      <c r="AR39" s="322"/>
    </row>
    <row r="40" spans="1: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18248</v>
      </c>
      <c r="E40" s="292">
        <v>18248</v>
      </c>
      <c r="F40" s="292">
        <v>0</v>
      </c>
      <c r="G40" s="292">
        <v>479</v>
      </c>
      <c r="H40" s="292">
        <f>SUM(ごみ搬入量内訳!E40,+ごみ搬入量内訳!AD40)</f>
        <v>4569</v>
      </c>
      <c r="I40" s="292">
        <f>ごみ搬入量内訳!BC40</f>
        <v>504</v>
      </c>
      <c r="J40" s="292">
        <f>資源化量内訳!BO40</f>
        <v>143</v>
      </c>
      <c r="K40" s="292">
        <f t="shared" si="1"/>
        <v>5216</v>
      </c>
      <c r="L40" s="295">
        <f t="shared" si="2"/>
        <v>783.12203851951494</v>
      </c>
      <c r="M40" s="292">
        <f>IF(D40&lt;&gt;0,(ごみ搬入量内訳!BR40+ごみ処理概要!J40)/ごみ処理概要!D40/365*1000000,"-")</f>
        <v>548.0052608505041</v>
      </c>
      <c r="N40" s="292">
        <f>IF(D40&lt;&gt;0,ごみ搬入量内訳!CM40/ごみ処理概要!D40/365*1000000,"-")</f>
        <v>235.11677766901082</v>
      </c>
      <c r="O40" s="292">
        <f>ごみ搬入量内訳!DH40</f>
        <v>0</v>
      </c>
      <c r="P40" s="292">
        <f>ごみ処理量内訳!E40</f>
        <v>4529</v>
      </c>
      <c r="Q40" s="292">
        <f>ごみ処理量内訳!N40</f>
        <v>3</v>
      </c>
      <c r="R40" s="292">
        <f t="shared" si="3"/>
        <v>622</v>
      </c>
      <c r="S40" s="292">
        <f>ごみ処理量内訳!G40</f>
        <v>111</v>
      </c>
      <c r="T40" s="292">
        <f>ごみ処理量内訳!L40</f>
        <v>486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25</v>
      </c>
      <c r="Y40" s="292">
        <f>ごみ処理量内訳!M40</f>
        <v>0</v>
      </c>
      <c r="Z40" s="292">
        <f>資源化量内訳!Y40</f>
        <v>0</v>
      </c>
      <c r="AA40" s="292">
        <f t="shared" si="4"/>
        <v>5154</v>
      </c>
      <c r="AB40" s="297">
        <f t="shared" si="5"/>
        <v>99.941792782305001</v>
      </c>
      <c r="AC40" s="292">
        <f>施設資源化量内訳!Y40</f>
        <v>214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25</v>
      </c>
      <c r="AI40" s="292">
        <f>施設資源化量内訳!EU40</f>
        <v>486</v>
      </c>
      <c r="AJ40" s="292">
        <f t="shared" si="6"/>
        <v>725</v>
      </c>
      <c r="AK40" s="297">
        <f t="shared" si="7"/>
        <v>16.386633943741742</v>
      </c>
      <c r="AL40" s="297">
        <f>IF((AA40+J40)&lt;&gt;0,(資源化量内訳!D40-資源化量内訳!R40-資源化量内訳!T40-資源化量内訳!V40-資源化量内訳!U40)/(AA40+J40)*100,"-")</f>
        <v>16.386633943741742</v>
      </c>
      <c r="AM40" s="292">
        <f>ごみ処理量内訳!AA40</f>
        <v>3</v>
      </c>
      <c r="AN40" s="292">
        <f>ごみ処理量内訳!AB40</f>
        <v>179</v>
      </c>
      <c r="AO40" s="292">
        <f>ごみ処理量内訳!AC40</f>
        <v>3</v>
      </c>
      <c r="AP40" s="292">
        <f t="shared" si="8"/>
        <v>185</v>
      </c>
      <c r="AQ40" s="321" t="s">
        <v>859</v>
      </c>
      <c r="AR40" s="322"/>
    </row>
    <row r="41" spans="1:44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0"/>
        <v>8266</v>
      </c>
      <c r="E41" s="292">
        <v>8266</v>
      </c>
      <c r="F41" s="292">
        <v>0</v>
      </c>
      <c r="G41" s="292">
        <v>532</v>
      </c>
      <c r="H41" s="292">
        <f>SUM(ごみ搬入量内訳!E41,+ごみ搬入量内訳!AD41)</f>
        <v>1960</v>
      </c>
      <c r="I41" s="292">
        <f>ごみ搬入量内訳!BC41</f>
        <v>14</v>
      </c>
      <c r="J41" s="292">
        <f>資源化量内訳!BO41</f>
        <v>97</v>
      </c>
      <c r="K41" s="292">
        <f t="shared" si="1"/>
        <v>2071</v>
      </c>
      <c r="L41" s="295">
        <f t="shared" si="2"/>
        <v>686.4230102516002</v>
      </c>
      <c r="M41" s="292">
        <f>IF(D41&lt;&gt;0,(ごみ搬入量内訳!BR41+ごみ処理概要!J41)/ごみ処理概要!D41/365*1000000,"-")</f>
        <v>471.64652032256248</v>
      </c>
      <c r="N41" s="292">
        <f>IF(D41&lt;&gt;0,ごみ搬入量内訳!CM41/ごみ処理概要!D41/365*1000000,"-")</f>
        <v>214.77648992903758</v>
      </c>
      <c r="O41" s="292">
        <f>ごみ搬入量内訳!DH41</f>
        <v>0</v>
      </c>
      <c r="P41" s="292">
        <f>ごみ処理量内訳!E41</f>
        <v>1856</v>
      </c>
      <c r="Q41" s="292">
        <f>ごみ処理量内訳!N41</f>
        <v>12</v>
      </c>
      <c r="R41" s="292">
        <f t="shared" si="3"/>
        <v>104</v>
      </c>
      <c r="S41" s="292">
        <f>ごみ処理量内訳!G41</f>
        <v>0</v>
      </c>
      <c r="T41" s="292">
        <f>ごみ処理量内訳!L41</f>
        <v>104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2</v>
      </c>
      <c r="AA41" s="292">
        <f t="shared" si="4"/>
        <v>1974</v>
      </c>
      <c r="AB41" s="297">
        <f t="shared" si="5"/>
        <v>99.392097264437695</v>
      </c>
      <c r="AC41" s="292">
        <f>施設資源化量内訳!Y41</f>
        <v>133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62</v>
      </c>
      <c r="AJ41" s="292">
        <f t="shared" si="6"/>
        <v>195</v>
      </c>
      <c r="AK41" s="297">
        <f t="shared" si="7"/>
        <v>14.196040560115886</v>
      </c>
      <c r="AL41" s="297">
        <f>IF((AA41+J41)&lt;&gt;0,(資源化量内訳!D41-資源化量内訳!R41-資源化量内訳!T41-資源化量内訳!V41-資源化量内訳!U41)/(AA41+J41)*100,"-")</f>
        <v>13.423466924191214</v>
      </c>
      <c r="AM41" s="292">
        <f>ごみ処理量内訳!AA41</f>
        <v>12</v>
      </c>
      <c r="AN41" s="292">
        <f>ごみ処理量内訳!AB41</f>
        <v>92</v>
      </c>
      <c r="AO41" s="292">
        <f>ごみ処理量内訳!AC41</f>
        <v>0</v>
      </c>
      <c r="AP41" s="292">
        <f t="shared" si="8"/>
        <v>104</v>
      </c>
      <c r="AQ41" s="321" t="s">
        <v>862</v>
      </c>
      <c r="AR41" s="322"/>
    </row>
    <row r="42" spans="1:44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0"/>
        <v>5548</v>
      </c>
      <c r="E42" s="292">
        <v>5548</v>
      </c>
      <c r="F42" s="292">
        <v>0</v>
      </c>
      <c r="G42" s="292">
        <v>112</v>
      </c>
      <c r="H42" s="292">
        <f>SUM(ごみ搬入量内訳!E42,+ごみ搬入量内訳!AD42)</f>
        <v>1245</v>
      </c>
      <c r="I42" s="292">
        <f>ごみ搬入量内訳!BC42</f>
        <v>4</v>
      </c>
      <c r="J42" s="292">
        <f>資源化量内訳!BO42</f>
        <v>125</v>
      </c>
      <c r="K42" s="292">
        <f t="shared" si="1"/>
        <v>1374</v>
      </c>
      <c r="L42" s="295">
        <f t="shared" si="2"/>
        <v>678.51181716723784</v>
      </c>
      <c r="M42" s="292">
        <f>IF(D42&lt;&gt;0,(ごみ搬入量内訳!BR42+ごみ処理概要!J42)/ごみ処理概要!D42/365*1000000,"-")</f>
        <v>510.11841858352022</v>
      </c>
      <c r="N42" s="292">
        <f>IF(D42&lt;&gt;0,ごみ搬入量内訳!CM42/ごみ処理概要!D42/365*1000000,"-")</f>
        <v>168.39339858371767</v>
      </c>
      <c r="O42" s="292">
        <f>ごみ搬入量内訳!DH42</f>
        <v>0</v>
      </c>
      <c r="P42" s="292">
        <f>ごみ処理量内訳!E42</f>
        <v>1160</v>
      </c>
      <c r="Q42" s="292">
        <f>ごみ処理量内訳!N42</f>
        <v>8</v>
      </c>
      <c r="R42" s="292">
        <f t="shared" si="3"/>
        <v>76</v>
      </c>
      <c r="S42" s="292">
        <f>ごみ処理量内訳!G42</f>
        <v>0</v>
      </c>
      <c r="T42" s="292">
        <f>ごみ処理量内訳!L42</f>
        <v>76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</v>
      </c>
      <c r="AA42" s="292">
        <f t="shared" si="4"/>
        <v>1249</v>
      </c>
      <c r="AB42" s="297">
        <f t="shared" si="5"/>
        <v>99.359487590072064</v>
      </c>
      <c r="AC42" s="292">
        <f>施設資源化量内訳!Y42</f>
        <v>17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44</v>
      </c>
      <c r="AJ42" s="292">
        <f t="shared" si="6"/>
        <v>61</v>
      </c>
      <c r="AK42" s="297">
        <f t="shared" si="7"/>
        <v>13.901018922852984</v>
      </c>
      <c r="AL42" s="297">
        <f>IF((AA42+J42)&lt;&gt;0,(資源化量内訳!D42-資源化量内訳!R42-資源化量内訳!T42-資源化量内訳!V42-資源化量内訳!U42)/(AA42+J42)*100,"-")</f>
        <v>13.173216885007278</v>
      </c>
      <c r="AM42" s="292">
        <f>ごみ処理量内訳!AA42</f>
        <v>8</v>
      </c>
      <c r="AN42" s="292">
        <f>ごみ処理量内訳!AB42</f>
        <v>124</v>
      </c>
      <c r="AO42" s="292">
        <f>ごみ処理量内訳!AC42</f>
        <v>0</v>
      </c>
      <c r="AP42" s="292">
        <f t="shared" si="8"/>
        <v>132</v>
      </c>
      <c r="AQ42" s="321" t="s">
        <v>865</v>
      </c>
      <c r="AR42" s="322"/>
    </row>
    <row r="43" spans="1:44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0"/>
        <v>10084</v>
      </c>
      <c r="E43" s="292">
        <v>10084</v>
      </c>
      <c r="F43" s="292">
        <v>0</v>
      </c>
      <c r="G43" s="292">
        <v>148</v>
      </c>
      <c r="H43" s="292">
        <f>SUM(ごみ搬入量内訳!E43,+ごみ搬入量内訳!AD43)</f>
        <v>2004</v>
      </c>
      <c r="I43" s="292">
        <f>ごみ搬入量内訳!BC43</f>
        <v>7</v>
      </c>
      <c r="J43" s="292">
        <f>資源化量内訳!BO43</f>
        <v>295</v>
      </c>
      <c r="K43" s="292">
        <f t="shared" si="1"/>
        <v>2306</v>
      </c>
      <c r="L43" s="295">
        <f t="shared" si="2"/>
        <v>626.51807012872689</v>
      </c>
      <c r="M43" s="292">
        <f>IF(D43&lt;&gt;0,(ごみ搬入量内訳!BR43+ごみ処理概要!J43)/ごみ処理概要!D43/365*1000000,"-")</f>
        <v>493.3897724864562</v>
      </c>
      <c r="N43" s="292">
        <f>IF(D43&lt;&gt;0,ごみ搬入量内訳!CM43/ごみ処理概要!D43/365*1000000,"-")</f>
        <v>133.1282976422707</v>
      </c>
      <c r="O43" s="292">
        <f>ごみ搬入量内訳!DH43</f>
        <v>0</v>
      </c>
      <c r="P43" s="292">
        <f>ごみ処理量内訳!E43</f>
        <v>1787</v>
      </c>
      <c r="Q43" s="292">
        <f>ごみ処理量内訳!N43</f>
        <v>27</v>
      </c>
      <c r="R43" s="292">
        <f t="shared" si="3"/>
        <v>197</v>
      </c>
      <c r="S43" s="292">
        <f>ごみ処理量内訳!G43</f>
        <v>0</v>
      </c>
      <c r="T43" s="292">
        <f>ごみ処理量内訳!L43</f>
        <v>197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 t="shared" si="4"/>
        <v>2011</v>
      </c>
      <c r="AB43" s="297">
        <f t="shared" si="5"/>
        <v>98.657384385877677</v>
      </c>
      <c r="AC43" s="292">
        <f>施設資源化量内訳!Y43</f>
        <v>49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111</v>
      </c>
      <c r="AJ43" s="292">
        <f t="shared" si="6"/>
        <v>160</v>
      </c>
      <c r="AK43" s="297">
        <f t="shared" si="7"/>
        <v>19.731136166522116</v>
      </c>
      <c r="AL43" s="297">
        <f>IF((AA43+J43)&lt;&gt;0,(資源化量内訳!D43-資源化量内訳!R43-資源化量内訳!T43-資源化量内訳!V43-資源化量内訳!U43)/(AA43+J43)*100,"-")</f>
        <v>19.080659150043367</v>
      </c>
      <c r="AM43" s="292">
        <f>ごみ処理量内訳!AA43</f>
        <v>27</v>
      </c>
      <c r="AN43" s="292">
        <f>ごみ処理量内訳!AB43</f>
        <v>171</v>
      </c>
      <c r="AO43" s="292">
        <f>ごみ処理量内訳!AC43</f>
        <v>0</v>
      </c>
      <c r="AP43" s="292">
        <f t="shared" si="8"/>
        <v>198</v>
      </c>
      <c r="AQ43" s="321" t="s">
        <v>868</v>
      </c>
      <c r="AR43" s="322"/>
    </row>
    <row r="44" spans="1:44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0"/>
        <v>3789</v>
      </c>
      <c r="E44" s="292">
        <v>3789</v>
      </c>
      <c r="F44" s="292">
        <v>0</v>
      </c>
      <c r="G44" s="292">
        <v>26</v>
      </c>
      <c r="H44" s="292">
        <f>SUM(ごみ搬入量内訳!E44,+ごみ搬入量内訳!AD44)</f>
        <v>669</v>
      </c>
      <c r="I44" s="292">
        <f>ごみ搬入量内訳!BC44</f>
        <v>0</v>
      </c>
      <c r="J44" s="292">
        <f>資源化量内訳!BO44</f>
        <v>156</v>
      </c>
      <c r="K44" s="292">
        <f t="shared" si="1"/>
        <v>825</v>
      </c>
      <c r="L44" s="295">
        <f t="shared" si="2"/>
        <v>596.53575418388482</v>
      </c>
      <c r="M44" s="292">
        <f>IF(D44&lt;&gt;0,(ごみ搬入量内訳!BR44+ごみ処理概要!J44)/ごみ処理概要!D44/365*1000000,"-")</f>
        <v>519.88994819177367</v>
      </c>
      <c r="N44" s="292">
        <f>IF(D44&lt;&gt;0,ごみ搬入量内訳!CM44/ごみ処理概要!D44/365*1000000,"-")</f>
        <v>76.645805992111264</v>
      </c>
      <c r="O44" s="292">
        <f>ごみ搬入量内訳!DH44</f>
        <v>0</v>
      </c>
      <c r="P44" s="292">
        <f>ごみ処理量内訳!E44</f>
        <v>611</v>
      </c>
      <c r="Q44" s="292">
        <f>ごみ処理量内訳!N44</f>
        <v>0</v>
      </c>
      <c r="R44" s="292">
        <f t="shared" si="3"/>
        <v>67</v>
      </c>
      <c r="S44" s="292">
        <f>ごみ処理量内訳!G44</f>
        <v>0</v>
      </c>
      <c r="T44" s="292">
        <f>ごみ処理量内訳!L44</f>
        <v>67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 t="shared" si="4"/>
        <v>678</v>
      </c>
      <c r="AB44" s="297">
        <f t="shared" si="5"/>
        <v>100</v>
      </c>
      <c r="AC44" s="292">
        <f>施設資源化量内訳!Y44</f>
        <v>64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35</v>
      </c>
      <c r="AJ44" s="292">
        <f t="shared" si="6"/>
        <v>99</v>
      </c>
      <c r="AK44" s="297">
        <f t="shared" si="7"/>
        <v>30.575539568345324</v>
      </c>
      <c r="AL44" s="297">
        <f>IF((AA44+J44)&lt;&gt;0,(資源化量内訳!D44-資源化量内訳!R44-資源化量内訳!T44-資源化量内訳!V44-資源化量内訳!U44)/(AA44+J44)*100,"-")</f>
        <v>29.97601918465228</v>
      </c>
      <c r="AM44" s="292">
        <f>ごみ処理量内訳!AA44</f>
        <v>0</v>
      </c>
      <c r="AN44" s="292">
        <f>ごみ処理量内訳!AB44</f>
        <v>4</v>
      </c>
      <c r="AO44" s="292">
        <f>ごみ処理量内訳!AC44</f>
        <v>0</v>
      </c>
      <c r="AP44" s="292">
        <f t="shared" si="8"/>
        <v>4</v>
      </c>
      <c r="AQ44" s="321" t="s">
        <v>871</v>
      </c>
      <c r="AR44" s="322"/>
    </row>
    <row r="45" spans="1:44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0"/>
        <v>10831</v>
      </c>
      <c r="E45" s="292">
        <v>10831</v>
      </c>
      <c r="F45" s="292">
        <v>0</v>
      </c>
      <c r="G45" s="292">
        <v>80</v>
      </c>
      <c r="H45" s="292">
        <f>SUM(ごみ搬入量内訳!E45,+ごみ搬入量内訳!AD45)</f>
        <v>2126</v>
      </c>
      <c r="I45" s="292">
        <f>ごみ搬入量内訳!BC45</f>
        <v>88</v>
      </c>
      <c r="J45" s="292">
        <f>資源化量内訳!BO45</f>
        <v>336</v>
      </c>
      <c r="K45" s="292">
        <f t="shared" si="1"/>
        <v>2550</v>
      </c>
      <c r="L45" s="295">
        <f t="shared" si="2"/>
        <v>645.02828638750009</v>
      </c>
      <c r="M45" s="292">
        <f>IF(D45&lt;&gt;0,(ごみ搬入量内訳!BR45+ごみ処理概要!J45)/ごみ処理概要!D45/365*1000000,"-")</f>
        <v>425.21276447740695</v>
      </c>
      <c r="N45" s="292">
        <f>IF(D45&lt;&gt;0,ごみ搬入量内訳!CM45/ごみ処理概要!D45/365*1000000,"-")</f>
        <v>219.8155219100932</v>
      </c>
      <c r="O45" s="292">
        <f>ごみ搬入量内訳!DH45</f>
        <v>0</v>
      </c>
      <c r="P45" s="292">
        <f>ごみ処理量内訳!E45</f>
        <v>1883</v>
      </c>
      <c r="Q45" s="292">
        <f>ごみ処理量内訳!N45</f>
        <v>59</v>
      </c>
      <c r="R45" s="292">
        <f t="shared" si="3"/>
        <v>269</v>
      </c>
      <c r="S45" s="292">
        <f>ごみ処理量内訳!G45</f>
        <v>0</v>
      </c>
      <c r="T45" s="292">
        <f>ごみ処理量内訳!L45</f>
        <v>269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 t="shared" si="4"/>
        <v>2211</v>
      </c>
      <c r="AB45" s="297">
        <f t="shared" si="5"/>
        <v>97.331524197195847</v>
      </c>
      <c r="AC45" s="292">
        <f>施設資源化量内訳!Y45</f>
        <v>29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120</v>
      </c>
      <c r="AJ45" s="292">
        <f t="shared" si="6"/>
        <v>149</v>
      </c>
      <c r="AK45" s="297">
        <f t="shared" si="7"/>
        <v>19.042010208087948</v>
      </c>
      <c r="AL45" s="297">
        <f>IF((AA45+J45)&lt;&gt;0,(資源化量内訳!D45-資源化量内訳!R45-資源化量内訳!T45-資源化量内訳!V45-資源化量内訳!U45)/(AA45+J45)*100,"-")</f>
        <v>18.413820180604635</v>
      </c>
      <c r="AM45" s="292">
        <f>ごみ処理量内訳!AA45</f>
        <v>59</v>
      </c>
      <c r="AN45" s="292">
        <f>ごみ処理量内訳!AB45</f>
        <v>209</v>
      </c>
      <c r="AO45" s="292">
        <f>ごみ処理量内訳!AC45</f>
        <v>0</v>
      </c>
      <c r="AP45" s="292">
        <f t="shared" si="8"/>
        <v>268</v>
      </c>
      <c r="AQ45" s="321" t="s">
        <v>874</v>
      </c>
      <c r="AR45" s="322"/>
    </row>
    <row r="46" spans="1:44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0"/>
        <v>8154</v>
      </c>
      <c r="E46" s="292">
        <v>8154</v>
      </c>
      <c r="F46" s="292">
        <v>0</v>
      </c>
      <c r="G46" s="292">
        <v>103</v>
      </c>
      <c r="H46" s="292">
        <f>SUM(ごみ搬入量内訳!E46,+ごみ搬入量内訳!AD46)</f>
        <v>1567</v>
      </c>
      <c r="I46" s="292">
        <f>ごみ搬入量内訳!BC46</f>
        <v>2</v>
      </c>
      <c r="J46" s="292">
        <f>資源化量内訳!BO46</f>
        <v>304</v>
      </c>
      <c r="K46" s="292">
        <f t="shared" si="1"/>
        <v>1873</v>
      </c>
      <c r="L46" s="295">
        <f t="shared" si="2"/>
        <v>629.32387163540204</v>
      </c>
      <c r="M46" s="292">
        <f>IF(D46&lt;&gt;0,(ごみ搬入量内訳!BR46+ごみ処理概要!J46)/ごみ処理概要!D46/365*1000000,"-")</f>
        <v>477.45286790918647</v>
      </c>
      <c r="N46" s="292">
        <f>IF(D46&lt;&gt;0,ごみ搬入量内訳!CM46/ごみ処理概要!D46/365*1000000,"-")</f>
        <v>151.87100372621555</v>
      </c>
      <c r="O46" s="292">
        <f>ごみ搬入量内訳!DH46</f>
        <v>0</v>
      </c>
      <c r="P46" s="292">
        <f>ごみ処理量内訳!E46</f>
        <v>1370</v>
      </c>
      <c r="Q46" s="292">
        <f>ごみ処理量内訳!N46</f>
        <v>12</v>
      </c>
      <c r="R46" s="292">
        <f t="shared" si="3"/>
        <v>186</v>
      </c>
      <c r="S46" s="292">
        <f>ごみ処理量内訳!G46</f>
        <v>0</v>
      </c>
      <c r="T46" s="292">
        <f>ごみ処理量内訳!L46</f>
        <v>186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1</v>
      </c>
      <c r="AA46" s="292">
        <f t="shared" si="4"/>
        <v>1569</v>
      </c>
      <c r="AB46" s="297">
        <f t="shared" si="5"/>
        <v>99.235181644359457</v>
      </c>
      <c r="AC46" s="292">
        <f>施設資源化量内訳!Y46</f>
        <v>22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110</v>
      </c>
      <c r="AJ46" s="292">
        <f t="shared" si="6"/>
        <v>132</v>
      </c>
      <c r="AK46" s="297">
        <f t="shared" si="7"/>
        <v>23.331553657234384</v>
      </c>
      <c r="AL46" s="297">
        <f>IF((AA46+J46)&lt;&gt;0,(資源化量内訳!D46-資源化量内訳!R46-資源化量内訳!T46-資源化量内訳!V46-資源化量内訳!U46)/(AA46+J46)*100,"-")</f>
        <v>22.690870261612385</v>
      </c>
      <c r="AM46" s="292">
        <f>ごみ処理量内訳!AA46</f>
        <v>12</v>
      </c>
      <c r="AN46" s="292">
        <f>ごみ処理量内訳!AB46</f>
        <v>148</v>
      </c>
      <c r="AO46" s="292">
        <f>ごみ処理量内訳!AC46</f>
        <v>0</v>
      </c>
      <c r="AP46" s="292">
        <f t="shared" si="8"/>
        <v>160</v>
      </c>
      <c r="AQ46" s="321" t="s">
        <v>877</v>
      </c>
      <c r="AR46" s="322"/>
    </row>
    <row r="47" spans="1:44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0"/>
        <v>2196</v>
      </c>
      <c r="E47" s="292">
        <v>2196</v>
      </c>
      <c r="F47" s="292">
        <v>0</v>
      </c>
      <c r="G47" s="292">
        <v>12</v>
      </c>
      <c r="H47" s="292">
        <f>SUM(ごみ搬入量内訳!E47,+ごみ搬入量内訳!AD47)</f>
        <v>298</v>
      </c>
      <c r="I47" s="292">
        <f>ごみ搬入量内訳!BC47</f>
        <v>0</v>
      </c>
      <c r="J47" s="292">
        <f>資源化量内訳!BO47</f>
        <v>121</v>
      </c>
      <c r="K47" s="292">
        <f t="shared" si="1"/>
        <v>419</v>
      </c>
      <c r="L47" s="295">
        <f t="shared" si="2"/>
        <v>522.7437183421913</v>
      </c>
      <c r="M47" s="292">
        <f>IF(D47&lt;&gt;0,(ごみ搬入量内訳!BR47+ごみ処理概要!J47)/ごみ処理概要!D47/365*1000000,"-")</f>
        <v>455.37340619307832</v>
      </c>
      <c r="N47" s="292">
        <f>IF(D47&lt;&gt;0,ごみ搬入量内訳!CM47/ごみ処理概要!D47/365*1000000,"-")</f>
        <v>67.370312149112948</v>
      </c>
      <c r="O47" s="292">
        <f>ごみ搬入量内訳!DH47</f>
        <v>0</v>
      </c>
      <c r="P47" s="292">
        <f>ごみ処理量内訳!E47</f>
        <v>235</v>
      </c>
      <c r="Q47" s="292">
        <f>ごみ処理量内訳!N47</f>
        <v>4</v>
      </c>
      <c r="R47" s="292">
        <f t="shared" si="3"/>
        <v>59</v>
      </c>
      <c r="S47" s="292">
        <f>ごみ処理量内訳!G47</f>
        <v>0</v>
      </c>
      <c r="T47" s="292">
        <f>ごみ処理量内訳!L47</f>
        <v>59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 t="shared" si="4"/>
        <v>298</v>
      </c>
      <c r="AB47" s="297">
        <f t="shared" si="5"/>
        <v>98.65771812080537</v>
      </c>
      <c r="AC47" s="292">
        <f>施設資源化量内訳!Y47</f>
        <v>4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39</v>
      </c>
      <c r="AJ47" s="292">
        <f t="shared" si="6"/>
        <v>43</v>
      </c>
      <c r="AK47" s="297">
        <f t="shared" si="7"/>
        <v>39.140811455847256</v>
      </c>
      <c r="AL47" s="297">
        <f>IF((AA47+J47)&lt;&gt;0,(資源化量内訳!D47-資源化量内訳!R47-資源化量内訳!T47-資源化量内訳!V47-資源化量内訳!U47)/(AA47+J47)*100,"-")</f>
        <v>38.663484486873507</v>
      </c>
      <c r="AM47" s="292">
        <f>ごみ処理量内訳!AA47</f>
        <v>4</v>
      </c>
      <c r="AN47" s="292">
        <f>ごみ処理量内訳!AB47</f>
        <v>26</v>
      </c>
      <c r="AO47" s="292">
        <f>ごみ処理量内訳!AC47</f>
        <v>0</v>
      </c>
      <c r="AP47" s="292">
        <f t="shared" si="8"/>
        <v>30</v>
      </c>
      <c r="AQ47" s="321" t="s">
        <v>880</v>
      </c>
      <c r="AR47" s="322"/>
    </row>
    <row r="48" spans="1:44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0"/>
        <v>17964</v>
      </c>
      <c r="E48" s="292">
        <v>17964</v>
      </c>
      <c r="F48" s="292">
        <v>0</v>
      </c>
      <c r="G48" s="292">
        <v>422</v>
      </c>
      <c r="H48" s="292">
        <f>SUM(ごみ搬入量内訳!E48,+ごみ搬入量内訳!AD48)</f>
        <v>4149</v>
      </c>
      <c r="I48" s="292">
        <f>ごみ搬入量内訳!BC48</f>
        <v>84</v>
      </c>
      <c r="J48" s="292">
        <f>資源化量内訳!BO48</f>
        <v>354</v>
      </c>
      <c r="K48" s="292">
        <f t="shared" si="1"/>
        <v>4587</v>
      </c>
      <c r="L48" s="295">
        <f t="shared" si="2"/>
        <v>699.57266130434391</v>
      </c>
      <c r="M48" s="292">
        <f>IF(D48&lt;&gt;0,(ごみ搬入量内訳!BR48+ごみ処理概要!J48)/ごみ処理概要!D48/365*1000000,"-")</f>
        <v>521.74363948597352</v>
      </c>
      <c r="N48" s="292">
        <f>IF(D48&lt;&gt;0,ごみ搬入量内訳!CM48/ごみ処理概要!D48/365*1000000,"-")</f>
        <v>177.82902181837036</v>
      </c>
      <c r="O48" s="292">
        <f>ごみ搬入量内訳!DH48</f>
        <v>0</v>
      </c>
      <c r="P48" s="292">
        <f>ごみ処理量内訳!E48</f>
        <v>3747</v>
      </c>
      <c r="Q48" s="292">
        <f>ごみ処理量内訳!N48</f>
        <v>88</v>
      </c>
      <c r="R48" s="292">
        <f t="shared" si="3"/>
        <v>302</v>
      </c>
      <c r="S48" s="292">
        <f>ごみ処理量内訳!G48</f>
        <v>0</v>
      </c>
      <c r="T48" s="292">
        <f>ごみ処理量内訳!L48</f>
        <v>302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96</v>
      </c>
      <c r="AA48" s="292">
        <f t="shared" si="4"/>
        <v>4233</v>
      </c>
      <c r="AB48" s="297">
        <f t="shared" si="5"/>
        <v>97.921096149303096</v>
      </c>
      <c r="AC48" s="292">
        <f>施設資源化量内訳!Y48</f>
        <v>69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155</v>
      </c>
      <c r="AJ48" s="292">
        <f t="shared" si="6"/>
        <v>224</v>
      </c>
      <c r="AK48" s="297">
        <f t="shared" si="7"/>
        <v>14.693699585785916</v>
      </c>
      <c r="AL48" s="297">
        <f>IF((AA48+J48)&lt;&gt;0,(資源化量内訳!D48-資源化量内訳!R48-資源化量内訳!T48-資源化量内訳!V48-資源化量内訳!U48)/(AA48+J48)*100,"-")</f>
        <v>13.996075866579464</v>
      </c>
      <c r="AM48" s="292">
        <f>ごみ処理量内訳!AA48</f>
        <v>88</v>
      </c>
      <c r="AN48" s="292">
        <f>ごみ処理量内訳!AB48</f>
        <v>390</v>
      </c>
      <c r="AO48" s="292">
        <f>ごみ処理量内訳!AC48</f>
        <v>0</v>
      </c>
      <c r="AP48" s="292">
        <f t="shared" si="8"/>
        <v>478</v>
      </c>
      <c r="AQ48" s="321" t="s">
        <v>883</v>
      </c>
      <c r="AR48" s="322"/>
    </row>
    <row r="49" spans="1:44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0"/>
        <v>1582</v>
      </c>
      <c r="E49" s="292">
        <v>1582</v>
      </c>
      <c r="F49" s="292">
        <v>0</v>
      </c>
      <c r="G49" s="292">
        <v>24</v>
      </c>
      <c r="H49" s="292">
        <f>SUM(ごみ搬入量内訳!E49,+ごみ搬入量内訳!AD49)</f>
        <v>436</v>
      </c>
      <c r="I49" s="292">
        <f>ごみ搬入量内訳!BC49</f>
        <v>89</v>
      </c>
      <c r="J49" s="292">
        <f>資源化量内訳!BO49</f>
        <v>42</v>
      </c>
      <c r="K49" s="292">
        <f t="shared" si="1"/>
        <v>567</v>
      </c>
      <c r="L49" s="295">
        <f t="shared" si="2"/>
        <v>981.93720450963747</v>
      </c>
      <c r="M49" s="292">
        <f>IF(D49&lt;&gt;0,(ごみ搬入量内訳!BR49+ごみ処理概要!J49)/ごみ処理概要!D49/365*1000000,"-")</f>
        <v>981.93720450963747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381</v>
      </c>
      <c r="Q49" s="292">
        <f>ごみ処理量内訳!N49</f>
        <v>4</v>
      </c>
      <c r="R49" s="292">
        <f t="shared" si="3"/>
        <v>86</v>
      </c>
      <c r="S49" s="292">
        <f>ごみ処理量内訳!G49</f>
        <v>0</v>
      </c>
      <c r="T49" s="292">
        <f>ごみ処理量内訳!L49</f>
        <v>86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5</v>
      </c>
      <c r="AA49" s="292">
        <f t="shared" si="4"/>
        <v>476</v>
      </c>
      <c r="AB49" s="297">
        <f t="shared" si="5"/>
        <v>99.159663865546221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86</v>
      </c>
      <c r="AJ49" s="292">
        <f t="shared" si="6"/>
        <v>86</v>
      </c>
      <c r="AK49" s="297">
        <f t="shared" si="7"/>
        <v>25.675675675675674</v>
      </c>
      <c r="AL49" s="297">
        <f>IF((AA49+J49)&lt;&gt;0,(資源化量内訳!D49-資源化量内訳!R49-資源化量内訳!T49-資源化量内訳!V49-資源化量内訳!U49)/(AA49+J49)*100,"-")</f>
        <v>25.675675675675674</v>
      </c>
      <c r="AM49" s="292">
        <f>ごみ処理量内訳!AA49</f>
        <v>4</v>
      </c>
      <c r="AN49" s="292">
        <f>ごみ処理量内訳!AB49</f>
        <v>38</v>
      </c>
      <c r="AO49" s="292">
        <f>ごみ処理量内訳!AC49</f>
        <v>0</v>
      </c>
      <c r="AP49" s="292">
        <f t="shared" si="8"/>
        <v>42</v>
      </c>
      <c r="AQ49" s="321" t="s">
        <v>886</v>
      </c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  <row r="208" spans="1: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322"/>
      <c r="AR208" s="322"/>
    </row>
    <row r="209" spans="1: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322"/>
      <c r="AR209" s="322"/>
    </row>
    <row r="210" spans="1: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322"/>
      <c r="AR210" s="322"/>
    </row>
    <row r="211" spans="1: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322"/>
      <c r="AR211" s="322"/>
    </row>
    <row r="212" spans="1: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322"/>
      <c r="AR212" s="322"/>
    </row>
    <row r="213" spans="1: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322"/>
      <c r="AR213" s="322"/>
    </row>
    <row r="214" spans="1: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322"/>
      <c r="AR214" s="322"/>
    </row>
    <row r="215" spans="1: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322"/>
      <c r="AR215" s="322"/>
    </row>
    <row r="216" spans="1: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322"/>
      <c r="AR216" s="322"/>
    </row>
    <row r="217" spans="1: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322"/>
      <c r="AR217" s="322"/>
    </row>
    <row r="218" spans="1: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322"/>
      <c r="AR218" s="322"/>
    </row>
    <row r="219" spans="1: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322"/>
      <c r="AR219" s="322"/>
    </row>
    <row r="220" spans="1: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322"/>
      <c r="AR220" s="322"/>
    </row>
    <row r="221" spans="1: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322"/>
      <c r="AR221" s="322"/>
    </row>
    <row r="222" spans="1: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322"/>
      <c r="AR222" s="322"/>
    </row>
    <row r="223" spans="1: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322"/>
      <c r="AR223" s="322"/>
    </row>
    <row r="224" spans="1: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322"/>
      <c r="AR224" s="322"/>
    </row>
    <row r="225" spans="1: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322"/>
      <c r="AR225" s="322"/>
    </row>
    <row r="226" spans="1: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322"/>
      <c r="AR226" s="322"/>
    </row>
    <row r="227" spans="1: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322"/>
      <c r="AR227" s="322"/>
    </row>
    <row r="228" spans="1: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322"/>
      <c r="AR228" s="322"/>
    </row>
    <row r="229" spans="1: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322"/>
      <c r="AR229" s="322"/>
    </row>
    <row r="230" spans="1: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322"/>
      <c r="AR230" s="322"/>
    </row>
    <row r="231" spans="1: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322"/>
      <c r="AR231" s="322"/>
    </row>
    <row r="232" spans="1: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322"/>
      <c r="AR232" s="322"/>
    </row>
    <row r="233" spans="1: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322"/>
      <c r="AR233" s="322"/>
    </row>
    <row r="234" spans="1: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322"/>
      <c r="AR234" s="322"/>
    </row>
    <row r="235" spans="1: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322"/>
      <c r="AR235" s="322"/>
    </row>
    <row r="236" spans="1: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322"/>
      <c r="AR236" s="322"/>
    </row>
    <row r="237" spans="1: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322"/>
      <c r="AR237" s="322"/>
    </row>
    <row r="238" spans="1: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322"/>
      <c r="AR238" s="322"/>
    </row>
    <row r="239" spans="1: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322"/>
      <c r="AR239" s="322"/>
    </row>
    <row r="240" spans="1: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322"/>
      <c r="AR240" s="322"/>
    </row>
    <row r="241" spans="1: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322"/>
      <c r="AR241" s="322"/>
    </row>
    <row r="242" spans="1: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322"/>
      <c r="AR242" s="322"/>
    </row>
    <row r="243" spans="1: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322"/>
      <c r="AR243" s="322"/>
    </row>
    <row r="244" spans="1: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322"/>
      <c r="AR244" s="322"/>
    </row>
    <row r="245" spans="1: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322"/>
      <c r="AR245" s="322"/>
    </row>
    <row r="246" spans="1: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322"/>
      <c r="AR246" s="322"/>
    </row>
    <row r="247" spans="1: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322"/>
      <c r="AR247" s="322"/>
    </row>
    <row r="248" spans="1: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322"/>
      <c r="AR248" s="322"/>
    </row>
    <row r="249" spans="1: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322"/>
      <c r="AR249" s="322"/>
    </row>
    <row r="250" spans="1: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322"/>
      <c r="AR250" s="322"/>
    </row>
    <row r="251" spans="1: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322"/>
      <c r="AR251" s="322"/>
    </row>
    <row r="252" spans="1: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322"/>
      <c r="AR252" s="322"/>
    </row>
    <row r="253" spans="1: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322"/>
      <c r="AR253" s="322"/>
    </row>
    <row r="254" spans="1: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322"/>
      <c r="AR254" s="322"/>
    </row>
    <row r="255" spans="1: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322"/>
      <c r="AR255" s="322"/>
    </row>
    <row r="256" spans="1: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322"/>
      <c r="AR256" s="322"/>
    </row>
    <row r="257" spans="1: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322"/>
      <c r="AR257" s="322"/>
    </row>
    <row r="258" spans="1: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322"/>
      <c r="AR258" s="322"/>
    </row>
    <row r="259" spans="1: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322"/>
      <c r="AR259" s="322"/>
    </row>
    <row r="260" spans="1: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322"/>
      <c r="AR260" s="322"/>
    </row>
    <row r="261" spans="1: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322"/>
      <c r="AR261" s="322"/>
    </row>
    <row r="262" spans="1: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322"/>
      <c r="AR262" s="322"/>
    </row>
    <row r="263" spans="1: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322"/>
      <c r="AR263" s="322"/>
    </row>
    <row r="264" spans="1: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322"/>
      <c r="AR264" s="322"/>
    </row>
    <row r="265" spans="1: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322"/>
      <c r="AR265" s="322"/>
    </row>
    <row r="266" spans="1: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322"/>
      <c r="AR266" s="322"/>
    </row>
    <row r="267" spans="1: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322"/>
      <c r="AR267" s="322"/>
    </row>
    <row r="268" spans="1: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322"/>
      <c r="AR268" s="322"/>
    </row>
    <row r="269" spans="1: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322"/>
      <c r="AR269" s="322"/>
    </row>
    <row r="270" spans="1: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322"/>
      <c r="AR270" s="322"/>
    </row>
    <row r="271" spans="1: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322"/>
      <c r="AR271" s="322"/>
    </row>
    <row r="272" spans="1: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322"/>
      <c r="AR272" s="322"/>
    </row>
    <row r="273" spans="1: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322"/>
      <c r="AR273" s="322"/>
    </row>
    <row r="274" spans="1: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322"/>
      <c r="AR274" s="322"/>
    </row>
    <row r="275" spans="1: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322"/>
      <c r="AR275" s="322"/>
    </row>
    <row r="276" spans="1: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322"/>
      <c r="AR276" s="322"/>
    </row>
    <row r="277" spans="1: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322"/>
      <c r="AR277" s="322"/>
    </row>
    <row r="278" spans="1: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322"/>
      <c r="AR278" s="322"/>
    </row>
    <row r="279" spans="1: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322"/>
      <c r="AR279" s="322"/>
    </row>
    <row r="280" spans="1: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322"/>
      <c r="AR280" s="322"/>
    </row>
    <row r="281" spans="1: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322"/>
      <c r="AR281" s="322"/>
    </row>
    <row r="282" spans="1: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322"/>
      <c r="AR282" s="322"/>
    </row>
    <row r="283" spans="1: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322"/>
      <c r="AR283" s="322"/>
    </row>
    <row r="284" spans="1: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322"/>
      <c r="AR284" s="322"/>
    </row>
    <row r="285" spans="1: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322"/>
      <c r="AR285" s="322"/>
    </row>
    <row r="286" spans="1: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322"/>
      <c r="AR286" s="322"/>
    </row>
    <row r="287" spans="1: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322"/>
      <c r="AR287" s="322"/>
    </row>
    <row r="288" spans="1: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322"/>
      <c r="AR288" s="322"/>
    </row>
    <row r="289" spans="1: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322"/>
      <c r="AR289" s="322"/>
    </row>
    <row r="290" spans="1: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322"/>
      <c r="AR290" s="322"/>
    </row>
    <row r="291" spans="1: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322"/>
      <c r="AR291" s="322"/>
    </row>
    <row r="292" spans="1: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322"/>
      <c r="AR292" s="322"/>
    </row>
    <row r="293" spans="1: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322"/>
      <c r="AR293" s="322"/>
    </row>
    <row r="294" spans="1: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322"/>
      <c r="AR294" s="322"/>
    </row>
    <row r="295" spans="1: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322"/>
      <c r="AR295" s="322"/>
    </row>
    <row r="296" spans="1: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322"/>
      <c r="AR296" s="322"/>
    </row>
    <row r="297" spans="1: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322"/>
      <c r="AR297" s="322"/>
    </row>
    <row r="298" spans="1: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322"/>
      <c r="AR298" s="322"/>
    </row>
    <row r="299" spans="1: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322"/>
      <c r="AR299" s="322"/>
    </row>
    <row r="300" spans="1: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322"/>
      <c r="AR300" s="322"/>
    </row>
    <row r="301" spans="1: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322"/>
      <c r="AR301" s="322"/>
    </row>
    <row r="302" spans="1: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322"/>
      <c r="AR302" s="322"/>
    </row>
    <row r="303" spans="1: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322"/>
      <c r="AR303" s="322"/>
    </row>
    <row r="304" spans="1: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322"/>
      <c r="AR304" s="322"/>
    </row>
    <row r="305" spans="1: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322"/>
      <c r="AR305" s="322"/>
    </row>
    <row r="306" spans="1: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322"/>
      <c r="AR306" s="322"/>
    </row>
    <row r="307" spans="1: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322"/>
      <c r="AR307" s="322"/>
    </row>
    <row r="308" spans="1: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322"/>
      <c r="AR308" s="322"/>
    </row>
    <row r="309" spans="1: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322"/>
      <c r="AR309" s="322"/>
    </row>
    <row r="310" spans="1: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322"/>
      <c r="AR310" s="322"/>
    </row>
    <row r="311" spans="1: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322"/>
      <c r="AR311" s="322"/>
    </row>
    <row r="312" spans="1: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322"/>
      <c r="AR312" s="322"/>
    </row>
    <row r="313" spans="1: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322"/>
      <c r="AR313" s="322"/>
    </row>
    <row r="314" spans="1: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322"/>
      <c r="AR314" s="322"/>
    </row>
    <row r="315" spans="1: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322"/>
      <c r="AR315" s="322"/>
    </row>
    <row r="316" spans="1: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322"/>
      <c r="AR316" s="322"/>
    </row>
    <row r="317" spans="1: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322"/>
      <c r="AR317" s="322"/>
    </row>
    <row r="318" spans="1: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322"/>
      <c r="AR318" s="322"/>
    </row>
    <row r="319" spans="1: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322"/>
      <c r="AR319" s="322"/>
    </row>
    <row r="320" spans="1: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322"/>
      <c r="AR320" s="322"/>
    </row>
    <row r="321" spans="1: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322"/>
      <c r="AR321" s="322"/>
    </row>
    <row r="322" spans="1: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322"/>
      <c r="AR322" s="322"/>
    </row>
    <row r="323" spans="1: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322"/>
      <c r="AR323" s="322"/>
    </row>
    <row r="324" spans="1: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322"/>
      <c r="AR324" s="322"/>
    </row>
    <row r="325" spans="1: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322"/>
      <c r="AR325" s="322"/>
    </row>
    <row r="326" spans="1: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322"/>
      <c r="AR326" s="322"/>
    </row>
    <row r="327" spans="1: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322"/>
      <c r="AR327" s="322"/>
    </row>
    <row r="328" spans="1: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322"/>
      <c r="AR328" s="322"/>
    </row>
    <row r="329" spans="1: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322"/>
      <c r="AR329" s="322"/>
    </row>
    <row r="330" spans="1: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322"/>
      <c r="AR330" s="322"/>
    </row>
    <row r="331" spans="1: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322"/>
      <c r="AR331" s="322"/>
    </row>
    <row r="332" spans="1: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322"/>
      <c r="AR332" s="322"/>
    </row>
    <row r="333" spans="1: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322"/>
      <c r="AR333" s="322"/>
    </row>
    <row r="334" spans="1: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322"/>
      <c r="AR334" s="322"/>
    </row>
    <row r="335" spans="1: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322"/>
      <c r="AR335" s="322"/>
    </row>
    <row r="336" spans="1: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322"/>
      <c r="AR336" s="322"/>
    </row>
    <row r="337" spans="1: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322"/>
      <c r="AR337" s="322"/>
    </row>
    <row r="338" spans="1: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322"/>
      <c r="AR338" s="322"/>
    </row>
    <row r="339" spans="1: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322"/>
      <c r="AR339" s="322"/>
    </row>
    <row r="340" spans="1: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322"/>
      <c r="AR340" s="322"/>
    </row>
    <row r="341" spans="1: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322"/>
      <c r="AR341" s="322"/>
    </row>
    <row r="342" spans="1: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322"/>
      <c r="AR342" s="322"/>
    </row>
    <row r="343" spans="1: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322"/>
      <c r="AR343" s="322"/>
    </row>
    <row r="344" spans="1: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322"/>
      <c r="AR344" s="322"/>
    </row>
    <row r="345" spans="1: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322"/>
      <c r="AR345" s="322"/>
    </row>
    <row r="346" spans="1: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322"/>
      <c r="AR346" s="322"/>
    </row>
    <row r="347" spans="1: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322"/>
      <c r="AR347" s="322"/>
    </row>
    <row r="348" spans="1: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322"/>
      <c r="AR348" s="322"/>
    </row>
    <row r="349" spans="1: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322"/>
      <c r="AR349" s="322"/>
    </row>
    <row r="350" spans="1: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322"/>
      <c r="AR350" s="322"/>
    </row>
    <row r="351" spans="1: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322"/>
      <c r="AR351" s="322"/>
    </row>
    <row r="352" spans="1: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322"/>
      <c r="AR352" s="322"/>
    </row>
    <row r="353" spans="1: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322"/>
      <c r="AR353" s="322"/>
    </row>
    <row r="354" spans="1: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322"/>
      <c r="AR354" s="322"/>
    </row>
    <row r="355" spans="1: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322"/>
      <c r="AR355" s="322"/>
    </row>
    <row r="356" spans="1: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322"/>
      <c r="AR356" s="322"/>
    </row>
    <row r="357" spans="1: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322"/>
      <c r="AR357" s="322"/>
    </row>
    <row r="358" spans="1: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322"/>
      <c r="AR358" s="322"/>
    </row>
    <row r="359" spans="1: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322"/>
      <c r="AR359" s="322"/>
    </row>
    <row r="360" spans="1: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322"/>
      <c r="AR360" s="322"/>
    </row>
    <row r="361" spans="1: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322"/>
      <c r="AR361" s="322"/>
    </row>
    <row r="362" spans="1: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322"/>
      <c r="AR362" s="322"/>
    </row>
    <row r="363" spans="1: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322"/>
      <c r="AR363" s="322"/>
    </row>
    <row r="364" spans="1: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322"/>
      <c r="AR364" s="322"/>
    </row>
    <row r="365" spans="1: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322"/>
      <c r="AR365" s="322"/>
    </row>
    <row r="366" spans="1: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322"/>
      <c r="AR366" s="322"/>
    </row>
    <row r="367" spans="1: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322"/>
      <c r="AR367" s="322"/>
    </row>
    <row r="368" spans="1: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322"/>
      <c r="AR368" s="322"/>
    </row>
    <row r="369" spans="1: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322"/>
      <c r="AR369" s="322"/>
    </row>
    <row r="370" spans="1: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322"/>
      <c r="AR370" s="322"/>
    </row>
    <row r="371" spans="1: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322"/>
      <c r="AR371" s="322"/>
    </row>
    <row r="372" spans="1: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322"/>
      <c r="AR372" s="322"/>
    </row>
    <row r="373" spans="1: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322"/>
      <c r="AR373" s="322"/>
    </row>
    <row r="374" spans="1: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322"/>
      <c r="AR374" s="322"/>
    </row>
    <row r="375" spans="1: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322"/>
      <c r="AR375" s="322"/>
    </row>
    <row r="376" spans="1: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322"/>
      <c r="AR376" s="322"/>
    </row>
    <row r="377" spans="1: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322"/>
      <c r="AR377" s="322"/>
    </row>
    <row r="378" spans="1: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322"/>
      <c r="AR378" s="322"/>
    </row>
    <row r="379" spans="1: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322"/>
      <c r="AR379" s="322"/>
    </row>
    <row r="380" spans="1: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322"/>
      <c r="AR380" s="322"/>
    </row>
    <row r="381" spans="1: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322"/>
      <c r="AR381" s="322"/>
    </row>
    <row r="382" spans="1: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322"/>
      <c r="AR382" s="322"/>
    </row>
    <row r="383" spans="1: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322"/>
      <c r="AR383" s="322"/>
    </row>
    <row r="384" spans="1: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322"/>
      <c r="AR384" s="322"/>
    </row>
    <row r="385" spans="1: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322"/>
      <c r="AR385" s="322"/>
    </row>
    <row r="386" spans="1: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322"/>
      <c r="AR386" s="322"/>
    </row>
    <row r="387" spans="1: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322"/>
      <c r="AR387" s="322"/>
    </row>
    <row r="388" spans="1: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322"/>
      <c r="AR388" s="322"/>
    </row>
    <row r="389" spans="1: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322"/>
      <c r="AR389" s="322"/>
    </row>
    <row r="390" spans="1: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322"/>
      <c r="AR390" s="322"/>
    </row>
    <row r="391" spans="1: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322"/>
      <c r="AR391" s="322"/>
    </row>
    <row r="392" spans="1: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322"/>
      <c r="AR392" s="322"/>
    </row>
    <row r="393" spans="1: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322"/>
      <c r="AR393" s="322"/>
    </row>
    <row r="394" spans="1: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322"/>
      <c r="AR394" s="322"/>
    </row>
    <row r="395" spans="1: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322"/>
      <c r="AR395" s="322"/>
    </row>
    <row r="396" spans="1: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322"/>
      <c r="AR396" s="322"/>
    </row>
    <row r="397" spans="1: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322"/>
      <c r="AR397" s="322"/>
    </row>
    <row r="398" spans="1: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322"/>
      <c r="AR398" s="322"/>
    </row>
    <row r="399" spans="1: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322"/>
      <c r="AR399" s="322"/>
    </row>
    <row r="400" spans="1: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322"/>
      <c r="AR400" s="322"/>
    </row>
    <row r="401" spans="1: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322"/>
      <c r="AR401" s="322"/>
    </row>
    <row r="402" spans="1: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322"/>
      <c r="AR402" s="322"/>
    </row>
    <row r="403" spans="1: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322"/>
      <c r="AR403" s="322"/>
    </row>
    <row r="404" spans="1: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322"/>
      <c r="AR404" s="322"/>
    </row>
    <row r="405" spans="1: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322"/>
      <c r="AR405" s="322"/>
    </row>
    <row r="406" spans="1: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322"/>
      <c r="AR406" s="322"/>
    </row>
    <row r="407" spans="1: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322"/>
      <c r="AR407" s="322"/>
    </row>
    <row r="408" spans="1: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322"/>
      <c r="AR408" s="322"/>
    </row>
    <row r="409" spans="1: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322"/>
      <c r="AR409" s="322"/>
    </row>
    <row r="410" spans="1: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322"/>
      <c r="AR410" s="322"/>
    </row>
    <row r="411" spans="1: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322"/>
      <c r="AR411" s="322"/>
    </row>
    <row r="412" spans="1: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322"/>
      <c r="AR412" s="322"/>
    </row>
    <row r="413" spans="1: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322"/>
      <c r="AR413" s="322"/>
    </row>
    <row r="414" spans="1: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322"/>
      <c r="AR414" s="322"/>
    </row>
    <row r="415" spans="1: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322"/>
      <c r="AR415" s="322"/>
    </row>
    <row r="416" spans="1: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322"/>
      <c r="AR416" s="322"/>
    </row>
    <row r="417" spans="1: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322"/>
      <c r="AR417" s="322"/>
    </row>
    <row r="418" spans="1: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322"/>
      <c r="AR418" s="322"/>
    </row>
    <row r="419" spans="1: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322"/>
      <c r="AR419" s="322"/>
    </row>
    <row r="420" spans="1: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322"/>
      <c r="AR420" s="322"/>
    </row>
    <row r="421" spans="1: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322"/>
      <c r="AR421" s="322"/>
    </row>
    <row r="422" spans="1: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322"/>
      <c r="AR422" s="322"/>
    </row>
    <row r="423" spans="1: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322"/>
      <c r="AR423" s="322"/>
    </row>
    <row r="424" spans="1: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322"/>
      <c r="AR424" s="322"/>
    </row>
    <row r="425" spans="1: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322"/>
      <c r="AR425" s="322"/>
    </row>
    <row r="426" spans="1: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322"/>
      <c r="AR426" s="322"/>
    </row>
    <row r="427" spans="1: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322"/>
      <c r="AR427" s="322"/>
    </row>
    <row r="428" spans="1: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322"/>
      <c r="AR428" s="322"/>
    </row>
    <row r="429" spans="1: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322"/>
      <c r="AR429" s="322"/>
    </row>
    <row r="430" spans="1: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322"/>
      <c r="AR430" s="322"/>
    </row>
    <row r="431" spans="1: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322"/>
      <c r="AR431" s="322"/>
    </row>
    <row r="432" spans="1: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322"/>
      <c r="AR432" s="322"/>
    </row>
    <row r="433" spans="1: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322"/>
      <c r="AR433" s="322"/>
    </row>
    <row r="434" spans="1: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322"/>
      <c r="AR434" s="322"/>
    </row>
    <row r="435" spans="1: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322"/>
      <c r="AR435" s="322"/>
    </row>
    <row r="436" spans="1: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322"/>
      <c r="AR436" s="322"/>
    </row>
    <row r="437" spans="1: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322"/>
      <c r="AR437" s="322"/>
    </row>
    <row r="438" spans="1: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322"/>
      <c r="AR438" s="322"/>
    </row>
    <row r="439" spans="1: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322"/>
      <c r="AR439" s="322"/>
    </row>
    <row r="440" spans="1: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322"/>
      <c r="AR440" s="322"/>
    </row>
    <row r="441" spans="1: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322"/>
      <c r="AR441" s="322"/>
    </row>
    <row r="442" spans="1: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322"/>
      <c r="AR442" s="322"/>
    </row>
    <row r="443" spans="1: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322"/>
      <c r="AR443" s="322"/>
    </row>
    <row r="444" spans="1: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322"/>
      <c r="AR444" s="322"/>
    </row>
    <row r="445" spans="1: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322"/>
      <c r="AR445" s="322"/>
    </row>
    <row r="446" spans="1: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322"/>
      <c r="AR446" s="322"/>
    </row>
    <row r="447" spans="1: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322"/>
      <c r="AR447" s="322"/>
    </row>
    <row r="448" spans="1: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322"/>
      <c r="AR448" s="322"/>
    </row>
    <row r="449" spans="1: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322"/>
      <c r="AR449" s="322"/>
    </row>
    <row r="450" spans="1: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322"/>
      <c r="AR450" s="322"/>
    </row>
    <row r="451" spans="1: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322"/>
      <c r="AR451" s="322"/>
    </row>
    <row r="452" spans="1: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322"/>
      <c r="AR452" s="322"/>
    </row>
    <row r="453" spans="1: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322"/>
      <c r="AR453" s="322"/>
    </row>
    <row r="454" spans="1: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322"/>
      <c r="AR454" s="322"/>
    </row>
    <row r="455" spans="1: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322"/>
      <c r="AR455" s="322"/>
    </row>
    <row r="456" spans="1: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322"/>
      <c r="AR456" s="322"/>
    </row>
    <row r="457" spans="1: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322"/>
      <c r="AR457" s="322"/>
    </row>
    <row r="458" spans="1: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322"/>
      <c r="AR458" s="322"/>
    </row>
    <row r="459" spans="1: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322"/>
      <c r="AR459" s="322"/>
    </row>
    <row r="460" spans="1: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322"/>
      <c r="AR460" s="322"/>
    </row>
    <row r="461" spans="1: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322"/>
      <c r="AR461" s="322"/>
    </row>
    <row r="462" spans="1: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322"/>
      <c r="AR462" s="322"/>
    </row>
    <row r="463" spans="1: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322"/>
      <c r="AR463" s="322"/>
    </row>
    <row r="464" spans="1: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322"/>
      <c r="AR464" s="322"/>
    </row>
    <row r="465" spans="1: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322"/>
      <c r="AR465" s="322"/>
    </row>
    <row r="466" spans="1: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322"/>
      <c r="AR466" s="322"/>
    </row>
    <row r="467" spans="1: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322"/>
      <c r="AR467" s="322"/>
    </row>
    <row r="468" spans="1: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322"/>
      <c r="AR468" s="322"/>
    </row>
    <row r="469" spans="1: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322"/>
      <c r="AR469" s="322"/>
    </row>
    <row r="470" spans="1: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322"/>
      <c r="AR470" s="322"/>
    </row>
    <row r="471" spans="1: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322"/>
      <c r="AR471" s="322"/>
    </row>
    <row r="472" spans="1: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322"/>
      <c r="AR472" s="322"/>
    </row>
    <row r="473" spans="1: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322"/>
      <c r="AR473" s="322"/>
    </row>
    <row r="474" spans="1: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322"/>
      <c r="AR474" s="322"/>
    </row>
    <row r="475" spans="1: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322"/>
      <c r="AR475" s="322"/>
    </row>
    <row r="476" spans="1: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322"/>
      <c r="AR476" s="322"/>
    </row>
    <row r="477" spans="1: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322"/>
      <c r="AR477" s="322"/>
    </row>
    <row r="478" spans="1: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322"/>
      <c r="AR478" s="322"/>
    </row>
    <row r="479" spans="1: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322"/>
      <c r="AR479" s="322"/>
    </row>
    <row r="480" spans="1: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322"/>
      <c r="AR480" s="322"/>
    </row>
    <row r="481" spans="1: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322"/>
      <c r="AR481" s="322"/>
    </row>
    <row r="482" spans="1: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322"/>
      <c r="AR482" s="322"/>
    </row>
    <row r="483" spans="1: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322"/>
      <c r="AR483" s="322"/>
    </row>
    <row r="484" spans="1: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322"/>
      <c r="AR484" s="322"/>
    </row>
    <row r="485" spans="1: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322"/>
      <c r="AR485" s="322"/>
    </row>
    <row r="486" spans="1: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322"/>
      <c r="AR486" s="322"/>
    </row>
    <row r="487" spans="1: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322"/>
      <c r="AR487" s="322"/>
    </row>
    <row r="488" spans="1: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322"/>
      <c r="AR488" s="322"/>
    </row>
    <row r="489" spans="1: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322"/>
      <c r="AR489" s="322"/>
    </row>
    <row r="490" spans="1: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322"/>
      <c r="AR490" s="322"/>
    </row>
    <row r="491" spans="1: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322"/>
      <c r="AR491" s="322"/>
    </row>
    <row r="492" spans="1: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322"/>
      <c r="AR492" s="322"/>
    </row>
    <row r="493" spans="1: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322"/>
      <c r="AR493" s="322"/>
    </row>
    <row r="494" spans="1: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322"/>
      <c r="AR494" s="322"/>
    </row>
    <row r="495" spans="1: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322"/>
      <c r="AR495" s="322"/>
    </row>
    <row r="496" spans="1: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322"/>
      <c r="AR496" s="322"/>
    </row>
    <row r="497" spans="1: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322"/>
      <c r="AR497" s="322"/>
    </row>
    <row r="498" spans="1: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322"/>
      <c r="AR498" s="322"/>
    </row>
    <row r="499" spans="1: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322"/>
      <c r="AR499" s="322"/>
    </row>
    <row r="500" spans="1: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322"/>
      <c r="AR500" s="322"/>
    </row>
    <row r="501" spans="1: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322"/>
      <c r="AR501" s="322"/>
    </row>
    <row r="502" spans="1: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322"/>
      <c r="AR502" s="322"/>
    </row>
    <row r="503" spans="1: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322"/>
      <c r="AR503" s="322"/>
    </row>
    <row r="504" spans="1: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322"/>
      <c r="AR504" s="322"/>
    </row>
    <row r="505" spans="1: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322"/>
      <c r="AR505" s="322"/>
    </row>
    <row r="506" spans="1: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322"/>
      <c r="AR506" s="322"/>
    </row>
    <row r="507" spans="1: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322"/>
      <c r="AR507" s="322"/>
    </row>
    <row r="508" spans="1: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322"/>
      <c r="AR508" s="322"/>
    </row>
    <row r="509" spans="1: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322"/>
      <c r="AR509" s="322"/>
    </row>
    <row r="510" spans="1: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322"/>
      <c r="AR510" s="322"/>
    </row>
    <row r="511" spans="1: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322"/>
      <c r="AR511" s="322"/>
    </row>
    <row r="512" spans="1: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322"/>
      <c r="AR512" s="322"/>
    </row>
    <row r="513" spans="1: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322"/>
      <c r="AR513" s="322"/>
    </row>
    <row r="514" spans="1: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322"/>
      <c r="AR514" s="322"/>
    </row>
    <row r="515" spans="1: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322"/>
      <c r="AR515" s="322"/>
    </row>
    <row r="516" spans="1: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322"/>
      <c r="AR516" s="322"/>
    </row>
    <row r="517" spans="1: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322"/>
      <c r="AR517" s="322"/>
    </row>
    <row r="518" spans="1: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322"/>
      <c r="AR518" s="322"/>
    </row>
    <row r="519" spans="1: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322"/>
      <c r="AR519" s="322"/>
    </row>
    <row r="520" spans="1: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322"/>
      <c r="AR520" s="322"/>
    </row>
    <row r="521" spans="1: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322"/>
      <c r="AR521" s="322"/>
    </row>
    <row r="522" spans="1: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322"/>
      <c r="AR522" s="322"/>
    </row>
    <row r="523" spans="1: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322"/>
      <c r="AR523" s="322"/>
    </row>
    <row r="524" spans="1: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322"/>
      <c r="AR524" s="322"/>
    </row>
    <row r="525" spans="1: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322"/>
      <c r="AR525" s="322"/>
    </row>
    <row r="526" spans="1: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322"/>
      <c r="AR526" s="322"/>
    </row>
    <row r="527" spans="1: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322"/>
      <c r="AR527" s="322"/>
    </row>
    <row r="528" spans="1: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322"/>
      <c r="AR528" s="322"/>
    </row>
    <row r="529" spans="1: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322"/>
      <c r="AR529" s="322"/>
    </row>
    <row r="530" spans="1: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322"/>
      <c r="AR530" s="322"/>
    </row>
    <row r="531" spans="1: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322"/>
      <c r="AR531" s="322"/>
    </row>
    <row r="532" spans="1: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322"/>
      <c r="AR532" s="322"/>
    </row>
    <row r="533" spans="1: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322"/>
      <c r="AR533" s="322"/>
    </row>
    <row r="534" spans="1: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322"/>
      <c r="AR534" s="322"/>
    </row>
    <row r="535" spans="1: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322"/>
      <c r="AR535" s="322"/>
    </row>
    <row r="536" spans="1: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322"/>
      <c r="AR536" s="322"/>
    </row>
    <row r="537" spans="1: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322"/>
      <c r="AR537" s="322"/>
    </row>
    <row r="538" spans="1: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322"/>
      <c r="AR538" s="322"/>
    </row>
    <row r="539" spans="1: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322"/>
      <c r="AR539" s="322"/>
    </row>
    <row r="540" spans="1: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322"/>
      <c r="AR540" s="322"/>
    </row>
    <row r="541" spans="1: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322"/>
      <c r="AR541" s="322"/>
    </row>
    <row r="542" spans="1: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322"/>
      <c r="AR542" s="322"/>
    </row>
    <row r="543" spans="1: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322"/>
      <c r="AR543" s="322"/>
    </row>
    <row r="544" spans="1: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322"/>
      <c r="AR544" s="322"/>
    </row>
    <row r="545" spans="1: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322"/>
      <c r="AR545" s="322"/>
    </row>
    <row r="546" spans="1: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322"/>
      <c r="AR546" s="322"/>
    </row>
    <row r="547" spans="1: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322"/>
      <c r="AR547" s="322"/>
    </row>
    <row r="548" spans="1: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322"/>
      <c r="AR548" s="322"/>
    </row>
    <row r="549" spans="1: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322"/>
      <c r="AR549" s="322"/>
    </row>
    <row r="550" spans="1: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322"/>
      <c r="AR550" s="322"/>
    </row>
    <row r="551" spans="1: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322"/>
      <c r="AR551" s="322"/>
    </row>
    <row r="552" spans="1: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322"/>
      <c r="AR552" s="322"/>
    </row>
    <row r="553" spans="1: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322"/>
      <c r="AR553" s="322"/>
    </row>
    <row r="554" spans="1: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322"/>
      <c r="AR554" s="322"/>
    </row>
    <row r="555" spans="1: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322"/>
      <c r="AR555" s="322"/>
    </row>
    <row r="556" spans="1: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322"/>
      <c r="AR556" s="322"/>
    </row>
    <row r="557" spans="1: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322"/>
      <c r="AR557" s="322"/>
    </row>
    <row r="558" spans="1: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322"/>
      <c r="AR558" s="322"/>
    </row>
    <row r="559" spans="1: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322"/>
      <c r="AR559" s="322"/>
    </row>
    <row r="560" spans="1: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322"/>
      <c r="AR560" s="322"/>
    </row>
    <row r="561" spans="1: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322"/>
      <c r="AR561" s="322"/>
    </row>
    <row r="562" spans="1: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322"/>
      <c r="AR562" s="322"/>
    </row>
    <row r="563" spans="1: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322"/>
      <c r="AR563" s="322"/>
    </row>
    <row r="564" spans="1: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322"/>
      <c r="AR564" s="322"/>
    </row>
    <row r="565" spans="1: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322"/>
      <c r="AR565" s="322"/>
    </row>
    <row r="566" spans="1: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322"/>
      <c r="AR566" s="322"/>
    </row>
    <row r="567" spans="1: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322"/>
      <c r="AR567" s="322"/>
    </row>
    <row r="568" spans="1: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322"/>
      <c r="AR568" s="322"/>
    </row>
    <row r="569" spans="1: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322"/>
      <c r="AR569" s="322"/>
    </row>
    <row r="570" spans="1: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322"/>
      <c r="AR570" s="322"/>
    </row>
    <row r="571" spans="1: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322"/>
      <c r="AR571" s="322"/>
    </row>
    <row r="572" spans="1: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322"/>
      <c r="AR572" s="322"/>
    </row>
    <row r="573" spans="1: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322"/>
      <c r="AR573" s="322"/>
    </row>
    <row r="574" spans="1: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322"/>
      <c r="AR574" s="322"/>
    </row>
    <row r="575" spans="1: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322"/>
      <c r="AR575" s="322"/>
    </row>
    <row r="576" spans="1: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322"/>
      <c r="AR576" s="322"/>
    </row>
    <row r="577" spans="1: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322"/>
      <c r="AR577" s="322"/>
    </row>
    <row r="578" spans="1: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322"/>
      <c r="AR578" s="322"/>
    </row>
    <row r="579" spans="1: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322"/>
      <c r="AR579" s="322"/>
    </row>
    <row r="580" spans="1: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322"/>
      <c r="AR580" s="322"/>
    </row>
    <row r="581" spans="1: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322"/>
      <c r="AR581" s="322"/>
    </row>
    <row r="582" spans="1: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322"/>
      <c r="AR582" s="322"/>
    </row>
    <row r="583" spans="1: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322"/>
      <c r="AR583" s="322"/>
    </row>
    <row r="584" spans="1: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322"/>
      <c r="AR584" s="322"/>
    </row>
    <row r="585" spans="1: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322"/>
      <c r="AR585" s="322"/>
    </row>
    <row r="586" spans="1: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322"/>
      <c r="AR586" s="322"/>
    </row>
    <row r="587" spans="1: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322"/>
      <c r="AR587" s="322"/>
    </row>
    <row r="588" spans="1: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322"/>
      <c r="AR588" s="322"/>
    </row>
    <row r="589" spans="1: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322"/>
      <c r="AR589" s="322"/>
    </row>
    <row r="590" spans="1: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322"/>
      <c r="AR590" s="322"/>
    </row>
    <row r="591" spans="1: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322"/>
      <c r="AR591" s="322"/>
    </row>
    <row r="592" spans="1: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322"/>
      <c r="AR592" s="322"/>
    </row>
    <row r="593" spans="1: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322"/>
      <c r="AR593" s="322"/>
    </row>
    <row r="594" spans="1: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322"/>
      <c r="AR594" s="322"/>
    </row>
    <row r="595" spans="1: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322"/>
      <c r="AR595" s="322"/>
    </row>
    <row r="596" spans="1: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322"/>
      <c r="AR596" s="322"/>
    </row>
    <row r="597" spans="1: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322"/>
      <c r="AR597" s="322"/>
    </row>
    <row r="598" spans="1: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322"/>
      <c r="AR598" s="322"/>
    </row>
    <row r="599" spans="1: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322"/>
      <c r="AR599" s="322"/>
    </row>
    <row r="600" spans="1: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322"/>
      <c r="AR600" s="322"/>
    </row>
    <row r="601" spans="1: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322"/>
      <c r="AR601" s="322"/>
    </row>
    <row r="602" spans="1: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322"/>
      <c r="AR602" s="322"/>
    </row>
    <row r="603" spans="1: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322"/>
      <c r="AR603" s="322"/>
    </row>
    <row r="604" spans="1: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322"/>
      <c r="AR604" s="322"/>
    </row>
    <row r="605" spans="1: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322"/>
      <c r="AR605" s="322"/>
    </row>
    <row r="606" spans="1: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322"/>
      <c r="AR606" s="322"/>
    </row>
    <row r="607" spans="1: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322"/>
      <c r="AR607" s="322"/>
    </row>
    <row r="608" spans="1: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322"/>
      <c r="AR608" s="322"/>
    </row>
    <row r="609" spans="1: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322"/>
      <c r="AR609" s="322"/>
    </row>
    <row r="610" spans="1: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322"/>
      <c r="AR610" s="322"/>
    </row>
    <row r="611" spans="1: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322"/>
      <c r="AR611" s="322"/>
    </row>
    <row r="612" spans="1: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322"/>
      <c r="AR612" s="322"/>
    </row>
    <row r="613" spans="1: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322"/>
      <c r="AR613" s="322"/>
    </row>
    <row r="614" spans="1: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322"/>
      <c r="AR614" s="322"/>
    </row>
    <row r="615" spans="1: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322"/>
      <c r="AR615" s="322"/>
    </row>
    <row r="616" spans="1: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322"/>
      <c r="AR616" s="322"/>
    </row>
    <row r="617" spans="1: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322"/>
      <c r="AR617" s="322"/>
    </row>
    <row r="618" spans="1: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322"/>
      <c r="AR618" s="322"/>
    </row>
    <row r="619" spans="1: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322"/>
      <c r="AR619" s="322"/>
    </row>
    <row r="620" spans="1: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322"/>
      <c r="AR620" s="322"/>
    </row>
    <row r="621" spans="1: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322"/>
      <c r="AR621" s="322"/>
    </row>
    <row r="622" spans="1: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322"/>
      <c r="AR622" s="322"/>
    </row>
    <row r="623" spans="1: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322"/>
      <c r="AR623" s="322"/>
    </row>
    <row r="624" spans="1: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322"/>
      <c r="AR624" s="322"/>
    </row>
    <row r="625" spans="1: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322"/>
      <c r="AR625" s="322"/>
    </row>
    <row r="626" spans="1: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322"/>
      <c r="AR626" s="322"/>
    </row>
    <row r="627" spans="1: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322"/>
      <c r="AR627" s="322"/>
    </row>
    <row r="628" spans="1: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322"/>
      <c r="AR628" s="322"/>
    </row>
    <row r="629" spans="1: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322"/>
      <c r="AR629" s="322"/>
    </row>
    <row r="630" spans="1: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322"/>
      <c r="AR630" s="322"/>
    </row>
    <row r="631" spans="1: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322"/>
      <c r="AR631" s="322"/>
    </row>
    <row r="632" spans="1: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322"/>
      <c r="AR632" s="322"/>
    </row>
    <row r="633" spans="1: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322"/>
      <c r="AR633" s="322"/>
    </row>
    <row r="634" spans="1: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322"/>
      <c r="AR634" s="322"/>
    </row>
    <row r="635" spans="1: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322"/>
      <c r="AR635" s="322"/>
    </row>
    <row r="636" spans="1: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322"/>
      <c r="AR636" s="322"/>
    </row>
    <row r="637" spans="1: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322"/>
      <c r="AR637" s="322"/>
    </row>
    <row r="638" spans="1: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322"/>
      <c r="AR638" s="322"/>
    </row>
    <row r="639" spans="1: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322"/>
      <c r="AR639" s="322"/>
    </row>
    <row r="640" spans="1: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322"/>
      <c r="AR640" s="322"/>
    </row>
    <row r="641" spans="1: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322"/>
      <c r="AR641" s="322"/>
    </row>
    <row r="642" spans="1: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322"/>
      <c r="AR642" s="322"/>
    </row>
    <row r="643" spans="1: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322"/>
      <c r="AR643" s="322"/>
    </row>
    <row r="644" spans="1: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322"/>
      <c r="AR644" s="322"/>
    </row>
    <row r="645" spans="1: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322"/>
      <c r="AR645" s="322"/>
    </row>
    <row r="646" spans="1: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322"/>
      <c r="AR646" s="322"/>
    </row>
    <row r="647" spans="1: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322"/>
      <c r="AR647" s="322"/>
    </row>
    <row r="648" spans="1: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322"/>
      <c r="AR648" s="322"/>
    </row>
    <row r="649" spans="1: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322"/>
      <c r="AR649" s="322"/>
    </row>
    <row r="650" spans="1: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322"/>
      <c r="AR650" s="322"/>
    </row>
    <row r="651" spans="1: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322"/>
      <c r="AR651" s="322"/>
    </row>
    <row r="652" spans="1: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322"/>
      <c r="AR652" s="322"/>
    </row>
    <row r="653" spans="1: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322"/>
      <c r="AR653" s="322"/>
    </row>
    <row r="654" spans="1: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322"/>
      <c r="AR654" s="322"/>
    </row>
    <row r="655" spans="1: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322"/>
      <c r="AR655" s="322"/>
    </row>
    <row r="656" spans="1: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322"/>
      <c r="AR656" s="322"/>
    </row>
    <row r="657" spans="1: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322"/>
      <c r="AR657" s="322"/>
    </row>
    <row r="658" spans="1: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322"/>
      <c r="AR658" s="322"/>
    </row>
    <row r="659" spans="1: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322"/>
      <c r="AR659" s="322"/>
    </row>
    <row r="660" spans="1: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322"/>
      <c r="AR660" s="322"/>
    </row>
    <row r="661" spans="1: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322"/>
      <c r="AR661" s="322"/>
    </row>
    <row r="662" spans="1: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322"/>
      <c r="AR662" s="322"/>
    </row>
    <row r="663" spans="1: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322"/>
      <c r="AR663" s="322"/>
    </row>
    <row r="664" spans="1: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322"/>
      <c r="AR664" s="322"/>
    </row>
    <row r="665" spans="1: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322"/>
      <c r="AR665" s="322"/>
    </row>
    <row r="666" spans="1: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322"/>
      <c r="AR666" s="322"/>
    </row>
    <row r="667" spans="1: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322"/>
      <c r="AR667" s="322"/>
    </row>
    <row r="668" spans="1: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322"/>
      <c r="AR668" s="322"/>
    </row>
    <row r="669" spans="1: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322"/>
      <c r="AR669" s="322"/>
    </row>
    <row r="670" spans="1: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322"/>
      <c r="AR670" s="322"/>
    </row>
    <row r="671" spans="1: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322"/>
      <c r="AR671" s="322"/>
    </row>
    <row r="672" spans="1: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322"/>
      <c r="AR672" s="322"/>
    </row>
    <row r="673" spans="1: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322"/>
      <c r="AR673" s="322"/>
    </row>
    <row r="674" spans="1: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322"/>
      <c r="AR674" s="322"/>
    </row>
    <row r="675" spans="1: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322"/>
      <c r="AR675" s="322"/>
    </row>
    <row r="676" spans="1: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322"/>
      <c r="AR676" s="322"/>
    </row>
    <row r="677" spans="1: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322"/>
      <c r="AR677" s="322"/>
    </row>
    <row r="678" spans="1: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322"/>
      <c r="AR678" s="322"/>
    </row>
    <row r="679" spans="1: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322"/>
      <c r="AR679" s="322"/>
    </row>
    <row r="680" spans="1: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322"/>
      <c r="AR680" s="322"/>
    </row>
    <row r="681" spans="1: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322"/>
      <c r="AR681" s="322"/>
    </row>
    <row r="682" spans="1: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322"/>
      <c r="AR682" s="322"/>
    </row>
    <row r="683" spans="1: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322"/>
      <c r="AR683" s="322"/>
    </row>
    <row r="684" spans="1: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322"/>
      <c r="AR684" s="322"/>
    </row>
    <row r="685" spans="1: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322"/>
      <c r="AR685" s="322"/>
    </row>
    <row r="686" spans="1: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322"/>
      <c r="AR686" s="322"/>
    </row>
    <row r="687" spans="1: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322"/>
      <c r="AR687" s="322"/>
    </row>
    <row r="688" spans="1: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322"/>
      <c r="AR688" s="322"/>
    </row>
    <row r="689" spans="1: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322"/>
      <c r="AR689" s="322"/>
    </row>
    <row r="690" spans="1: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322"/>
      <c r="AR690" s="322"/>
    </row>
    <row r="691" spans="1: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322"/>
      <c r="AR691" s="322"/>
    </row>
    <row r="692" spans="1: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322"/>
      <c r="AR692" s="322"/>
    </row>
    <row r="693" spans="1: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322"/>
      <c r="AR693" s="322"/>
    </row>
    <row r="694" spans="1: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322"/>
      <c r="AR694" s="322"/>
    </row>
    <row r="695" spans="1: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322"/>
      <c r="AR695" s="322"/>
    </row>
    <row r="696" spans="1: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322"/>
      <c r="AR696" s="322"/>
    </row>
    <row r="697" spans="1: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322"/>
      <c r="AR697" s="322"/>
    </row>
    <row r="698" spans="1: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322"/>
      <c r="AR698" s="322"/>
    </row>
    <row r="699" spans="1: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322"/>
      <c r="AR699" s="322"/>
    </row>
    <row r="700" spans="1: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322"/>
      <c r="AR700" s="322"/>
    </row>
    <row r="701" spans="1: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322"/>
      <c r="AR701" s="322"/>
    </row>
    <row r="702" spans="1: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322"/>
      <c r="AR702" s="322"/>
    </row>
    <row r="703" spans="1: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322"/>
      <c r="AR703" s="322"/>
    </row>
    <row r="704" spans="1: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322"/>
      <c r="AR704" s="322"/>
    </row>
    <row r="705" spans="1: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322"/>
      <c r="AR705" s="322"/>
    </row>
    <row r="706" spans="1: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322"/>
      <c r="AR706" s="322"/>
    </row>
    <row r="707" spans="1: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322"/>
      <c r="AR707" s="322"/>
    </row>
    <row r="708" spans="1: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322"/>
      <c r="AR708" s="322"/>
    </row>
    <row r="709" spans="1: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322"/>
      <c r="AR709" s="322"/>
    </row>
    <row r="710" spans="1: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322"/>
      <c r="AR710" s="322"/>
    </row>
    <row r="711" spans="1: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322"/>
      <c r="AR711" s="322"/>
    </row>
    <row r="712" spans="1: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322"/>
      <c r="AR712" s="322"/>
    </row>
    <row r="713" spans="1: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322"/>
      <c r="AR713" s="322"/>
    </row>
    <row r="714" spans="1: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322"/>
      <c r="AR714" s="322"/>
    </row>
    <row r="715" spans="1: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322"/>
      <c r="AR715" s="322"/>
    </row>
    <row r="716" spans="1: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322"/>
      <c r="AR716" s="322"/>
    </row>
    <row r="717" spans="1: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322"/>
      <c r="AR717" s="322"/>
    </row>
    <row r="718" spans="1: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322"/>
      <c r="AR718" s="322"/>
    </row>
    <row r="719" spans="1: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322"/>
      <c r="AR719" s="322"/>
    </row>
    <row r="720" spans="1: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322"/>
      <c r="AR720" s="322"/>
    </row>
    <row r="721" spans="1: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322"/>
      <c r="AR721" s="322"/>
    </row>
    <row r="722" spans="1: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322"/>
      <c r="AR722" s="322"/>
    </row>
    <row r="723" spans="1: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322"/>
      <c r="AR723" s="322"/>
    </row>
    <row r="724" spans="1: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322"/>
      <c r="AR724" s="322"/>
    </row>
    <row r="725" spans="1: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322"/>
      <c r="AR725" s="322"/>
    </row>
    <row r="726" spans="1: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322"/>
      <c r="AR726" s="322"/>
    </row>
    <row r="727" spans="1: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322"/>
      <c r="AR727" s="322"/>
    </row>
    <row r="728" spans="1: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322"/>
      <c r="AR728" s="322"/>
    </row>
    <row r="729" spans="1: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322"/>
      <c r="AR729" s="322"/>
    </row>
    <row r="730" spans="1: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322"/>
      <c r="AR730" s="322"/>
    </row>
    <row r="731" spans="1: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322"/>
      <c r="AR731" s="322"/>
    </row>
    <row r="732" spans="1: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322"/>
      <c r="AR732" s="322"/>
    </row>
    <row r="733" spans="1: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322"/>
      <c r="AR733" s="322"/>
    </row>
    <row r="734" spans="1: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322"/>
      <c r="AR734" s="322"/>
    </row>
    <row r="735" spans="1: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322"/>
      <c r="AR735" s="322"/>
    </row>
    <row r="736" spans="1: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322"/>
      <c r="AR736" s="322"/>
    </row>
    <row r="737" spans="1: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322"/>
      <c r="AR737" s="322"/>
    </row>
    <row r="738" spans="1: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322"/>
      <c r="AR738" s="322"/>
    </row>
    <row r="739" spans="1: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322"/>
      <c r="AR739" s="322"/>
    </row>
    <row r="740" spans="1: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322"/>
      <c r="AR740" s="322"/>
    </row>
    <row r="741" spans="1: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322"/>
      <c r="AR741" s="322"/>
    </row>
    <row r="742" spans="1: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322"/>
      <c r="AR742" s="322"/>
    </row>
    <row r="743" spans="1: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322"/>
      <c r="AR743" s="322"/>
    </row>
    <row r="744" spans="1: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322"/>
      <c r="AR744" s="322"/>
    </row>
    <row r="745" spans="1: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322"/>
      <c r="AR745" s="322"/>
    </row>
    <row r="746" spans="1: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322"/>
      <c r="AR746" s="322"/>
    </row>
    <row r="747" spans="1: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322"/>
      <c r="AR747" s="322"/>
    </row>
    <row r="748" spans="1: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322"/>
      <c r="AR748" s="322"/>
    </row>
    <row r="749" spans="1: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322"/>
      <c r="AR749" s="322"/>
    </row>
    <row r="750" spans="1: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322"/>
      <c r="AR750" s="322"/>
    </row>
    <row r="751" spans="1: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322"/>
      <c r="AR751" s="322"/>
    </row>
    <row r="752" spans="1: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322"/>
      <c r="AR752" s="322"/>
    </row>
    <row r="753" spans="1: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322"/>
      <c r="AR753" s="322"/>
    </row>
    <row r="754" spans="1: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322"/>
      <c r="AR754" s="322"/>
    </row>
    <row r="755" spans="1: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322"/>
      <c r="AR755" s="322"/>
    </row>
    <row r="756" spans="1: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322"/>
      <c r="AR756" s="322"/>
    </row>
    <row r="757" spans="1: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322"/>
      <c r="AR757" s="322"/>
    </row>
    <row r="758" spans="1: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322"/>
      <c r="AR758" s="322"/>
    </row>
    <row r="759" spans="1: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322"/>
      <c r="AR759" s="322"/>
    </row>
    <row r="760" spans="1: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322"/>
      <c r="AR760" s="322"/>
    </row>
    <row r="761" spans="1: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322"/>
      <c r="AR761" s="322"/>
    </row>
    <row r="762" spans="1: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322"/>
      <c r="AR762" s="322"/>
    </row>
    <row r="763" spans="1: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322"/>
      <c r="AR763" s="322"/>
    </row>
    <row r="764" spans="1: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322"/>
      <c r="AR764" s="322"/>
    </row>
    <row r="765" spans="1: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322"/>
      <c r="AR765" s="322"/>
    </row>
    <row r="766" spans="1: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322"/>
      <c r="AR766" s="322"/>
    </row>
    <row r="767" spans="1: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322"/>
      <c r="AR767" s="322"/>
    </row>
    <row r="768" spans="1: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322"/>
      <c r="AR768" s="322"/>
    </row>
    <row r="769" spans="1: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322"/>
      <c r="AR769" s="322"/>
    </row>
    <row r="770" spans="1: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322"/>
      <c r="AR770" s="322"/>
    </row>
    <row r="771" spans="1: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322"/>
      <c r="AR771" s="322"/>
    </row>
    <row r="772" spans="1: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322"/>
      <c r="AR772" s="322"/>
    </row>
    <row r="773" spans="1: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322"/>
      <c r="AR773" s="322"/>
    </row>
    <row r="774" spans="1: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322"/>
      <c r="AR774" s="322"/>
    </row>
    <row r="775" spans="1: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322"/>
      <c r="AR775" s="322"/>
    </row>
    <row r="776" spans="1: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322"/>
      <c r="AR776" s="322"/>
    </row>
    <row r="777" spans="1: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322"/>
      <c r="AR777" s="322"/>
    </row>
    <row r="778" spans="1: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322"/>
      <c r="AR778" s="322"/>
    </row>
    <row r="779" spans="1: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322"/>
      <c r="AR779" s="322"/>
    </row>
    <row r="780" spans="1: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322"/>
      <c r="AR780" s="322"/>
    </row>
    <row r="781" spans="1: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322"/>
      <c r="AR781" s="322"/>
    </row>
    <row r="782" spans="1: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322"/>
      <c r="AR782" s="322"/>
    </row>
    <row r="783" spans="1: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322"/>
      <c r="AR783" s="322"/>
    </row>
    <row r="784" spans="1: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322"/>
      <c r="AR784" s="322"/>
    </row>
    <row r="785" spans="1: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322"/>
      <c r="AR785" s="322"/>
    </row>
    <row r="786" spans="1: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322"/>
      <c r="AR786" s="322"/>
    </row>
    <row r="787" spans="1: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322"/>
      <c r="AR787" s="322"/>
    </row>
    <row r="788" spans="1: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322"/>
      <c r="AR788" s="322"/>
    </row>
    <row r="789" spans="1: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322"/>
      <c r="AR789" s="322"/>
    </row>
    <row r="790" spans="1: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322"/>
      <c r="AR790" s="322"/>
    </row>
    <row r="791" spans="1: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322"/>
      <c r="AR791" s="322"/>
    </row>
    <row r="792" spans="1: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322"/>
      <c r="AR792" s="322"/>
    </row>
    <row r="793" spans="1: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322"/>
      <c r="AR793" s="322"/>
    </row>
    <row r="794" spans="1: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322"/>
      <c r="AR794" s="322"/>
    </row>
    <row r="795" spans="1: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322"/>
      <c r="AR795" s="322"/>
    </row>
    <row r="796" spans="1: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322"/>
      <c r="AR796" s="322"/>
    </row>
    <row r="797" spans="1: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322"/>
      <c r="AR797" s="322"/>
    </row>
    <row r="798" spans="1: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322"/>
      <c r="AR798" s="322"/>
    </row>
    <row r="799" spans="1: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322"/>
      <c r="AR799" s="322"/>
    </row>
    <row r="800" spans="1: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322"/>
      <c r="AR800" s="322"/>
    </row>
    <row r="801" spans="1: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322"/>
      <c r="AR801" s="322"/>
    </row>
    <row r="802" spans="1: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322"/>
      <c r="AR802" s="322"/>
    </row>
    <row r="803" spans="1: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322"/>
      <c r="AR803" s="322"/>
    </row>
    <row r="804" spans="1: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322"/>
      <c r="AR804" s="322"/>
    </row>
    <row r="805" spans="1: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322"/>
      <c r="AR805" s="322"/>
    </row>
    <row r="806" spans="1: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322"/>
      <c r="AR806" s="322"/>
    </row>
    <row r="807" spans="1: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322"/>
      <c r="AR807" s="322"/>
    </row>
    <row r="808" spans="1: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322"/>
      <c r="AR808" s="322"/>
    </row>
    <row r="809" spans="1: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322"/>
      <c r="AR809" s="322"/>
    </row>
    <row r="810" spans="1: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322"/>
      <c r="AR810" s="322"/>
    </row>
    <row r="811" spans="1: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322"/>
      <c r="AR811" s="322"/>
    </row>
    <row r="812" spans="1: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322"/>
      <c r="AR812" s="322"/>
    </row>
    <row r="813" spans="1: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322"/>
      <c r="AR813" s="322"/>
    </row>
    <row r="814" spans="1: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322"/>
      <c r="AR814" s="322"/>
    </row>
    <row r="815" spans="1: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322"/>
      <c r="AR815" s="322"/>
    </row>
    <row r="816" spans="1: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322"/>
      <c r="AR816" s="322"/>
    </row>
    <row r="817" spans="1: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322"/>
      <c r="AR817" s="322"/>
    </row>
    <row r="818" spans="1: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322"/>
      <c r="AR818" s="322"/>
    </row>
    <row r="819" spans="1: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322"/>
      <c r="AR819" s="322"/>
    </row>
    <row r="820" spans="1: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322"/>
      <c r="AR820" s="322"/>
    </row>
    <row r="821" spans="1: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322"/>
      <c r="AR821" s="322"/>
    </row>
    <row r="822" spans="1: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322"/>
      <c r="AR822" s="322"/>
    </row>
    <row r="823" spans="1: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322"/>
      <c r="AR823" s="322"/>
    </row>
    <row r="824" spans="1: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322"/>
      <c r="AR824" s="322"/>
    </row>
    <row r="825" spans="1: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322"/>
      <c r="AR825" s="322"/>
    </row>
    <row r="826" spans="1: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322"/>
      <c r="AR826" s="322"/>
    </row>
    <row r="827" spans="1: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322"/>
      <c r="AR827" s="322"/>
    </row>
    <row r="828" spans="1: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322"/>
      <c r="AR828" s="322"/>
    </row>
    <row r="829" spans="1: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322"/>
      <c r="AR829" s="322"/>
    </row>
    <row r="830" spans="1: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322"/>
      <c r="AR830" s="322"/>
    </row>
    <row r="831" spans="1: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322"/>
      <c r="AR831" s="322"/>
    </row>
    <row r="832" spans="1: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322"/>
      <c r="AR832" s="322"/>
    </row>
    <row r="833" spans="1: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322"/>
      <c r="AR833" s="322"/>
    </row>
    <row r="834" spans="1: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322"/>
      <c r="AR834" s="322"/>
    </row>
    <row r="835" spans="1: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322"/>
      <c r="AR835" s="322"/>
    </row>
    <row r="836" spans="1: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322"/>
      <c r="AR836" s="322"/>
    </row>
    <row r="837" spans="1: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322"/>
      <c r="AR837" s="322"/>
    </row>
    <row r="838" spans="1: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322"/>
      <c r="AR838" s="322"/>
    </row>
    <row r="839" spans="1: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322"/>
      <c r="AR839" s="322"/>
    </row>
    <row r="840" spans="1: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322"/>
      <c r="AR840" s="322"/>
    </row>
    <row r="841" spans="1: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322"/>
      <c r="AR841" s="322"/>
    </row>
    <row r="842" spans="1: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322"/>
      <c r="AR842" s="322"/>
    </row>
    <row r="843" spans="1: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322"/>
      <c r="AR843" s="322"/>
    </row>
    <row r="844" spans="1: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322"/>
      <c r="AR844" s="322"/>
    </row>
    <row r="845" spans="1: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322"/>
      <c r="AR845" s="322"/>
    </row>
    <row r="846" spans="1: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322"/>
      <c r="AR846" s="322"/>
    </row>
    <row r="847" spans="1: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322"/>
      <c r="AR847" s="322"/>
    </row>
    <row r="848" spans="1: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322"/>
      <c r="AR848" s="322"/>
    </row>
    <row r="849" spans="1: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322"/>
      <c r="AR849" s="322"/>
    </row>
    <row r="850" spans="1: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322"/>
      <c r="AR850" s="322"/>
    </row>
    <row r="851" spans="1: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322"/>
      <c r="AR851" s="322"/>
    </row>
    <row r="852" spans="1: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322"/>
      <c r="AR852" s="322"/>
    </row>
    <row r="853" spans="1: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322"/>
      <c r="AR853" s="322"/>
    </row>
    <row r="854" spans="1: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322"/>
      <c r="AR854" s="322"/>
    </row>
    <row r="855" spans="1: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322"/>
      <c r="AR855" s="322"/>
    </row>
    <row r="856" spans="1: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322"/>
      <c r="AR856" s="322"/>
    </row>
    <row r="857" spans="1: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322"/>
      <c r="AR857" s="322"/>
    </row>
    <row r="858" spans="1: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322"/>
      <c r="AR858" s="322"/>
    </row>
    <row r="859" spans="1: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322"/>
      <c r="AR859" s="322"/>
    </row>
    <row r="860" spans="1: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322"/>
      <c r="AR860" s="322"/>
    </row>
    <row r="861" spans="1: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322"/>
      <c r="AR861" s="322"/>
    </row>
    <row r="862" spans="1: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322"/>
      <c r="AR862" s="322"/>
    </row>
    <row r="863" spans="1: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322"/>
      <c r="AR863" s="322"/>
    </row>
    <row r="864" spans="1: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322"/>
      <c r="AR864" s="322"/>
    </row>
    <row r="865" spans="1: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322"/>
      <c r="AR865" s="322"/>
    </row>
    <row r="866" spans="1: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322"/>
      <c r="AR866" s="322"/>
    </row>
    <row r="867" spans="1: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322"/>
      <c r="AR867" s="322"/>
    </row>
    <row r="868" spans="1: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322"/>
      <c r="AR868" s="322"/>
    </row>
    <row r="869" spans="1: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322"/>
      <c r="AR869" s="322"/>
    </row>
    <row r="870" spans="1: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322"/>
      <c r="AR870" s="322"/>
    </row>
    <row r="871" spans="1: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322"/>
      <c r="AR871" s="322"/>
    </row>
    <row r="872" spans="1: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322"/>
      <c r="AR872" s="322"/>
    </row>
    <row r="873" spans="1: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322"/>
      <c r="AR873" s="322"/>
    </row>
    <row r="874" spans="1: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322"/>
      <c r="AR874" s="322"/>
    </row>
    <row r="875" spans="1: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322"/>
      <c r="AR875" s="322"/>
    </row>
    <row r="876" spans="1: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322"/>
      <c r="AR876" s="322"/>
    </row>
    <row r="877" spans="1: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322"/>
      <c r="AR877" s="322"/>
    </row>
    <row r="878" spans="1: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322"/>
      <c r="AR878" s="322"/>
    </row>
    <row r="879" spans="1: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322"/>
      <c r="AR879" s="322"/>
    </row>
    <row r="880" spans="1: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322"/>
      <c r="AR880" s="322"/>
    </row>
    <row r="881" spans="1: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322"/>
      <c r="AR881" s="322"/>
    </row>
    <row r="882" spans="1: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322"/>
      <c r="AR882" s="322"/>
    </row>
    <row r="883" spans="1: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322"/>
      <c r="AR883" s="322"/>
    </row>
    <row r="884" spans="1: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322"/>
      <c r="AR884" s="322"/>
    </row>
    <row r="885" spans="1: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322"/>
      <c r="AR885" s="322"/>
    </row>
    <row r="886" spans="1: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322"/>
      <c r="AR886" s="322"/>
    </row>
    <row r="887" spans="1: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322"/>
      <c r="AR887" s="322"/>
    </row>
    <row r="888" spans="1: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322"/>
      <c r="AR888" s="322"/>
    </row>
    <row r="889" spans="1: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322"/>
      <c r="AR889" s="322"/>
    </row>
    <row r="890" spans="1: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322"/>
      <c r="AR890" s="322"/>
    </row>
    <row r="891" spans="1: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322"/>
      <c r="AR891" s="322"/>
    </row>
    <row r="892" spans="1: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322"/>
      <c r="AR892" s="322"/>
    </row>
    <row r="893" spans="1: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322"/>
      <c r="AR893" s="322"/>
    </row>
    <row r="894" spans="1: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322"/>
      <c r="AR894" s="322"/>
    </row>
    <row r="895" spans="1: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322"/>
      <c r="AR895" s="322"/>
    </row>
    <row r="896" spans="1: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322"/>
      <c r="AR896" s="322"/>
    </row>
    <row r="897" spans="1: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322"/>
      <c r="AR897" s="322"/>
    </row>
    <row r="898" spans="1: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322"/>
      <c r="AR898" s="322"/>
    </row>
    <row r="899" spans="1: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322"/>
      <c r="AR899" s="322"/>
    </row>
    <row r="900" spans="1: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322"/>
      <c r="AR900" s="322"/>
    </row>
    <row r="901" spans="1: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322"/>
      <c r="AR901" s="322"/>
    </row>
    <row r="902" spans="1: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322"/>
      <c r="AR902" s="322"/>
    </row>
    <row r="903" spans="1: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322"/>
      <c r="AR903" s="322"/>
    </row>
    <row r="904" spans="1: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322"/>
      <c r="AR904" s="322"/>
    </row>
    <row r="905" spans="1: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322"/>
      <c r="AR905" s="322"/>
    </row>
    <row r="906" spans="1: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322"/>
      <c r="AR906" s="322"/>
    </row>
    <row r="907" spans="1: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322"/>
      <c r="AR907" s="322"/>
    </row>
    <row r="908" spans="1: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322"/>
      <c r="AR908" s="322"/>
    </row>
    <row r="909" spans="1: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322"/>
      <c r="AR909" s="322"/>
    </row>
    <row r="910" spans="1: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322"/>
      <c r="AR910" s="322"/>
    </row>
    <row r="911" spans="1: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322"/>
      <c r="AR911" s="322"/>
    </row>
    <row r="912" spans="1: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322"/>
      <c r="AR912" s="322"/>
    </row>
    <row r="913" spans="1: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322"/>
      <c r="AR913" s="322"/>
    </row>
    <row r="914" spans="1: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322"/>
      <c r="AR914" s="322"/>
    </row>
    <row r="915" spans="1: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322"/>
      <c r="AR915" s="322"/>
    </row>
    <row r="916" spans="1: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322"/>
      <c r="AR916" s="322"/>
    </row>
    <row r="917" spans="1: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322"/>
      <c r="AR917" s="322"/>
    </row>
    <row r="918" spans="1: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322"/>
      <c r="AR918" s="322"/>
    </row>
    <row r="919" spans="1: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322"/>
      <c r="AR919" s="322"/>
    </row>
    <row r="920" spans="1: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322"/>
      <c r="AR920" s="322"/>
    </row>
    <row r="921" spans="1: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322"/>
      <c r="AR921" s="322"/>
    </row>
    <row r="922" spans="1: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322"/>
      <c r="AR922" s="322"/>
    </row>
    <row r="923" spans="1: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322"/>
      <c r="AR923" s="322"/>
    </row>
    <row r="924" spans="1: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322"/>
      <c r="AR924" s="322"/>
    </row>
    <row r="925" spans="1: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322"/>
      <c r="AR925" s="322"/>
    </row>
    <row r="926" spans="1: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322"/>
      <c r="AR926" s="322"/>
    </row>
    <row r="927" spans="1: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322"/>
      <c r="AR927" s="322"/>
    </row>
    <row r="928" spans="1: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322"/>
      <c r="AR928" s="322"/>
    </row>
    <row r="929" spans="1: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322"/>
      <c r="AR929" s="322"/>
    </row>
    <row r="930" spans="1: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322"/>
      <c r="AR930" s="322"/>
    </row>
    <row r="931" spans="1: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322"/>
      <c r="AR931" s="322"/>
    </row>
    <row r="932" spans="1: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322"/>
      <c r="AR932" s="322"/>
    </row>
    <row r="933" spans="1: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322"/>
      <c r="AR933" s="322"/>
    </row>
    <row r="934" spans="1: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322"/>
      <c r="AR934" s="322"/>
    </row>
    <row r="935" spans="1: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322"/>
      <c r="AR935" s="322"/>
    </row>
    <row r="936" spans="1: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322"/>
      <c r="AR936" s="322"/>
    </row>
    <row r="937" spans="1: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322"/>
      <c r="AR937" s="322"/>
    </row>
    <row r="938" spans="1: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322"/>
      <c r="AR938" s="322"/>
    </row>
    <row r="939" spans="1: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322"/>
      <c r="AR939" s="322"/>
    </row>
    <row r="940" spans="1: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322"/>
      <c r="AR940" s="322"/>
    </row>
    <row r="941" spans="1: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322"/>
      <c r="AR941" s="322"/>
    </row>
    <row r="942" spans="1: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322"/>
      <c r="AR942" s="322"/>
    </row>
    <row r="943" spans="1: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322"/>
      <c r="AR943" s="322"/>
    </row>
    <row r="944" spans="1: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322"/>
      <c r="AR944" s="322"/>
    </row>
    <row r="945" spans="1: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322"/>
      <c r="AR945" s="322"/>
    </row>
    <row r="946" spans="1: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322"/>
      <c r="AR946" s="322"/>
    </row>
    <row r="947" spans="1: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322"/>
      <c r="AR947" s="322"/>
    </row>
    <row r="948" spans="1: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322"/>
      <c r="AR948" s="322"/>
    </row>
    <row r="949" spans="1: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322"/>
      <c r="AR949" s="322"/>
    </row>
    <row r="950" spans="1: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322"/>
      <c r="AR950" s="322"/>
    </row>
    <row r="951" spans="1: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322"/>
      <c r="AR951" s="322"/>
    </row>
    <row r="952" spans="1: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322"/>
      <c r="AR952" s="322"/>
    </row>
    <row r="953" spans="1: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322"/>
      <c r="AR953" s="322"/>
    </row>
    <row r="954" spans="1: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322"/>
      <c r="AR954" s="322"/>
    </row>
    <row r="955" spans="1: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322"/>
      <c r="AR955" s="322"/>
    </row>
    <row r="956" spans="1: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322"/>
      <c r="AR956" s="322"/>
    </row>
    <row r="957" spans="1: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322"/>
      <c r="AR957" s="322"/>
    </row>
    <row r="958" spans="1: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322"/>
      <c r="AR958" s="322"/>
    </row>
    <row r="959" spans="1: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322"/>
      <c r="AR959" s="322"/>
    </row>
    <row r="960" spans="1: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322"/>
      <c r="AR960" s="322"/>
    </row>
    <row r="961" spans="1: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322"/>
      <c r="AR961" s="322"/>
    </row>
    <row r="962" spans="1: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322"/>
      <c r="AR962" s="322"/>
    </row>
    <row r="963" spans="1: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322"/>
      <c r="AR963" s="322"/>
    </row>
    <row r="964" spans="1: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322"/>
      <c r="AR964" s="322"/>
    </row>
    <row r="965" spans="1: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322"/>
      <c r="AR965" s="322"/>
    </row>
    <row r="966" spans="1: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322"/>
      <c r="AR966" s="322"/>
    </row>
    <row r="967" spans="1: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322"/>
      <c r="AR967" s="322"/>
    </row>
    <row r="968" spans="1: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322"/>
      <c r="AR968" s="322"/>
    </row>
    <row r="969" spans="1: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322"/>
      <c r="AR969" s="322"/>
    </row>
    <row r="970" spans="1: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322"/>
      <c r="AR970" s="322"/>
    </row>
    <row r="971" spans="1: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322"/>
      <c r="AR971" s="322"/>
    </row>
    <row r="972" spans="1: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322"/>
      <c r="AR972" s="322"/>
    </row>
    <row r="973" spans="1: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322"/>
      <c r="AR973" s="322"/>
    </row>
    <row r="974" spans="1: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322"/>
      <c r="AR974" s="322"/>
    </row>
    <row r="975" spans="1: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322"/>
      <c r="AR975" s="322"/>
    </row>
    <row r="976" spans="1: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322"/>
      <c r="AR976" s="322"/>
    </row>
    <row r="977" spans="1: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322"/>
      <c r="AR977" s="322"/>
    </row>
    <row r="978" spans="1: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322"/>
      <c r="AR978" s="322"/>
    </row>
    <row r="979" spans="1: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322"/>
      <c r="AR979" s="322"/>
    </row>
    <row r="980" spans="1: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322"/>
      <c r="AR980" s="322"/>
    </row>
    <row r="981" spans="1: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322"/>
      <c r="AR981" s="322"/>
    </row>
    <row r="982" spans="1: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322"/>
      <c r="AR982" s="322"/>
    </row>
    <row r="983" spans="1: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322"/>
      <c r="AR983" s="322"/>
    </row>
    <row r="984" spans="1: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322"/>
      <c r="AR984" s="322"/>
    </row>
    <row r="985" spans="1: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322"/>
      <c r="AR985" s="322"/>
    </row>
    <row r="986" spans="1: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322"/>
      <c r="AR986" s="322"/>
    </row>
    <row r="987" spans="1: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322"/>
      <c r="AR987" s="322"/>
    </row>
    <row r="988" spans="1: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322"/>
      <c r="AR988" s="322"/>
    </row>
    <row r="989" spans="1: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322"/>
      <c r="AR989" s="322"/>
    </row>
    <row r="990" spans="1: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322"/>
      <c r="AR990" s="322"/>
    </row>
    <row r="991" spans="1: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322"/>
      <c r="AR991" s="322"/>
    </row>
    <row r="992" spans="1: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322"/>
      <c r="AR992" s="322"/>
    </row>
    <row r="993" spans="1: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322"/>
      <c r="AR993" s="322"/>
    </row>
    <row r="994" spans="1: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322"/>
      <c r="AR994" s="322"/>
    </row>
    <row r="995" spans="1: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322"/>
      <c r="AR995" s="322"/>
    </row>
    <row r="996" spans="1: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322"/>
      <c r="AR996" s="322"/>
    </row>
    <row r="997" spans="1: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322"/>
      <c r="AR997" s="322"/>
    </row>
    <row r="998" spans="1: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322"/>
      <c r="AR998" s="322"/>
    </row>
    <row r="999" spans="1: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322"/>
      <c r="AR999" s="322"/>
    </row>
    <row r="1000" spans="1: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322"/>
      <c r="AR1000" s="322"/>
    </row>
  </sheetData>
  <sortState ref="A8:AQ49">
    <sortCondition ref="A8:A49"/>
    <sortCondition ref="B8:B49"/>
    <sortCondition ref="C8:C49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8" man="1"/>
    <brk id="28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AV19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 activeCell="BG35" sqref="BG35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8">
        <f t="shared" ref="D7:D49" si="0">SUM(E7,AD7,BC7)</f>
        <v>616238</v>
      </c>
      <c r="E7" s="308">
        <f t="shared" ref="E7:E49" si="1">SUM(F7,J7,N7,R7,V7,Z7)</f>
        <v>393130</v>
      </c>
      <c r="F7" s="308">
        <f t="shared" ref="F7:F49" si="2">SUM(G7:I7)</f>
        <v>134</v>
      </c>
      <c r="G7" s="308">
        <f>SUM(G$8:G$1000)</f>
        <v>123</v>
      </c>
      <c r="H7" s="308">
        <f>SUM(H$8:H$1000)</f>
        <v>11</v>
      </c>
      <c r="I7" s="308">
        <f>SUM(I$8:I$1000)</f>
        <v>0</v>
      </c>
      <c r="J7" s="308">
        <f t="shared" ref="J7:J49" si="3">SUM(K7:M7)</f>
        <v>339443</v>
      </c>
      <c r="K7" s="308">
        <f>SUM(K$8:K$1000)</f>
        <v>115636</v>
      </c>
      <c r="L7" s="308">
        <f>SUM(L$8:L$1000)</f>
        <v>223789</v>
      </c>
      <c r="M7" s="308">
        <f>SUM(M$8:M$1000)</f>
        <v>18</v>
      </c>
      <c r="N7" s="308">
        <f t="shared" ref="N7:N49" si="4">SUM(O7:Q7)</f>
        <v>11487</v>
      </c>
      <c r="O7" s="308">
        <f>SUM(O$8:O$1000)</f>
        <v>4077</v>
      </c>
      <c r="P7" s="308">
        <f>SUM(P$8:P$1000)</f>
        <v>7398</v>
      </c>
      <c r="Q7" s="308">
        <f>SUM(Q$8:Q$1000)</f>
        <v>12</v>
      </c>
      <c r="R7" s="308">
        <f t="shared" ref="R7:R49" si="5">SUM(S7:U7)</f>
        <v>36554</v>
      </c>
      <c r="S7" s="308">
        <f>SUM(S$8:S$1000)</f>
        <v>7156</v>
      </c>
      <c r="T7" s="308">
        <f>SUM(T$8:T$1000)</f>
        <v>29398</v>
      </c>
      <c r="U7" s="308">
        <f>SUM(U$8:U$1000)</f>
        <v>0</v>
      </c>
      <c r="V7" s="308">
        <f t="shared" ref="V7:V49" si="6">SUM(W7:Y7)</f>
        <v>493</v>
      </c>
      <c r="W7" s="308">
        <f>SUM(W$8:W$1000)</f>
        <v>200</v>
      </c>
      <c r="X7" s="308">
        <f>SUM(X$8:X$1000)</f>
        <v>293</v>
      </c>
      <c r="Y7" s="308">
        <f>SUM(Y$8:Y$1000)</f>
        <v>0</v>
      </c>
      <c r="Z7" s="308">
        <f t="shared" ref="Z7:Z49" si="7">SUM(AA7:AC7)</f>
        <v>5019</v>
      </c>
      <c r="AA7" s="308">
        <f>SUM(AA$8:AA$1000)</f>
        <v>667</v>
      </c>
      <c r="AB7" s="308">
        <f>SUM(AB$8:AB$1000)</f>
        <v>4305</v>
      </c>
      <c r="AC7" s="308">
        <f>SUM(AC$8:AC$1000)</f>
        <v>47</v>
      </c>
      <c r="AD7" s="308">
        <f t="shared" ref="AD7:AD49" si="8">SUM(AE7,AI7,AM7,AQ7,AU7,AY7)</f>
        <v>160448</v>
      </c>
      <c r="AE7" s="308">
        <f t="shared" ref="AE7:AE49" si="9">SUM(AF7:AH7)</f>
        <v>2</v>
      </c>
      <c r="AF7" s="308">
        <f>SUM(AF$8:AF$1000)</f>
        <v>0</v>
      </c>
      <c r="AG7" s="308">
        <f>SUM(AG$8:AG$1000)</f>
        <v>0</v>
      </c>
      <c r="AH7" s="308">
        <f>SUM(AH$8:AH$1000)</f>
        <v>2</v>
      </c>
      <c r="AI7" s="308">
        <f t="shared" ref="AI7:AI49" si="10">SUM(AJ7:AL7)</f>
        <v>150627</v>
      </c>
      <c r="AJ7" s="308">
        <f>SUM(AJ$8:AJ$1000)</f>
        <v>50</v>
      </c>
      <c r="AK7" s="308">
        <f>SUM(AK$8:AK$1000)</f>
        <v>628</v>
      </c>
      <c r="AL7" s="308">
        <f>SUM(AL$8:AL$1000)</f>
        <v>149949</v>
      </c>
      <c r="AM7" s="308">
        <f t="shared" ref="AM7:AM49" si="11">SUM(AN7:AP7)</f>
        <v>2349</v>
      </c>
      <c r="AN7" s="308">
        <f>SUM(AN$8:AN$1000)</f>
        <v>0</v>
      </c>
      <c r="AO7" s="308">
        <f>SUM(AO$8:AO$1000)</f>
        <v>0</v>
      </c>
      <c r="AP7" s="308">
        <f>SUM(AP$8:AP$1000)</f>
        <v>2349</v>
      </c>
      <c r="AQ7" s="308">
        <f t="shared" ref="AQ7:AQ49" si="12">SUM(AR7:AT7)</f>
        <v>5250</v>
      </c>
      <c r="AR7" s="308">
        <f>SUM(AR$8:AR$1000)</f>
        <v>0</v>
      </c>
      <c r="AS7" s="308">
        <f>SUM(AS$8:AS$1000)</f>
        <v>192</v>
      </c>
      <c r="AT7" s="308">
        <f>SUM(AT$8:AT$1000)</f>
        <v>5058</v>
      </c>
      <c r="AU7" s="308">
        <f t="shared" ref="AU7:AU49" si="13"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 t="shared" ref="AY7:AY49" si="14">SUM(AZ7:BB7)</f>
        <v>2220</v>
      </c>
      <c r="AZ7" s="308">
        <f>SUM(AZ$8:AZ$1000)</f>
        <v>0</v>
      </c>
      <c r="BA7" s="308">
        <f>SUM(BA$8:BA$1000)</f>
        <v>11</v>
      </c>
      <c r="BB7" s="308">
        <f>SUM(BB$8:BB$1000)</f>
        <v>2209</v>
      </c>
      <c r="BC7" s="308">
        <f t="shared" ref="BC7:BC49" si="15">SUM(BD7,BK7)</f>
        <v>62660</v>
      </c>
      <c r="BD7" s="308">
        <f t="shared" ref="BD7:BD49" si="16">SUM(BE7:BJ7)</f>
        <v>33562</v>
      </c>
      <c r="BE7" s="308">
        <f t="shared" ref="BE7:BJ7" si="17">SUM(BE$8:BE$1000)</f>
        <v>69</v>
      </c>
      <c r="BF7" s="308">
        <f t="shared" si="17"/>
        <v>11034</v>
      </c>
      <c r="BG7" s="308">
        <f t="shared" si="17"/>
        <v>5761</v>
      </c>
      <c r="BH7" s="308">
        <f t="shared" si="17"/>
        <v>4559</v>
      </c>
      <c r="BI7" s="308">
        <f t="shared" si="17"/>
        <v>1796</v>
      </c>
      <c r="BJ7" s="308">
        <f t="shared" si="17"/>
        <v>10343</v>
      </c>
      <c r="BK7" s="308">
        <f t="shared" ref="BK7:BK49" si="18">SUM(BL7:BQ7)</f>
        <v>29098</v>
      </c>
      <c r="BL7" s="308">
        <f t="shared" ref="BL7:BQ7" si="19">SUM(BL$8:BL$1000)</f>
        <v>0</v>
      </c>
      <c r="BM7" s="308">
        <f t="shared" si="19"/>
        <v>21227</v>
      </c>
      <c r="BN7" s="308">
        <f t="shared" si="19"/>
        <v>3475</v>
      </c>
      <c r="BO7" s="308">
        <f t="shared" si="19"/>
        <v>3083</v>
      </c>
      <c r="BP7" s="308">
        <f t="shared" si="19"/>
        <v>108</v>
      </c>
      <c r="BQ7" s="308">
        <f t="shared" si="19"/>
        <v>1205</v>
      </c>
      <c r="BR7" s="308">
        <f t="shared" ref="BR7:BX7" si="20">SUM(BY7,CF7)</f>
        <v>426692</v>
      </c>
      <c r="BS7" s="308">
        <f t="shared" si="20"/>
        <v>203</v>
      </c>
      <c r="BT7" s="308">
        <f t="shared" si="20"/>
        <v>350477</v>
      </c>
      <c r="BU7" s="308">
        <f t="shared" si="20"/>
        <v>17248</v>
      </c>
      <c r="BV7" s="308">
        <f t="shared" si="20"/>
        <v>41113</v>
      </c>
      <c r="BW7" s="308">
        <f t="shared" si="20"/>
        <v>2289</v>
      </c>
      <c r="BX7" s="308">
        <f t="shared" si="20"/>
        <v>15362</v>
      </c>
      <c r="BY7" s="308">
        <f t="shared" ref="BY7:BY49" si="21">SUM(BZ7:CE7)</f>
        <v>393130</v>
      </c>
      <c r="BZ7" s="308">
        <f t="shared" ref="BZ7:BZ49" si="22">F7</f>
        <v>134</v>
      </c>
      <c r="CA7" s="308">
        <f t="shared" ref="CA7:CA49" si="23">J7</f>
        <v>339443</v>
      </c>
      <c r="CB7" s="308">
        <f t="shared" ref="CB7:CB49" si="24">N7</f>
        <v>11487</v>
      </c>
      <c r="CC7" s="308">
        <f t="shared" ref="CC7:CC49" si="25">R7</f>
        <v>36554</v>
      </c>
      <c r="CD7" s="308">
        <f t="shared" ref="CD7:CD49" si="26">V7</f>
        <v>493</v>
      </c>
      <c r="CE7" s="308">
        <f t="shared" ref="CE7:CE49" si="27">Z7</f>
        <v>5019</v>
      </c>
      <c r="CF7" s="308">
        <f t="shared" ref="CF7:CF49" si="28">SUM(CG7:CL7)</f>
        <v>33562</v>
      </c>
      <c r="CG7" s="308">
        <f t="shared" ref="CG7:CL7" si="29">BE7</f>
        <v>69</v>
      </c>
      <c r="CH7" s="308">
        <f t="shared" si="29"/>
        <v>11034</v>
      </c>
      <c r="CI7" s="308">
        <f t="shared" si="29"/>
        <v>5761</v>
      </c>
      <c r="CJ7" s="308">
        <f t="shared" si="29"/>
        <v>4559</v>
      </c>
      <c r="CK7" s="308">
        <f t="shared" si="29"/>
        <v>1796</v>
      </c>
      <c r="CL7" s="308">
        <f t="shared" si="29"/>
        <v>10343</v>
      </c>
      <c r="CM7" s="308">
        <f t="shared" ref="CM7:CS7" si="30">SUM(CT7,DA7)</f>
        <v>189546</v>
      </c>
      <c r="CN7" s="308">
        <f t="shared" si="30"/>
        <v>2</v>
      </c>
      <c r="CO7" s="308">
        <f t="shared" si="30"/>
        <v>171854</v>
      </c>
      <c r="CP7" s="308">
        <f t="shared" si="30"/>
        <v>5824</v>
      </c>
      <c r="CQ7" s="308">
        <f t="shared" si="30"/>
        <v>8333</v>
      </c>
      <c r="CR7" s="308">
        <f t="shared" si="30"/>
        <v>108</v>
      </c>
      <c r="CS7" s="308">
        <f t="shared" si="30"/>
        <v>3425</v>
      </c>
      <c r="CT7" s="308">
        <f t="shared" ref="CT7:CT49" si="31">SUM(CU7:CZ7)</f>
        <v>160448</v>
      </c>
      <c r="CU7" s="308">
        <f t="shared" ref="CU7:CU49" si="32">AE7</f>
        <v>2</v>
      </c>
      <c r="CV7" s="308">
        <f t="shared" ref="CV7:CV49" si="33">AI7</f>
        <v>150627</v>
      </c>
      <c r="CW7" s="308">
        <f t="shared" ref="CW7:CW49" si="34">AM7</f>
        <v>2349</v>
      </c>
      <c r="CX7" s="308">
        <f t="shared" ref="CX7:CX49" si="35">AQ7</f>
        <v>5250</v>
      </c>
      <c r="CY7" s="308">
        <f t="shared" ref="CY7:CY49" si="36">AU7</f>
        <v>0</v>
      </c>
      <c r="CZ7" s="308">
        <f t="shared" ref="CZ7:CZ49" si="37">AY7</f>
        <v>2220</v>
      </c>
      <c r="DA7" s="308">
        <f t="shared" ref="DA7:DA49" si="38">SUM(DB7:DG7)</f>
        <v>29098</v>
      </c>
      <c r="DB7" s="308">
        <f t="shared" ref="DB7:DG7" si="39">BL7</f>
        <v>0</v>
      </c>
      <c r="DC7" s="308">
        <f t="shared" si="39"/>
        <v>21227</v>
      </c>
      <c r="DD7" s="308">
        <f t="shared" si="39"/>
        <v>3475</v>
      </c>
      <c r="DE7" s="308">
        <f t="shared" si="39"/>
        <v>3083</v>
      </c>
      <c r="DF7" s="308">
        <f t="shared" si="39"/>
        <v>108</v>
      </c>
      <c r="DG7" s="308">
        <f t="shared" si="39"/>
        <v>1205</v>
      </c>
      <c r="DH7" s="308">
        <f>SUM(DH$8:DH$1000)</f>
        <v>1216</v>
      </c>
      <c r="DI7" s="308">
        <f t="shared" ref="DI7:DI49" si="40">SUM(DJ7:DM7)</f>
        <v>212</v>
      </c>
      <c r="DJ7" s="308">
        <f>SUM(DJ$8:DJ$1000)</f>
        <v>38</v>
      </c>
      <c r="DK7" s="308">
        <f>SUM(DK$8:DK$1000)</f>
        <v>1</v>
      </c>
      <c r="DL7" s="308">
        <f>SUM(DL$8:DL$1000)</f>
        <v>28</v>
      </c>
      <c r="DM7" s="308">
        <f>SUM(DM$8:DM$1000)</f>
        <v>145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134786</v>
      </c>
      <c r="E8" s="292">
        <f t="shared" si="1"/>
        <v>87410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78933</v>
      </c>
      <c r="K8" s="292">
        <v>36125</v>
      </c>
      <c r="L8" s="292">
        <v>42808</v>
      </c>
      <c r="M8" s="292">
        <v>0</v>
      </c>
      <c r="N8" s="292">
        <f t="shared" si="4"/>
        <v>0</v>
      </c>
      <c r="O8" s="292">
        <v>0</v>
      </c>
      <c r="P8" s="292">
        <v>0</v>
      </c>
      <c r="Q8" s="292">
        <v>0</v>
      </c>
      <c r="R8" s="292">
        <f t="shared" si="5"/>
        <v>6721</v>
      </c>
      <c r="S8" s="292">
        <v>1491</v>
      </c>
      <c r="T8" s="292">
        <v>5230</v>
      </c>
      <c r="U8" s="292">
        <v>0</v>
      </c>
      <c r="V8" s="292">
        <f t="shared" si="6"/>
        <v>172</v>
      </c>
      <c r="W8" s="292">
        <v>0</v>
      </c>
      <c r="X8" s="292">
        <v>172</v>
      </c>
      <c r="Y8" s="292">
        <v>0</v>
      </c>
      <c r="Z8" s="292">
        <f t="shared" si="7"/>
        <v>1584</v>
      </c>
      <c r="AA8" s="292">
        <v>124</v>
      </c>
      <c r="AB8" s="292">
        <v>1460</v>
      </c>
      <c r="AC8" s="292">
        <v>0</v>
      </c>
      <c r="AD8" s="292">
        <f t="shared" si="8"/>
        <v>40957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36479</v>
      </c>
      <c r="AJ8" s="292">
        <v>0</v>
      </c>
      <c r="AK8" s="292">
        <v>0</v>
      </c>
      <c r="AL8" s="292">
        <v>36479</v>
      </c>
      <c r="AM8" s="292">
        <f t="shared" si="11"/>
        <v>0</v>
      </c>
      <c r="AN8" s="292">
        <v>0</v>
      </c>
      <c r="AO8" s="292">
        <v>0</v>
      </c>
      <c r="AP8" s="292">
        <v>0</v>
      </c>
      <c r="AQ8" s="292">
        <f t="shared" si="12"/>
        <v>3359</v>
      </c>
      <c r="AR8" s="292">
        <v>0</v>
      </c>
      <c r="AS8" s="292">
        <v>0</v>
      </c>
      <c r="AT8" s="292">
        <v>3359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1119</v>
      </c>
      <c r="AZ8" s="292">
        <v>0</v>
      </c>
      <c r="BA8" s="292">
        <v>0</v>
      </c>
      <c r="BB8" s="292">
        <v>1119</v>
      </c>
      <c r="BC8" s="292">
        <f t="shared" si="15"/>
        <v>6419</v>
      </c>
      <c r="BD8" s="292">
        <f t="shared" si="16"/>
        <v>3822</v>
      </c>
      <c r="BE8" s="292">
        <v>0</v>
      </c>
      <c r="BF8" s="292">
        <v>0</v>
      </c>
      <c r="BG8" s="292">
        <v>0</v>
      </c>
      <c r="BH8" s="292">
        <v>163</v>
      </c>
      <c r="BI8" s="292">
        <v>0</v>
      </c>
      <c r="BJ8" s="292">
        <v>3659</v>
      </c>
      <c r="BK8" s="292">
        <f t="shared" si="18"/>
        <v>2597</v>
      </c>
      <c r="BL8" s="292">
        <v>0</v>
      </c>
      <c r="BM8" s="292">
        <v>2589</v>
      </c>
      <c r="BN8" s="292">
        <v>0</v>
      </c>
      <c r="BO8" s="292">
        <v>8</v>
      </c>
      <c r="BP8" s="292">
        <v>0</v>
      </c>
      <c r="BQ8" s="292">
        <v>0</v>
      </c>
      <c r="BR8" s="292">
        <f t="shared" ref="BR8:BR49" si="41">SUM(BY8,CF8)</f>
        <v>91232</v>
      </c>
      <c r="BS8" s="292">
        <f t="shared" ref="BS8:BS49" si="42">SUM(BZ8,CG8)</f>
        <v>0</v>
      </c>
      <c r="BT8" s="292">
        <f t="shared" ref="BT8:BT49" si="43">SUM(CA8,CH8)</f>
        <v>78933</v>
      </c>
      <c r="BU8" s="292">
        <f t="shared" ref="BU8:BU49" si="44">SUM(CB8,CI8)</f>
        <v>0</v>
      </c>
      <c r="BV8" s="292">
        <f t="shared" ref="BV8:BV49" si="45">SUM(CC8,CJ8)</f>
        <v>6884</v>
      </c>
      <c r="BW8" s="292">
        <f t="shared" ref="BW8:BW49" si="46">SUM(CD8,CK8)</f>
        <v>172</v>
      </c>
      <c r="BX8" s="292">
        <f t="shared" ref="BX8:BX49" si="47">SUM(CE8,CL8)</f>
        <v>5243</v>
      </c>
      <c r="BY8" s="292">
        <f t="shared" si="21"/>
        <v>87410</v>
      </c>
      <c r="BZ8" s="292">
        <f t="shared" si="22"/>
        <v>0</v>
      </c>
      <c r="CA8" s="292">
        <f t="shared" si="23"/>
        <v>78933</v>
      </c>
      <c r="CB8" s="292">
        <f t="shared" si="24"/>
        <v>0</v>
      </c>
      <c r="CC8" s="292">
        <f t="shared" si="25"/>
        <v>6721</v>
      </c>
      <c r="CD8" s="292">
        <f t="shared" si="26"/>
        <v>172</v>
      </c>
      <c r="CE8" s="292">
        <f t="shared" si="27"/>
        <v>1584</v>
      </c>
      <c r="CF8" s="292">
        <f t="shared" si="28"/>
        <v>3822</v>
      </c>
      <c r="CG8" s="292">
        <f t="shared" ref="CG8:CG49" si="48">BE8</f>
        <v>0</v>
      </c>
      <c r="CH8" s="292">
        <f t="shared" ref="CH8:CH49" si="49">BF8</f>
        <v>0</v>
      </c>
      <c r="CI8" s="292">
        <f t="shared" ref="CI8:CI49" si="50">BG8</f>
        <v>0</v>
      </c>
      <c r="CJ8" s="292">
        <f t="shared" ref="CJ8:CJ49" si="51">BH8</f>
        <v>163</v>
      </c>
      <c r="CK8" s="292">
        <f t="shared" ref="CK8:CK49" si="52">BI8</f>
        <v>0</v>
      </c>
      <c r="CL8" s="292">
        <f t="shared" ref="CL8:CL49" si="53">BJ8</f>
        <v>3659</v>
      </c>
      <c r="CM8" s="292">
        <f t="shared" ref="CM8:CM49" si="54">SUM(CT8,DA8)</f>
        <v>43554</v>
      </c>
      <c r="CN8" s="292">
        <f t="shared" ref="CN8:CN49" si="55">SUM(CU8,DB8)</f>
        <v>0</v>
      </c>
      <c r="CO8" s="292">
        <f t="shared" ref="CO8:CO49" si="56">SUM(CV8,DC8)</f>
        <v>39068</v>
      </c>
      <c r="CP8" s="292">
        <f t="shared" ref="CP8:CP49" si="57">SUM(CW8,DD8)</f>
        <v>0</v>
      </c>
      <c r="CQ8" s="292">
        <f t="shared" ref="CQ8:CQ49" si="58">SUM(CX8,DE8)</f>
        <v>3367</v>
      </c>
      <c r="CR8" s="292">
        <f t="shared" ref="CR8:CR49" si="59">SUM(CY8,DF8)</f>
        <v>0</v>
      </c>
      <c r="CS8" s="292">
        <f t="shared" ref="CS8:CS49" si="60">SUM(CZ8,DG8)</f>
        <v>1119</v>
      </c>
      <c r="CT8" s="292">
        <f t="shared" si="31"/>
        <v>40957</v>
      </c>
      <c r="CU8" s="292">
        <f t="shared" si="32"/>
        <v>0</v>
      </c>
      <c r="CV8" s="292">
        <f t="shared" si="33"/>
        <v>36479</v>
      </c>
      <c r="CW8" s="292">
        <f t="shared" si="34"/>
        <v>0</v>
      </c>
      <c r="CX8" s="292">
        <f t="shared" si="35"/>
        <v>3359</v>
      </c>
      <c r="CY8" s="292">
        <f t="shared" si="36"/>
        <v>0</v>
      </c>
      <c r="CZ8" s="292">
        <f t="shared" si="37"/>
        <v>1119</v>
      </c>
      <c r="DA8" s="292">
        <f t="shared" si="38"/>
        <v>2597</v>
      </c>
      <c r="DB8" s="292">
        <f t="shared" ref="DB8:DB49" si="61">BL8</f>
        <v>0</v>
      </c>
      <c r="DC8" s="292">
        <f t="shared" ref="DC8:DC49" si="62">BM8</f>
        <v>2589</v>
      </c>
      <c r="DD8" s="292">
        <f t="shared" ref="DD8:DD49" si="63">BN8</f>
        <v>0</v>
      </c>
      <c r="DE8" s="292">
        <f t="shared" ref="DE8:DE49" si="64">BO8</f>
        <v>8</v>
      </c>
      <c r="DF8" s="292">
        <f t="shared" ref="DF8:DF49" si="65">BP8</f>
        <v>0</v>
      </c>
      <c r="DG8" s="292">
        <f t="shared" ref="DG8:DG49" si="66">BQ8</f>
        <v>0</v>
      </c>
      <c r="DH8" s="292">
        <v>0</v>
      </c>
      <c r="DI8" s="292">
        <f t="shared" si="40"/>
        <v>114</v>
      </c>
      <c r="DJ8" s="292">
        <v>0</v>
      </c>
      <c r="DK8" s="292">
        <v>0</v>
      </c>
      <c r="DL8" s="292">
        <v>0</v>
      </c>
      <c r="DM8" s="292">
        <v>114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49398</v>
      </c>
      <c r="E9" s="292">
        <f t="shared" si="1"/>
        <v>27477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24481</v>
      </c>
      <c r="K9" s="292">
        <v>8810</v>
      </c>
      <c r="L9" s="292">
        <v>15671</v>
      </c>
      <c r="M9" s="292">
        <v>0</v>
      </c>
      <c r="N9" s="292">
        <f t="shared" si="4"/>
        <v>721</v>
      </c>
      <c r="O9" s="292">
        <v>305</v>
      </c>
      <c r="P9" s="292">
        <v>416</v>
      </c>
      <c r="Q9" s="292">
        <v>0</v>
      </c>
      <c r="R9" s="292">
        <f t="shared" si="5"/>
        <v>2001</v>
      </c>
      <c r="S9" s="292">
        <v>567</v>
      </c>
      <c r="T9" s="292">
        <v>1434</v>
      </c>
      <c r="U9" s="292">
        <v>0</v>
      </c>
      <c r="V9" s="292">
        <f t="shared" si="6"/>
        <v>75</v>
      </c>
      <c r="W9" s="292">
        <v>71</v>
      </c>
      <c r="X9" s="292">
        <v>4</v>
      </c>
      <c r="Y9" s="292">
        <v>0</v>
      </c>
      <c r="Z9" s="292">
        <f t="shared" si="7"/>
        <v>199</v>
      </c>
      <c r="AA9" s="292">
        <v>199</v>
      </c>
      <c r="AB9" s="292">
        <v>0</v>
      </c>
      <c r="AC9" s="292">
        <v>0</v>
      </c>
      <c r="AD9" s="292">
        <f t="shared" si="8"/>
        <v>15997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15386</v>
      </c>
      <c r="AJ9" s="292">
        <v>0</v>
      </c>
      <c r="AK9" s="292">
        <v>0</v>
      </c>
      <c r="AL9" s="292">
        <v>15386</v>
      </c>
      <c r="AM9" s="292">
        <f t="shared" si="11"/>
        <v>472</v>
      </c>
      <c r="AN9" s="292">
        <v>0</v>
      </c>
      <c r="AO9" s="292">
        <v>0</v>
      </c>
      <c r="AP9" s="292">
        <v>472</v>
      </c>
      <c r="AQ9" s="292">
        <f t="shared" si="12"/>
        <v>139</v>
      </c>
      <c r="AR9" s="292">
        <v>0</v>
      </c>
      <c r="AS9" s="292">
        <v>33</v>
      </c>
      <c r="AT9" s="292">
        <v>106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5924</v>
      </c>
      <c r="BD9" s="292">
        <f t="shared" si="16"/>
        <v>2738</v>
      </c>
      <c r="BE9" s="292">
        <v>0</v>
      </c>
      <c r="BF9" s="292">
        <v>734</v>
      </c>
      <c r="BG9" s="292">
        <v>1942</v>
      </c>
      <c r="BH9" s="292">
        <v>62</v>
      </c>
      <c r="BI9" s="292">
        <v>0</v>
      </c>
      <c r="BJ9" s="292">
        <v>0</v>
      </c>
      <c r="BK9" s="292">
        <f t="shared" si="18"/>
        <v>3186</v>
      </c>
      <c r="BL9" s="292">
        <v>0</v>
      </c>
      <c r="BM9" s="292">
        <v>3084</v>
      </c>
      <c r="BN9" s="292">
        <v>102</v>
      </c>
      <c r="BO9" s="292">
        <v>0</v>
      </c>
      <c r="BP9" s="292">
        <v>0</v>
      </c>
      <c r="BQ9" s="292">
        <v>0</v>
      </c>
      <c r="BR9" s="292">
        <f t="shared" si="41"/>
        <v>30215</v>
      </c>
      <c r="BS9" s="292">
        <f t="shared" si="42"/>
        <v>0</v>
      </c>
      <c r="BT9" s="292">
        <f t="shared" si="43"/>
        <v>25215</v>
      </c>
      <c r="BU9" s="292">
        <f t="shared" si="44"/>
        <v>2663</v>
      </c>
      <c r="BV9" s="292">
        <f t="shared" si="45"/>
        <v>2063</v>
      </c>
      <c r="BW9" s="292">
        <f t="shared" si="46"/>
        <v>75</v>
      </c>
      <c r="BX9" s="292">
        <f t="shared" si="47"/>
        <v>199</v>
      </c>
      <c r="BY9" s="292">
        <f t="shared" si="21"/>
        <v>27477</v>
      </c>
      <c r="BZ9" s="292">
        <f t="shared" si="22"/>
        <v>0</v>
      </c>
      <c r="CA9" s="292">
        <f t="shared" si="23"/>
        <v>24481</v>
      </c>
      <c r="CB9" s="292">
        <f t="shared" si="24"/>
        <v>721</v>
      </c>
      <c r="CC9" s="292">
        <f t="shared" si="25"/>
        <v>2001</v>
      </c>
      <c r="CD9" s="292">
        <f t="shared" si="26"/>
        <v>75</v>
      </c>
      <c r="CE9" s="292">
        <f t="shared" si="27"/>
        <v>199</v>
      </c>
      <c r="CF9" s="292">
        <f t="shared" si="28"/>
        <v>2738</v>
      </c>
      <c r="CG9" s="292">
        <f t="shared" si="48"/>
        <v>0</v>
      </c>
      <c r="CH9" s="292">
        <f t="shared" si="49"/>
        <v>734</v>
      </c>
      <c r="CI9" s="292">
        <f t="shared" si="50"/>
        <v>1942</v>
      </c>
      <c r="CJ9" s="292">
        <f t="shared" si="51"/>
        <v>62</v>
      </c>
      <c r="CK9" s="292">
        <f t="shared" si="52"/>
        <v>0</v>
      </c>
      <c r="CL9" s="292">
        <f t="shared" si="53"/>
        <v>0</v>
      </c>
      <c r="CM9" s="292">
        <f t="shared" si="54"/>
        <v>19183</v>
      </c>
      <c r="CN9" s="292">
        <f t="shared" si="55"/>
        <v>0</v>
      </c>
      <c r="CO9" s="292">
        <f t="shared" si="56"/>
        <v>18470</v>
      </c>
      <c r="CP9" s="292">
        <f t="shared" si="57"/>
        <v>574</v>
      </c>
      <c r="CQ9" s="292">
        <f t="shared" si="58"/>
        <v>139</v>
      </c>
      <c r="CR9" s="292">
        <f t="shared" si="59"/>
        <v>0</v>
      </c>
      <c r="CS9" s="292">
        <f t="shared" si="60"/>
        <v>0</v>
      </c>
      <c r="CT9" s="292">
        <f t="shared" si="31"/>
        <v>15997</v>
      </c>
      <c r="CU9" s="292">
        <f t="shared" si="32"/>
        <v>0</v>
      </c>
      <c r="CV9" s="292">
        <f t="shared" si="33"/>
        <v>15386</v>
      </c>
      <c r="CW9" s="292">
        <f t="shared" si="34"/>
        <v>472</v>
      </c>
      <c r="CX9" s="292">
        <f t="shared" si="35"/>
        <v>139</v>
      </c>
      <c r="CY9" s="292">
        <f t="shared" si="36"/>
        <v>0</v>
      </c>
      <c r="CZ9" s="292">
        <f t="shared" si="37"/>
        <v>0</v>
      </c>
      <c r="DA9" s="292">
        <f t="shared" si="38"/>
        <v>3186</v>
      </c>
      <c r="DB9" s="292">
        <f t="shared" si="61"/>
        <v>0</v>
      </c>
      <c r="DC9" s="292">
        <f t="shared" si="62"/>
        <v>3084</v>
      </c>
      <c r="DD9" s="292">
        <f t="shared" si="63"/>
        <v>102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30250</v>
      </c>
      <c r="E10" s="292">
        <f t="shared" si="1"/>
        <v>19130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13892</v>
      </c>
      <c r="K10" s="292">
        <v>0</v>
      </c>
      <c r="L10" s="292">
        <v>13892</v>
      </c>
      <c r="M10" s="292">
        <v>0</v>
      </c>
      <c r="N10" s="292">
        <f t="shared" si="4"/>
        <v>1647</v>
      </c>
      <c r="O10" s="292">
        <v>0</v>
      </c>
      <c r="P10" s="292">
        <v>1647</v>
      </c>
      <c r="Q10" s="292">
        <v>0</v>
      </c>
      <c r="R10" s="292">
        <f t="shared" si="5"/>
        <v>3518</v>
      </c>
      <c r="S10" s="292">
        <v>0</v>
      </c>
      <c r="T10" s="292">
        <v>3518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73</v>
      </c>
      <c r="AA10" s="292">
        <v>0</v>
      </c>
      <c r="AB10" s="292">
        <v>73</v>
      </c>
      <c r="AC10" s="292">
        <v>0</v>
      </c>
      <c r="AD10" s="292">
        <f t="shared" si="8"/>
        <v>7410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6572</v>
      </c>
      <c r="AJ10" s="292">
        <v>0</v>
      </c>
      <c r="AK10" s="292">
        <v>0</v>
      </c>
      <c r="AL10" s="292">
        <v>6572</v>
      </c>
      <c r="AM10" s="292">
        <f t="shared" si="11"/>
        <v>498</v>
      </c>
      <c r="AN10" s="292">
        <v>0</v>
      </c>
      <c r="AO10" s="292">
        <v>0</v>
      </c>
      <c r="AP10" s="292">
        <v>498</v>
      </c>
      <c r="AQ10" s="292">
        <f t="shared" si="12"/>
        <v>334</v>
      </c>
      <c r="AR10" s="292">
        <v>0</v>
      </c>
      <c r="AS10" s="292">
        <v>0</v>
      </c>
      <c r="AT10" s="292">
        <v>334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6</v>
      </c>
      <c r="AZ10" s="292">
        <v>0</v>
      </c>
      <c r="BA10" s="292">
        <v>0</v>
      </c>
      <c r="BB10" s="292">
        <v>6</v>
      </c>
      <c r="BC10" s="292">
        <f t="shared" si="15"/>
        <v>3710</v>
      </c>
      <c r="BD10" s="292">
        <f t="shared" si="16"/>
        <v>1546</v>
      </c>
      <c r="BE10" s="292">
        <v>0</v>
      </c>
      <c r="BF10" s="292">
        <v>456</v>
      </c>
      <c r="BG10" s="292">
        <v>299</v>
      </c>
      <c r="BH10" s="292">
        <v>159</v>
      </c>
      <c r="BI10" s="292">
        <v>0</v>
      </c>
      <c r="BJ10" s="292">
        <v>632</v>
      </c>
      <c r="BK10" s="292">
        <f t="shared" si="18"/>
        <v>2164</v>
      </c>
      <c r="BL10" s="292">
        <v>0</v>
      </c>
      <c r="BM10" s="292">
        <v>1806</v>
      </c>
      <c r="BN10" s="292">
        <v>312</v>
      </c>
      <c r="BO10" s="292">
        <v>46</v>
      </c>
      <c r="BP10" s="292">
        <v>0</v>
      </c>
      <c r="BQ10" s="292">
        <v>0</v>
      </c>
      <c r="BR10" s="292">
        <f t="shared" si="41"/>
        <v>20676</v>
      </c>
      <c r="BS10" s="292">
        <f t="shared" si="42"/>
        <v>0</v>
      </c>
      <c r="BT10" s="292">
        <f t="shared" si="43"/>
        <v>14348</v>
      </c>
      <c r="BU10" s="292">
        <f t="shared" si="44"/>
        <v>1946</v>
      </c>
      <c r="BV10" s="292">
        <f t="shared" si="45"/>
        <v>3677</v>
      </c>
      <c r="BW10" s="292">
        <f t="shared" si="46"/>
        <v>0</v>
      </c>
      <c r="BX10" s="292">
        <f t="shared" si="47"/>
        <v>705</v>
      </c>
      <c r="BY10" s="292">
        <f t="shared" si="21"/>
        <v>19130</v>
      </c>
      <c r="BZ10" s="292">
        <f t="shared" si="22"/>
        <v>0</v>
      </c>
      <c r="CA10" s="292">
        <f t="shared" si="23"/>
        <v>13892</v>
      </c>
      <c r="CB10" s="292">
        <f t="shared" si="24"/>
        <v>1647</v>
      </c>
      <c r="CC10" s="292">
        <f t="shared" si="25"/>
        <v>3518</v>
      </c>
      <c r="CD10" s="292">
        <f t="shared" si="26"/>
        <v>0</v>
      </c>
      <c r="CE10" s="292">
        <f t="shared" si="27"/>
        <v>73</v>
      </c>
      <c r="CF10" s="292">
        <f t="shared" si="28"/>
        <v>1546</v>
      </c>
      <c r="CG10" s="292">
        <f t="shared" si="48"/>
        <v>0</v>
      </c>
      <c r="CH10" s="292">
        <f t="shared" si="49"/>
        <v>456</v>
      </c>
      <c r="CI10" s="292">
        <f t="shared" si="50"/>
        <v>299</v>
      </c>
      <c r="CJ10" s="292">
        <f t="shared" si="51"/>
        <v>159</v>
      </c>
      <c r="CK10" s="292">
        <f t="shared" si="52"/>
        <v>0</v>
      </c>
      <c r="CL10" s="292">
        <f t="shared" si="53"/>
        <v>632</v>
      </c>
      <c r="CM10" s="292">
        <f t="shared" si="54"/>
        <v>9574</v>
      </c>
      <c r="CN10" s="292">
        <f t="shared" si="55"/>
        <v>0</v>
      </c>
      <c r="CO10" s="292">
        <f t="shared" si="56"/>
        <v>8378</v>
      </c>
      <c r="CP10" s="292">
        <f t="shared" si="57"/>
        <v>810</v>
      </c>
      <c r="CQ10" s="292">
        <f t="shared" si="58"/>
        <v>380</v>
      </c>
      <c r="CR10" s="292">
        <f t="shared" si="59"/>
        <v>0</v>
      </c>
      <c r="CS10" s="292">
        <f t="shared" si="60"/>
        <v>6</v>
      </c>
      <c r="CT10" s="292">
        <f t="shared" si="31"/>
        <v>7410</v>
      </c>
      <c r="CU10" s="292">
        <f t="shared" si="32"/>
        <v>0</v>
      </c>
      <c r="CV10" s="292">
        <f t="shared" si="33"/>
        <v>6572</v>
      </c>
      <c r="CW10" s="292">
        <f t="shared" si="34"/>
        <v>498</v>
      </c>
      <c r="CX10" s="292">
        <f t="shared" si="35"/>
        <v>334</v>
      </c>
      <c r="CY10" s="292">
        <f t="shared" si="36"/>
        <v>0</v>
      </c>
      <c r="CZ10" s="292">
        <f t="shared" si="37"/>
        <v>6</v>
      </c>
      <c r="DA10" s="292">
        <f t="shared" si="38"/>
        <v>2164</v>
      </c>
      <c r="DB10" s="292">
        <f t="shared" si="61"/>
        <v>0</v>
      </c>
      <c r="DC10" s="292">
        <f t="shared" si="62"/>
        <v>1806</v>
      </c>
      <c r="DD10" s="292">
        <f t="shared" si="63"/>
        <v>312</v>
      </c>
      <c r="DE10" s="292">
        <f t="shared" si="64"/>
        <v>46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38702</v>
      </c>
      <c r="E11" s="292">
        <f t="shared" si="1"/>
        <v>22373</v>
      </c>
      <c r="F11" s="292">
        <f t="shared" si="2"/>
        <v>134</v>
      </c>
      <c r="G11" s="292">
        <v>123</v>
      </c>
      <c r="H11" s="292">
        <v>11</v>
      </c>
      <c r="I11" s="292">
        <v>0</v>
      </c>
      <c r="J11" s="292">
        <f t="shared" si="3"/>
        <v>19971</v>
      </c>
      <c r="K11" s="292">
        <v>18447</v>
      </c>
      <c r="L11" s="292">
        <v>1524</v>
      </c>
      <c r="M11" s="292">
        <v>0</v>
      </c>
      <c r="N11" s="292">
        <f t="shared" si="4"/>
        <v>0</v>
      </c>
      <c r="O11" s="292">
        <v>0</v>
      </c>
      <c r="P11" s="292">
        <v>0</v>
      </c>
      <c r="Q11" s="292">
        <v>0</v>
      </c>
      <c r="R11" s="292">
        <f t="shared" si="5"/>
        <v>2268</v>
      </c>
      <c r="S11" s="292">
        <v>0</v>
      </c>
      <c r="T11" s="292">
        <v>2268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0</v>
      </c>
      <c r="AA11" s="292">
        <v>0</v>
      </c>
      <c r="AB11" s="292">
        <v>0</v>
      </c>
      <c r="AC11" s="292">
        <v>0</v>
      </c>
      <c r="AD11" s="292">
        <f t="shared" si="8"/>
        <v>8573</v>
      </c>
      <c r="AE11" s="292">
        <f t="shared" si="9"/>
        <v>2</v>
      </c>
      <c r="AF11" s="292">
        <v>0</v>
      </c>
      <c r="AG11" s="292">
        <v>0</v>
      </c>
      <c r="AH11" s="292">
        <v>2</v>
      </c>
      <c r="AI11" s="292">
        <f t="shared" si="10"/>
        <v>8409</v>
      </c>
      <c r="AJ11" s="292">
        <v>0</v>
      </c>
      <c r="AK11" s="292">
        <v>0</v>
      </c>
      <c r="AL11" s="292">
        <v>8409</v>
      </c>
      <c r="AM11" s="292">
        <f t="shared" si="11"/>
        <v>3</v>
      </c>
      <c r="AN11" s="292">
        <v>0</v>
      </c>
      <c r="AO11" s="292">
        <v>0</v>
      </c>
      <c r="AP11" s="292">
        <v>3</v>
      </c>
      <c r="AQ11" s="292">
        <f t="shared" si="12"/>
        <v>159</v>
      </c>
      <c r="AR11" s="292">
        <v>0</v>
      </c>
      <c r="AS11" s="292">
        <v>159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7756</v>
      </c>
      <c r="BD11" s="292">
        <f t="shared" si="16"/>
        <v>3607</v>
      </c>
      <c r="BE11" s="292">
        <v>69</v>
      </c>
      <c r="BF11" s="292">
        <v>2436</v>
      </c>
      <c r="BG11" s="292">
        <v>255</v>
      </c>
      <c r="BH11" s="292">
        <v>847</v>
      </c>
      <c r="BI11" s="292">
        <v>0</v>
      </c>
      <c r="BJ11" s="292">
        <v>0</v>
      </c>
      <c r="BK11" s="292">
        <f t="shared" si="18"/>
        <v>4149</v>
      </c>
      <c r="BL11" s="292">
        <v>0</v>
      </c>
      <c r="BM11" s="292">
        <v>3089</v>
      </c>
      <c r="BN11" s="292">
        <v>1060</v>
      </c>
      <c r="BO11" s="292">
        <v>0</v>
      </c>
      <c r="BP11" s="292">
        <v>0</v>
      </c>
      <c r="BQ11" s="292">
        <v>0</v>
      </c>
      <c r="BR11" s="292">
        <f t="shared" si="41"/>
        <v>25980</v>
      </c>
      <c r="BS11" s="292">
        <f t="shared" si="42"/>
        <v>203</v>
      </c>
      <c r="BT11" s="292">
        <f t="shared" si="43"/>
        <v>22407</v>
      </c>
      <c r="BU11" s="292">
        <f t="shared" si="44"/>
        <v>255</v>
      </c>
      <c r="BV11" s="292">
        <f t="shared" si="45"/>
        <v>3115</v>
      </c>
      <c r="BW11" s="292">
        <f t="shared" si="46"/>
        <v>0</v>
      </c>
      <c r="BX11" s="292">
        <f t="shared" si="47"/>
        <v>0</v>
      </c>
      <c r="BY11" s="292">
        <f t="shared" si="21"/>
        <v>22373</v>
      </c>
      <c r="BZ11" s="292">
        <f t="shared" si="22"/>
        <v>134</v>
      </c>
      <c r="CA11" s="292">
        <f t="shared" si="23"/>
        <v>19971</v>
      </c>
      <c r="CB11" s="292">
        <f t="shared" si="24"/>
        <v>0</v>
      </c>
      <c r="CC11" s="292">
        <f t="shared" si="25"/>
        <v>2268</v>
      </c>
      <c r="CD11" s="292">
        <f t="shared" si="26"/>
        <v>0</v>
      </c>
      <c r="CE11" s="292">
        <f t="shared" si="27"/>
        <v>0</v>
      </c>
      <c r="CF11" s="292">
        <f t="shared" si="28"/>
        <v>3607</v>
      </c>
      <c r="CG11" s="292">
        <f t="shared" si="48"/>
        <v>69</v>
      </c>
      <c r="CH11" s="292">
        <f t="shared" si="49"/>
        <v>2436</v>
      </c>
      <c r="CI11" s="292">
        <f t="shared" si="50"/>
        <v>255</v>
      </c>
      <c r="CJ11" s="292">
        <f t="shared" si="51"/>
        <v>847</v>
      </c>
      <c r="CK11" s="292">
        <f t="shared" si="52"/>
        <v>0</v>
      </c>
      <c r="CL11" s="292">
        <f t="shared" si="53"/>
        <v>0</v>
      </c>
      <c r="CM11" s="292">
        <f t="shared" si="54"/>
        <v>12722</v>
      </c>
      <c r="CN11" s="292">
        <f t="shared" si="55"/>
        <v>2</v>
      </c>
      <c r="CO11" s="292">
        <f t="shared" si="56"/>
        <v>11498</v>
      </c>
      <c r="CP11" s="292">
        <f t="shared" si="57"/>
        <v>1063</v>
      </c>
      <c r="CQ11" s="292">
        <f t="shared" si="58"/>
        <v>159</v>
      </c>
      <c r="CR11" s="292">
        <f t="shared" si="59"/>
        <v>0</v>
      </c>
      <c r="CS11" s="292">
        <f t="shared" si="60"/>
        <v>0</v>
      </c>
      <c r="CT11" s="292">
        <f t="shared" si="31"/>
        <v>8573</v>
      </c>
      <c r="CU11" s="292">
        <f t="shared" si="32"/>
        <v>2</v>
      </c>
      <c r="CV11" s="292">
        <f t="shared" si="33"/>
        <v>8409</v>
      </c>
      <c r="CW11" s="292">
        <f t="shared" si="34"/>
        <v>3</v>
      </c>
      <c r="CX11" s="292">
        <f t="shared" si="35"/>
        <v>159</v>
      </c>
      <c r="CY11" s="292">
        <f t="shared" si="36"/>
        <v>0</v>
      </c>
      <c r="CZ11" s="292">
        <f t="shared" si="37"/>
        <v>0</v>
      </c>
      <c r="DA11" s="292">
        <f t="shared" si="38"/>
        <v>4149</v>
      </c>
      <c r="DB11" s="292">
        <f t="shared" si="61"/>
        <v>0</v>
      </c>
      <c r="DC11" s="292">
        <f t="shared" si="62"/>
        <v>3089</v>
      </c>
      <c r="DD11" s="292">
        <f t="shared" si="63"/>
        <v>1060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29293</v>
      </c>
      <c r="E12" s="292">
        <f t="shared" si="1"/>
        <v>17332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15044</v>
      </c>
      <c r="K12" s="292">
        <v>12839</v>
      </c>
      <c r="L12" s="292">
        <v>2205</v>
      </c>
      <c r="M12" s="292">
        <v>0</v>
      </c>
      <c r="N12" s="292">
        <f t="shared" si="4"/>
        <v>1355</v>
      </c>
      <c r="O12" s="292">
        <v>1257</v>
      </c>
      <c r="P12" s="292">
        <v>98</v>
      </c>
      <c r="Q12" s="292">
        <v>0</v>
      </c>
      <c r="R12" s="292">
        <f t="shared" si="5"/>
        <v>890</v>
      </c>
      <c r="S12" s="292">
        <v>0</v>
      </c>
      <c r="T12" s="292">
        <v>890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43</v>
      </c>
      <c r="AA12" s="292">
        <v>36</v>
      </c>
      <c r="AB12" s="292">
        <v>7</v>
      </c>
      <c r="AC12" s="292">
        <v>0</v>
      </c>
      <c r="AD12" s="292">
        <f t="shared" si="8"/>
        <v>7253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6911</v>
      </c>
      <c r="AJ12" s="292">
        <v>0</v>
      </c>
      <c r="AK12" s="292">
        <v>0</v>
      </c>
      <c r="AL12" s="292">
        <v>6911</v>
      </c>
      <c r="AM12" s="292">
        <f t="shared" si="11"/>
        <v>337</v>
      </c>
      <c r="AN12" s="292">
        <v>0</v>
      </c>
      <c r="AO12" s="292">
        <v>0</v>
      </c>
      <c r="AP12" s="292">
        <v>337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5</v>
      </c>
      <c r="AZ12" s="292">
        <v>0</v>
      </c>
      <c r="BA12" s="292">
        <v>0</v>
      </c>
      <c r="BB12" s="292">
        <v>5</v>
      </c>
      <c r="BC12" s="292">
        <f t="shared" si="15"/>
        <v>4708</v>
      </c>
      <c r="BD12" s="292">
        <f t="shared" si="16"/>
        <v>1674</v>
      </c>
      <c r="BE12" s="292">
        <v>0</v>
      </c>
      <c r="BF12" s="292">
        <v>428</v>
      </c>
      <c r="BG12" s="292">
        <v>633</v>
      </c>
      <c r="BH12" s="292">
        <v>0</v>
      </c>
      <c r="BI12" s="292">
        <v>0</v>
      </c>
      <c r="BJ12" s="292">
        <v>613</v>
      </c>
      <c r="BK12" s="292">
        <f t="shared" si="18"/>
        <v>3034</v>
      </c>
      <c r="BL12" s="292">
        <v>0</v>
      </c>
      <c r="BM12" s="292">
        <v>2037</v>
      </c>
      <c r="BN12" s="292">
        <v>566</v>
      </c>
      <c r="BO12" s="292">
        <v>0</v>
      </c>
      <c r="BP12" s="292">
        <v>0</v>
      </c>
      <c r="BQ12" s="292">
        <v>431</v>
      </c>
      <c r="BR12" s="292">
        <f t="shared" si="41"/>
        <v>19006</v>
      </c>
      <c r="BS12" s="292">
        <f t="shared" si="42"/>
        <v>0</v>
      </c>
      <c r="BT12" s="292">
        <f t="shared" si="43"/>
        <v>15472</v>
      </c>
      <c r="BU12" s="292">
        <f t="shared" si="44"/>
        <v>1988</v>
      </c>
      <c r="BV12" s="292">
        <f t="shared" si="45"/>
        <v>890</v>
      </c>
      <c r="BW12" s="292">
        <f t="shared" si="46"/>
        <v>0</v>
      </c>
      <c r="BX12" s="292">
        <f t="shared" si="47"/>
        <v>656</v>
      </c>
      <c r="BY12" s="292">
        <f t="shared" si="21"/>
        <v>17332</v>
      </c>
      <c r="BZ12" s="292">
        <f t="shared" si="22"/>
        <v>0</v>
      </c>
      <c r="CA12" s="292">
        <f t="shared" si="23"/>
        <v>15044</v>
      </c>
      <c r="CB12" s="292">
        <f t="shared" si="24"/>
        <v>1355</v>
      </c>
      <c r="CC12" s="292">
        <f t="shared" si="25"/>
        <v>890</v>
      </c>
      <c r="CD12" s="292">
        <f t="shared" si="26"/>
        <v>0</v>
      </c>
      <c r="CE12" s="292">
        <f t="shared" si="27"/>
        <v>43</v>
      </c>
      <c r="CF12" s="292">
        <f t="shared" si="28"/>
        <v>1674</v>
      </c>
      <c r="CG12" s="292">
        <f t="shared" si="48"/>
        <v>0</v>
      </c>
      <c r="CH12" s="292">
        <f t="shared" si="49"/>
        <v>428</v>
      </c>
      <c r="CI12" s="292">
        <f t="shared" si="50"/>
        <v>633</v>
      </c>
      <c r="CJ12" s="292">
        <f t="shared" si="51"/>
        <v>0</v>
      </c>
      <c r="CK12" s="292">
        <f t="shared" si="52"/>
        <v>0</v>
      </c>
      <c r="CL12" s="292">
        <f t="shared" si="53"/>
        <v>613</v>
      </c>
      <c r="CM12" s="292">
        <f t="shared" si="54"/>
        <v>10287</v>
      </c>
      <c r="CN12" s="292">
        <f t="shared" si="55"/>
        <v>0</v>
      </c>
      <c r="CO12" s="292">
        <f t="shared" si="56"/>
        <v>8948</v>
      </c>
      <c r="CP12" s="292">
        <f t="shared" si="57"/>
        <v>903</v>
      </c>
      <c r="CQ12" s="292">
        <f t="shared" si="58"/>
        <v>0</v>
      </c>
      <c r="CR12" s="292">
        <f t="shared" si="59"/>
        <v>0</v>
      </c>
      <c r="CS12" s="292">
        <f t="shared" si="60"/>
        <v>436</v>
      </c>
      <c r="CT12" s="292">
        <f t="shared" si="31"/>
        <v>7253</v>
      </c>
      <c r="CU12" s="292">
        <f t="shared" si="32"/>
        <v>0</v>
      </c>
      <c r="CV12" s="292">
        <f t="shared" si="33"/>
        <v>6911</v>
      </c>
      <c r="CW12" s="292">
        <f t="shared" si="34"/>
        <v>337</v>
      </c>
      <c r="CX12" s="292">
        <f t="shared" si="35"/>
        <v>0</v>
      </c>
      <c r="CY12" s="292">
        <f t="shared" si="36"/>
        <v>0</v>
      </c>
      <c r="CZ12" s="292">
        <f t="shared" si="37"/>
        <v>5</v>
      </c>
      <c r="DA12" s="292">
        <f t="shared" si="38"/>
        <v>3034</v>
      </c>
      <c r="DB12" s="292">
        <f t="shared" si="61"/>
        <v>0</v>
      </c>
      <c r="DC12" s="292">
        <f t="shared" si="62"/>
        <v>2037</v>
      </c>
      <c r="DD12" s="292">
        <f t="shared" si="63"/>
        <v>566</v>
      </c>
      <c r="DE12" s="292">
        <f t="shared" si="64"/>
        <v>0</v>
      </c>
      <c r="DF12" s="292">
        <f t="shared" si="65"/>
        <v>0</v>
      </c>
      <c r="DG12" s="292">
        <f t="shared" si="66"/>
        <v>431</v>
      </c>
      <c r="DH12" s="292">
        <v>0</v>
      </c>
      <c r="DI12" s="292">
        <f t="shared" si="40"/>
        <v>18</v>
      </c>
      <c r="DJ12" s="292">
        <v>3</v>
      </c>
      <c r="DK12" s="292">
        <v>0</v>
      </c>
      <c r="DL12" s="292">
        <v>15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27113</v>
      </c>
      <c r="E13" s="292">
        <f t="shared" si="1"/>
        <v>16952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15381</v>
      </c>
      <c r="K13" s="292">
        <v>4578</v>
      </c>
      <c r="L13" s="292">
        <v>10803</v>
      </c>
      <c r="M13" s="292">
        <v>0</v>
      </c>
      <c r="N13" s="292">
        <f t="shared" si="4"/>
        <v>696</v>
      </c>
      <c r="O13" s="292">
        <v>342</v>
      </c>
      <c r="P13" s="292">
        <v>354</v>
      </c>
      <c r="Q13" s="292">
        <v>0</v>
      </c>
      <c r="R13" s="292">
        <f t="shared" si="5"/>
        <v>692</v>
      </c>
      <c r="S13" s="292">
        <v>481</v>
      </c>
      <c r="T13" s="292">
        <v>211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183</v>
      </c>
      <c r="AA13" s="292">
        <v>28</v>
      </c>
      <c r="AB13" s="292">
        <v>155</v>
      </c>
      <c r="AC13" s="292">
        <v>0</v>
      </c>
      <c r="AD13" s="292">
        <f t="shared" si="8"/>
        <v>4848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4769</v>
      </c>
      <c r="AJ13" s="292">
        <v>0</v>
      </c>
      <c r="AK13" s="292">
        <v>0</v>
      </c>
      <c r="AL13" s="292">
        <v>4769</v>
      </c>
      <c r="AM13" s="292">
        <f t="shared" si="11"/>
        <v>56</v>
      </c>
      <c r="AN13" s="292">
        <v>0</v>
      </c>
      <c r="AO13" s="292">
        <v>0</v>
      </c>
      <c r="AP13" s="292">
        <v>56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23</v>
      </c>
      <c r="AZ13" s="292">
        <v>0</v>
      </c>
      <c r="BA13" s="292">
        <v>0</v>
      </c>
      <c r="BB13" s="292">
        <v>23</v>
      </c>
      <c r="BC13" s="292">
        <f t="shared" si="15"/>
        <v>5313</v>
      </c>
      <c r="BD13" s="292">
        <f t="shared" si="16"/>
        <v>3338</v>
      </c>
      <c r="BE13" s="292">
        <v>0</v>
      </c>
      <c r="BF13" s="292">
        <v>448</v>
      </c>
      <c r="BG13" s="292">
        <v>112</v>
      </c>
      <c r="BH13" s="292">
        <v>146</v>
      </c>
      <c r="BI13" s="292">
        <v>0</v>
      </c>
      <c r="BJ13" s="292">
        <v>2632</v>
      </c>
      <c r="BK13" s="292">
        <f t="shared" si="18"/>
        <v>1975</v>
      </c>
      <c r="BL13" s="292">
        <v>0</v>
      </c>
      <c r="BM13" s="292">
        <v>1596</v>
      </c>
      <c r="BN13" s="292">
        <v>21</v>
      </c>
      <c r="BO13" s="292">
        <v>0</v>
      </c>
      <c r="BP13" s="292">
        <v>0</v>
      </c>
      <c r="BQ13" s="292">
        <v>358</v>
      </c>
      <c r="BR13" s="292">
        <f t="shared" si="41"/>
        <v>20290</v>
      </c>
      <c r="BS13" s="292">
        <f t="shared" si="42"/>
        <v>0</v>
      </c>
      <c r="BT13" s="292">
        <f t="shared" si="43"/>
        <v>15829</v>
      </c>
      <c r="BU13" s="292">
        <f t="shared" si="44"/>
        <v>808</v>
      </c>
      <c r="BV13" s="292">
        <f t="shared" si="45"/>
        <v>838</v>
      </c>
      <c r="BW13" s="292">
        <f t="shared" si="46"/>
        <v>0</v>
      </c>
      <c r="BX13" s="292">
        <f t="shared" si="47"/>
        <v>2815</v>
      </c>
      <c r="BY13" s="292">
        <f t="shared" si="21"/>
        <v>16952</v>
      </c>
      <c r="BZ13" s="292">
        <f t="shared" si="22"/>
        <v>0</v>
      </c>
      <c r="CA13" s="292">
        <f t="shared" si="23"/>
        <v>15381</v>
      </c>
      <c r="CB13" s="292">
        <f t="shared" si="24"/>
        <v>696</v>
      </c>
      <c r="CC13" s="292">
        <f t="shared" si="25"/>
        <v>692</v>
      </c>
      <c r="CD13" s="292">
        <f t="shared" si="26"/>
        <v>0</v>
      </c>
      <c r="CE13" s="292">
        <f t="shared" si="27"/>
        <v>183</v>
      </c>
      <c r="CF13" s="292">
        <f t="shared" si="28"/>
        <v>3338</v>
      </c>
      <c r="CG13" s="292">
        <f t="shared" si="48"/>
        <v>0</v>
      </c>
      <c r="CH13" s="292">
        <f t="shared" si="49"/>
        <v>448</v>
      </c>
      <c r="CI13" s="292">
        <f t="shared" si="50"/>
        <v>112</v>
      </c>
      <c r="CJ13" s="292">
        <f t="shared" si="51"/>
        <v>146</v>
      </c>
      <c r="CK13" s="292">
        <f t="shared" si="52"/>
        <v>0</v>
      </c>
      <c r="CL13" s="292">
        <f t="shared" si="53"/>
        <v>2632</v>
      </c>
      <c r="CM13" s="292">
        <f t="shared" si="54"/>
        <v>6823</v>
      </c>
      <c r="CN13" s="292">
        <f t="shared" si="55"/>
        <v>0</v>
      </c>
      <c r="CO13" s="292">
        <f t="shared" si="56"/>
        <v>6365</v>
      </c>
      <c r="CP13" s="292">
        <f t="shared" si="57"/>
        <v>77</v>
      </c>
      <c r="CQ13" s="292">
        <f t="shared" si="58"/>
        <v>0</v>
      </c>
      <c r="CR13" s="292">
        <f t="shared" si="59"/>
        <v>0</v>
      </c>
      <c r="CS13" s="292">
        <f t="shared" si="60"/>
        <v>381</v>
      </c>
      <c r="CT13" s="292">
        <f t="shared" si="31"/>
        <v>4848</v>
      </c>
      <c r="CU13" s="292">
        <f t="shared" si="32"/>
        <v>0</v>
      </c>
      <c r="CV13" s="292">
        <f t="shared" si="33"/>
        <v>4769</v>
      </c>
      <c r="CW13" s="292">
        <f t="shared" si="34"/>
        <v>56</v>
      </c>
      <c r="CX13" s="292">
        <f t="shared" si="35"/>
        <v>0</v>
      </c>
      <c r="CY13" s="292">
        <f t="shared" si="36"/>
        <v>0</v>
      </c>
      <c r="CZ13" s="292">
        <f t="shared" si="37"/>
        <v>23</v>
      </c>
      <c r="DA13" s="292">
        <f t="shared" si="38"/>
        <v>1975</v>
      </c>
      <c r="DB13" s="292">
        <f t="shared" si="61"/>
        <v>0</v>
      </c>
      <c r="DC13" s="292">
        <f t="shared" si="62"/>
        <v>1596</v>
      </c>
      <c r="DD13" s="292">
        <f t="shared" si="63"/>
        <v>21</v>
      </c>
      <c r="DE13" s="292">
        <f t="shared" si="64"/>
        <v>0</v>
      </c>
      <c r="DF13" s="292">
        <f t="shared" si="65"/>
        <v>0</v>
      </c>
      <c r="DG13" s="292">
        <f t="shared" si="66"/>
        <v>358</v>
      </c>
      <c r="DH13" s="292">
        <v>0</v>
      </c>
      <c r="DI13" s="292">
        <f t="shared" si="40"/>
        <v>2</v>
      </c>
      <c r="DJ13" s="292">
        <v>0</v>
      </c>
      <c r="DK13" s="292">
        <v>0</v>
      </c>
      <c r="DL13" s="292">
        <v>0</v>
      </c>
      <c r="DM13" s="292">
        <v>2</v>
      </c>
    </row>
    <row r="14" spans="1:117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6382</v>
      </c>
      <c r="E14" s="292">
        <f t="shared" si="1"/>
        <v>4039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3519</v>
      </c>
      <c r="K14" s="292">
        <v>3519</v>
      </c>
      <c r="L14" s="292">
        <v>0</v>
      </c>
      <c r="M14" s="292">
        <v>0</v>
      </c>
      <c r="N14" s="292">
        <f t="shared" si="4"/>
        <v>252</v>
      </c>
      <c r="O14" s="292">
        <v>252</v>
      </c>
      <c r="P14" s="292">
        <v>0</v>
      </c>
      <c r="Q14" s="292">
        <v>0</v>
      </c>
      <c r="R14" s="292">
        <f t="shared" si="5"/>
        <v>223</v>
      </c>
      <c r="S14" s="292">
        <v>79</v>
      </c>
      <c r="T14" s="292">
        <v>144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45</v>
      </c>
      <c r="AA14" s="292">
        <v>45</v>
      </c>
      <c r="AB14" s="292">
        <v>0</v>
      </c>
      <c r="AC14" s="292">
        <v>0</v>
      </c>
      <c r="AD14" s="292">
        <f t="shared" si="8"/>
        <v>1507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1446</v>
      </c>
      <c r="AJ14" s="292">
        <v>0</v>
      </c>
      <c r="AK14" s="292">
        <v>0</v>
      </c>
      <c r="AL14" s="292">
        <v>1446</v>
      </c>
      <c r="AM14" s="292">
        <f t="shared" si="11"/>
        <v>58</v>
      </c>
      <c r="AN14" s="292">
        <v>0</v>
      </c>
      <c r="AO14" s="292">
        <v>0</v>
      </c>
      <c r="AP14" s="292">
        <v>58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3</v>
      </c>
      <c r="AZ14" s="292">
        <v>0</v>
      </c>
      <c r="BA14" s="292">
        <v>0</v>
      </c>
      <c r="BB14" s="292">
        <v>3</v>
      </c>
      <c r="BC14" s="292">
        <f t="shared" si="15"/>
        <v>836</v>
      </c>
      <c r="BD14" s="292">
        <f t="shared" si="16"/>
        <v>301</v>
      </c>
      <c r="BE14" s="292">
        <v>0</v>
      </c>
      <c r="BF14" s="292">
        <v>75</v>
      </c>
      <c r="BG14" s="292">
        <v>105</v>
      </c>
      <c r="BH14" s="292">
        <v>0</v>
      </c>
      <c r="BI14" s="292">
        <v>0</v>
      </c>
      <c r="BJ14" s="292">
        <v>121</v>
      </c>
      <c r="BK14" s="292">
        <f t="shared" si="18"/>
        <v>535</v>
      </c>
      <c r="BL14" s="292">
        <v>0</v>
      </c>
      <c r="BM14" s="292">
        <v>457</v>
      </c>
      <c r="BN14" s="292">
        <v>50</v>
      </c>
      <c r="BO14" s="292">
        <v>0</v>
      </c>
      <c r="BP14" s="292">
        <v>0</v>
      </c>
      <c r="BQ14" s="292">
        <v>28</v>
      </c>
      <c r="BR14" s="292">
        <f t="shared" si="41"/>
        <v>4340</v>
      </c>
      <c r="BS14" s="292">
        <f t="shared" si="42"/>
        <v>0</v>
      </c>
      <c r="BT14" s="292">
        <f t="shared" si="43"/>
        <v>3594</v>
      </c>
      <c r="BU14" s="292">
        <f t="shared" si="44"/>
        <v>357</v>
      </c>
      <c r="BV14" s="292">
        <f t="shared" si="45"/>
        <v>223</v>
      </c>
      <c r="BW14" s="292">
        <f t="shared" si="46"/>
        <v>0</v>
      </c>
      <c r="BX14" s="292">
        <f t="shared" si="47"/>
        <v>166</v>
      </c>
      <c r="BY14" s="292">
        <f t="shared" si="21"/>
        <v>4039</v>
      </c>
      <c r="BZ14" s="292">
        <f t="shared" si="22"/>
        <v>0</v>
      </c>
      <c r="CA14" s="292">
        <f t="shared" si="23"/>
        <v>3519</v>
      </c>
      <c r="CB14" s="292">
        <f t="shared" si="24"/>
        <v>252</v>
      </c>
      <c r="CC14" s="292">
        <f t="shared" si="25"/>
        <v>223</v>
      </c>
      <c r="CD14" s="292">
        <f t="shared" si="26"/>
        <v>0</v>
      </c>
      <c r="CE14" s="292">
        <f t="shared" si="27"/>
        <v>45</v>
      </c>
      <c r="CF14" s="292">
        <f t="shared" si="28"/>
        <v>301</v>
      </c>
      <c r="CG14" s="292">
        <f t="shared" si="48"/>
        <v>0</v>
      </c>
      <c r="CH14" s="292">
        <f t="shared" si="49"/>
        <v>75</v>
      </c>
      <c r="CI14" s="292">
        <f t="shared" si="50"/>
        <v>105</v>
      </c>
      <c r="CJ14" s="292">
        <f t="shared" si="51"/>
        <v>0</v>
      </c>
      <c r="CK14" s="292">
        <f t="shared" si="52"/>
        <v>0</v>
      </c>
      <c r="CL14" s="292">
        <f t="shared" si="53"/>
        <v>121</v>
      </c>
      <c r="CM14" s="292">
        <f t="shared" si="54"/>
        <v>2042</v>
      </c>
      <c r="CN14" s="292">
        <f t="shared" si="55"/>
        <v>0</v>
      </c>
      <c r="CO14" s="292">
        <f t="shared" si="56"/>
        <v>1903</v>
      </c>
      <c r="CP14" s="292">
        <f t="shared" si="57"/>
        <v>108</v>
      </c>
      <c r="CQ14" s="292">
        <f t="shared" si="58"/>
        <v>0</v>
      </c>
      <c r="CR14" s="292">
        <f t="shared" si="59"/>
        <v>0</v>
      </c>
      <c r="CS14" s="292">
        <f t="shared" si="60"/>
        <v>31</v>
      </c>
      <c r="CT14" s="292">
        <f t="shared" si="31"/>
        <v>1507</v>
      </c>
      <c r="CU14" s="292">
        <f t="shared" si="32"/>
        <v>0</v>
      </c>
      <c r="CV14" s="292">
        <f t="shared" si="33"/>
        <v>1446</v>
      </c>
      <c r="CW14" s="292">
        <f t="shared" si="34"/>
        <v>58</v>
      </c>
      <c r="CX14" s="292">
        <f t="shared" si="35"/>
        <v>0</v>
      </c>
      <c r="CY14" s="292">
        <f t="shared" si="36"/>
        <v>0</v>
      </c>
      <c r="CZ14" s="292">
        <f t="shared" si="37"/>
        <v>3</v>
      </c>
      <c r="DA14" s="292">
        <f t="shared" si="38"/>
        <v>535</v>
      </c>
      <c r="DB14" s="292">
        <f t="shared" si="61"/>
        <v>0</v>
      </c>
      <c r="DC14" s="292">
        <f t="shared" si="62"/>
        <v>457</v>
      </c>
      <c r="DD14" s="292">
        <f t="shared" si="63"/>
        <v>50</v>
      </c>
      <c r="DE14" s="292">
        <f t="shared" si="64"/>
        <v>0</v>
      </c>
      <c r="DF14" s="292">
        <f t="shared" si="65"/>
        <v>0</v>
      </c>
      <c r="DG14" s="292">
        <f t="shared" si="66"/>
        <v>28</v>
      </c>
      <c r="DH14" s="292">
        <v>0</v>
      </c>
      <c r="DI14" s="292">
        <f t="shared" si="40"/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13017</v>
      </c>
      <c r="E15" s="292">
        <f t="shared" si="1"/>
        <v>8499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6897</v>
      </c>
      <c r="K15" s="292">
        <v>0</v>
      </c>
      <c r="L15" s="292">
        <v>6897</v>
      </c>
      <c r="M15" s="292">
        <v>0</v>
      </c>
      <c r="N15" s="292">
        <f t="shared" si="4"/>
        <v>414</v>
      </c>
      <c r="O15" s="292">
        <v>414</v>
      </c>
      <c r="P15" s="292">
        <v>0</v>
      </c>
      <c r="Q15" s="292">
        <v>0</v>
      </c>
      <c r="R15" s="292">
        <f t="shared" si="5"/>
        <v>1188</v>
      </c>
      <c r="S15" s="292">
        <v>1188</v>
      </c>
      <c r="T15" s="292">
        <v>0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0</v>
      </c>
      <c r="AA15" s="292">
        <v>0</v>
      </c>
      <c r="AB15" s="292">
        <v>0</v>
      </c>
      <c r="AC15" s="292">
        <v>0</v>
      </c>
      <c r="AD15" s="292">
        <f t="shared" si="8"/>
        <v>2798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2769</v>
      </c>
      <c r="AJ15" s="292">
        <v>0</v>
      </c>
      <c r="AK15" s="292">
        <v>0</v>
      </c>
      <c r="AL15" s="292">
        <v>2769</v>
      </c>
      <c r="AM15" s="292">
        <f t="shared" si="11"/>
        <v>19</v>
      </c>
      <c r="AN15" s="292">
        <v>0</v>
      </c>
      <c r="AO15" s="292">
        <v>0</v>
      </c>
      <c r="AP15" s="292">
        <v>19</v>
      </c>
      <c r="AQ15" s="292">
        <f t="shared" si="12"/>
        <v>10</v>
      </c>
      <c r="AR15" s="292">
        <v>0</v>
      </c>
      <c r="AS15" s="292">
        <v>0</v>
      </c>
      <c r="AT15" s="292">
        <v>10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1720</v>
      </c>
      <c r="BD15" s="292">
        <f t="shared" si="16"/>
        <v>522</v>
      </c>
      <c r="BE15" s="292">
        <v>0</v>
      </c>
      <c r="BF15" s="292">
        <v>391</v>
      </c>
      <c r="BG15" s="292">
        <v>131</v>
      </c>
      <c r="BH15" s="292">
        <v>0</v>
      </c>
      <c r="BI15" s="292">
        <v>0</v>
      </c>
      <c r="BJ15" s="292">
        <v>0</v>
      </c>
      <c r="BK15" s="292">
        <f t="shared" si="18"/>
        <v>1198</v>
      </c>
      <c r="BL15" s="292">
        <v>0</v>
      </c>
      <c r="BM15" s="292">
        <v>386</v>
      </c>
      <c r="BN15" s="292">
        <v>803</v>
      </c>
      <c r="BO15" s="292">
        <v>9</v>
      </c>
      <c r="BP15" s="292">
        <v>0</v>
      </c>
      <c r="BQ15" s="292">
        <v>0</v>
      </c>
      <c r="BR15" s="292">
        <f t="shared" si="41"/>
        <v>9021</v>
      </c>
      <c r="BS15" s="292">
        <f t="shared" si="42"/>
        <v>0</v>
      </c>
      <c r="BT15" s="292">
        <f t="shared" si="43"/>
        <v>7288</v>
      </c>
      <c r="BU15" s="292">
        <f t="shared" si="44"/>
        <v>545</v>
      </c>
      <c r="BV15" s="292">
        <f t="shared" si="45"/>
        <v>1188</v>
      </c>
      <c r="BW15" s="292">
        <f t="shared" si="46"/>
        <v>0</v>
      </c>
      <c r="BX15" s="292">
        <f t="shared" si="47"/>
        <v>0</v>
      </c>
      <c r="BY15" s="292">
        <f t="shared" si="21"/>
        <v>8499</v>
      </c>
      <c r="BZ15" s="292">
        <f t="shared" si="22"/>
        <v>0</v>
      </c>
      <c r="CA15" s="292">
        <f t="shared" si="23"/>
        <v>6897</v>
      </c>
      <c r="CB15" s="292">
        <f t="shared" si="24"/>
        <v>414</v>
      </c>
      <c r="CC15" s="292">
        <f t="shared" si="25"/>
        <v>1188</v>
      </c>
      <c r="CD15" s="292">
        <f t="shared" si="26"/>
        <v>0</v>
      </c>
      <c r="CE15" s="292">
        <f t="shared" si="27"/>
        <v>0</v>
      </c>
      <c r="CF15" s="292">
        <f t="shared" si="28"/>
        <v>522</v>
      </c>
      <c r="CG15" s="292">
        <f t="shared" si="48"/>
        <v>0</v>
      </c>
      <c r="CH15" s="292">
        <f t="shared" si="49"/>
        <v>391</v>
      </c>
      <c r="CI15" s="292">
        <f t="shared" si="50"/>
        <v>131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3996</v>
      </c>
      <c r="CN15" s="292">
        <f t="shared" si="55"/>
        <v>0</v>
      </c>
      <c r="CO15" s="292">
        <f t="shared" si="56"/>
        <v>3155</v>
      </c>
      <c r="CP15" s="292">
        <f t="shared" si="57"/>
        <v>822</v>
      </c>
      <c r="CQ15" s="292">
        <f t="shared" si="58"/>
        <v>19</v>
      </c>
      <c r="CR15" s="292">
        <f t="shared" si="59"/>
        <v>0</v>
      </c>
      <c r="CS15" s="292">
        <f t="shared" si="60"/>
        <v>0</v>
      </c>
      <c r="CT15" s="292">
        <f t="shared" si="31"/>
        <v>2798</v>
      </c>
      <c r="CU15" s="292">
        <f t="shared" si="32"/>
        <v>0</v>
      </c>
      <c r="CV15" s="292">
        <f t="shared" si="33"/>
        <v>2769</v>
      </c>
      <c r="CW15" s="292">
        <f t="shared" si="34"/>
        <v>19</v>
      </c>
      <c r="CX15" s="292">
        <f t="shared" si="35"/>
        <v>10</v>
      </c>
      <c r="CY15" s="292">
        <f t="shared" si="36"/>
        <v>0</v>
      </c>
      <c r="CZ15" s="292">
        <f t="shared" si="37"/>
        <v>0</v>
      </c>
      <c r="DA15" s="292">
        <f t="shared" si="38"/>
        <v>1198</v>
      </c>
      <c r="DB15" s="292">
        <f t="shared" si="61"/>
        <v>0</v>
      </c>
      <c r="DC15" s="292">
        <f t="shared" si="62"/>
        <v>386</v>
      </c>
      <c r="DD15" s="292">
        <f t="shared" si="63"/>
        <v>803</v>
      </c>
      <c r="DE15" s="292">
        <f t="shared" si="64"/>
        <v>9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18264</v>
      </c>
      <c r="E16" s="292">
        <f t="shared" si="1"/>
        <v>13029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10226</v>
      </c>
      <c r="K16" s="292">
        <v>0</v>
      </c>
      <c r="L16" s="292">
        <v>10226</v>
      </c>
      <c r="M16" s="292">
        <v>0</v>
      </c>
      <c r="N16" s="292">
        <f t="shared" si="4"/>
        <v>379</v>
      </c>
      <c r="O16" s="292">
        <v>0</v>
      </c>
      <c r="P16" s="292">
        <v>379</v>
      </c>
      <c r="Q16" s="292">
        <v>0</v>
      </c>
      <c r="R16" s="292">
        <f t="shared" si="5"/>
        <v>2424</v>
      </c>
      <c r="S16" s="292">
        <v>0</v>
      </c>
      <c r="T16" s="292">
        <v>2424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0</v>
      </c>
      <c r="AA16" s="292">
        <v>0</v>
      </c>
      <c r="AB16" s="292">
        <v>0</v>
      </c>
      <c r="AC16" s="292">
        <v>0</v>
      </c>
      <c r="AD16" s="292">
        <f t="shared" si="8"/>
        <v>5010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4423</v>
      </c>
      <c r="AJ16" s="292">
        <v>0</v>
      </c>
      <c r="AK16" s="292">
        <v>0</v>
      </c>
      <c r="AL16" s="292">
        <v>4423</v>
      </c>
      <c r="AM16" s="292">
        <f t="shared" si="11"/>
        <v>2</v>
      </c>
      <c r="AN16" s="292">
        <v>0</v>
      </c>
      <c r="AO16" s="292">
        <v>0</v>
      </c>
      <c r="AP16" s="292">
        <v>2</v>
      </c>
      <c r="AQ16" s="292">
        <f t="shared" si="12"/>
        <v>585</v>
      </c>
      <c r="AR16" s="292">
        <v>0</v>
      </c>
      <c r="AS16" s="292">
        <v>0</v>
      </c>
      <c r="AT16" s="292">
        <v>585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225</v>
      </c>
      <c r="BD16" s="292">
        <f t="shared" si="16"/>
        <v>225</v>
      </c>
      <c r="BE16" s="292">
        <v>0</v>
      </c>
      <c r="BF16" s="292">
        <v>225</v>
      </c>
      <c r="BG16" s="292">
        <v>0</v>
      </c>
      <c r="BH16" s="292">
        <v>0</v>
      </c>
      <c r="BI16" s="292">
        <v>0</v>
      </c>
      <c r="BJ16" s="292">
        <v>0</v>
      </c>
      <c r="BK16" s="292">
        <f t="shared" si="18"/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 t="shared" si="41"/>
        <v>13254</v>
      </c>
      <c r="BS16" s="292">
        <f t="shared" si="42"/>
        <v>0</v>
      </c>
      <c r="BT16" s="292">
        <f t="shared" si="43"/>
        <v>10451</v>
      </c>
      <c r="BU16" s="292">
        <f t="shared" si="44"/>
        <v>379</v>
      </c>
      <c r="BV16" s="292">
        <f t="shared" si="45"/>
        <v>2424</v>
      </c>
      <c r="BW16" s="292">
        <f t="shared" si="46"/>
        <v>0</v>
      </c>
      <c r="BX16" s="292">
        <f t="shared" si="47"/>
        <v>0</v>
      </c>
      <c r="BY16" s="292">
        <f t="shared" si="21"/>
        <v>13029</v>
      </c>
      <c r="BZ16" s="292">
        <f t="shared" si="22"/>
        <v>0</v>
      </c>
      <c r="CA16" s="292">
        <f t="shared" si="23"/>
        <v>10226</v>
      </c>
      <c r="CB16" s="292">
        <f t="shared" si="24"/>
        <v>379</v>
      </c>
      <c r="CC16" s="292">
        <f t="shared" si="25"/>
        <v>2424</v>
      </c>
      <c r="CD16" s="292">
        <f t="shared" si="26"/>
        <v>0</v>
      </c>
      <c r="CE16" s="292">
        <f t="shared" si="27"/>
        <v>0</v>
      </c>
      <c r="CF16" s="292">
        <f t="shared" si="28"/>
        <v>225</v>
      </c>
      <c r="CG16" s="292">
        <f t="shared" si="48"/>
        <v>0</v>
      </c>
      <c r="CH16" s="292">
        <f t="shared" si="49"/>
        <v>225</v>
      </c>
      <c r="CI16" s="292">
        <f t="shared" si="50"/>
        <v>0</v>
      </c>
      <c r="CJ16" s="292">
        <f t="shared" si="51"/>
        <v>0</v>
      </c>
      <c r="CK16" s="292">
        <f t="shared" si="52"/>
        <v>0</v>
      </c>
      <c r="CL16" s="292">
        <f t="shared" si="53"/>
        <v>0</v>
      </c>
      <c r="CM16" s="292">
        <f t="shared" si="54"/>
        <v>5010</v>
      </c>
      <c r="CN16" s="292">
        <f t="shared" si="55"/>
        <v>0</v>
      </c>
      <c r="CO16" s="292">
        <f t="shared" si="56"/>
        <v>4423</v>
      </c>
      <c r="CP16" s="292">
        <f t="shared" si="57"/>
        <v>2</v>
      </c>
      <c r="CQ16" s="292">
        <f t="shared" si="58"/>
        <v>585</v>
      </c>
      <c r="CR16" s="292">
        <f t="shared" si="59"/>
        <v>0</v>
      </c>
      <c r="CS16" s="292">
        <f t="shared" si="60"/>
        <v>0</v>
      </c>
      <c r="CT16" s="292">
        <f t="shared" si="31"/>
        <v>5010</v>
      </c>
      <c r="CU16" s="292">
        <f t="shared" si="32"/>
        <v>0</v>
      </c>
      <c r="CV16" s="292">
        <f t="shared" si="33"/>
        <v>4423</v>
      </c>
      <c r="CW16" s="292">
        <f t="shared" si="34"/>
        <v>2</v>
      </c>
      <c r="CX16" s="292">
        <f t="shared" si="35"/>
        <v>585</v>
      </c>
      <c r="CY16" s="292">
        <f t="shared" si="36"/>
        <v>0</v>
      </c>
      <c r="CZ16" s="292">
        <f t="shared" si="37"/>
        <v>0</v>
      </c>
      <c r="DA16" s="292">
        <f t="shared" si="38"/>
        <v>0</v>
      </c>
      <c r="DB16" s="292">
        <f t="shared" si="61"/>
        <v>0</v>
      </c>
      <c r="DC16" s="292">
        <f t="shared" si="62"/>
        <v>0</v>
      </c>
      <c r="DD16" s="292">
        <f t="shared" si="63"/>
        <v>0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13538</v>
      </c>
      <c r="E17" s="292">
        <f t="shared" si="1"/>
        <v>8336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7356</v>
      </c>
      <c r="K17" s="292">
        <v>7356</v>
      </c>
      <c r="L17" s="292">
        <v>0</v>
      </c>
      <c r="M17" s="292">
        <v>0</v>
      </c>
      <c r="N17" s="292">
        <f t="shared" si="4"/>
        <v>533</v>
      </c>
      <c r="O17" s="292">
        <v>533</v>
      </c>
      <c r="P17" s="292">
        <v>0</v>
      </c>
      <c r="Q17" s="292">
        <v>0</v>
      </c>
      <c r="R17" s="292">
        <f t="shared" si="5"/>
        <v>447</v>
      </c>
      <c r="S17" s="292">
        <v>447</v>
      </c>
      <c r="T17" s="292">
        <v>0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0</v>
      </c>
      <c r="AA17" s="292">
        <v>0</v>
      </c>
      <c r="AB17" s="292">
        <v>0</v>
      </c>
      <c r="AC17" s="292">
        <v>0</v>
      </c>
      <c r="AD17" s="292">
        <f t="shared" si="8"/>
        <v>4072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3991</v>
      </c>
      <c r="AJ17" s="292">
        <v>0</v>
      </c>
      <c r="AK17" s="292">
        <v>0</v>
      </c>
      <c r="AL17" s="292">
        <v>3991</v>
      </c>
      <c r="AM17" s="292">
        <f t="shared" si="11"/>
        <v>35</v>
      </c>
      <c r="AN17" s="292">
        <v>0</v>
      </c>
      <c r="AO17" s="292">
        <v>0</v>
      </c>
      <c r="AP17" s="292">
        <v>35</v>
      </c>
      <c r="AQ17" s="292">
        <f t="shared" si="12"/>
        <v>46</v>
      </c>
      <c r="AR17" s="292">
        <v>0</v>
      </c>
      <c r="AS17" s="292">
        <v>0</v>
      </c>
      <c r="AT17" s="292">
        <v>46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1130</v>
      </c>
      <c r="BD17" s="292">
        <f t="shared" si="16"/>
        <v>1050</v>
      </c>
      <c r="BE17" s="292">
        <v>0</v>
      </c>
      <c r="BF17" s="292">
        <v>336</v>
      </c>
      <c r="BG17" s="292">
        <v>171</v>
      </c>
      <c r="BH17" s="292">
        <v>131</v>
      </c>
      <c r="BI17" s="292">
        <v>0</v>
      </c>
      <c r="BJ17" s="292">
        <v>412</v>
      </c>
      <c r="BK17" s="292">
        <f t="shared" si="18"/>
        <v>80</v>
      </c>
      <c r="BL17" s="292">
        <v>0</v>
      </c>
      <c r="BM17" s="292">
        <v>77</v>
      </c>
      <c r="BN17" s="292">
        <v>0</v>
      </c>
      <c r="BO17" s="292">
        <v>0</v>
      </c>
      <c r="BP17" s="292">
        <v>0</v>
      </c>
      <c r="BQ17" s="292">
        <v>3</v>
      </c>
      <c r="BR17" s="292">
        <f t="shared" si="41"/>
        <v>9386</v>
      </c>
      <c r="BS17" s="292">
        <f t="shared" si="42"/>
        <v>0</v>
      </c>
      <c r="BT17" s="292">
        <f t="shared" si="43"/>
        <v>7692</v>
      </c>
      <c r="BU17" s="292">
        <f t="shared" si="44"/>
        <v>704</v>
      </c>
      <c r="BV17" s="292">
        <f t="shared" si="45"/>
        <v>578</v>
      </c>
      <c r="BW17" s="292">
        <f t="shared" si="46"/>
        <v>0</v>
      </c>
      <c r="BX17" s="292">
        <f t="shared" si="47"/>
        <v>412</v>
      </c>
      <c r="BY17" s="292">
        <f t="shared" si="21"/>
        <v>8336</v>
      </c>
      <c r="BZ17" s="292">
        <f t="shared" si="22"/>
        <v>0</v>
      </c>
      <c r="CA17" s="292">
        <f t="shared" si="23"/>
        <v>7356</v>
      </c>
      <c r="CB17" s="292">
        <f t="shared" si="24"/>
        <v>533</v>
      </c>
      <c r="CC17" s="292">
        <f t="shared" si="25"/>
        <v>447</v>
      </c>
      <c r="CD17" s="292">
        <f t="shared" si="26"/>
        <v>0</v>
      </c>
      <c r="CE17" s="292">
        <f t="shared" si="27"/>
        <v>0</v>
      </c>
      <c r="CF17" s="292">
        <f t="shared" si="28"/>
        <v>1050</v>
      </c>
      <c r="CG17" s="292">
        <f t="shared" si="48"/>
        <v>0</v>
      </c>
      <c r="CH17" s="292">
        <f t="shared" si="49"/>
        <v>336</v>
      </c>
      <c r="CI17" s="292">
        <f t="shared" si="50"/>
        <v>171</v>
      </c>
      <c r="CJ17" s="292">
        <f t="shared" si="51"/>
        <v>131</v>
      </c>
      <c r="CK17" s="292">
        <f t="shared" si="52"/>
        <v>0</v>
      </c>
      <c r="CL17" s="292">
        <f t="shared" si="53"/>
        <v>412</v>
      </c>
      <c r="CM17" s="292">
        <f t="shared" si="54"/>
        <v>4152</v>
      </c>
      <c r="CN17" s="292">
        <f t="shared" si="55"/>
        <v>0</v>
      </c>
      <c r="CO17" s="292">
        <f t="shared" si="56"/>
        <v>4068</v>
      </c>
      <c r="CP17" s="292">
        <f t="shared" si="57"/>
        <v>35</v>
      </c>
      <c r="CQ17" s="292">
        <f t="shared" si="58"/>
        <v>46</v>
      </c>
      <c r="CR17" s="292">
        <f t="shared" si="59"/>
        <v>0</v>
      </c>
      <c r="CS17" s="292">
        <f t="shared" si="60"/>
        <v>3</v>
      </c>
      <c r="CT17" s="292">
        <f t="shared" si="31"/>
        <v>4072</v>
      </c>
      <c r="CU17" s="292">
        <f t="shared" si="32"/>
        <v>0</v>
      </c>
      <c r="CV17" s="292">
        <f t="shared" si="33"/>
        <v>3991</v>
      </c>
      <c r="CW17" s="292">
        <f t="shared" si="34"/>
        <v>35</v>
      </c>
      <c r="CX17" s="292">
        <f t="shared" si="35"/>
        <v>46</v>
      </c>
      <c r="CY17" s="292">
        <f t="shared" si="36"/>
        <v>0</v>
      </c>
      <c r="CZ17" s="292">
        <f t="shared" si="37"/>
        <v>0</v>
      </c>
      <c r="DA17" s="292">
        <f t="shared" si="38"/>
        <v>80</v>
      </c>
      <c r="DB17" s="292">
        <f t="shared" si="61"/>
        <v>0</v>
      </c>
      <c r="DC17" s="292">
        <f t="shared" si="62"/>
        <v>77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3</v>
      </c>
      <c r="DH17" s="292">
        <v>0</v>
      </c>
      <c r="DI17" s="292">
        <f t="shared" si="40"/>
        <v>2</v>
      </c>
      <c r="DJ17" s="292">
        <v>0</v>
      </c>
      <c r="DK17" s="292">
        <v>0</v>
      </c>
      <c r="DL17" s="292">
        <v>0</v>
      </c>
      <c r="DM17" s="292">
        <v>2</v>
      </c>
    </row>
    <row r="18" spans="1:117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14379</v>
      </c>
      <c r="E18" s="292">
        <f t="shared" si="1"/>
        <v>8985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8401</v>
      </c>
      <c r="K18" s="292">
        <v>0</v>
      </c>
      <c r="L18" s="292">
        <v>8401</v>
      </c>
      <c r="M18" s="292">
        <v>0</v>
      </c>
      <c r="N18" s="292">
        <f t="shared" si="4"/>
        <v>284</v>
      </c>
      <c r="O18" s="292">
        <v>0</v>
      </c>
      <c r="P18" s="292">
        <v>284</v>
      </c>
      <c r="Q18" s="292">
        <v>0</v>
      </c>
      <c r="R18" s="292">
        <f t="shared" si="5"/>
        <v>225</v>
      </c>
      <c r="S18" s="292">
        <v>0</v>
      </c>
      <c r="T18" s="292">
        <v>225</v>
      </c>
      <c r="U18" s="292">
        <v>0</v>
      </c>
      <c r="V18" s="292">
        <f t="shared" si="6"/>
        <v>25</v>
      </c>
      <c r="W18" s="292">
        <v>25</v>
      </c>
      <c r="X18" s="292">
        <v>0</v>
      </c>
      <c r="Y18" s="292">
        <v>0</v>
      </c>
      <c r="Z18" s="292">
        <f t="shared" si="7"/>
        <v>50</v>
      </c>
      <c r="AA18" s="292">
        <v>0</v>
      </c>
      <c r="AB18" s="292">
        <v>50</v>
      </c>
      <c r="AC18" s="292">
        <v>0</v>
      </c>
      <c r="AD18" s="292">
        <f t="shared" si="8"/>
        <v>5056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4811</v>
      </c>
      <c r="AJ18" s="292">
        <v>0</v>
      </c>
      <c r="AK18" s="292">
        <v>0</v>
      </c>
      <c r="AL18" s="292">
        <v>4811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245</v>
      </c>
      <c r="AZ18" s="292">
        <v>0</v>
      </c>
      <c r="BA18" s="292">
        <v>0</v>
      </c>
      <c r="BB18" s="292">
        <v>245</v>
      </c>
      <c r="BC18" s="292">
        <f t="shared" si="15"/>
        <v>338</v>
      </c>
      <c r="BD18" s="292">
        <f t="shared" si="16"/>
        <v>221</v>
      </c>
      <c r="BE18" s="292">
        <v>0</v>
      </c>
      <c r="BF18" s="292">
        <v>7</v>
      </c>
      <c r="BG18" s="292">
        <v>213</v>
      </c>
      <c r="BH18" s="292">
        <v>0</v>
      </c>
      <c r="BI18" s="292">
        <v>0</v>
      </c>
      <c r="BJ18" s="292">
        <v>1</v>
      </c>
      <c r="BK18" s="292">
        <f t="shared" si="18"/>
        <v>117</v>
      </c>
      <c r="BL18" s="292">
        <v>0</v>
      </c>
      <c r="BM18" s="292">
        <v>109</v>
      </c>
      <c r="BN18" s="292">
        <v>5</v>
      </c>
      <c r="BO18" s="292">
        <v>0</v>
      </c>
      <c r="BP18" s="292">
        <v>0</v>
      </c>
      <c r="BQ18" s="292">
        <v>3</v>
      </c>
      <c r="BR18" s="292">
        <f t="shared" si="41"/>
        <v>9206</v>
      </c>
      <c r="BS18" s="292">
        <f t="shared" si="42"/>
        <v>0</v>
      </c>
      <c r="BT18" s="292">
        <f t="shared" si="43"/>
        <v>8408</v>
      </c>
      <c r="BU18" s="292">
        <f t="shared" si="44"/>
        <v>497</v>
      </c>
      <c r="BV18" s="292">
        <f t="shared" si="45"/>
        <v>225</v>
      </c>
      <c r="BW18" s="292">
        <f t="shared" si="46"/>
        <v>25</v>
      </c>
      <c r="BX18" s="292">
        <f t="shared" si="47"/>
        <v>51</v>
      </c>
      <c r="BY18" s="292">
        <f t="shared" si="21"/>
        <v>8985</v>
      </c>
      <c r="BZ18" s="292">
        <f t="shared" si="22"/>
        <v>0</v>
      </c>
      <c r="CA18" s="292">
        <f t="shared" si="23"/>
        <v>8401</v>
      </c>
      <c r="CB18" s="292">
        <f t="shared" si="24"/>
        <v>284</v>
      </c>
      <c r="CC18" s="292">
        <f t="shared" si="25"/>
        <v>225</v>
      </c>
      <c r="CD18" s="292">
        <f t="shared" si="26"/>
        <v>25</v>
      </c>
      <c r="CE18" s="292">
        <f t="shared" si="27"/>
        <v>50</v>
      </c>
      <c r="CF18" s="292">
        <f t="shared" si="28"/>
        <v>221</v>
      </c>
      <c r="CG18" s="292">
        <f t="shared" si="48"/>
        <v>0</v>
      </c>
      <c r="CH18" s="292">
        <f t="shared" si="49"/>
        <v>7</v>
      </c>
      <c r="CI18" s="292">
        <f t="shared" si="50"/>
        <v>213</v>
      </c>
      <c r="CJ18" s="292">
        <f t="shared" si="51"/>
        <v>0</v>
      </c>
      <c r="CK18" s="292">
        <f t="shared" si="52"/>
        <v>0</v>
      </c>
      <c r="CL18" s="292">
        <f t="shared" si="53"/>
        <v>1</v>
      </c>
      <c r="CM18" s="292">
        <f t="shared" si="54"/>
        <v>5173</v>
      </c>
      <c r="CN18" s="292">
        <f t="shared" si="55"/>
        <v>0</v>
      </c>
      <c r="CO18" s="292">
        <f t="shared" si="56"/>
        <v>4920</v>
      </c>
      <c r="CP18" s="292">
        <f t="shared" si="57"/>
        <v>5</v>
      </c>
      <c r="CQ18" s="292">
        <f t="shared" si="58"/>
        <v>0</v>
      </c>
      <c r="CR18" s="292">
        <f t="shared" si="59"/>
        <v>0</v>
      </c>
      <c r="CS18" s="292">
        <f t="shared" si="60"/>
        <v>248</v>
      </c>
      <c r="CT18" s="292">
        <f t="shared" si="31"/>
        <v>5056</v>
      </c>
      <c r="CU18" s="292">
        <f t="shared" si="32"/>
        <v>0</v>
      </c>
      <c r="CV18" s="292">
        <f t="shared" si="33"/>
        <v>4811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245</v>
      </c>
      <c r="DA18" s="292">
        <f t="shared" si="38"/>
        <v>117</v>
      </c>
      <c r="DB18" s="292">
        <f t="shared" si="61"/>
        <v>0</v>
      </c>
      <c r="DC18" s="292">
        <f t="shared" si="62"/>
        <v>109</v>
      </c>
      <c r="DD18" s="292">
        <f t="shared" si="63"/>
        <v>5</v>
      </c>
      <c r="DE18" s="292">
        <f t="shared" si="64"/>
        <v>0</v>
      </c>
      <c r="DF18" s="292">
        <f t="shared" si="65"/>
        <v>0</v>
      </c>
      <c r="DG18" s="292">
        <f t="shared" si="66"/>
        <v>3</v>
      </c>
      <c r="DH18" s="292">
        <v>0</v>
      </c>
      <c r="DI18" s="292">
        <f t="shared" si="40"/>
        <v>24</v>
      </c>
      <c r="DJ18" s="292">
        <v>24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18875</v>
      </c>
      <c r="E19" s="292">
        <f t="shared" si="1"/>
        <v>13490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11150</v>
      </c>
      <c r="K19" s="292">
        <v>11150</v>
      </c>
      <c r="L19" s="292">
        <v>0</v>
      </c>
      <c r="M19" s="292">
        <v>0</v>
      </c>
      <c r="N19" s="292">
        <f t="shared" si="4"/>
        <v>639</v>
      </c>
      <c r="O19" s="292">
        <v>639</v>
      </c>
      <c r="P19" s="292">
        <v>0</v>
      </c>
      <c r="Q19" s="292">
        <v>0</v>
      </c>
      <c r="R19" s="292">
        <f t="shared" si="5"/>
        <v>1687</v>
      </c>
      <c r="S19" s="292">
        <v>1687</v>
      </c>
      <c r="T19" s="292">
        <v>0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14</v>
      </c>
      <c r="AA19" s="292">
        <v>14</v>
      </c>
      <c r="AB19" s="292">
        <v>0</v>
      </c>
      <c r="AC19" s="292">
        <v>0</v>
      </c>
      <c r="AD19" s="292">
        <f t="shared" si="8"/>
        <v>4077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3953</v>
      </c>
      <c r="AJ19" s="292">
        <v>0</v>
      </c>
      <c r="AK19" s="292">
        <v>0</v>
      </c>
      <c r="AL19" s="292">
        <v>3953</v>
      </c>
      <c r="AM19" s="292">
        <f t="shared" si="11"/>
        <v>124</v>
      </c>
      <c r="AN19" s="292">
        <v>0</v>
      </c>
      <c r="AO19" s="292">
        <v>0</v>
      </c>
      <c r="AP19" s="292">
        <v>124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1308</v>
      </c>
      <c r="BD19" s="292">
        <f t="shared" si="16"/>
        <v>739</v>
      </c>
      <c r="BE19" s="292">
        <v>0</v>
      </c>
      <c r="BF19" s="292">
        <v>547</v>
      </c>
      <c r="BG19" s="292">
        <v>112</v>
      </c>
      <c r="BH19" s="292">
        <v>3</v>
      </c>
      <c r="BI19" s="292">
        <v>0</v>
      </c>
      <c r="BJ19" s="292">
        <v>77</v>
      </c>
      <c r="BK19" s="292">
        <f t="shared" si="18"/>
        <v>569</v>
      </c>
      <c r="BL19" s="292">
        <v>0</v>
      </c>
      <c r="BM19" s="292">
        <v>461</v>
      </c>
      <c r="BN19" s="292">
        <v>7</v>
      </c>
      <c r="BO19" s="292">
        <v>0</v>
      </c>
      <c r="BP19" s="292">
        <v>101</v>
      </c>
      <c r="BQ19" s="292">
        <v>0</v>
      </c>
      <c r="BR19" s="292">
        <f t="shared" si="41"/>
        <v>14229</v>
      </c>
      <c r="BS19" s="292">
        <f t="shared" si="42"/>
        <v>0</v>
      </c>
      <c r="BT19" s="292">
        <f t="shared" si="43"/>
        <v>11697</v>
      </c>
      <c r="BU19" s="292">
        <f t="shared" si="44"/>
        <v>751</v>
      </c>
      <c r="BV19" s="292">
        <f t="shared" si="45"/>
        <v>1690</v>
      </c>
      <c r="BW19" s="292">
        <f t="shared" si="46"/>
        <v>0</v>
      </c>
      <c r="BX19" s="292">
        <f t="shared" si="47"/>
        <v>91</v>
      </c>
      <c r="BY19" s="292">
        <f t="shared" si="21"/>
        <v>13490</v>
      </c>
      <c r="BZ19" s="292">
        <f t="shared" si="22"/>
        <v>0</v>
      </c>
      <c r="CA19" s="292">
        <f t="shared" si="23"/>
        <v>11150</v>
      </c>
      <c r="CB19" s="292">
        <f t="shared" si="24"/>
        <v>639</v>
      </c>
      <c r="CC19" s="292">
        <f t="shared" si="25"/>
        <v>1687</v>
      </c>
      <c r="CD19" s="292">
        <f t="shared" si="26"/>
        <v>0</v>
      </c>
      <c r="CE19" s="292">
        <f t="shared" si="27"/>
        <v>14</v>
      </c>
      <c r="CF19" s="292">
        <f t="shared" si="28"/>
        <v>739</v>
      </c>
      <c r="CG19" s="292">
        <f t="shared" si="48"/>
        <v>0</v>
      </c>
      <c r="CH19" s="292">
        <f t="shared" si="49"/>
        <v>547</v>
      </c>
      <c r="CI19" s="292">
        <f t="shared" si="50"/>
        <v>112</v>
      </c>
      <c r="CJ19" s="292">
        <f t="shared" si="51"/>
        <v>3</v>
      </c>
      <c r="CK19" s="292">
        <f t="shared" si="52"/>
        <v>0</v>
      </c>
      <c r="CL19" s="292">
        <f t="shared" si="53"/>
        <v>77</v>
      </c>
      <c r="CM19" s="292">
        <f t="shared" si="54"/>
        <v>4646</v>
      </c>
      <c r="CN19" s="292">
        <f t="shared" si="55"/>
        <v>0</v>
      </c>
      <c r="CO19" s="292">
        <f t="shared" si="56"/>
        <v>4414</v>
      </c>
      <c r="CP19" s="292">
        <f t="shared" si="57"/>
        <v>131</v>
      </c>
      <c r="CQ19" s="292">
        <f t="shared" si="58"/>
        <v>0</v>
      </c>
      <c r="CR19" s="292">
        <f t="shared" si="59"/>
        <v>101</v>
      </c>
      <c r="CS19" s="292">
        <f t="shared" si="60"/>
        <v>0</v>
      </c>
      <c r="CT19" s="292">
        <f t="shared" si="31"/>
        <v>4077</v>
      </c>
      <c r="CU19" s="292">
        <f t="shared" si="32"/>
        <v>0</v>
      </c>
      <c r="CV19" s="292">
        <f t="shared" si="33"/>
        <v>3953</v>
      </c>
      <c r="CW19" s="292">
        <f t="shared" si="34"/>
        <v>124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569</v>
      </c>
      <c r="DB19" s="292">
        <f t="shared" si="61"/>
        <v>0</v>
      </c>
      <c r="DC19" s="292">
        <f t="shared" si="62"/>
        <v>461</v>
      </c>
      <c r="DD19" s="292">
        <f t="shared" si="63"/>
        <v>7</v>
      </c>
      <c r="DE19" s="292">
        <f t="shared" si="64"/>
        <v>0</v>
      </c>
      <c r="DF19" s="292">
        <f t="shared" si="65"/>
        <v>101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47055</v>
      </c>
      <c r="E20" s="292">
        <f t="shared" si="1"/>
        <v>34294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29004</v>
      </c>
      <c r="K20" s="292">
        <v>0</v>
      </c>
      <c r="L20" s="292">
        <v>29004</v>
      </c>
      <c r="M20" s="292">
        <v>0</v>
      </c>
      <c r="N20" s="292">
        <f t="shared" si="4"/>
        <v>1316</v>
      </c>
      <c r="O20" s="292">
        <v>0</v>
      </c>
      <c r="P20" s="292">
        <v>1316</v>
      </c>
      <c r="Q20" s="292">
        <v>0</v>
      </c>
      <c r="R20" s="292">
        <f t="shared" si="5"/>
        <v>3631</v>
      </c>
      <c r="S20" s="292">
        <v>0</v>
      </c>
      <c r="T20" s="292">
        <v>3631</v>
      </c>
      <c r="U20" s="292">
        <v>0</v>
      </c>
      <c r="V20" s="292">
        <f t="shared" si="6"/>
        <v>66</v>
      </c>
      <c r="W20" s="292">
        <v>0</v>
      </c>
      <c r="X20" s="292">
        <v>66</v>
      </c>
      <c r="Y20" s="292">
        <v>0</v>
      </c>
      <c r="Z20" s="292">
        <f t="shared" si="7"/>
        <v>277</v>
      </c>
      <c r="AA20" s="292">
        <v>0</v>
      </c>
      <c r="AB20" s="292">
        <v>277</v>
      </c>
      <c r="AC20" s="292">
        <v>0</v>
      </c>
      <c r="AD20" s="292">
        <f t="shared" si="8"/>
        <v>7830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7315</v>
      </c>
      <c r="AJ20" s="292">
        <v>0</v>
      </c>
      <c r="AK20" s="292">
        <v>0</v>
      </c>
      <c r="AL20" s="292">
        <v>7315</v>
      </c>
      <c r="AM20" s="292">
        <f t="shared" si="11"/>
        <v>515</v>
      </c>
      <c r="AN20" s="292">
        <v>0</v>
      </c>
      <c r="AO20" s="292">
        <v>0</v>
      </c>
      <c r="AP20" s="292">
        <v>515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4931</v>
      </c>
      <c r="BD20" s="292">
        <f t="shared" si="16"/>
        <v>748</v>
      </c>
      <c r="BE20" s="292">
        <v>0</v>
      </c>
      <c r="BF20" s="292">
        <v>0</v>
      </c>
      <c r="BG20" s="292">
        <v>505</v>
      </c>
      <c r="BH20" s="292">
        <v>78</v>
      </c>
      <c r="BI20" s="292">
        <v>0</v>
      </c>
      <c r="BJ20" s="292">
        <v>165</v>
      </c>
      <c r="BK20" s="292">
        <f t="shared" si="18"/>
        <v>4183</v>
      </c>
      <c r="BL20" s="292">
        <v>0</v>
      </c>
      <c r="BM20" s="292">
        <v>899</v>
      </c>
      <c r="BN20" s="292">
        <v>514</v>
      </c>
      <c r="BO20" s="292">
        <v>2552</v>
      </c>
      <c r="BP20" s="292">
        <v>0</v>
      </c>
      <c r="BQ20" s="292">
        <v>218</v>
      </c>
      <c r="BR20" s="292">
        <f t="shared" si="41"/>
        <v>35042</v>
      </c>
      <c r="BS20" s="292">
        <f t="shared" si="42"/>
        <v>0</v>
      </c>
      <c r="BT20" s="292">
        <f t="shared" si="43"/>
        <v>29004</v>
      </c>
      <c r="BU20" s="292">
        <f t="shared" si="44"/>
        <v>1821</v>
      </c>
      <c r="BV20" s="292">
        <f t="shared" si="45"/>
        <v>3709</v>
      </c>
      <c r="BW20" s="292">
        <f t="shared" si="46"/>
        <v>66</v>
      </c>
      <c r="BX20" s="292">
        <f t="shared" si="47"/>
        <v>442</v>
      </c>
      <c r="BY20" s="292">
        <f t="shared" si="21"/>
        <v>34294</v>
      </c>
      <c r="BZ20" s="292">
        <f t="shared" si="22"/>
        <v>0</v>
      </c>
      <c r="CA20" s="292">
        <f t="shared" si="23"/>
        <v>29004</v>
      </c>
      <c r="CB20" s="292">
        <f t="shared" si="24"/>
        <v>1316</v>
      </c>
      <c r="CC20" s="292">
        <f t="shared" si="25"/>
        <v>3631</v>
      </c>
      <c r="CD20" s="292">
        <f t="shared" si="26"/>
        <v>66</v>
      </c>
      <c r="CE20" s="292">
        <f t="shared" si="27"/>
        <v>277</v>
      </c>
      <c r="CF20" s="292">
        <f t="shared" si="28"/>
        <v>748</v>
      </c>
      <c r="CG20" s="292">
        <f t="shared" si="48"/>
        <v>0</v>
      </c>
      <c r="CH20" s="292">
        <f t="shared" si="49"/>
        <v>0</v>
      </c>
      <c r="CI20" s="292">
        <f t="shared" si="50"/>
        <v>505</v>
      </c>
      <c r="CJ20" s="292">
        <f t="shared" si="51"/>
        <v>78</v>
      </c>
      <c r="CK20" s="292">
        <f t="shared" si="52"/>
        <v>0</v>
      </c>
      <c r="CL20" s="292">
        <f t="shared" si="53"/>
        <v>165</v>
      </c>
      <c r="CM20" s="292">
        <f t="shared" si="54"/>
        <v>12013</v>
      </c>
      <c r="CN20" s="292">
        <f t="shared" si="55"/>
        <v>0</v>
      </c>
      <c r="CO20" s="292">
        <f t="shared" si="56"/>
        <v>8214</v>
      </c>
      <c r="CP20" s="292">
        <f t="shared" si="57"/>
        <v>1029</v>
      </c>
      <c r="CQ20" s="292">
        <f t="shared" si="58"/>
        <v>2552</v>
      </c>
      <c r="CR20" s="292">
        <f t="shared" si="59"/>
        <v>0</v>
      </c>
      <c r="CS20" s="292">
        <f t="shared" si="60"/>
        <v>218</v>
      </c>
      <c r="CT20" s="292">
        <f t="shared" si="31"/>
        <v>7830</v>
      </c>
      <c r="CU20" s="292">
        <f t="shared" si="32"/>
        <v>0</v>
      </c>
      <c r="CV20" s="292">
        <f t="shared" si="33"/>
        <v>7315</v>
      </c>
      <c r="CW20" s="292">
        <f t="shared" si="34"/>
        <v>515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4183</v>
      </c>
      <c r="DB20" s="292">
        <f t="shared" si="61"/>
        <v>0</v>
      </c>
      <c r="DC20" s="292">
        <f t="shared" si="62"/>
        <v>899</v>
      </c>
      <c r="DD20" s="292">
        <f t="shared" si="63"/>
        <v>514</v>
      </c>
      <c r="DE20" s="292">
        <f t="shared" si="64"/>
        <v>2552</v>
      </c>
      <c r="DF20" s="292">
        <f t="shared" si="65"/>
        <v>0</v>
      </c>
      <c r="DG20" s="292">
        <f t="shared" si="66"/>
        <v>218</v>
      </c>
      <c r="DH20" s="292">
        <v>0</v>
      </c>
      <c r="DI20" s="292">
        <f t="shared" si="40"/>
        <v>4</v>
      </c>
      <c r="DJ20" s="292">
        <v>4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0"/>
        <v>25762</v>
      </c>
      <c r="E21" s="292">
        <f t="shared" si="1"/>
        <v>18365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16684</v>
      </c>
      <c r="K21" s="292">
        <v>0</v>
      </c>
      <c r="L21" s="292">
        <v>16684</v>
      </c>
      <c r="M21" s="292">
        <v>0</v>
      </c>
      <c r="N21" s="292">
        <f t="shared" si="4"/>
        <v>737</v>
      </c>
      <c r="O21" s="292">
        <v>0</v>
      </c>
      <c r="P21" s="292">
        <v>737</v>
      </c>
      <c r="Q21" s="292">
        <v>0</v>
      </c>
      <c r="R21" s="292">
        <f t="shared" si="5"/>
        <v>771</v>
      </c>
      <c r="S21" s="292">
        <v>396</v>
      </c>
      <c r="T21" s="292">
        <v>375</v>
      </c>
      <c r="U21" s="292">
        <v>0</v>
      </c>
      <c r="V21" s="292">
        <f t="shared" si="6"/>
        <v>41</v>
      </c>
      <c r="W21" s="292">
        <v>41</v>
      </c>
      <c r="X21" s="292">
        <v>0</v>
      </c>
      <c r="Y21" s="292">
        <v>0</v>
      </c>
      <c r="Z21" s="292">
        <f t="shared" si="7"/>
        <v>132</v>
      </c>
      <c r="AA21" s="292">
        <v>0</v>
      </c>
      <c r="AB21" s="292">
        <v>132</v>
      </c>
      <c r="AC21" s="292">
        <v>0</v>
      </c>
      <c r="AD21" s="292">
        <f t="shared" si="8"/>
        <v>7167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6811</v>
      </c>
      <c r="AJ21" s="292">
        <v>0</v>
      </c>
      <c r="AK21" s="292">
        <v>0</v>
      </c>
      <c r="AL21" s="292">
        <v>6811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356</v>
      </c>
      <c r="AZ21" s="292">
        <v>0</v>
      </c>
      <c r="BA21" s="292">
        <v>0</v>
      </c>
      <c r="BB21" s="292">
        <v>356</v>
      </c>
      <c r="BC21" s="292">
        <f t="shared" si="15"/>
        <v>230</v>
      </c>
      <c r="BD21" s="292">
        <f t="shared" si="16"/>
        <v>147</v>
      </c>
      <c r="BE21" s="292">
        <v>0</v>
      </c>
      <c r="BF21" s="292">
        <v>15</v>
      </c>
      <c r="BG21" s="292">
        <v>127</v>
      </c>
      <c r="BH21" s="292">
        <v>0</v>
      </c>
      <c r="BI21" s="292">
        <v>0</v>
      </c>
      <c r="BJ21" s="292">
        <v>5</v>
      </c>
      <c r="BK21" s="292">
        <f t="shared" si="18"/>
        <v>83</v>
      </c>
      <c r="BL21" s="292">
        <v>0</v>
      </c>
      <c r="BM21" s="292">
        <v>69</v>
      </c>
      <c r="BN21" s="292">
        <v>3</v>
      </c>
      <c r="BO21" s="292">
        <v>2</v>
      </c>
      <c r="BP21" s="292">
        <v>0</v>
      </c>
      <c r="BQ21" s="292">
        <v>9</v>
      </c>
      <c r="BR21" s="292">
        <f t="shared" si="41"/>
        <v>18512</v>
      </c>
      <c r="BS21" s="292">
        <f t="shared" si="42"/>
        <v>0</v>
      </c>
      <c r="BT21" s="292">
        <f t="shared" si="43"/>
        <v>16699</v>
      </c>
      <c r="BU21" s="292">
        <f t="shared" si="44"/>
        <v>864</v>
      </c>
      <c r="BV21" s="292">
        <f t="shared" si="45"/>
        <v>771</v>
      </c>
      <c r="BW21" s="292">
        <f t="shared" si="46"/>
        <v>41</v>
      </c>
      <c r="BX21" s="292">
        <f t="shared" si="47"/>
        <v>137</v>
      </c>
      <c r="BY21" s="292">
        <f t="shared" si="21"/>
        <v>18365</v>
      </c>
      <c r="BZ21" s="292">
        <f t="shared" si="22"/>
        <v>0</v>
      </c>
      <c r="CA21" s="292">
        <f t="shared" si="23"/>
        <v>16684</v>
      </c>
      <c r="CB21" s="292">
        <f t="shared" si="24"/>
        <v>737</v>
      </c>
      <c r="CC21" s="292">
        <f t="shared" si="25"/>
        <v>771</v>
      </c>
      <c r="CD21" s="292">
        <f t="shared" si="26"/>
        <v>41</v>
      </c>
      <c r="CE21" s="292">
        <f t="shared" si="27"/>
        <v>132</v>
      </c>
      <c r="CF21" s="292">
        <f t="shared" si="28"/>
        <v>147</v>
      </c>
      <c r="CG21" s="292">
        <f t="shared" si="48"/>
        <v>0</v>
      </c>
      <c r="CH21" s="292">
        <f t="shared" si="49"/>
        <v>15</v>
      </c>
      <c r="CI21" s="292">
        <f t="shared" si="50"/>
        <v>127</v>
      </c>
      <c r="CJ21" s="292">
        <f t="shared" si="51"/>
        <v>0</v>
      </c>
      <c r="CK21" s="292">
        <f t="shared" si="52"/>
        <v>0</v>
      </c>
      <c r="CL21" s="292">
        <f t="shared" si="53"/>
        <v>5</v>
      </c>
      <c r="CM21" s="292">
        <f t="shared" si="54"/>
        <v>7250</v>
      </c>
      <c r="CN21" s="292">
        <f t="shared" si="55"/>
        <v>0</v>
      </c>
      <c r="CO21" s="292">
        <f t="shared" si="56"/>
        <v>6880</v>
      </c>
      <c r="CP21" s="292">
        <f t="shared" si="57"/>
        <v>3</v>
      </c>
      <c r="CQ21" s="292">
        <f t="shared" si="58"/>
        <v>2</v>
      </c>
      <c r="CR21" s="292">
        <f t="shared" si="59"/>
        <v>0</v>
      </c>
      <c r="CS21" s="292">
        <f t="shared" si="60"/>
        <v>365</v>
      </c>
      <c r="CT21" s="292">
        <f t="shared" si="31"/>
        <v>7167</v>
      </c>
      <c r="CU21" s="292">
        <f t="shared" si="32"/>
        <v>0</v>
      </c>
      <c r="CV21" s="292">
        <f t="shared" si="33"/>
        <v>6811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356</v>
      </c>
      <c r="DA21" s="292">
        <f t="shared" si="38"/>
        <v>83</v>
      </c>
      <c r="DB21" s="292">
        <f t="shared" si="61"/>
        <v>0</v>
      </c>
      <c r="DC21" s="292">
        <f t="shared" si="62"/>
        <v>69</v>
      </c>
      <c r="DD21" s="292">
        <f t="shared" si="63"/>
        <v>3</v>
      </c>
      <c r="DE21" s="292">
        <f t="shared" si="64"/>
        <v>2</v>
      </c>
      <c r="DF21" s="292">
        <f t="shared" si="65"/>
        <v>0</v>
      </c>
      <c r="DG21" s="292">
        <f t="shared" si="66"/>
        <v>9</v>
      </c>
      <c r="DH21" s="292">
        <v>0</v>
      </c>
      <c r="DI21" s="292">
        <f t="shared" si="40"/>
        <v>1</v>
      </c>
      <c r="DJ21" s="292">
        <v>1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0"/>
        <v>6445</v>
      </c>
      <c r="E22" s="292">
        <f t="shared" si="1"/>
        <v>4475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4059</v>
      </c>
      <c r="K22" s="292">
        <v>0</v>
      </c>
      <c r="L22" s="292">
        <v>4043</v>
      </c>
      <c r="M22" s="292">
        <v>16</v>
      </c>
      <c r="N22" s="292">
        <f t="shared" si="4"/>
        <v>71</v>
      </c>
      <c r="O22" s="292">
        <v>0</v>
      </c>
      <c r="P22" s="292">
        <v>59</v>
      </c>
      <c r="Q22" s="292">
        <v>12</v>
      </c>
      <c r="R22" s="292">
        <f t="shared" si="5"/>
        <v>246</v>
      </c>
      <c r="S22" s="292">
        <v>0</v>
      </c>
      <c r="T22" s="292">
        <v>246</v>
      </c>
      <c r="U22" s="292">
        <v>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99</v>
      </c>
      <c r="AA22" s="292">
        <v>0</v>
      </c>
      <c r="AB22" s="292">
        <v>52</v>
      </c>
      <c r="AC22" s="292">
        <v>47</v>
      </c>
      <c r="AD22" s="292">
        <f t="shared" si="8"/>
        <v>1611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1464</v>
      </c>
      <c r="AJ22" s="292">
        <v>0</v>
      </c>
      <c r="AK22" s="292">
        <v>0</v>
      </c>
      <c r="AL22" s="292">
        <v>1464</v>
      </c>
      <c r="AM22" s="292">
        <f t="shared" si="11"/>
        <v>8</v>
      </c>
      <c r="AN22" s="292">
        <v>0</v>
      </c>
      <c r="AO22" s="292">
        <v>0</v>
      </c>
      <c r="AP22" s="292">
        <v>8</v>
      </c>
      <c r="AQ22" s="292">
        <f t="shared" si="12"/>
        <v>127</v>
      </c>
      <c r="AR22" s="292">
        <v>0</v>
      </c>
      <c r="AS22" s="292">
        <v>0</v>
      </c>
      <c r="AT22" s="292">
        <v>127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12</v>
      </c>
      <c r="AZ22" s="292">
        <v>0</v>
      </c>
      <c r="BA22" s="292">
        <v>0</v>
      </c>
      <c r="BB22" s="292">
        <v>12</v>
      </c>
      <c r="BC22" s="292">
        <f t="shared" si="15"/>
        <v>359</v>
      </c>
      <c r="BD22" s="292">
        <f t="shared" si="16"/>
        <v>196</v>
      </c>
      <c r="BE22" s="292">
        <v>0</v>
      </c>
      <c r="BF22" s="292">
        <v>4</v>
      </c>
      <c r="BG22" s="292">
        <v>84</v>
      </c>
      <c r="BH22" s="292">
        <v>9</v>
      </c>
      <c r="BI22" s="292">
        <v>5</v>
      </c>
      <c r="BJ22" s="292">
        <v>94</v>
      </c>
      <c r="BK22" s="292">
        <f t="shared" si="18"/>
        <v>163</v>
      </c>
      <c r="BL22" s="292">
        <v>0</v>
      </c>
      <c r="BM22" s="292">
        <v>125</v>
      </c>
      <c r="BN22" s="292">
        <v>4</v>
      </c>
      <c r="BO22" s="292">
        <v>0</v>
      </c>
      <c r="BP22" s="292">
        <v>0</v>
      </c>
      <c r="BQ22" s="292">
        <v>34</v>
      </c>
      <c r="BR22" s="292">
        <f t="shared" si="41"/>
        <v>4671</v>
      </c>
      <c r="BS22" s="292">
        <f t="shared" si="42"/>
        <v>0</v>
      </c>
      <c r="BT22" s="292">
        <f t="shared" si="43"/>
        <v>4063</v>
      </c>
      <c r="BU22" s="292">
        <f t="shared" si="44"/>
        <v>155</v>
      </c>
      <c r="BV22" s="292">
        <f t="shared" si="45"/>
        <v>255</v>
      </c>
      <c r="BW22" s="292">
        <f t="shared" si="46"/>
        <v>5</v>
      </c>
      <c r="BX22" s="292">
        <f t="shared" si="47"/>
        <v>193</v>
      </c>
      <c r="BY22" s="292">
        <f t="shared" si="21"/>
        <v>4475</v>
      </c>
      <c r="BZ22" s="292">
        <f t="shared" si="22"/>
        <v>0</v>
      </c>
      <c r="CA22" s="292">
        <f t="shared" si="23"/>
        <v>4059</v>
      </c>
      <c r="CB22" s="292">
        <f t="shared" si="24"/>
        <v>71</v>
      </c>
      <c r="CC22" s="292">
        <f t="shared" si="25"/>
        <v>246</v>
      </c>
      <c r="CD22" s="292">
        <f t="shared" si="26"/>
        <v>0</v>
      </c>
      <c r="CE22" s="292">
        <f t="shared" si="27"/>
        <v>99</v>
      </c>
      <c r="CF22" s="292">
        <f t="shared" si="28"/>
        <v>196</v>
      </c>
      <c r="CG22" s="292">
        <f t="shared" si="48"/>
        <v>0</v>
      </c>
      <c r="CH22" s="292">
        <f t="shared" si="49"/>
        <v>4</v>
      </c>
      <c r="CI22" s="292">
        <f t="shared" si="50"/>
        <v>84</v>
      </c>
      <c r="CJ22" s="292">
        <f t="shared" si="51"/>
        <v>9</v>
      </c>
      <c r="CK22" s="292">
        <f t="shared" si="52"/>
        <v>5</v>
      </c>
      <c r="CL22" s="292">
        <f t="shared" si="53"/>
        <v>94</v>
      </c>
      <c r="CM22" s="292">
        <f t="shared" si="54"/>
        <v>1774</v>
      </c>
      <c r="CN22" s="292">
        <f t="shared" si="55"/>
        <v>0</v>
      </c>
      <c r="CO22" s="292">
        <f t="shared" si="56"/>
        <v>1589</v>
      </c>
      <c r="CP22" s="292">
        <f t="shared" si="57"/>
        <v>12</v>
      </c>
      <c r="CQ22" s="292">
        <f t="shared" si="58"/>
        <v>127</v>
      </c>
      <c r="CR22" s="292">
        <f t="shared" si="59"/>
        <v>0</v>
      </c>
      <c r="CS22" s="292">
        <f t="shared" si="60"/>
        <v>46</v>
      </c>
      <c r="CT22" s="292">
        <f t="shared" si="31"/>
        <v>1611</v>
      </c>
      <c r="CU22" s="292">
        <f t="shared" si="32"/>
        <v>0</v>
      </c>
      <c r="CV22" s="292">
        <f t="shared" si="33"/>
        <v>1464</v>
      </c>
      <c r="CW22" s="292">
        <f t="shared" si="34"/>
        <v>8</v>
      </c>
      <c r="CX22" s="292">
        <f t="shared" si="35"/>
        <v>127</v>
      </c>
      <c r="CY22" s="292">
        <f t="shared" si="36"/>
        <v>0</v>
      </c>
      <c r="CZ22" s="292">
        <f t="shared" si="37"/>
        <v>12</v>
      </c>
      <c r="DA22" s="292">
        <f t="shared" si="38"/>
        <v>163</v>
      </c>
      <c r="DB22" s="292">
        <f t="shared" si="61"/>
        <v>0</v>
      </c>
      <c r="DC22" s="292">
        <f t="shared" si="62"/>
        <v>125</v>
      </c>
      <c r="DD22" s="292">
        <f t="shared" si="63"/>
        <v>4</v>
      </c>
      <c r="DE22" s="292">
        <f t="shared" si="64"/>
        <v>0</v>
      </c>
      <c r="DF22" s="292">
        <f t="shared" si="65"/>
        <v>0</v>
      </c>
      <c r="DG22" s="292">
        <f t="shared" si="66"/>
        <v>34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0"/>
        <v>13474</v>
      </c>
      <c r="E23" s="292">
        <f t="shared" si="1"/>
        <v>7467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6759</v>
      </c>
      <c r="K23" s="292">
        <v>0</v>
      </c>
      <c r="L23" s="292">
        <v>6759</v>
      </c>
      <c r="M23" s="292">
        <v>0</v>
      </c>
      <c r="N23" s="292">
        <f t="shared" si="4"/>
        <v>0</v>
      </c>
      <c r="O23" s="292">
        <v>0</v>
      </c>
      <c r="P23" s="292">
        <v>0</v>
      </c>
      <c r="Q23" s="292">
        <v>0</v>
      </c>
      <c r="R23" s="292">
        <f t="shared" si="5"/>
        <v>708</v>
      </c>
      <c r="S23" s="292">
        <v>0</v>
      </c>
      <c r="T23" s="292">
        <v>708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0</v>
      </c>
      <c r="AA23" s="292">
        <v>0</v>
      </c>
      <c r="AB23" s="292">
        <v>0</v>
      </c>
      <c r="AC23" s="292">
        <v>0</v>
      </c>
      <c r="AD23" s="292">
        <f t="shared" si="8"/>
        <v>5247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5247</v>
      </c>
      <c r="AJ23" s="292">
        <v>0</v>
      </c>
      <c r="AK23" s="292">
        <v>0</v>
      </c>
      <c r="AL23" s="292">
        <v>5247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760</v>
      </c>
      <c r="BD23" s="292">
        <f t="shared" si="16"/>
        <v>760</v>
      </c>
      <c r="BE23" s="292">
        <v>0</v>
      </c>
      <c r="BF23" s="292">
        <v>159</v>
      </c>
      <c r="BG23" s="292">
        <v>0</v>
      </c>
      <c r="BH23" s="292">
        <v>0</v>
      </c>
      <c r="BI23" s="292">
        <v>0</v>
      </c>
      <c r="BJ23" s="292">
        <v>601</v>
      </c>
      <c r="BK23" s="292">
        <f t="shared" si="18"/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41"/>
        <v>8227</v>
      </c>
      <c r="BS23" s="292">
        <f t="shared" si="42"/>
        <v>0</v>
      </c>
      <c r="BT23" s="292">
        <f t="shared" si="43"/>
        <v>6918</v>
      </c>
      <c r="BU23" s="292">
        <f t="shared" si="44"/>
        <v>0</v>
      </c>
      <c r="BV23" s="292">
        <f t="shared" si="45"/>
        <v>708</v>
      </c>
      <c r="BW23" s="292">
        <f t="shared" si="46"/>
        <v>0</v>
      </c>
      <c r="BX23" s="292">
        <f t="shared" si="47"/>
        <v>601</v>
      </c>
      <c r="BY23" s="292">
        <f t="shared" si="21"/>
        <v>7467</v>
      </c>
      <c r="BZ23" s="292">
        <f t="shared" si="22"/>
        <v>0</v>
      </c>
      <c r="CA23" s="292">
        <f t="shared" si="23"/>
        <v>6759</v>
      </c>
      <c r="CB23" s="292">
        <f t="shared" si="24"/>
        <v>0</v>
      </c>
      <c r="CC23" s="292">
        <f t="shared" si="25"/>
        <v>708</v>
      </c>
      <c r="CD23" s="292">
        <f t="shared" si="26"/>
        <v>0</v>
      </c>
      <c r="CE23" s="292">
        <f t="shared" si="27"/>
        <v>0</v>
      </c>
      <c r="CF23" s="292">
        <f t="shared" si="28"/>
        <v>760</v>
      </c>
      <c r="CG23" s="292">
        <f t="shared" si="48"/>
        <v>0</v>
      </c>
      <c r="CH23" s="292">
        <f t="shared" si="49"/>
        <v>159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601</v>
      </c>
      <c r="CM23" s="292">
        <f t="shared" si="54"/>
        <v>5247</v>
      </c>
      <c r="CN23" s="292">
        <f t="shared" si="55"/>
        <v>0</v>
      </c>
      <c r="CO23" s="292">
        <f t="shared" si="56"/>
        <v>5247</v>
      </c>
      <c r="CP23" s="292">
        <f t="shared" si="57"/>
        <v>0</v>
      </c>
      <c r="CQ23" s="292">
        <f t="shared" si="58"/>
        <v>0</v>
      </c>
      <c r="CR23" s="292">
        <f t="shared" si="59"/>
        <v>0</v>
      </c>
      <c r="CS23" s="292">
        <f t="shared" si="60"/>
        <v>0</v>
      </c>
      <c r="CT23" s="292">
        <f t="shared" si="31"/>
        <v>5247</v>
      </c>
      <c r="CU23" s="292">
        <f t="shared" si="32"/>
        <v>0</v>
      </c>
      <c r="CV23" s="292">
        <f t="shared" si="33"/>
        <v>5247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0</v>
      </c>
      <c r="DB23" s="292">
        <f t="shared" si="61"/>
        <v>0</v>
      </c>
      <c r="DC23" s="292">
        <f t="shared" si="62"/>
        <v>0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0"/>
        <v>6739</v>
      </c>
      <c r="E24" s="292">
        <f t="shared" si="1"/>
        <v>4919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4140</v>
      </c>
      <c r="K24" s="292">
        <v>0</v>
      </c>
      <c r="L24" s="292">
        <v>4140</v>
      </c>
      <c r="M24" s="292">
        <v>0</v>
      </c>
      <c r="N24" s="292">
        <f t="shared" si="4"/>
        <v>77</v>
      </c>
      <c r="O24" s="292">
        <v>0</v>
      </c>
      <c r="P24" s="292">
        <v>77</v>
      </c>
      <c r="Q24" s="292">
        <v>0</v>
      </c>
      <c r="R24" s="292">
        <f t="shared" si="5"/>
        <v>673</v>
      </c>
      <c r="S24" s="292">
        <v>0</v>
      </c>
      <c r="T24" s="292">
        <v>673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29</v>
      </c>
      <c r="AA24" s="292">
        <v>0</v>
      </c>
      <c r="AB24" s="292">
        <v>29</v>
      </c>
      <c r="AC24" s="292">
        <v>0</v>
      </c>
      <c r="AD24" s="292">
        <f t="shared" si="8"/>
        <v>755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692</v>
      </c>
      <c r="AJ24" s="292">
        <v>0</v>
      </c>
      <c r="AK24" s="292">
        <v>0</v>
      </c>
      <c r="AL24" s="292">
        <v>692</v>
      </c>
      <c r="AM24" s="292">
        <f t="shared" si="11"/>
        <v>14</v>
      </c>
      <c r="AN24" s="292">
        <v>0</v>
      </c>
      <c r="AO24" s="292">
        <v>0</v>
      </c>
      <c r="AP24" s="292">
        <v>14</v>
      </c>
      <c r="AQ24" s="292">
        <f t="shared" si="12"/>
        <v>42</v>
      </c>
      <c r="AR24" s="292">
        <v>0</v>
      </c>
      <c r="AS24" s="292">
        <v>0</v>
      </c>
      <c r="AT24" s="292">
        <v>42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7</v>
      </c>
      <c r="AZ24" s="292">
        <v>0</v>
      </c>
      <c r="BA24" s="292">
        <v>0</v>
      </c>
      <c r="BB24" s="292">
        <v>7</v>
      </c>
      <c r="BC24" s="292">
        <f t="shared" si="15"/>
        <v>1065</v>
      </c>
      <c r="BD24" s="292">
        <f t="shared" si="16"/>
        <v>486</v>
      </c>
      <c r="BE24" s="292">
        <v>0</v>
      </c>
      <c r="BF24" s="292">
        <v>366</v>
      </c>
      <c r="BG24" s="292">
        <v>22</v>
      </c>
      <c r="BH24" s="292">
        <v>75</v>
      </c>
      <c r="BI24" s="292">
        <v>0</v>
      </c>
      <c r="BJ24" s="292">
        <v>23</v>
      </c>
      <c r="BK24" s="292">
        <f t="shared" si="18"/>
        <v>579</v>
      </c>
      <c r="BL24" s="292">
        <v>0</v>
      </c>
      <c r="BM24" s="292">
        <v>499</v>
      </c>
      <c r="BN24" s="292">
        <v>8</v>
      </c>
      <c r="BO24" s="292">
        <v>68</v>
      </c>
      <c r="BP24" s="292">
        <v>0</v>
      </c>
      <c r="BQ24" s="292">
        <v>4</v>
      </c>
      <c r="BR24" s="292">
        <f t="shared" si="41"/>
        <v>5405</v>
      </c>
      <c r="BS24" s="292">
        <f t="shared" si="42"/>
        <v>0</v>
      </c>
      <c r="BT24" s="292">
        <f t="shared" si="43"/>
        <v>4506</v>
      </c>
      <c r="BU24" s="292">
        <f t="shared" si="44"/>
        <v>99</v>
      </c>
      <c r="BV24" s="292">
        <f t="shared" si="45"/>
        <v>748</v>
      </c>
      <c r="BW24" s="292">
        <f t="shared" si="46"/>
        <v>0</v>
      </c>
      <c r="BX24" s="292">
        <f t="shared" si="47"/>
        <v>52</v>
      </c>
      <c r="BY24" s="292">
        <f t="shared" si="21"/>
        <v>4919</v>
      </c>
      <c r="BZ24" s="292">
        <f t="shared" si="22"/>
        <v>0</v>
      </c>
      <c r="CA24" s="292">
        <f t="shared" si="23"/>
        <v>4140</v>
      </c>
      <c r="CB24" s="292">
        <f t="shared" si="24"/>
        <v>77</v>
      </c>
      <c r="CC24" s="292">
        <f t="shared" si="25"/>
        <v>673</v>
      </c>
      <c r="CD24" s="292">
        <f t="shared" si="26"/>
        <v>0</v>
      </c>
      <c r="CE24" s="292">
        <f t="shared" si="27"/>
        <v>29</v>
      </c>
      <c r="CF24" s="292">
        <f t="shared" si="28"/>
        <v>486</v>
      </c>
      <c r="CG24" s="292">
        <f t="shared" si="48"/>
        <v>0</v>
      </c>
      <c r="CH24" s="292">
        <f t="shared" si="49"/>
        <v>366</v>
      </c>
      <c r="CI24" s="292">
        <f t="shared" si="50"/>
        <v>22</v>
      </c>
      <c r="CJ24" s="292">
        <f t="shared" si="51"/>
        <v>75</v>
      </c>
      <c r="CK24" s="292">
        <f t="shared" si="52"/>
        <v>0</v>
      </c>
      <c r="CL24" s="292">
        <f t="shared" si="53"/>
        <v>23</v>
      </c>
      <c r="CM24" s="292">
        <f t="shared" si="54"/>
        <v>1334</v>
      </c>
      <c r="CN24" s="292">
        <f t="shared" si="55"/>
        <v>0</v>
      </c>
      <c r="CO24" s="292">
        <f t="shared" si="56"/>
        <v>1191</v>
      </c>
      <c r="CP24" s="292">
        <f t="shared" si="57"/>
        <v>22</v>
      </c>
      <c r="CQ24" s="292">
        <f t="shared" si="58"/>
        <v>110</v>
      </c>
      <c r="CR24" s="292">
        <f t="shared" si="59"/>
        <v>0</v>
      </c>
      <c r="CS24" s="292">
        <f t="shared" si="60"/>
        <v>11</v>
      </c>
      <c r="CT24" s="292">
        <f t="shared" si="31"/>
        <v>755</v>
      </c>
      <c r="CU24" s="292">
        <f t="shared" si="32"/>
        <v>0</v>
      </c>
      <c r="CV24" s="292">
        <f t="shared" si="33"/>
        <v>692</v>
      </c>
      <c r="CW24" s="292">
        <f t="shared" si="34"/>
        <v>14</v>
      </c>
      <c r="CX24" s="292">
        <f t="shared" si="35"/>
        <v>42</v>
      </c>
      <c r="CY24" s="292">
        <f t="shared" si="36"/>
        <v>0</v>
      </c>
      <c r="CZ24" s="292">
        <f t="shared" si="37"/>
        <v>7</v>
      </c>
      <c r="DA24" s="292">
        <f t="shared" si="38"/>
        <v>579</v>
      </c>
      <c r="DB24" s="292">
        <f t="shared" si="61"/>
        <v>0</v>
      </c>
      <c r="DC24" s="292">
        <f t="shared" si="62"/>
        <v>499</v>
      </c>
      <c r="DD24" s="292">
        <f t="shared" si="63"/>
        <v>8</v>
      </c>
      <c r="DE24" s="292">
        <f t="shared" si="64"/>
        <v>68</v>
      </c>
      <c r="DF24" s="292">
        <f t="shared" si="65"/>
        <v>0</v>
      </c>
      <c r="DG24" s="292">
        <f t="shared" si="66"/>
        <v>4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0"/>
        <v>9574</v>
      </c>
      <c r="E25" s="292">
        <f t="shared" si="1"/>
        <v>5698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4029</v>
      </c>
      <c r="K25" s="292">
        <v>0</v>
      </c>
      <c r="L25" s="292">
        <v>4029</v>
      </c>
      <c r="M25" s="292">
        <v>0</v>
      </c>
      <c r="N25" s="292">
        <f t="shared" si="4"/>
        <v>0</v>
      </c>
      <c r="O25" s="292">
        <v>0</v>
      </c>
      <c r="P25" s="292">
        <v>0</v>
      </c>
      <c r="Q25" s="292">
        <v>0</v>
      </c>
      <c r="R25" s="292">
        <f t="shared" si="5"/>
        <v>1175</v>
      </c>
      <c r="S25" s="292">
        <v>0</v>
      </c>
      <c r="T25" s="292">
        <v>1175</v>
      </c>
      <c r="U25" s="292">
        <v>0</v>
      </c>
      <c r="V25" s="292">
        <f t="shared" si="6"/>
        <v>13</v>
      </c>
      <c r="W25" s="292">
        <v>0</v>
      </c>
      <c r="X25" s="292">
        <v>13</v>
      </c>
      <c r="Y25" s="292">
        <v>0</v>
      </c>
      <c r="Z25" s="292">
        <f t="shared" si="7"/>
        <v>481</v>
      </c>
      <c r="AA25" s="292">
        <v>0</v>
      </c>
      <c r="AB25" s="292">
        <v>481</v>
      </c>
      <c r="AC25" s="292">
        <v>0</v>
      </c>
      <c r="AD25" s="292">
        <f t="shared" si="8"/>
        <v>3776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3776</v>
      </c>
      <c r="AJ25" s="292">
        <v>0</v>
      </c>
      <c r="AK25" s="292">
        <v>0</v>
      </c>
      <c r="AL25" s="292">
        <v>3776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100</v>
      </c>
      <c r="BD25" s="292">
        <f t="shared" si="16"/>
        <v>100</v>
      </c>
      <c r="BE25" s="292">
        <v>0</v>
      </c>
      <c r="BF25" s="292">
        <v>100</v>
      </c>
      <c r="BG25" s="292">
        <v>0</v>
      </c>
      <c r="BH25" s="292">
        <v>0</v>
      </c>
      <c r="BI25" s="292">
        <v>0</v>
      </c>
      <c r="BJ25" s="292">
        <v>0</v>
      </c>
      <c r="BK25" s="292">
        <f t="shared" si="18"/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5798</v>
      </c>
      <c r="BS25" s="292">
        <f t="shared" si="42"/>
        <v>0</v>
      </c>
      <c r="BT25" s="292">
        <f t="shared" si="43"/>
        <v>4129</v>
      </c>
      <c r="BU25" s="292">
        <f t="shared" si="44"/>
        <v>0</v>
      </c>
      <c r="BV25" s="292">
        <f t="shared" si="45"/>
        <v>1175</v>
      </c>
      <c r="BW25" s="292">
        <f t="shared" si="46"/>
        <v>13</v>
      </c>
      <c r="BX25" s="292">
        <f t="shared" si="47"/>
        <v>481</v>
      </c>
      <c r="BY25" s="292">
        <f t="shared" si="21"/>
        <v>5698</v>
      </c>
      <c r="BZ25" s="292">
        <f t="shared" si="22"/>
        <v>0</v>
      </c>
      <c r="CA25" s="292">
        <f t="shared" si="23"/>
        <v>4029</v>
      </c>
      <c r="CB25" s="292">
        <f t="shared" si="24"/>
        <v>0</v>
      </c>
      <c r="CC25" s="292">
        <f t="shared" si="25"/>
        <v>1175</v>
      </c>
      <c r="CD25" s="292">
        <f t="shared" si="26"/>
        <v>13</v>
      </c>
      <c r="CE25" s="292">
        <f t="shared" si="27"/>
        <v>481</v>
      </c>
      <c r="CF25" s="292">
        <f t="shared" si="28"/>
        <v>100</v>
      </c>
      <c r="CG25" s="292">
        <f t="shared" si="48"/>
        <v>0</v>
      </c>
      <c r="CH25" s="292">
        <f t="shared" si="49"/>
        <v>100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0</v>
      </c>
      <c r="CM25" s="292">
        <f t="shared" si="54"/>
        <v>3776</v>
      </c>
      <c r="CN25" s="292">
        <f t="shared" si="55"/>
        <v>0</v>
      </c>
      <c r="CO25" s="292">
        <f t="shared" si="56"/>
        <v>3776</v>
      </c>
      <c r="CP25" s="292">
        <f t="shared" si="57"/>
        <v>0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3776</v>
      </c>
      <c r="CU25" s="292">
        <f t="shared" si="32"/>
        <v>0</v>
      </c>
      <c r="CV25" s="292">
        <f t="shared" si="33"/>
        <v>3776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0</v>
      </c>
      <c r="DB25" s="292">
        <f t="shared" si="61"/>
        <v>0</v>
      </c>
      <c r="DC25" s="292">
        <f t="shared" si="62"/>
        <v>0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1113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0"/>
        <v>12005</v>
      </c>
      <c r="E26" s="292">
        <f t="shared" si="1"/>
        <v>7469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5946</v>
      </c>
      <c r="K26" s="292">
        <v>4937</v>
      </c>
      <c r="L26" s="292">
        <v>1007</v>
      </c>
      <c r="M26" s="292">
        <v>2</v>
      </c>
      <c r="N26" s="292">
        <f t="shared" si="4"/>
        <v>167</v>
      </c>
      <c r="O26" s="292">
        <v>50</v>
      </c>
      <c r="P26" s="292">
        <v>117</v>
      </c>
      <c r="Q26" s="292">
        <v>0</v>
      </c>
      <c r="R26" s="292">
        <f t="shared" si="5"/>
        <v>1317</v>
      </c>
      <c r="S26" s="292">
        <v>120</v>
      </c>
      <c r="T26" s="292">
        <v>1197</v>
      </c>
      <c r="U26" s="292">
        <v>0</v>
      </c>
      <c r="V26" s="292">
        <f t="shared" si="6"/>
        <v>39</v>
      </c>
      <c r="W26" s="292">
        <v>16</v>
      </c>
      <c r="X26" s="292">
        <v>23</v>
      </c>
      <c r="Y26" s="292">
        <v>0</v>
      </c>
      <c r="Z26" s="292">
        <f t="shared" si="7"/>
        <v>0</v>
      </c>
      <c r="AA26" s="292">
        <v>0</v>
      </c>
      <c r="AB26" s="292">
        <v>0</v>
      </c>
      <c r="AC26" s="292">
        <v>0</v>
      </c>
      <c r="AD26" s="292">
        <f t="shared" si="8"/>
        <v>1155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923</v>
      </c>
      <c r="AJ26" s="292">
        <v>50</v>
      </c>
      <c r="AK26" s="292">
        <v>10</v>
      </c>
      <c r="AL26" s="292">
        <v>863</v>
      </c>
      <c r="AM26" s="292">
        <f t="shared" si="11"/>
        <v>1</v>
      </c>
      <c r="AN26" s="292">
        <v>0</v>
      </c>
      <c r="AO26" s="292">
        <v>0</v>
      </c>
      <c r="AP26" s="292">
        <v>1</v>
      </c>
      <c r="AQ26" s="292">
        <f t="shared" si="12"/>
        <v>224</v>
      </c>
      <c r="AR26" s="292">
        <v>0</v>
      </c>
      <c r="AS26" s="292">
        <v>0</v>
      </c>
      <c r="AT26" s="292">
        <v>224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7</v>
      </c>
      <c r="AZ26" s="292">
        <v>0</v>
      </c>
      <c r="BA26" s="292">
        <v>0</v>
      </c>
      <c r="BB26" s="292">
        <v>7</v>
      </c>
      <c r="BC26" s="292">
        <f t="shared" si="15"/>
        <v>3381</v>
      </c>
      <c r="BD26" s="292">
        <f t="shared" si="16"/>
        <v>669</v>
      </c>
      <c r="BE26" s="292">
        <v>0</v>
      </c>
      <c r="BF26" s="292">
        <v>466</v>
      </c>
      <c r="BG26" s="292">
        <v>201</v>
      </c>
      <c r="BH26" s="292">
        <v>2</v>
      </c>
      <c r="BI26" s="292">
        <v>0</v>
      </c>
      <c r="BJ26" s="292">
        <v>0</v>
      </c>
      <c r="BK26" s="292">
        <f t="shared" si="18"/>
        <v>2712</v>
      </c>
      <c r="BL26" s="292">
        <v>0</v>
      </c>
      <c r="BM26" s="292">
        <v>2233</v>
      </c>
      <c r="BN26" s="292">
        <v>19</v>
      </c>
      <c r="BO26" s="292">
        <v>341</v>
      </c>
      <c r="BP26" s="292">
        <v>7</v>
      </c>
      <c r="BQ26" s="292">
        <v>112</v>
      </c>
      <c r="BR26" s="292">
        <f t="shared" si="41"/>
        <v>8138</v>
      </c>
      <c r="BS26" s="292">
        <f t="shared" si="42"/>
        <v>0</v>
      </c>
      <c r="BT26" s="292">
        <f t="shared" si="43"/>
        <v>6412</v>
      </c>
      <c r="BU26" s="292">
        <f t="shared" si="44"/>
        <v>368</v>
      </c>
      <c r="BV26" s="292">
        <f t="shared" si="45"/>
        <v>1319</v>
      </c>
      <c r="BW26" s="292">
        <f t="shared" si="46"/>
        <v>39</v>
      </c>
      <c r="BX26" s="292">
        <f t="shared" si="47"/>
        <v>0</v>
      </c>
      <c r="BY26" s="292">
        <f t="shared" si="21"/>
        <v>7469</v>
      </c>
      <c r="BZ26" s="292">
        <f t="shared" si="22"/>
        <v>0</v>
      </c>
      <c r="CA26" s="292">
        <f t="shared" si="23"/>
        <v>5946</v>
      </c>
      <c r="CB26" s="292">
        <f t="shared" si="24"/>
        <v>167</v>
      </c>
      <c r="CC26" s="292">
        <f t="shared" si="25"/>
        <v>1317</v>
      </c>
      <c r="CD26" s="292">
        <f t="shared" si="26"/>
        <v>39</v>
      </c>
      <c r="CE26" s="292">
        <f t="shared" si="27"/>
        <v>0</v>
      </c>
      <c r="CF26" s="292">
        <f t="shared" si="28"/>
        <v>669</v>
      </c>
      <c r="CG26" s="292">
        <f t="shared" si="48"/>
        <v>0</v>
      </c>
      <c r="CH26" s="292">
        <f t="shared" si="49"/>
        <v>466</v>
      </c>
      <c r="CI26" s="292">
        <f t="shared" si="50"/>
        <v>201</v>
      </c>
      <c r="CJ26" s="292">
        <f t="shared" si="51"/>
        <v>2</v>
      </c>
      <c r="CK26" s="292">
        <f t="shared" si="52"/>
        <v>0</v>
      </c>
      <c r="CL26" s="292">
        <f t="shared" si="53"/>
        <v>0</v>
      </c>
      <c r="CM26" s="292">
        <f t="shared" si="54"/>
        <v>3867</v>
      </c>
      <c r="CN26" s="292">
        <f t="shared" si="55"/>
        <v>0</v>
      </c>
      <c r="CO26" s="292">
        <f t="shared" si="56"/>
        <v>3156</v>
      </c>
      <c r="CP26" s="292">
        <f t="shared" si="57"/>
        <v>20</v>
      </c>
      <c r="CQ26" s="292">
        <f t="shared" si="58"/>
        <v>565</v>
      </c>
      <c r="CR26" s="292">
        <f t="shared" si="59"/>
        <v>7</v>
      </c>
      <c r="CS26" s="292">
        <f t="shared" si="60"/>
        <v>119</v>
      </c>
      <c r="CT26" s="292">
        <f t="shared" si="31"/>
        <v>1155</v>
      </c>
      <c r="CU26" s="292">
        <f t="shared" si="32"/>
        <v>0</v>
      </c>
      <c r="CV26" s="292">
        <f t="shared" si="33"/>
        <v>923</v>
      </c>
      <c r="CW26" s="292">
        <f t="shared" si="34"/>
        <v>1</v>
      </c>
      <c r="CX26" s="292">
        <f t="shared" si="35"/>
        <v>224</v>
      </c>
      <c r="CY26" s="292">
        <f t="shared" si="36"/>
        <v>0</v>
      </c>
      <c r="CZ26" s="292">
        <f t="shared" si="37"/>
        <v>7</v>
      </c>
      <c r="DA26" s="292">
        <f t="shared" si="38"/>
        <v>2712</v>
      </c>
      <c r="DB26" s="292">
        <f t="shared" si="61"/>
        <v>0</v>
      </c>
      <c r="DC26" s="292">
        <f t="shared" si="62"/>
        <v>2233</v>
      </c>
      <c r="DD26" s="292">
        <f t="shared" si="63"/>
        <v>19</v>
      </c>
      <c r="DE26" s="292">
        <f t="shared" si="64"/>
        <v>341</v>
      </c>
      <c r="DF26" s="292">
        <f t="shared" si="65"/>
        <v>7</v>
      </c>
      <c r="DG26" s="292">
        <f t="shared" si="66"/>
        <v>112</v>
      </c>
      <c r="DH26" s="292">
        <v>0</v>
      </c>
      <c r="DI26" s="292">
        <f t="shared" si="40"/>
        <v>15</v>
      </c>
      <c r="DJ26" s="292">
        <v>0</v>
      </c>
      <c r="DK26" s="292">
        <v>0</v>
      </c>
      <c r="DL26" s="292">
        <v>0</v>
      </c>
      <c r="DM26" s="292">
        <v>15</v>
      </c>
    </row>
    <row r="27" spans="1:117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0"/>
        <v>9188</v>
      </c>
      <c r="E27" s="292">
        <f t="shared" si="1"/>
        <v>4500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3945</v>
      </c>
      <c r="K27" s="292">
        <v>0</v>
      </c>
      <c r="L27" s="292">
        <v>3945</v>
      </c>
      <c r="M27" s="292">
        <v>0</v>
      </c>
      <c r="N27" s="292">
        <f t="shared" si="4"/>
        <v>157</v>
      </c>
      <c r="O27" s="292">
        <v>0</v>
      </c>
      <c r="P27" s="292">
        <v>157</v>
      </c>
      <c r="Q27" s="292">
        <v>0</v>
      </c>
      <c r="R27" s="292">
        <f t="shared" si="5"/>
        <v>396</v>
      </c>
      <c r="S27" s="292">
        <v>0</v>
      </c>
      <c r="T27" s="292">
        <v>396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2</v>
      </c>
      <c r="AA27" s="292">
        <v>0</v>
      </c>
      <c r="AB27" s="292">
        <v>2</v>
      </c>
      <c r="AC27" s="292">
        <v>0</v>
      </c>
      <c r="AD27" s="292">
        <f t="shared" si="8"/>
        <v>2461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2298</v>
      </c>
      <c r="AJ27" s="292">
        <v>0</v>
      </c>
      <c r="AK27" s="292">
        <v>618</v>
      </c>
      <c r="AL27" s="292">
        <v>1680</v>
      </c>
      <c r="AM27" s="292">
        <f t="shared" si="11"/>
        <v>28</v>
      </c>
      <c r="AN27" s="292">
        <v>0</v>
      </c>
      <c r="AO27" s="292">
        <v>0</v>
      </c>
      <c r="AP27" s="292">
        <v>28</v>
      </c>
      <c r="AQ27" s="292">
        <f t="shared" si="12"/>
        <v>134</v>
      </c>
      <c r="AR27" s="292">
        <v>0</v>
      </c>
      <c r="AS27" s="292">
        <v>0</v>
      </c>
      <c r="AT27" s="292">
        <v>134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1</v>
      </c>
      <c r="AZ27" s="292">
        <v>0</v>
      </c>
      <c r="BA27" s="292">
        <v>0</v>
      </c>
      <c r="BB27" s="292">
        <v>1</v>
      </c>
      <c r="BC27" s="292">
        <f t="shared" si="15"/>
        <v>2227</v>
      </c>
      <c r="BD27" s="292">
        <f t="shared" si="16"/>
        <v>966</v>
      </c>
      <c r="BE27" s="292">
        <v>0</v>
      </c>
      <c r="BF27" s="292">
        <v>643</v>
      </c>
      <c r="BG27" s="292">
        <v>18</v>
      </c>
      <c r="BH27" s="292">
        <v>118</v>
      </c>
      <c r="BI27" s="292">
        <v>0</v>
      </c>
      <c r="BJ27" s="292">
        <v>187</v>
      </c>
      <c r="BK27" s="292">
        <f t="shared" si="18"/>
        <v>1261</v>
      </c>
      <c r="BL27" s="292">
        <v>0</v>
      </c>
      <c r="BM27" s="292">
        <v>1202</v>
      </c>
      <c r="BN27" s="292">
        <v>1</v>
      </c>
      <c r="BO27" s="292">
        <v>57</v>
      </c>
      <c r="BP27" s="292">
        <v>0</v>
      </c>
      <c r="BQ27" s="292">
        <v>1</v>
      </c>
      <c r="BR27" s="292">
        <f t="shared" si="41"/>
        <v>5466</v>
      </c>
      <c r="BS27" s="292">
        <f t="shared" si="42"/>
        <v>0</v>
      </c>
      <c r="BT27" s="292">
        <f t="shared" si="43"/>
        <v>4588</v>
      </c>
      <c r="BU27" s="292">
        <f t="shared" si="44"/>
        <v>175</v>
      </c>
      <c r="BV27" s="292">
        <f t="shared" si="45"/>
        <v>514</v>
      </c>
      <c r="BW27" s="292">
        <f t="shared" si="46"/>
        <v>0</v>
      </c>
      <c r="BX27" s="292">
        <f t="shared" si="47"/>
        <v>189</v>
      </c>
      <c r="BY27" s="292">
        <f t="shared" si="21"/>
        <v>4500</v>
      </c>
      <c r="BZ27" s="292">
        <f t="shared" si="22"/>
        <v>0</v>
      </c>
      <c r="CA27" s="292">
        <f t="shared" si="23"/>
        <v>3945</v>
      </c>
      <c r="CB27" s="292">
        <f t="shared" si="24"/>
        <v>157</v>
      </c>
      <c r="CC27" s="292">
        <f t="shared" si="25"/>
        <v>396</v>
      </c>
      <c r="CD27" s="292">
        <f t="shared" si="26"/>
        <v>0</v>
      </c>
      <c r="CE27" s="292">
        <f t="shared" si="27"/>
        <v>2</v>
      </c>
      <c r="CF27" s="292">
        <f t="shared" si="28"/>
        <v>966</v>
      </c>
      <c r="CG27" s="292">
        <f t="shared" si="48"/>
        <v>0</v>
      </c>
      <c r="CH27" s="292">
        <f t="shared" si="49"/>
        <v>643</v>
      </c>
      <c r="CI27" s="292">
        <f t="shared" si="50"/>
        <v>18</v>
      </c>
      <c r="CJ27" s="292">
        <f t="shared" si="51"/>
        <v>118</v>
      </c>
      <c r="CK27" s="292">
        <f t="shared" si="52"/>
        <v>0</v>
      </c>
      <c r="CL27" s="292">
        <f t="shared" si="53"/>
        <v>187</v>
      </c>
      <c r="CM27" s="292">
        <f t="shared" si="54"/>
        <v>3722</v>
      </c>
      <c r="CN27" s="292">
        <f t="shared" si="55"/>
        <v>0</v>
      </c>
      <c r="CO27" s="292">
        <f t="shared" si="56"/>
        <v>3500</v>
      </c>
      <c r="CP27" s="292">
        <f t="shared" si="57"/>
        <v>29</v>
      </c>
      <c r="CQ27" s="292">
        <f t="shared" si="58"/>
        <v>191</v>
      </c>
      <c r="CR27" s="292">
        <f t="shared" si="59"/>
        <v>0</v>
      </c>
      <c r="CS27" s="292">
        <f t="shared" si="60"/>
        <v>2</v>
      </c>
      <c r="CT27" s="292">
        <f t="shared" si="31"/>
        <v>2461</v>
      </c>
      <c r="CU27" s="292">
        <f t="shared" si="32"/>
        <v>0</v>
      </c>
      <c r="CV27" s="292">
        <f t="shared" si="33"/>
        <v>2298</v>
      </c>
      <c r="CW27" s="292">
        <f t="shared" si="34"/>
        <v>28</v>
      </c>
      <c r="CX27" s="292">
        <f t="shared" si="35"/>
        <v>134</v>
      </c>
      <c r="CY27" s="292">
        <f t="shared" si="36"/>
        <v>0</v>
      </c>
      <c r="CZ27" s="292">
        <f t="shared" si="37"/>
        <v>1</v>
      </c>
      <c r="DA27" s="292">
        <f t="shared" si="38"/>
        <v>1261</v>
      </c>
      <c r="DB27" s="292">
        <f t="shared" si="61"/>
        <v>0</v>
      </c>
      <c r="DC27" s="292">
        <f t="shared" si="62"/>
        <v>1202</v>
      </c>
      <c r="DD27" s="292">
        <f t="shared" si="63"/>
        <v>1</v>
      </c>
      <c r="DE27" s="292">
        <f t="shared" si="64"/>
        <v>57</v>
      </c>
      <c r="DF27" s="292">
        <f t="shared" si="65"/>
        <v>0</v>
      </c>
      <c r="DG27" s="292">
        <f t="shared" si="66"/>
        <v>1</v>
      </c>
      <c r="DH27" s="292">
        <v>45</v>
      </c>
      <c r="DI27" s="292">
        <f t="shared" si="40"/>
        <v>17</v>
      </c>
      <c r="DJ27" s="292">
        <v>0</v>
      </c>
      <c r="DK27" s="292">
        <v>0</v>
      </c>
      <c r="DL27" s="292">
        <v>7</v>
      </c>
      <c r="DM27" s="292">
        <v>10</v>
      </c>
    </row>
    <row r="28" spans="1:117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0"/>
        <v>8115</v>
      </c>
      <c r="E28" s="292">
        <f t="shared" si="1"/>
        <v>5153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4390</v>
      </c>
      <c r="K28" s="292">
        <v>459</v>
      </c>
      <c r="L28" s="292">
        <v>3931</v>
      </c>
      <c r="M28" s="292">
        <v>0</v>
      </c>
      <c r="N28" s="292">
        <f t="shared" si="4"/>
        <v>288</v>
      </c>
      <c r="O28" s="292">
        <v>105</v>
      </c>
      <c r="P28" s="292">
        <v>183</v>
      </c>
      <c r="Q28" s="292">
        <v>0</v>
      </c>
      <c r="R28" s="292">
        <f t="shared" si="5"/>
        <v>350</v>
      </c>
      <c r="S28" s="292">
        <v>58</v>
      </c>
      <c r="T28" s="292">
        <v>292</v>
      </c>
      <c r="U28" s="292">
        <v>0</v>
      </c>
      <c r="V28" s="292">
        <f t="shared" si="6"/>
        <v>14</v>
      </c>
      <c r="W28" s="292">
        <v>14</v>
      </c>
      <c r="X28" s="292">
        <v>0</v>
      </c>
      <c r="Y28" s="292">
        <v>0</v>
      </c>
      <c r="Z28" s="292">
        <f t="shared" si="7"/>
        <v>111</v>
      </c>
      <c r="AA28" s="292">
        <v>0</v>
      </c>
      <c r="AB28" s="292">
        <v>111</v>
      </c>
      <c r="AC28" s="292">
        <v>0</v>
      </c>
      <c r="AD28" s="292">
        <f t="shared" si="8"/>
        <v>2007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1917</v>
      </c>
      <c r="AJ28" s="292">
        <v>0</v>
      </c>
      <c r="AK28" s="292">
        <v>0</v>
      </c>
      <c r="AL28" s="292">
        <v>1917</v>
      </c>
      <c r="AM28" s="292">
        <f t="shared" si="11"/>
        <v>50</v>
      </c>
      <c r="AN28" s="292">
        <v>0</v>
      </c>
      <c r="AO28" s="292">
        <v>0</v>
      </c>
      <c r="AP28" s="292">
        <v>50</v>
      </c>
      <c r="AQ28" s="292">
        <f t="shared" si="12"/>
        <v>8</v>
      </c>
      <c r="AR28" s="292">
        <v>0</v>
      </c>
      <c r="AS28" s="292">
        <v>0</v>
      </c>
      <c r="AT28" s="292">
        <v>8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32</v>
      </c>
      <c r="AZ28" s="292">
        <v>0</v>
      </c>
      <c r="BA28" s="292">
        <v>0</v>
      </c>
      <c r="BB28" s="292">
        <v>32</v>
      </c>
      <c r="BC28" s="292">
        <f t="shared" si="15"/>
        <v>955</v>
      </c>
      <c r="BD28" s="292">
        <f t="shared" si="16"/>
        <v>955</v>
      </c>
      <c r="BE28" s="292">
        <v>0</v>
      </c>
      <c r="BF28" s="292">
        <v>108</v>
      </c>
      <c r="BG28" s="292">
        <v>148</v>
      </c>
      <c r="BH28" s="292">
        <v>289</v>
      </c>
      <c r="BI28" s="292">
        <v>316</v>
      </c>
      <c r="BJ28" s="292">
        <v>94</v>
      </c>
      <c r="BK28" s="292">
        <f t="shared" si="18"/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6108</v>
      </c>
      <c r="BS28" s="292">
        <f t="shared" si="42"/>
        <v>0</v>
      </c>
      <c r="BT28" s="292">
        <f t="shared" si="43"/>
        <v>4498</v>
      </c>
      <c r="BU28" s="292">
        <f t="shared" si="44"/>
        <v>436</v>
      </c>
      <c r="BV28" s="292">
        <f t="shared" si="45"/>
        <v>639</v>
      </c>
      <c r="BW28" s="292">
        <f t="shared" si="46"/>
        <v>330</v>
      </c>
      <c r="BX28" s="292">
        <f t="shared" si="47"/>
        <v>205</v>
      </c>
      <c r="BY28" s="292">
        <f t="shared" si="21"/>
        <v>5153</v>
      </c>
      <c r="BZ28" s="292">
        <f t="shared" si="22"/>
        <v>0</v>
      </c>
      <c r="CA28" s="292">
        <f t="shared" si="23"/>
        <v>4390</v>
      </c>
      <c r="CB28" s="292">
        <f t="shared" si="24"/>
        <v>288</v>
      </c>
      <c r="CC28" s="292">
        <f t="shared" si="25"/>
        <v>350</v>
      </c>
      <c r="CD28" s="292">
        <f t="shared" si="26"/>
        <v>14</v>
      </c>
      <c r="CE28" s="292">
        <f t="shared" si="27"/>
        <v>111</v>
      </c>
      <c r="CF28" s="292">
        <f t="shared" si="28"/>
        <v>955</v>
      </c>
      <c r="CG28" s="292">
        <f t="shared" si="48"/>
        <v>0</v>
      </c>
      <c r="CH28" s="292">
        <f t="shared" si="49"/>
        <v>108</v>
      </c>
      <c r="CI28" s="292">
        <f t="shared" si="50"/>
        <v>148</v>
      </c>
      <c r="CJ28" s="292">
        <f t="shared" si="51"/>
        <v>289</v>
      </c>
      <c r="CK28" s="292">
        <f t="shared" si="52"/>
        <v>316</v>
      </c>
      <c r="CL28" s="292">
        <f t="shared" si="53"/>
        <v>94</v>
      </c>
      <c r="CM28" s="292">
        <f t="shared" si="54"/>
        <v>2007</v>
      </c>
      <c r="CN28" s="292">
        <f t="shared" si="55"/>
        <v>0</v>
      </c>
      <c r="CO28" s="292">
        <f t="shared" si="56"/>
        <v>1917</v>
      </c>
      <c r="CP28" s="292">
        <f t="shared" si="57"/>
        <v>50</v>
      </c>
      <c r="CQ28" s="292">
        <f t="shared" si="58"/>
        <v>8</v>
      </c>
      <c r="CR28" s="292">
        <f t="shared" si="59"/>
        <v>0</v>
      </c>
      <c r="CS28" s="292">
        <f t="shared" si="60"/>
        <v>32</v>
      </c>
      <c r="CT28" s="292">
        <f t="shared" si="31"/>
        <v>2007</v>
      </c>
      <c r="CU28" s="292">
        <f t="shared" si="32"/>
        <v>0</v>
      </c>
      <c r="CV28" s="292">
        <f t="shared" si="33"/>
        <v>1917</v>
      </c>
      <c r="CW28" s="292">
        <f t="shared" si="34"/>
        <v>50</v>
      </c>
      <c r="CX28" s="292">
        <f t="shared" si="35"/>
        <v>8</v>
      </c>
      <c r="CY28" s="292">
        <f t="shared" si="36"/>
        <v>0</v>
      </c>
      <c r="CZ28" s="292">
        <f t="shared" si="37"/>
        <v>32</v>
      </c>
      <c r="DA28" s="292">
        <f t="shared" si="38"/>
        <v>0</v>
      </c>
      <c r="DB28" s="292">
        <f t="shared" si="61"/>
        <v>0</v>
      </c>
      <c r="DC28" s="292">
        <f t="shared" si="62"/>
        <v>0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0"/>
        <v>8763</v>
      </c>
      <c r="E29" s="292">
        <f t="shared" si="1"/>
        <v>5164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4265</v>
      </c>
      <c r="K29" s="292">
        <v>0</v>
      </c>
      <c r="L29" s="292">
        <v>4265</v>
      </c>
      <c r="M29" s="292">
        <v>0</v>
      </c>
      <c r="N29" s="292">
        <f t="shared" si="4"/>
        <v>155</v>
      </c>
      <c r="O29" s="292">
        <v>0</v>
      </c>
      <c r="P29" s="292">
        <v>155</v>
      </c>
      <c r="Q29" s="292">
        <v>0</v>
      </c>
      <c r="R29" s="292">
        <f t="shared" si="5"/>
        <v>744</v>
      </c>
      <c r="S29" s="292">
        <v>0</v>
      </c>
      <c r="T29" s="292">
        <v>744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0</v>
      </c>
      <c r="AA29" s="292">
        <v>0</v>
      </c>
      <c r="AB29" s="292">
        <v>0</v>
      </c>
      <c r="AC29" s="292">
        <v>0</v>
      </c>
      <c r="AD29" s="292">
        <f t="shared" si="8"/>
        <v>3493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3493</v>
      </c>
      <c r="AJ29" s="292">
        <v>0</v>
      </c>
      <c r="AK29" s="292">
        <v>0</v>
      </c>
      <c r="AL29" s="292">
        <v>3493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106</v>
      </c>
      <c r="BD29" s="292">
        <f t="shared" si="16"/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 t="shared" si="18"/>
        <v>106</v>
      </c>
      <c r="BL29" s="292">
        <v>0</v>
      </c>
      <c r="BM29" s="292">
        <v>106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5164</v>
      </c>
      <c r="BS29" s="292">
        <f t="shared" si="42"/>
        <v>0</v>
      </c>
      <c r="BT29" s="292">
        <f t="shared" si="43"/>
        <v>4265</v>
      </c>
      <c r="BU29" s="292">
        <f t="shared" si="44"/>
        <v>155</v>
      </c>
      <c r="BV29" s="292">
        <f t="shared" si="45"/>
        <v>744</v>
      </c>
      <c r="BW29" s="292">
        <f t="shared" si="46"/>
        <v>0</v>
      </c>
      <c r="BX29" s="292">
        <f t="shared" si="47"/>
        <v>0</v>
      </c>
      <c r="BY29" s="292">
        <f t="shared" si="21"/>
        <v>5164</v>
      </c>
      <c r="BZ29" s="292">
        <f t="shared" si="22"/>
        <v>0</v>
      </c>
      <c r="CA29" s="292">
        <f t="shared" si="23"/>
        <v>4265</v>
      </c>
      <c r="CB29" s="292">
        <f t="shared" si="24"/>
        <v>155</v>
      </c>
      <c r="CC29" s="292">
        <f t="shared" si="25"/>
        <v>744</v>
      </c>
      <c r="CD29" s="292">
        <f t="shared" si="26"/>
        <v>0</v>
      </c>
      <c r="CE29" s="292">
        <f t="shared" si="27"/>
        <v>0</v>
      </c>
      <c r="CF29" s="292">
        <f t="shared" si="28"/>
        <v>0</v>
      </c>
      <c r="CG29" s="292">
        <f t="shared" si="48"/>
        <v>0</v>
      </c>
      <c r="CH29" s="292">
        <f t="shared" si="49"/>
        <v>0</v>
      </c>
      <c r="CI29" s="292">
        <f t="shared" si="50"/>
        <v>0</v>
      </c>
      <c r="CJ29" s="292">
        <f t="shared" si="51"/>
        <v>0</v>
      </c>
      <c r="CK29" s="292">
        <f t="shared" si="52"/>
        <v>0</v>
      </c>
      <c r="CL29" s="292">
        <f t="shared" si="53"/>
        <v>0</v>
      </c>
      <c r="CM29" s="292">
        <f t="shared" si="54"/>
        <v>3599</v>
      </c>
      <c r="CN29" s="292">
        <f t="shared" si="55"/>
        <v>0</v>
      </c>
      <c r="CO29" s="292">
        <f t="shared" si="56"/>
        <v>3599</v>
      </c>
      <c r="CP29" s="292">
        <f t="shared" si="57"/>
        <v>0</v>
      </c>
      <c r="CQ29" s="292">
        <f t="shared" si="58"/>
        <v>0</v>
      </c>
      <c r="CR29" s="292">
        <f t="shared" si="59"/>
        <v>0</v>
      </c>
      <c r="CS29" s="292">
        <f t="shared" si="60"/>
        <v>0</v>
      </c>
      <c r="CT29" s="292">
        <f t="shared" si="31"/>
        <v>3493</v>
      </c>
      <c r="CU29" s="292">
        <f t="shared" si="32"/>
        <v>0</v>
      </c>
      <c r="CV29" s="292">
        <f t="shared" si="33"/>
        <v>3493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106</v>
      </c>
      <c r="DB29" s="292">
        <f t="shared" si="61"/>
        <v>0</v>
      </c>
      <c r="DC29" s="292">
        <f t="shared" si="62"/>
        <v>106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1</v>
      </c>
      <c r="DJ29" s="292">
        <v>0</v>
      </c>
      <c r="DK29" s="292">
        <v>1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7966</v>
      </c>
      <c r="E30" s="292">
        <f t="shared" si="1"/>
        <v>4585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3656</v>
      </c>
      <c r="K30" s="292">
        <v>0</v>
      </c>
      <c r="L30" s="292">
        <v>3656</v>
      </c>
      <c r="M30" s="292">
        <v>0</v>
      </c>
      <c r="N30" s="292">
        <f t="shared" si="4"/>
        <v>98</v>
      </c>
      <c r="O30" s="292">
        <v>0</v>
      </c>
      <c r="P30" s="292">
        <v>98</v>
      </c>
      <c r="Q30" s="292">
        <v>0</v>
      </c>
      <c r="R30" s="292">
        <f t="shared" si="5"/>
        <v>486</v>
      </c>
      <c r="S30" s="292">
        <v>0</v>
      </c>
      <c r="T30" s="292">
        <v>486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345</v>
      </c>
      <c r="AA30" s="292">
        <v>0</v>
      </c>
      <c r="AB30" s="292">
        <v>345</v>
      </c>
      <c r="AC30" s="292">
        <v>0</v>
      </c>
      <c r="AD30" s="292">
        <f t="shared" si="8"/>
        <v>2621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2440</v>
      </c>
      <c r="AJ30" s="292">
        <v>0</v>
      </c>
      <c r="AK30" s="292">
        <v>0</v>
      </c>
      <c r="AL30" s="292">
        <v>2440</v>
      </c>
      <c r="AM30" s="292">
        <f t="shared" si="11"/>
        <v>7</v>
      </c>
      <c r="AN30" s="292">
        <v>0</v>
      </c>
      <c r="AO30" s="292">
        <v>0</v>
      </c>
      <c r="AP30" s="292">
        <v>7</v>
      </c>
      <c r="AQ30" s="292">
        <f t="shared" si="12"/>
        <v>83</v>
      </c>
      <c r="AR30" s="292">
        <v>0</v>
      </c>
      <c r="AS30" s="292">
        <v>0</v>
      </c>
      <c r="AT30" s="292">
        <v>83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91</v>
      </c>
      <c r="AZ30" s="292">
        <v>0</v>
      </c>
      <c r="BA30" s="292">
        <v>0</v>
      </c>
      <c r="BB30" s="292">
        <v>91</v>
      </c>
      <c r="BC30" s="292">
        <f t="shared" si="15"/>
        <v>760</v>
      </c>
      <c r="BD30" s="292">
        <f t="shared" si="16"/>
        <v>592</v>
      </c>
      <c r="BE30" s="292">
        <v>0</v>
      </c>
      <c r="BF30" s="292">
        <v>0</v>
      </c>
      <c r="BG30" s="292">
        <v>0</v>
      </c>
      <c r="BH30" s="292">
        <v>592</v>
      </c>
      <c r="BI30" s="292">
        <v>0</v>
      </c>
      <c r="BJ30" s="292">
        <v>0</v>
      </c>
      <c r="BK30" s="292">
        <f t="shared" si="18"/>
        <v>168</v>
      </c>
      <c r="BL30" s="292">
        <v>0</v>
      </c>
      <c r="BM30" s="292">
        <v>168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41"/>
        <v>5177</v>
      </c>
      <c r="BS30" s="292">
        <f t="shared" si="42"/>
        <v>0</v>
      </c>
      <c r="BT30" s="292">
        <f t="shared" si="43"/>
        <v>3656</v>
      </c>
      <c r="BU30" s="292">
        <f t="shared" si="44"/>
        <v>98</v>
      </c>
      <c r="BV30" s="292">
        <f t="shared" si="45"/>
        <v>1078</v>
      </c>
      <c r="BW30" s="292">
        <f t="shared" si="46"/>
        <v>0</v>
      </c>
      <c r="BX30" s="292">
        <f t="shared" si="47"/>
        <v>345</v>
      </c>
      <c r="BY30" s="292">
        <f t="shared" si="21"/>
        <v>4585</v>
      </c>
      <c r="BZ30" s="292">
        <f t="shared" si="22"/>
        <v>0</v>
      </c>
      <c r="CA30" s="292">
        <f t="shared" si="23"/>
        <v>3656</v>
      </c>
      <c r="CB30" s="292">
        <f t="shared" si="24"/>
        <v>98</v>
      </c>
      <c r="CC30" s="292">
        <f t="shared" si="25"/>
        <v>486</v>
      </c>
      <c r="CD30" s="292">
        <f t="shared" si="26"/>
        <v>0</v>
      </c>
      <c r="CE30" s="292">
        <f t="shared" si="27"/>
        <v>345</v>
      </c>
      <c r="CF30" s="292">
        <f t="shared" si="28"/>
        <v>592</v>
      </c>
      <c r="CG30" s="292">
        <f t="shared" si="48"/>
        <v>0</v>
      </c>
      <c r="CH30" s="292">
        <f t="shared" si="49"/>
        <v>0</v>
      </c>
      <c r="CI30" s="292">
        <f t="shared" si="50"/>
        <v>0</v>
      </c>
      <c r="CJ30" s="292">
        <f t="shared" si="51"/>
        <v>592</v>
      </c>
      <c r="CK30" s="292">
        <f t="shared" si="52"/>
        <v>0</v>
      </c>
      <c r="CL30" s="292">
        <f t="shared" si="53"/>
        <v>0</v>
      </c>
      <c r="CM30" s="292">
        <f t="shared" si="54"/>
        <v>2789</v>
      </c>
      <c r="CN30" s="292">
        <f t="shared" si="55"/>
        <v>0</v>
      </c>
      <c r="CO30" s="292">
        <f t="shared" si="56"/>
        <v>2608</v>
      </c>
      <c r="CP30" s="292">
        <f t="shared" si="57"/>
        <v>7</v>
      </c>
      <c r="CQ30" s="292">
        <f t="shared" si="58"/>
        <v>83</v>
      </c>
      <c r="CR30" s="292">
        <f t="shared" si="59"/>
        <v>0</v>
      </c>
      <c r="CS30" s="292">
        <f t="shared" si="60"/>
        <v>91</v>
      </c>
      <c r="CT30" s="292">
        <f t="shared" si="31"/>
        <v>2621</v>
      </c>
      <c r="CU30" s="292">
        <f t="shared" si="32"/>
        <v>0</v>
      </c>
      <c r="CV30" s="292">
        <f t="shared" si="33"/>
        <v>2440</v>
      </c>
      <c r="CW30" s="292">
        <f t="shared" si="34"/>
        <v>7</v>
      </c>
      <c r="CX30" s="292">
        <f t="shared" si="35"/>
        <v>83</v>
      </c>
      <c r="CY30" s="292">
        <f t="shared" si="36"/>
        <v>0</v>
      </c>
      <c r="CZ30" s="292">
        <f t="shared" si="37"/>
        <v>91</v>
      </c>
      <c r="DA30" s="292">
        <f t="shared" si="38"/>
        <v>168</v>
      </c>
      <c r="DB30" s="292">
        <f t="shared" si="61"/>
        <v>0</v>
      </c>
      <c r="DC30" s="292">
        <f t="shared" si="62"/>
        <v>168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8778</v>
      </c>
      <c r="E31" s="292">
        <f t="shared" si="1"/>
        <v>4946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4338</v>
      </c>
      <c r="K31" s="292">
        <v>0</v>
      </c>
      <c r="L31" s="292">
        <v>4338</v>
      </c>
      <c r="M31" s="292">
        <v>0</v>
      </c>
      <c r="N31" s="292">
        <f t="shared" si="4"/>
        <v>141</v>
      </c>
      <c r="O31" s="292">
        <v>0</v>
      </c>
      <c r="P31" s="292">
        <v>141</v>
      </c>
      <c r="Q31" s="292">
        <v>0</v>
      </c>
      <c r="R31" s="292">
        <f t="shared" si="5"/>
        <v>259</v>
      </c>
      <c r="S31" s="292">
        <v>207</v>
      </c>
      <c r="T31" s="292">
        <v>52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208</v>
      </c>
      <c r="AA31" s="292">
        <v>0</v>
      </c>
      <c r="AB31" s="292">
        <v>208</v>
      </c>
      <c r="AC31" s="292">
        <v>0</v>
      </c>
      <c r="AD31" s="292">
        <f t="shared" si="8"/>
        <v>2342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2283</v>
      </c>
      <c r="AJ31" s="292">
        <v>0</v>
      </c>
      <c r="AK31" s="292">
        <v>0</v>
      </c>
      <c r="AL31" s="292">
        <v>2283</v>
      </c>
      <c r="AM31" s="292">
        <f t="shared" si="11"/>
        <v>59</v>
      </c>
      <c r="AN31" s="292">
        <v>0</v>
      </c>
      <c r="AO31" s="292">
        <v>0</v>
      </c>
      <c r="AP31" s="292">
        <v>59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1490</v>
      </c>
      <c r="BD31" s="292">
        <f t="shared" si="16"/>
        <v>1490</v>
      </c>
      <c r="BE31" s="292">
        <v>0</v>
      </c>
      <c r="BF31" s="292">
        <v>119</v>
      </c>
      <c r="BG31" s="292">
        <v>138</v>
      </c>
      <c r="BH31" s="292">
        <v>28</v>
      </c>
      <c r="BI31" s="292">
        <v>1001</v>
      </c>
      <c r="BJ31" s="292">
        <v>204</v>
      </c>
      <c r="BK31" s="292">
        <f t="shared" si="18"/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6436</v>
      </c>
      <c r="BS31" s="292">
        <f t="shared" si="42"/>
        <v>0</v>
      </c>
      <c r="BT31" s="292">
        <f t="shared" si="43"/>
        <v>4457</v>
      </c>
      <c r="BU31" s="292">
        <f t="shared" si="44"/>
        <v>279</v>
      </c>
      <c r="BV31" s="292">
        <f t="shared" si="45"/>
        <v>287</v>
      </c>
      <c r="BW31" s="292">
        <f t="shared" si="46"/>
        <v>1001</v>
      </c>
      <c r="BX31" s="292">
        <f t="shared" si="47"/>
        <v>412</v>
      </c>
      <c r="BY31" s="292">
        <f t="shared" si="21"/>
        <v>4946</v>
      </c>
      <c r="BZ31" s="292">
        <f t="shared" si="22"/>
        <v>0</v>
      </c>
      <c r="CA31" s="292">
        <f t="shared" si="23"/>
        <v>4338</v>
      </c>
      <c r="CB31" s="292">
        <f t="shared" si="24"/>
        <v>141</v>
      </c>
      <c r="CC31" s="292">
        <f t="shared" si="25"/>
        <v>259</v>
      </c>
      <c r="CD31" s="292">
        <f t="shared" si="26"/>
        <v>0</v>
      </c>
      <c r="CE31" s="292">
        <f t="shared" si="27"/>
        <v>208</v>
      </c>
      <c r="CF31" s="292">
        <f t="shared" si="28"/>
        <v>1490</v>
      </c>
      <c r="CG31" s="292">
        <f t="shared" si="48"/>
        <v>0</v>
      </c>
      <c r="CH31" s="292">
        <f t="shared" si="49"/>
        <v>119</v>
      </c>
      <c r="CI31" s="292">
        <f t="shared" si="50"/>
        <v>138</v>
      </c>
      <c r="CJ31" s="292">
        <f t="shared" si="51"/>
        <v>28</v>
      </c>
      <c r="CK31" s="292">
        <f t="shared" si="52"/>
        <v>1001</v>
      </c>
      <c r="CL31" s="292">
        <f t="shared" si="53"/>
        <v>204</v>
      </c>
      <c r="CM31" s="292">
        <f t="shared" si="54"/>
        <v>2342</v>
      </c>
      <c r="CN31" s="292">
        <f t="shared" si="55"/>
        <v>0</v>
      </c>
      <c r="CO31" s="292">
        <f t="shared" si="56"/>
        <v>2283</v>
      </c>
      <c r="CP31" s="292">
        <f t="shared" si="57"/>
        <v>59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2342</v>
      </c>
      <c r="CU31" s="292">
        <f t="shared" si="32"/>
        <v>0</v>
      </c>
      <c r="CV31" s="292">
        <f t="shared" si="33"/>
        <v>2283</v>
      </c>
      <c r="CW31" s="292">
        <f t="shared" si="34"/>
        <v>59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0</v>
      </c>
      <c r="DB31" s="292">
        <f t="shared" si="61"/>
        <v>0</v>
      </c>
      <c r="DC31" s="292">
        <f t="shared" si="62"/>
        <v>0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7988</v>
      </c>
      <c r="E32" s="292">
        <f t="shared" si="1"/>
        <v>4765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4078</v>
      </c>
      <c r="K32" s="292">
        <v>4078</v>
      </c>
      <c r="L32" s="292">
        <v>0</v>
      </c>
      <c r="M32" s="292">
        <v>0</v>
      </c>
      <c r="N32" s="292">
        <f t="shared" si="4"/>
        <v>204</v>
      </c>
      <c r="O32" s="292">
        <v>0</v>
      </c>
      <c r="P32" s="292">
        <v>204</v>
      </c>
      <c r="Q32" s="292">
        <v>0</v>
      </c>
      <c r="R32" s="292">
        <f t="shared" si="5"/>
        <v>261</v>
      </c>
      <c r="S32" s="292">
        <v>261</v>
      </c>
      <c r="T32" s="292">
        <v>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222</v>
      </c>
      <c r="AA32" s="292">
        <v>0</v>
      </c>
      <c r="AB32" s="292">
        <v>222</v>
      </c>
      <c r="AC32" s="292">
        <v>0</v>
      </c>
      <c r="AD32" s="292">
        <f t="shared" si="8"/>
        <v>66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66</v>
      </c>
      <c r="AJ32" s="292">
        <v>0</v>
      </c>
      <c r="AK32" s="292">
        <v>0</v>
      </c>
      <c r="AL32" s="292">
        <v>66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3157</v>
      </c>
      <c r="BD32" s="292">
        <f t="shared" si="16"/>
        <v>3157</v>
      </c>
      <c r="BE32" s="292">
        <v>0</v>
      </c>
      <c r="BF32" s="292">
        <v>2633</v>
      </c>
      <c r="BG32" s="292">
        <v>83</v>
      </c>
      <c r="BH32" s="292">
        <v>322</v>
      </c>
      <c r="BI32" s="292">
        <v>29</v>
      </c>
      <c r="BJ32" s="292">
        <v>90</v>
      </c>
      <c r="BK32" s="292">
        <f t="shared" si="18"/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 t="shared" si="41"/>
        <v>7922</v>
      </c>
      <c r="BS32" s="292">
        <f t="shared" si="42"/>
        <v>0</v>
      </c>
      <c r="BT32" s="292">
        <f t="shared" si="43"/>
        <v>6711</v>
      </c>
      <c r="BU32" s="292">
        <f t="shared" si="44"/>
        <v>287</v>
      </c>
      <c r="BV32" s="292">
        <f t="shared" si="45"/>
        <v>583</v>
      </c>
      <c r="BW32" s="292">
        <f t="shared" si="46"/>
        <v>29</v>
      </c>
      <c r="BX32" s="292">
        <f t="shared" si="47"/>
        <v>312</v>
      </c>
      <c r="BY32" s="292">
        <f t="shared" si="21"/>
        <v>4765</v>
      </c>
      <c r="BZ32" s="292">
        <f t="shared" si="22"/>
        <v>0</v>
      </c>
      <c r="CA32" s="292">
        <f t="shared" si="23"/>
        <v>4078</v>
      </c>
      <c r="CB32" s="292">
        <f t="shared" si="24"/>
        <v>204</v>
      </c>
      <c r="CC32" s="292">
        <f t="shared" si="25"/>
        <v>261</v>
      </c>
      <c r="CD32" s="292">
        <f t="shared" si="26"/>
        <v>0</v>
      </c>
      <c r="CE32" s="292">
        <f t="shared" si="27"/>
        <v>222</v>
      </c>
      <c r="CF32" s="292">
        <f t="shared" si="28"/>
        <v>3157</v>
      </c>
      <c r="CG32" s="292">
        <f t="shared" si="48"/>
        <v>0</v>
      </c>
      <c r="CH32" s="292">
        <f t="shared" si="49"/>
        <v>2633</v>
      </c>
      <c r="CI32" s="292">
        <f t="shared" si="50"/>
        <v>83</v>
      </c>
      <c r="CJ32" s="292">
        <f t="shared" si="51"/>
        <v>322</v>
      </c>
      <c r="CK32" s="292">
        <f t="shared" si="52"/>
        <v>29</v>
      </c>
      <c r="CL32" s="292">
        <f t="shared" si="53"/>
        <v>90</v>
      </c>
      <c r="CM32" s="292">
        <f t="shared" si="54"/>
        <v>66</v>
      </c>
      <c r="CN32" s="292">
        <f t="shared" si="55"/>
        <v>0</v>
      </c>
      <c r="CO32" s="292">
        <f t="shared" si="56"/>
        <v>66</v>
      </c>
      <c r="CP32" s="292">
        <f t="shared" si="57"/>
        <v>0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66</v>
      </c>
      <c r="CU32" s="292">
        <f t="shared" si="32"/>
        <v>0</v>
      </c>
      <c r="CV32" s="292">
        <f t="shared" si="33"/>
        <v>66</v>
      </c>
      <c r="CW32" s="292">
        <f t="shared" si="34"/>
        <v>0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0</v>
      </c>
      <c r="DB32" s="292">
        <f t="shared" si="61"/>
        <v>0</v>
      </c>
      <c r="DC32" s="292">
        <f t="shared" si="62"/>
        <v>0</v>
      </c>
      <c r="DD32" s="292">
        <f t="shared" si="63"/>
        <v>0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1</v>
      </c>
      <c r="DJ32" s="292">
        <v>1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1950</v>
      </c>
      <c r="E33" s="292">
        <f t="shared" si="1"/>
        <v>1382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1032</v>
      </c>
      <c r="K33" s="292">
        <v>0</v>
      </c>
      <c r="L33" s="292">
        <v>1032</v>
      </c>
      <c r="M33" s="292">
        <v>0</v>
      </c>
      <c r="N33" s="292">
        <f t="shared" si="4"/>
        <v>67</v>
      </c>
      <c r="O33" s="292">
        <v>0</v>
      </c>
      <c r="P33" s="292">
        <v>67</v>
      </c>
      <c r="Q33" s="292">
        <v>0</v>
      </c>
      <c r="R33" s="292">
        <f t="shared" si="5"/>
        <v>230</v>
      </c>
      <c r="S33" s="292">
        <v>0</v>
      </c>
      <c r="T33" s="292">
        <v>230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53</v>
      </c>
      <c r="AA33" s="292">
        <v>0</v>
      </c>
      <c r="AB33" s="292">
        <v>53</v>
      </c>
      <c r="AC33" s="292">
        <v>0</v>
      </c>
      <c r="AD33" s="292">
        <f t="shared" si="8"/>
        <v>546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497</v>
      </c>
      <c r="AJ33" s="292">
        <v>0</v>
      </c>
      <c r="AK33" s="292">
        <v>0</v>
      </c>
      <c r="AL33" s="292">
        <v>497</v>
      </c>
      <c r="AM33" s="292">
        <f t="shared" si="11"/>
        <v>49</v>
      </c>
      <c r="AN33" s="292">
        <v>0</v>
      </c>
      <c r="AO33" s="292">
        <v>0</v>
      </c>
      <c r="AP33" s="292">
        <v>49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22</v>
      </c>
      <c r="BD33" s="292">
        <f t="shared" si="16"/>
        <v>22</v>
      </c>
      <c r="BE33" s="292">
        <v>0</v>
      </c>
      <c r="BF33" s="292">
        <v>8</v>
      </c>
      <c r="BG33" s="292">
        <v>14</v>
      </c>
      <c r="BH33" s="292">
        <v>0</v>
      </c>
      <c r="BI33" s="292">
        <v>0</v>
      </c>
      <c r="BJ33" s="292">
        <v>0</v>
      </c>
      <c r="BK33" s="292">
        <f t="shared" si="18"/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 t="shared" si="41"/>
        <v>1404</v>
      </c>
      <c r="BS33" s="292">
        <f t="shared" si="42"/>
        <v>0</v>
      </c>
      <c r="BT33" s="292">
        <f t="shared" si="43"/>
        <v>1040</v>
      </c>
      <c r="BU33" s="292">
        <f t="shared" si="44"/>
        <v>81</v>
      </c>
      <c r="BV33" s="292">
        <f t="shared" si="45"/>
        <v>230</v>
      </c>
      <c r="BW33" s="292">
        <f t="shared" si="46"/>
        <v>0</v>
      </c>
      <c r="BX33" s="292">
        <f t="shared" si="47"/>
        <v>53</v>
      </c>
      <c r="BY33" s="292">
        <f t="shared" si="21"/>
        <v>1382</v>
      </c>
      <c r="BZ33" s="292">
        <f t="shared" si="22"/>
        <v>0</v>
      </c>
      <c r="CA33" s="292">
        <f t="shared" si="23"/>
        <v>1032</v>
      </c>
      <c r="CB33" s="292">
        <f t="shared" si="24"/>
        <v>67</v>
      </c>
      <c r="CC33" s="292">
        <f t="shared" si="25"/>
        <v>230</v>
      </c>
      <c r="CD33" s="292">
        <f t="shared" si="26"/>
        <v>0</v>
      </c>
      <c r="CE33" s="292">
        <f t="shared" si="27"/>
        <v>53</v>
      </c>
      <c r="CF33" s="292">
        <f t="shared" si="28"/>
        <v>22</v>
      </c>
      <c r="CG33" s="292">
        <f t="shared" si="48"/>
        <v>0</v>
      </c>
      <c r="CH33" s="292">
        <f t="shared" si="49"/>
        <v>8</v>
      </c>
      <c r="CI33" s="292">
        <f t="shared" si="50"/>
        <v>14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546</v>
      </c>
      <c r="CN33" s="292">
        <f t="shared" si="55"/>
        <v>0</v>
      </c>
      <c r="CO33" s="292">
        <f t="shared" si="56"/>
        <v>497</v>
      </c>
      <c r="CP33" s="292">
        <f t="shared" si="57"/>
        <v>49</v>
      </c>
      <c r="CQ33" s="292">
        <f t="shared" si="58"/>
        <v>0</v>
      </c>
      <c r="CR33" s="292">
        <f t="shared" si="59"/>
        <v>0</v>
      </c>
      <c r="CS33" s="292">
        <f t="shared" si="60"/>
        <v>0</v>
      </c>
      <c r="CT33" s="292">
        <f t="shared" si="31"/>
        <v>546</v>
      </c>
      <c r="CU33" s="292">
        <f t="shared" si="32"/>
        <v>0</v>
      </c>
      <c r="CV33" s="292">
        <f t="shared" si="33"/>
        <v>497</v>
      </c>
      <c r="CW33" s="292">
        <f t="shared" si="34"/>
        <v>49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0</v>
      </c>
      <c r="DB33" s="292">
        <f t="shared" si="61"/>
        <v>0</v>
      </c>
      <c r="DC33" s="292">
        <f t="shared" si="62"/>
        <v>0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5536</v>
      </c>
      <c r="E34" s="292">
        <f t="shared" si="1"/>
        <v>3742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3181</v>
      </c>
      <c r="K34" s="292">
        <v>0</v>
      </c>
      <c r="L34" s="292">
        <v>3181</v>
      </c>
      <c r="M34" s="292">
        <v>0</v>
      </c>
      <c r="N34" s="292">
        <f t="shared" si="4"/>
        <v>146</v>
      </c>
      <c r="O34" s="292">
        <v>0</v>
      </c>
      <c r="P34" s="292">
        <v>146</v>
      </c>
      <c r="Q34" s="292">
        <v>0</v>
      </c>
      <c r="R34" s="292">
        <f t="shared" si="5"/>
        <v>275</v>
      </c>
      <c r="S34" s="292">
        <v>0</v>
      </c>
      <c r="T34" s="292">
        <v>275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140</v>
      </c>
      <c r="AA34" s="292">
        <v>0</v>
      </c>
      <c r="AB34" s="292">
        <v>140</v>
      </c>
      <c r="AC34" s="292">
        <v>0</v>
      </c>
      <c r="AD34" s="292">
        <f t="shared" si="8"/>
        <v>1210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1210</v>
      </c>
      <c r="AJ34" s="292">
        <v>0</v>
      </c>
      <c r="AK34" s="292">
        <v>0</v>
      </c>
      <c r="AL34" s="292">
        <v>1210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0</v>
      </c>
      <c r="AR34" s="292">
        <v>0</v>
      </c>
      <c r="AS34" s="292">
        <v>0</v>
      </c>
      <c r="AT34" s="292">
        <v>0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584</v>
      </c>
      <c r="BD34" s="292">
        <f t="shared" si="16"/>
        <v>584</v>
      </c>
      <c r="BE34" s="292">
        <v>0</v>
      </c>
      <c r="BF34" s="292">
        <v>187</v>
      </c>
      <c r="BG34" s="292">
        <v>38</v>
      </c>
      <c r="BH34" s="292">
        <v>0</v>
      </c>
      <c r="BI34" s="292">
        <v>323</v>
      </c>
      <c r="BJ34" s="292">
        <v>36</v>
      </c>
      <c r="BK34" s="292">
        <f t="shared" si="18"/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 t="shared" si="41"/>
        <v>4326</v>
      </c>
      <c r="BS34" s="292">
        <f t="shared" si="42"/>
        <v>0</v>
      </c>
      <c r="BT34" s="292">
        <f t="shared" si="43"/>
        <v>3368</v>
      </c>
      <c r="BU34" s="292">
        <f t="shared" si="44"/>
        <v>184</v>
      </c>
      <c r="BV34" s="292">
        <f t="shared" si="45"/>
        <v>275</v>
      </c>
      <c r="BW34" s="292">
        <f t="shared" si="46"/>
        <v>323</v>
      </c>
      <c r="BX34" s="292">
        <f t="shared" si="47"/>
        <v>176</v>
      </c>
      <c r="BY34" s="292">
        <f t="shared" si="21"/>
        <v>3742</v>
      </c>
      <c r="BZ34" s="292">
        <f t="shared" si="22"/>
        <v>0</v>
      </c>
      <c r="CA34" s="292">
        <f t="shared" si="23"/>
        <v>3181</v>
      </c>
      <c r="CB34" s="292">
        <f t="shared" si="24"/>
        <v>146</v>
      </c>
      <c r="CC34" s="292">
        <f t="shared" si="25"/>
        <v>275</v>
      </c>
      <c r="CD34" s="292">
        <f t="shared" si="26"/>
        <v>0</v>
      </c>
      <c r="CE34" s="292">
        <f t="shared" si="27"/>
        <v>140</v>
      </c>
      <c r="CF34" s="292">
        <f t="shared" si="28"/>
        <v>584</v>
      </c>
      <c r="CG34" s="292">
        <f t="shared" si="48"/>
        <v>0</v>
      </c>
      <c r="CH34" s="292">
        <f t="shared" si="49"/>
        <v>187</v>
      </c>
      <c r="CI34" s="292">
        <f t="shared" si="50"/>
        <v>38</v>
      </c>
      <c r="CJ34" s="292">
        <f t="shared" si="51"/>
        <v>0</v>
      </c>
      <c r="CK34" s="292">
        <f t="shared" si="52"/>
        <v>323</v>
      </c>
      <c r="CL34" s="292">
        <f t="shared" si="53"/>
        <v>36</v>
      </c>
      <c r="CM34" s="292">
        <f t="shared" si="54"/>
        <v>1210</v>
      </c>
      <c r="CN34" s="292">
        <f t="shared" si="55"/>
        <v>0</v>
      </c>
      <c r="CO34" s="292">
        <f t="shared" si="56"/>
        <v>1210</v>
      </c>
      <c r="CP34" s="292">
        <f t="shared" si="57"/>
        <v>0</v>
      </c>
      <c r="CQ34" s="292">
        <f t="shared" si="58"/>
        <v>0</v>
      </c>
      <c r="CR34" s="292">
        <f t="shared" si="59"/>
        <v>0</v>
      </c>
      <c r="CS34" s="292">
        <f t="shared" si="60"/>
        <v>0</v>
      </c>
      <c r="CT34" s="292">
        <f t="shared" si="31"/>
        <v>1210</v>
      </c>
      <c r="CU34" s="292">
        <f t="shared" si="32"/>
        <v>0</v>
      </c>
      <c r="CV34" s="292">
        <f t="shared" si="33"/>
        <v>1210</v>
      </c>
      <c r="CW34" s="292">
        <f t="shared" si="34"/>
        <v>0</v>
      </c>
      <c r="CX34" s="292">
        <f t="shared" si="35"/>
        <v>0</v>
      </c>
      <c r="CY34" s="292">
        <f t="shared" si="36"/>
        <v>0</v>
      </c>
      <c r="CZ34" s="292">
        <f t="shared" si="37"/>
        <v>0</v>
      </c>
      <c r="DA34" s="292">
        <f t="shared" si="38"/>
        <v>0</v>
      </c>
      <c r="DB34" s="292">
        <f t="shared" si="61"/>
        <v>0</v>
      </c>
      <c r="DC34" s="292">
        <f t="shared" si="62"/>
        <v>0</v>
      </c>
      <c r="DD34" s="292">
        <f t="shared" si="63"/>
        <v>0</v>
      </c>
      <c r="DE34" s="292">
        <f t="shared" si="64"/>
        <v>0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2781</v>
      </c>
      <c r="E35" s="292">
        <f t="shared" si="1"/>
        <v>1945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1359</v>
      </c>
      <c r="K35" s="292">
        <v>0</v>
      </c>
      <c r="L35" s="292">
        <v>1359</v>
      </c>
      <c r="M35" s="292">
        <v>0</v>
      </c>
      <c r="N35" s="292">
        <f t="shared" si="4"/>
        <v>105</v>
      </c>
      <c r="O35" s="292">
        <v>0</v>
      </c>
      <c r="P35" s="292">
        <v>105</v>
      </c>
      <c r="Q35" s="292">
        <v>0</v>
      </c>
      <c r="R35" s="292">
        <f t="shared" si="5"/>
        <v>448</v>
      </c>
      <c r="S35" s="292">
        <v>0</v>
      </c>
      <c r="T35" s="292">
        <v>448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33</v>
      </c>
      <c r="AA35" s="292">
        <v>0</v>
      </c>
      <c r="AB35" s="292">
        <v>33</v>
      </c>
      <c r="AC35" s="292">
        <v>0</v>
      </c>
      <c r="AD35" s="292">
        <f t="shared" si="8"/>
        <v>564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562</v>
      </c>
      <c r="AJ35" s="292">
        <v>0</v>
      </c>
      <c r="AK35" s="292">
        <v>0</v>
      </c>
      <c r="AL35" s="292">
        <v>562</v>
      </c>
      <c r="AM35" s="292">
        <f t="shared" si="11"/>
        <v>2</v>
      </c>
      <c r="AN35" s="292">
        <v>0</v>
      </c>
      <c r="AO35" s="292">
        <v>0</v>
      </c>
      <c r="AP35" s="292">
        <v>2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272</v>
      </c>
      <c r="BD35" s="292">
        <f t="shared" si="16"/>
        <v>272</v>
      </c>
      <c r="BE35" s="292">
        <v>0</v>
      </c>
      <c r="BF35" s="292">
        <v>27</v>
      </c>
      <c r="BG35" s="292">
        <v>245</v>
      </c>
      <c r="BH35" s="292">
        <v>0</v>
      </c>
      <c r="BI35" s="292">
        <v>0</v>
      </c>
      <c r="BJ35" s="292">
        <v>0</v>
      </c>
      <c r="BK35" s="292">
        <f t="shared" si="18"/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2217</v>
      </c>
      <c r="BS35" s="292">
        <f t="shared" si="42"/>
        <v>0</v>
      </c>
      <c r="BT35" s="292">
        <f t="shared" si="43"/>
        <v>1386</v>
      </c>
      <c r="BU35" s="292">
        <f t="shared" si="44"/>
        <v>350</v>
      </c>
      <c r="BV35" s="292">
        <f t="shared" si="45"/>
        <v>448</v>
      </c>
      <c r="BW35" s="292">
        <f t="shared" si="46"/>
        <v>0</v>
      </c>
      <c r="BX35" s="292">
        <f t="shared" si="47"/>
        <v>33</v>
      </c>
      <c r="BY35" s="292">
        <f t="shared" si="21"/>
        <v>1945</v>
      </c>
      <c r="BZ35" s="292">
        <f t="shared" si="22"/>
        <v>0</v>
      </c>
      <c r="CA35" s="292">
        <f t="shared" si="23"/>
        <v>1359</v>
      </c>
      <c r="CB35" s="292">
        <f t="shared" si="24"/>
        <v>105</v>
      </c>
      <c r="CC35" s="292">
        <f t="shared" si="25"/>
        <v>448</v>
      </c>
      <c r="CD35" s="292">
        <f t="shared" si="26"/>
        <v>0</v>
      </c>
      <c r="CE35" s="292">
        <f t="shared" si="27"/>
        <v>33</v>
      </c>
      <c r="CF35" s="292">
        <f t="shared" si="28"/>
        <v>272</v>
      </c>
      <c r="CG35" s="292">
        <f t="shared" si="48"/>
        <v>0</v>
      </c>
      <c r="CH35" s="292">
        <f t="shared" si="49"/>
        <v>27</v>
      </c>
      <c r="CI35" s="292">
        <f t="shared" si="50"/>
        <v>245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564</v>
      </c>
      <c r="CN35" s="292">
        <f t="shared" si="55"/>
        <v>0</v>
      </c>
      <c r="CO35" s="292">
        <f t="shared" si="56"/>
        <v>562</v>
      </c>
      <c r="CP35" s="292">
        <f t="shared" si="57"/>
        <v>2</v>
      </c>
      <c r="CQ35" s="292">
        <f t="shared" si="58"/>
        <v>0</v>
      </c>
      <c r="CR35" s="292">
        <f t="shared" si="59"/>
        <v>0</v>
      </c>
      <c r="CS35" s="292">
        <f t="shared" si="60"/>
        <v>0</v>
      </c>
      <c r="CT35" s="292">
        <f t="shared" si="31"/>
        <v>564</v>
      </c>
      <c r="CU35" s="292">
        <f t="shared" si="32"/>
        <v>0</v>
      </c>
      <c r="CV35" s="292">
        <f t="shared" si="33"/>
        <v>562</v>
      </c>
      <c r="CW35" s="292">
        <f t="shared" si="34"/>
        <v>2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0</v>
      </c>
      <c r="DB35" s="292">
        <f t="shared" si="61"/>
        <v>0</v>
      </c>
      <c r="DC35" s="292">
        <f t="shared" si="62"/>
        <v>0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3907</v>
      </c>
      <c r="E36" s="292">
        <f t="shared" si="1"/>
        <v>2318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1838</v>
      </c>
      <c r="K36" s="292">
        <v>1838</v>
      </c>
      <c r="L36" s="292">
        <v>0</v>
      </c>
      <c r="M36" s="292">
        <v>0</v>
      </c>
      <c r="N36" s="292">
        <f t="shared" si="4"/>
        <v>176</v>
      </c>
      <c r="O36" s="292">
        <v>176</v>
      </c>
      <c r="P36" s="292">
        <v>0</v>
      </c>
      <c r="Q36" s="292">
        <v>0</v>
      </c>
      <c r="R36" s="292">
        <f t="shared" si="5"/>
        <v>114</v>
      </c>
      <c r="S36" s="292">
        <v>90</v>
      </c>
      <c r="T36" s="292">
        <v>24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190</v>
      </c>
      <c r="AA36" s="292">
        <v>190</v>
      </c>
      <c r="AB36" s="292">
        <v>0</v>
      </c>
      <c r="AC36" s="292">
        <v>0</v>
      </c>
      <c r="AD36" s="292">
        <f t="shared" si="8"/>
        <v>1390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1364</v>
      </c>
      <c r="AJ36" s="292">
        <v>0</v>
      </c>
      <c r="AK36" s="292">
        <v>0</v>
      </c>
      <c r="AL36" s="292">
        <v>1364</v>
      </c>
      <c r="AM36" s="292">
        <f t="shared" si="11"/>
        <v>12</v>
      </c>
      <c r="AN36" s="292">
        <v>0</v>
      </c>
      <c r="AO36" s="292">
        <v>0</v>
      </c>
      <c r="AP36" s="292">
        <v>12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14</v>
      </c>
      <c r="AZ36" s="292">
        <v>0</v>
      </c>
      <c r="BA36" s="292">
        <v>0</v>
      </c>
      <c r="BB36" s="292">
        <v>14</v>
      </c>
      <c r="BC36" s="292">
        <f t="shared" si="15"/>
        <v>199</v>
      </c>
      <c r="BD36" s="292">
        <f t="shared" si="16"/>
        <v>171</v>
      </c>
      <c r="BE36" s="292">
        <v>0</v>
      </c>
      <c r="BF36" s="292">
        <v>0</v>
      </c>
      <c r="BG36" s="292">
        <v>28</v>
      </c>
      <c r="BH36" s="292">
        <v>0</v>
      </c>
      <c r="BI36" s="292">
        <v>112</v>
      </c>
      <c r="BJ36" s="292">
        <v>31</v>
      </c>
      <c r="BK36" s="292">
        <f t="shared" si="18"/>
        <v>28</v>
      </c>
      <c r="BL36" s="292">
        <v>0</v>
      </c>
      <c r="BM36" s="292">
        <v>28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2489</v>
      </c>
      <c r="BS36" s="292">
        <f t="shared" si="42"/>
        <v>0</v>
      </c>
      <c r="BT36" s="292">
        <f t="shared" si="43"/>
        <v>1838</v>
      </c>
      <c r="BU36" s="292">
        <f t="shared" si="44"/>
        <v>204</v>
      </c>
      <c r="BV36" s="292">
        <f t="shared" si="45"/>
        <v>114</v>
      </c>
      <c r="BW36" s="292">
        <f t="shared" si="46"/>
        <v>112</v>
      </c>
      <c r="BX36" s="292">
        <f t="shared" si="47"/>
        <v>221</v>
      </c>
      <c r="BY36" s="292">
        <f t="shared" si="21"/>
        <v>2318</v>
      </c>
      <c r="BZ36" s="292">
        <f t="shared" si="22"/>
        <v>0</v>
      </c>
      <c r="CA36" s="292">
        <f t="shared" si="23"/>
        <v>1838</v>
      </c>
      <c r="CB36" s="292">
        <f t="shared" si="24"/>
        <v>176</v>
      </c>
      <c r="CC36" s="292">
        <f t="shared" si="25"/>
        <v>114</v>
      </c>
      <c r="CD36" s="292">
        <f t="shared" si="26"/>
        <v>0</v>
      </c>
      <c r="CE36" s="292">
        <f t="shared" si="27"/>
        <v>190</v>
      </c>
      <c r="CF36" s="292">
        <f t="shared" si="28"/>
        <v>171</v>
      </c>
      <c r="CG36" s="292">
        <f t="shared" si="48"/>
        <v>0</v>
      </c>
      <c r="CH36" s="292">
        <f t="shared" si="49"/>
        <v>0</v>
      </c>
      <c r="CI36" s="292">
        <f t="shared" si="50"/>
        <v>28</v>
      </c>
      <c r="CJ36" s="292">
        <f t="shared" si="51"/>
        <v>0</v>
      </c>
      <c r="CK36" s="292">
        <f t="shared" si="52"/>
        <v>112</v>
      </c>
      <c r="CL36" s="292">
        <f t="shared" si="53"/>
        <v>31</v>
      </c>
      <c r="CM36" s="292">
        <f t="shared" si="54"/>
        <v>1418</v>
      </c>
      <c r="CN36" s="292">
        <f t="shared" si="55"/>
        <v>0</v>
      </c>
      <c r="CO36" s="292">
        <f t="shared" si="56"/>
        <v>1392</v>
      </c>
      <c r="CP36" s="292">
        <f t="shared" si="57"/>
        <v>12</v>
      </c>
      <c r="CQ36" s="292">
        <f t="shared" si="58"/>
        <v>0</v>
      </c>
      <c r="CR36" s="292">
        <f t="shared" si="59"/>
        <v>0</v>
      </c>
      <c r="CS36" s="292">
        <f t="shared" si="60"/>
        <v>14</v>
      </c>
      <c r="CT36" s="292">
        <f t="shared" si="31"/>
        <v>1390</v>
      </c>
      <c r="CU36" s="292">
        <f t="shared" si="32"/>
        <v>0</v>
      </c>
      <c r="CV36" s="292">
        <f t="shared" si="33"/>
        <v>1364</v>
      </c>
      <c r="CW36" s="292">
        <f t="shared" si="34"/>
        <v>12</v>
      </c>
      <c r="CX36" s="292">
        <f t="shared" si="35"/>
        <v>0</v>
      </c>
      <c r="CY36" s="292">
        <f t="shared" si="36"/>
        <v>0</v>
      </c>
      <c r="CZ36" s="292">
        <f t="shared" si="37"/>
        <v>14</v>
      </c>
      <c r="DA36" s="292">
        <f t="shared" si="38"/>
        <v>28</v>
      </c>
      <c r="DB36" s="292">
        <f t="shared" si="61"/>
        <v>0</v>
      </c>
      <c r="DC36" s="292">
        <f t="shared" si="62"/>
        <v>28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5374</v>
      </c>
      <c r="E37" s="292">
        <f t="shared" si="1"/>
        <v>4317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2861</v>
      </c>
      <c r="K37" s="292">
        <v>0</v>
      </c>
      <c r="L37" s="292">
        <v>2861</v>
      </c>
      <c r="M37" s="292">
        <v>0</v>
      </c>
      <c r="N37" s="292">
        <f t="shared" si="4"/>
        <v>129</v>
      </c>
      <c r="O37" s="292">
        <v>0</v>
      </c>
      <c r="P37" s="292">
        <v>129</v>
      </c>
      <c r="Q37" s="292">
        <v>0</v>
      </c>
      <c r="R37" s="292">
        <f t="shared" si="5"/>
        <v>1063</v>
      </c>
      <c r="S37" s="292">
        <v>0</v>
      </c>
      <c r="T37" s="292">
        <v>1063</v>
      </c>
      <c r="U37" s="292">
        <v>0</v>
      </c>
      <c r="V37" s="292">
        <f t="shared" si="6"/>
        <v>12</v>
      </c>
      <c r="W37" s="292">
        <v>0</v>
      </c>
      <c r="X37" s="292">
        <v>12</v>
      </c>
      <c r="Y37" s="292">
        <v>0</v>
      </c>
      <c r="Z37" s="292">
        <f t="shared" si="7"/>
        <v>252</v>
      </c>
      <c r="AA37" s="292">
        <v>0</v>
      </c>
      <c r="AB37" s="292">
        <v>252</v>
      </c>
      <c r="AC37" s="292">
        <v>0</v>
      </c>
      <c r="AD37" s="292">
        <f t="shared" si="8"/>
        <v>1005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994</v>
      </c>
      <c r="AJ37" s="292">
        <v>0</v>
      </c>
      <c r="AK37" s="292">
        <v>0</v>
      </c>
      <c r="AL37" s="292">
        <v>994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11</v>
      </c>
      <c r="AZ37" s="292">
        <v>0</v>
      </c>
      <c r="BA37" s="292">
        <v>11</v>
      </c>
      <c r="BB37" s="292">
        <v>0</v>
      </c>
      <c r="BC37" s="292">
        <f t="shared" si="15"/>
        <v>52</v>
      </c>
      <c r="BD37" s="292">
        <f t="shared" si="16"/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 t="shared" si="18"/>
        <v>52</v>
      </c>
      <c r="BL37" s="292">
        <v>0</v>
      </c>
      <c r="BM37" s="292">
        <v>52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4317</v>
      </c>
      <c r="BS37" s="292">
        <f t="shared" si="42"/>
        <v>0</v>
      </c>
      <c r="BT37" s="292">
        <f t="shared" si="43"/>
        <v>2861</v>
      </c>
      <c r="BU37" s="292">
        <f t="shared" si="44"/>
        <v>129</v>
      </c>
      <c r="BV37" s="292">
        <f t="shared" si="45"/>
        <v>1063</v>
      </c>
      <c r="BW37" s="292">
        <f t="shared" si="46"/>
        <v>12</v>
      </c>
      <c r="BX37" s="292">
        <f t="shared" si="47"/>
        <v>252</v>
      </c>
      <c r="BY37" s="292">
        <f t="shared" si="21"/>
        <v>4317</v>
      </c>
      <c r="BZ37" s="292">
        <f t="shared" si="22"/>
        <v>0</v>
      </c>
      <c r="CA37" s="292">
        <f t="shared" si="23"/>
        <v>2861</v>
      </c>
      <c r="CB37" s="292">
        <f t="shared" si="24"/>
        <v>129</v>
      </c>
      <c r="CC37" s="292">
        <f t="shared" si="25"/>
        <v>1063</v>
      </c>
      <c r="CD37" s="292">
        <f t="shared" si="26"/>
        <v>12</v>
      </c>
      <c r="CE37" s="292">
        <f t="shared" si="27"/>
        <v>252</v>
      </c>
      <c r="CF37" s="292">
        <f t="shared" si="28"/>
        <v>0</v>
      </c>
      <c r="CG37" s="292">
        <f t="shared" si="48"/>
        <v>0</v>
      </c>
      <c r="CH37" s="292">
        <f t="shared" si="49"/>
        <v>0</v>
      </c>
      <c r="CI37" s="292">
        <f t="shared" si="50"/>
        <v>0</v>
      </c>
      <c r="CJ37" s="292">
        <f t="shared" si="51"/>
        <v>0</v>
      </c>
      <c r="CK37" s="292">
        <f t="shared" si="52"/>
        <v>0</v>
      </c>
      <c r="CL37" s="292">
        <f t="shared" si="53"/>
        <v>0</v>
      </c>
      <c r="CM37" s="292">
        <f t="shared" si="54"/>
        <v>1057</v>
      </c>
      <c r="CN37" s="292">
        <f t="shared" si="55"/>
        <v>0</v>
      </c>
      <c r="CO37" s="292">
        <f t="shared" si="56"/>
        <v>1046</v>
      </c>
      <c r="CP37" s="292">
        <f t="shared" si="57"/>
        <v>0</v>
      </c>
      <c r="CQ37" s="292">
        <f t="shared" si="58"/>
        <v>0</v>
      </c>
      <c r="CR37" s="292">
        <f t="shared" si="59"/>
        <v>0</v>
      </c>
      <c r="CS37" s="292">
        <f t="shared" si="60"/>
        <v>11</v>
      </c>
      <c r="CT37" s="292">
        <f t="shared" si="31"/>
        <v>1005</v>
      </c>
      <c r="CU37" s="292">
        <f t="shared" si="32"/>
        <v>0</v>
      </c>
      <c r="CV37" s="292">
        <f t="shared" si="33"/>
        <v>994</v>
      </c>
      <c r="CW37" s="292">
        <f t="shared" si="34"/>
        <v>0</v>
      </c>
      <c r="CX37" s="292">
        <f t="shared" si="35"/>
        <v>0</v>
      </c>
      <c r="CY37" s="292">
        <f t="shared" si="36"/>
        <v>0</v>
      </c>
      <c r="CZ37" s="292">
        <f t="shared" si="37"/>
        <v>11</v>
      </c>
      <c r="DA37" s="292">
        <f t="shared" si="38"/>
        <v>52</v>
      </c>
      <c r="DB37" s="292">
        <f t="shared" si="61"/>
        <v>0</v>
      </c>
      <c r="DC37" s="292">
        <f t="shared" si="62"/>
        <v>52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5183</v>
      </c>
      <c r="E38" s="292">
        <f t="shared" si="1"/>
        <v>3463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2983</v>
      </c>
      <c r="K38" s="292">
        <v>0</v>
      </c>
      <c r="L38" s="292">
        <v>2983</v>
      </c>
      <c r="M38" s="292">
        <v>0</v>
      </c>
      <c r="N38" s="292">
        <f t="shared" si="4"/>
        <v>0</v>
      </c>
      <c r="O38" s="292">
        <v>0</v>
      </c>
      <c r="P38" s="292">
        <v>0</v>
      </c>
      <c r="Q38" s="292">
        <v>0</v>
      </c>
      <c r="R38" s="292">
        <f t="shared" si="5"/>
        <v>378</v>
      </c>
      <c r="S38" s="292">
        <v>0</v>
      </c>
      <c r="T38" s="292">
        <v>378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102</v>
      </c>
      <c r="AA38" s="292">
        <v>0</v>
      </c>
      <c r="AB38" s="292">
        <v>102</v>
      </c>
      <c r="AC38" s="292">
        <v>0</v>
      </c>
      <c r="AD38" s="292">
        <f t="shared" si="8"/>
        <v>1214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1214</v>
      </c>
      <c r="AJ38" s="292">
        <v>0</v>
      </c>
      <c r="AK38" s="292">
        <v>0</v>
      </c>
      <c r="AL38" s="292">
        <v>1214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506</v>
      </c>
      <c r="BD38" s="292">
        <f t="shared" si="16"/>
        <v>446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446</v>
      </c>
      <c r="BK38" s="292">
        <f t="shared" si="18"/>
        <v>60</v>
      </c>
      <c r="BL38" s="292">
        <v>0</v>
      </c>
      <c r="BM38" s="292">
        <v>60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41"/>
        <v>3909</v>
      </c>
      <c r="BS38" s="292">
        <f t="shared" si="42"/>
        <v>0</v>
      </c>
      <c r="BT38" s="292">
        <f t="shared" si="43"/>
        <v>2983</v>
      </c>
      <c r="BU38" s="292">
        <f t="shared" si="44"/>
        <v>0</v>
      </c>
      <c r="BV38" s="292">
        <f t="shared" si="45"/>
        <v>378</v>
      </c>
      <c r="BW38" s="292">
        <f t="shared" si="46"/>
        <v>0</v>
      </c>
      <c r="BX38" s="292">
        <f t="shared" si="47"/>
        <v>548</v>
      </c>
      <c r="BY38" s="292">
        <f t="shared" si="21"/>
        <v>3463</v>
      </c>
      <c r="BZ38" s="292">
        <f t="shared" si="22"/>
        <v>0</v>
      </c>
      <c r="CA38" s="292">
        <f t="shared" si="23"/>
        <v>2983</v>
      </c>
      <c r="CB38" s="292">
        <f t="shared" si="24"/>
        <v>0</v>
      </c>
      <c r="CC38" s="292">
        <f t="shared" si="25"/>
        <v>378</v>
      </c>
      <c r="CD38" s="292">
        <f t="shared" si="26"/>
        <v>0</v>
      </c>
      <c r="CE38" s="292">
        <f t="shared" si="27"/>
        <v>102</v>
      </c>
      <c r="CF38" s="292">
        <f t="shared" si="28"/>
        <v>446</v>
      </c>
      <c r="CG38" s="292">
        <f t="shared" si="48"/>
        <v>0</v>
      </c>
      <c r="CH38" s="292">
        <f t="shared" si="49"/>
        <v>0</v>
      </c>
      <c r="CI38" s="292">
        <f t="shared" si="50"/>
        <v>0</v>
      </c>
      <c r="CJ38" s="292">
        <f t="shared" si="51"/>
        <v>0</v>
      </c>
      <c r="CK38" s="292">
        <f t="shared" si="52"/>
        <v>0</v>
      </c>
      <c r="CL38" s="292">
        <f t="shared" si="53"/>
        <v>446</v>
      </c>
      <c r="CM38" s="292">
        <f t="shared" si="54"/>
        <v>1274</v>
      </c>
      <c r="CN38" s="292">
        <f t="shared" si="55"/>
        <v>0</v>
      </c>
      <c r="CO38" s="292">
        <f t="shared" si="56"/>
        <v>1274</v>
      </c>
      <c r="CP38" s="292">
        <f t="shared" si="57"/>
        <v>0</v>
      </c>
      <c r="CQ38" s="292">
        <f t="shared" si="58"/>
        <v>0</v>
      </c>
      <c r="CR38" s="292">
        <f t="shared" si="59"/>
        <v>0</v>
      </c>
      <c r="CS38" s="292">
        <f t="shared" si="60"/>
        <v>0</v>
      </c>
      <c r="CT38" s="292">
        <f t="shared" si="31"/>
        <v>1214</v>
      </c>
      <c r="CU38" s="292">
        <f t="shared" si="32"/>
        <v>0</v>
      </c>
      <c r="CV38" s="292">
        <f t="shared" si="33"/>
        <v>1214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60</v>
      </c>
      <c r="DB38" s="292">
        <f t="shared" si="61"/>
        <v>0</v>
      </c>
      <c r="DC38" s="292">
        <f t="shared" si="62"/>
        <v>60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5843</v>
      </c>
      <c r="E39" s="292">
        <f t="shared" si="1"/>
        <v>3681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3603</v>
      </c>
      <c r="K39" s="292">
        <v>0</v>
      </c>
      <c r="L39" s="292">
        <v>3603</v>
      </c>
      <c r="M39" s="292">
        <v>0</v>
      </c>
      <c r="N39" s="292">
        <f t="shared" si="4"/>
        <v>78</v>
      </c>
      <c r="O39" s="292">
        <v>0</v>
      </c>
      <c r="P39" s="292">
        <v>78</v>
      </c>
      <c r="Q39" s="292">
        <v>0</v>
      </c>
      <c r="R39" s="292">
        <f t="shared" si="5"/>
        <v>0</v>
      </c>
      <c r="S39" s="292">
        <v>0</v>
      </c>
      <c r="T39" s="292">
        <v>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0</v>
      </c>
      <c r="AA39" s="292">
        <v>0</v>
      </c>
      <c r="AB39" s="292">
        <v>0</v>
      </c>
      <c r="AC39" s="292">
        <v>0</v>
      </c>
      <c r="AD39" s="292">
        <f t="shared" si="8"/>
        <v>837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837</v>
      </c>
      <c r="AJ39" s="292">
        <v>0</v>
      </c>
      <c r="AK39" s="292">
        <v>0</v>
      </c>
      <c r="AL39" s="292">
        <v>837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1325</v>
      </c>
      <c r="BD39" s="292">
        <f t="shared" si="16"/>
        <v>1325</v>
      </c>
      <c r="BE39" s="292">
        <v>0</v>
      </c>
      <c r="BF39" s="292">
        <v>107</v>
      </c>
      <c r="BG39" s="292">
        <v>0</v>
      </c>
      <c r="BH39" s="292">
        <v>1207</v>
      </c>
      <c r="BI39" s="292">
        <v>0</v>
      </c>
      <c r="BJ39" s="292">
        <v>11</v>
      </c>
      <c r="BK39" s="292">
        <f t="shared" si="18"/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5006</v>
      </c>
      <c r="BS39" s="292">
        <f t="shared" si="42"/>
        <v>0</v>
      </c>
      <c r="BT39" s="292">
        <f t="shared" si="43"/>
        <v>3710</v>
      </c>
      <c r="BU39" s="292">
        <f t="shared" si="44"/>
        <v>78</v>
      </c>
      <c r="BV39" s="292">
        <f t="shared" si="45"/>
        <v>1207</v>
      </c>
      <c r="BW39" s="292">
        <f t="shared" si="46"/>
        <v>0</v>
      </c>
      <c r="BX39" s="292">
        <f t="shared" si="47"/>
        <v>11</v>
      </c>
      <c r="BY39" s="292">
        <f t="shared" si="21"/>
        <v>3681</v>
      </c>
      <c r="BZ39" s="292">
        <f t="shared" si="22"/>
        <v>0</v>
      </c>
      <c r="CA39" s="292">
        <f t="shared" si="23"/>
        <v>3603</v>
      </c>
      <c r="CB39" s="292">
        <f t="shared" si="24"/>
        <v>78</v>
      </c>
      <c r="CC39" s="292">
        <f t="shared" si="25"/>
        <v>0</v>
      </c>
      <c r="CD39" s="292">
        <f t="shared" si="26"/>
        <v>0</v>
      </c>
      <c r="CE39" s="292">
        <f t="shared" si="27"/>
        <v>0</v>
      </c>
      <c r="CF39" s="292">
        <f t="shared" si="28"/>
        <v>1325</v>
      </c>
      <c r="CG39" s="292">
        <f t="shared" si="48"/>
        <v>0</v>
      </c>
      <c r="CH39" s="292">
        <f t="shared" si="49"/>
        <v>107</v>
      </c>
      <c r="CI39" s="292">
        <f t="shared" si="50"/>
        <v>0</v>
      </c>
      <c r="CJ39" s="292">
        <f t="shared" si="51"/>
        <v>1207</v>
      </c>
      <c r="CK39" s="292">
        <f t="shared" si="52"/>
        <v>0</v>
      </c>
      <c r="CL39" s="292">
        <f t="shared" si="53"/>
        <v>11</v>
      </c>
      <c r="CM39" s="292">
        <f t="shared" si="54"/>
        <v>837</v>
      </c>
      <c r="CN39" s="292">
        <f t="shared" si="55"/>
        <v>0</v>
      </c>
      <c r="CO39" s="292">
        <f t="shared" si="56"/>
        <v>837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837</v>
      </c>
      <c r="CU39" s="292">
        <f t="shared" si="32"/>
        <v>0</v>
      </c>
      <c r="CV39" s="292">
        <f t="shared" si="33"/>
        <v>837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0</v>
      </c>
      <c r="DB39" s="292">
        <f t="shared" si="61"/>
        <v>0</v>
      </c>
      <c r="DC39" s="292">
        <f t="shared" si="62"/>
        <v>0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58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5073</v>
      </c>
      <c r="E40" s="292">
        <f t="shared" si="1"/>
        <v>3029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2855</v>
      </c>
      <c r="K40" s="292">
        <v>0</v>
      </c>
      <c r="L40" s="292">
        <v>2855</v>
      </c>
      <c r="M40" s="292">
        <v>0</v>
      </c>
      <c r="N40" s="292">
        <f t="shared" si="4"/>
        <v>12</v>
      </c>
      <c r="O40" s="292">
        <v>0</v>
      </c>
      <c r="P40" s="292">
        <v>12</v>
      </c>
      <c r="Q40" s="292">
        <v>0</v>
      </c>
      <c r="R40" s="292">
        <f t="shared" si="5"/>
        <v>144</v>
      </c>
      <c r="S40" s="292">
        <v>0</v>
      </c>
      <c r="T40" s="292">
        <v>144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18</v>
      </c>
      <c r="AA40" s="292">
        <v>18</v>
      </c>
      <c r="AB40" s="292">
        <v>0</v>
      </c>
      <c r="AC40" s="292">
        <v>0</v>
      </c>
      <c r="AD40" s="292">
        <f t="shared" si="8"/>
        <v>1540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1540</v>
      </c>
      <c r="AJ40" s="292">
        <v>0</v>
      </c>
      <c r="AK40" s="292">
        <v>0</v>
      </c>
      <c r="AL40" s="292">
        <v>1540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504</v>
      </c>
      <c r="BD40" s="292">
        <f t="shared" si="16"/>
        <v>478</v>
      </c>
      <c r="BE40" s="292">
        <v>0</v>
      </c>
      <c r="BF40" s="292">
        <v>0</v>
      </c>
      <c r="BG40" s="292">
        <v>26</v>
      </c>
      <c r="BH40" s="292">
        <v>246</v>
      </c>
      <c r="BI40" s="292">
        <v>10</v>
      </c>
      <c r="BJ40" s="292">
        <v>196</v>
      </c>
      <c r="BK40" s="292">
        <f t="shared" si="18"/>
        <v>26</v>
      </c>
      <c r="BL40" s="292">
        <v>0</v>
      </c>
      <c r="BM40" s="292">
        <v>26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41"/>
        <v>3507</v>
      </c>
      <c r="BS40" s="292">
        <f t="shared" si="42"/>
        <v>0</v>
      </c>
      <c r="BT40" s="292">
        <f t="shared" si="43"/>
        <v>2855</v>
      </c>
      <c r="BU40" s="292">
        <f t="shared" si="44"/>
        <v>38</v>
      </c>
      <c r="BV40" s="292">
        <f t="shared" si="45"/>
        <v>390</v>
      </c>
      <c r="BW40" s="292">
        <f t="shared" si="46"/>
        <v>10</v>
      </c>
      <c r="BX40" s="292">
        <f t="shared" si="47"/>
        <v>214</v>
      </c>
      <c r="BY40" s="292">
        <f t="shared" si="21"/>
        <v>3029</v>
      </c>
      <c r="BZ40" s="292">
        <f t="shared" si="22"/>
        <v>0</v>
      </c>
      <c r="CA40" s="292">
        <f t="shared" si="23"/>
        <v>2855</v>
      </c>
      <c r="CB40" s="292">
        <f t="shared" si="24"/>
        <v>12</v>
      </c>
      <c r="CC40" s="292">
        <f t="shared" si="25"/>
        <v>144</v>
      </c>
      <c r="CD40" s="292">
        <f t="shared" si="26"/>
        <v>0</v>
      </c>
      <c r="CE40" s="292">
        <f t="shared" si="27"/>
        <v>18</v>
      </c>
      <c r="CF40" s="292">
        <f t="shared" si="28"/>
        <v>478</v>
      </c>
      <c r="CG40" s="292">
        <f t="shared" si="48"/>
        <v>0</v>
      </c>
      <c r="CH40" s="292">
        <f t="shared" si="49"/>
        <v>0</v>
      </c>
      <c r="CI40" s="292">
        <f t="shared" si="50"/>
        <v>26</v>
      </c>
      <c r="CJ40" s="292">
        <f t="shared" si="51"/>
        <v>246</v>
      </c>
      <c r="CK40" s="292">
        <f t="shared" si="52"/>
        <v>10</v>
      </c>
      <c r="CL40" s="292">
        <f t="shared" si="53"/>
        <v>196</v>
      </c>
      <c r="CM40" s="292">
        <f t="shared" si="54"/>
        <v>1566</v>
      </c>
      <c r="CN40" s="292">
        <f t="shared" si="55"/>
        <v>0</v>
      </c>
      <c r="CO40" s="292">
        <f t="shared" si="56"/>
        <v>1566</v>
      </c>
      <c r="CP40" s="292">
        <f t="shared" si="57"/>
        <v>0</v>
      </c>
      <c r="CQ40" s="292">
        <f t="shared" si="58"/>
        <v>0</v>
      </c>
      <c r="CR40" s="292">
        <f t="shared" si="59"/>
        <v>0</v>
      </c>
      <c r="CS40" s="292">
        <f t="shared" si="60"/>
        <v>0</v>
      </c>
      <c r="CT40" s="292">
        <f t="shared" si="31"/>
        <v>1540</v>
      </c>
      <c r="CU40" s="292">
        <f t="shared" si="32"/>
        <v>0</v>
      </c>
      <c r="CV40" s="292">
        <f t="shared" si="33"/>
        <v>1540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26</v>
      </c>
      <c r="DB40" s="292">
        <f t="shared" si="61"/>
        <v>0</v>
      </c>
      <c r="DC40" s="292">
        <f t="shared" si="62"/>
        <v>26</v>
      </c>
      <c r="DD40" s="292">
        <f t="shared" si="63"/>
        <v>0</v>
      </c>
      <c r="DE40" s="292">
        <f t="shared" si="64"/>
        <v>0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0"/>
        <v>1974</v>
      </c>
      <c r="E41" s="292">
        <f t="shared" si="1"/>
        <v>1325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1226</v>
      </c>
      <c r="K41" s="292">
        <v>0</v>
      </c>
      <c r="L41" s="292">
        <v>1226</v>
      </c>
      <c r="M41" s="292">
        <v>0</v>
      </c>
      <c r="N41" s="292">
        <f t="shared" si="4"/>
        <v>53</v>
      </c>
      <c r="O41" s="292">
        <v>0</v>
      </c>
      <c r="P41" s="292">
        <v>53</v>
      </c>
      <c r="Q41" s="292">
        <v>0</v>
      </c>
      <c r="R41" s="292">
        <f t="shared" si="5"/>
        <v>38</v>
      </c>
      <c r="S41" s="292">
        <v>0</v>
      </c>
      <c r="T41" s="292">
        <v>38</v>
      </c>
      <c r="U41" s="292">
        <v>0</v>
      </c>
      <c r="V41" s="292">
        <f t="shared" si="6"/>
        <v>2</v>
      </c>
      <c r="W41" s="292">
        <v>2</v>
      </c>
      <c r="X41" s="292">
        <v>0</v>
      </c>
      <c r="Y41" s="292">
        <v>0</v>
      </c>
      <c r="Z41" s="292">
        <f t="shared" si="7"/>
        <v>6</v>
      </c>
      <c r="AA41" s="292">
        <v>0</v>
      </c>
      <c r="AB41" s="292">
        <v>6</v>
      </c>
      <c r="AC41" s="292">
        <v>0</v>
      </c>
      <c r="AD41" s="292">
        <f t="shared" si="8"/>
        <v>635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617</v>
      </c>
      <c r="AJ41" s="292">
        <v>0</v>
      </c>
      <c r="AK41" s="292">
        <v>0</v>
      </c>
      <c r="AL41" s="292">
        <v>617</v>
      </c>
      <c r="AM41" s="292">
        <f t="shared" si="11"/>
        <v>0</v>
      </c>
      <c r="AN41" s="292">
        <v>0</v>
      </c>
      <c r="AO41" s="292">
        <v>0</v>
      </c>
      <c r="AP41" s="292">
        <v>0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18</v>
      </c>
      <c r="AZ41" s="292">
        <v>0</v>
      </c>
      <c r="BA41" s="292">
        <v>0</v>
      </c>
      <c r="BB41" s="292">
        <v>18</v>
      </c>
      <c r="BC41" s="292">
        <f t="shared" si="15"/>
        <v>14</v>
      </c>
      <c r="BD41" s="292">
        <f t="shared" si="16"/>
        <v>1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1</v>
      </c>
      <c r="BK41" s="292">
        <f t="shared" si="18"/>
        <v>13</v>
      </c>
      <c r="BL41" s="292">
        <v>0</v>
      </c>
      <c r="BM41" s="292">
        <v>13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41"/>
        <v>1326</v>
      </c>
      <c r="BS41" s="292">
        <f t="shared" si="42"/>
        <v>0</v>
      </c>
      <c r="BT41" s="292">
        <f t="shared" si="43"/>
        <v>1226</v>
      </c>
      <c r="BU41" s="292">
        <f t="shared" si="44"/>
        <v>53</v>
      </c>
      <c r="BV41" s="292">
        <f t="shared" si="45"/>
        <v>38</v>
      </c>
      <c r="BW41" s="292">
        <f t="shared" si="46"/>
        <v>2</v>
      </c>
      <c r="BX41" s="292">
        <f t="shared" si="47"/>
        <v>7</v>
      </c>
      <c r="BY41" s="292">
        <f t="shared" si="21"/>
        <v>1325</v>
      </c>
      <c r="BZ41" s="292">
        <f t="shared" si="22"/>
        <v>0</v>
      </c>
      <c r="CA41" s="292">
        <f t="shared" si="23"/>
        <v>1226</v>
      </c>
      <c r="CB41" s="292">
        <f t="shared" si="24"/>
        <v>53</v>
      </c>
      <c r="CC41" s="292">
        <f t="shared" si="25"/>
        <v>38</v>
      </c>
      <c r="CD41" s="292">
        <f t="shared" si="26"/>
        <v>2</v>
      </c>
      <c r="CE41" s="292">
        <f t="shared" si="27"/>
        <v>6</v>
      </c>
      <c r="CF41" s="292">
        <f t="shared" si="28"/>
        <v>1</v>
      </c>
      <c r="CG41" s="292">
        <f t="shared" si="48"/>
        <v>0</v>
      </c>
      <c r="CH41" s="292">
        <f t="shared" si="49"/>
        <v>0</v>
      </c>
      <c r="CI41" s="292">
        <f t="shared" si="50"/>
        <v>0</v>
      </c>
      <c r="CJ41" s="292">
        <f t="shared" si="51"/>
        <v>0</v>
      </c>
      <c r="CK41" s="292">
        <f t="shared" si="52"/>
        <v>0</v>
      </c>
      <c r="CL41" s="292">
        <f t="shared" si="53"/>
        <v>1</v>
      </c>
      <c r="CM41" s="292">
        <f t="shared" si="54"/>
        <v>648</v>
      </c>
      <c r="CN41" s="292">
        <f t="shared" si="55"/>
        <v>0</v>
      </c>
      <c r="CO41" s="292">
        <f t="shared" si="56"/>
        <v>630</v>
      </c>
      <c r="CP41" s="292">
        <f t="shared" si="57"/>
        <v>0</v>
      </c>
      <c r="CQ41" s="292">
        <f t="shared" si="58"/>
        <v>0</v>
      </c>
      <c r="CR41" s="292">
        <f t="shared" si="59"/>
        <v>0</v>
      </c>
      <c r="CS41" s="292">
        <f t="shared" si="60"/>
        <v>18</v>
      </c>
      <c r="CT41" s="292">
        <f t="shared" si="31"/>
        <v>635</v>
      </c>
      <c r="CU41" s="292">
        <f t="shared" si="32"/>
        <v>0</v>
      </c>
      <c r="CV41" s="292">
        <f t="shared" si="33"/>
        <v>617</v>
      </c>
      <c r="CW41" s="292">
        <f t="shared" si="34"/>
        <v>0</v>
      </c>
      <c r="CX41" s="292">
        <f t="shared" si="35"/>
        <v>0</v>
      </c>
      <c r="CY41" s="292">
        <f t="shared" si="36"/>
        <v>0</v>
      </c>
      <c r="CZ41" s="292">
        <f t="shared" si="37"/>
        <v>18</v>
      </c>
      <c r="DA41" s="292">
        <f t="shared" si="38"/>
        <v>13</v>
      </c>
      <c r="DB41" s="292">
        <f t="shared" si="61"/>
        <v>0</v>
      </c>
      <c r="DC41" s="292">
        <f t="shared" si="62"/>
        <v>13</v>
      </c>
      <c r="DD41" s="292">
        <f t="shared" si="63"/>
        <v>0</v>
      </c>
      <c r="DE41" s="292">
        <f t="shared" si="64"/>
        <v>0</v>
      </c>
      <c r="DF41" s="292">
        <f t="shared" si="65"/>
        <v>0</v>
      </c>
      <c r="DG41" s="292">
        <f t="shared" si="66"/>
        <v>0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0"/>
        <v>1249</v>
      </c>
      <c r="E42" s="292">
        <f t="shared" si="1"/>
        <v>907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835</v>
      </c>
      <c r="K42" s="292">
        <v>0</v>
      </c>
      <c r="L42" s="292">
        <v>835</v>
      </c>
      <c r="M42" s="292">
        <v>0</v>
      </c>
      <c r="N42" s="292">
        <f t="shared" si="4"/>
        <v>27</v>
      </c>
      <c r="O42" s="292">
        <v>0</v>
      </c>
      <c r="P42" s="292">
        <v>27</v>
      </c>
      <c r="Q42" s="292">
        <v>0</v>
      </c>
      <c r="R42" s="292">
        <f t="shared" si="5"/>
        <v>36</v>
      </c>
      <c r="S42" s="292">
        <v>0</v>
      </c>
      <c r="T42" s="292">
        <v>36</v>
      </c>
      <c r="U42" s="292">
        <v>0</v>
      </c>
      <c r="V42" s="292">
        <f t="shared" si="6"/>
        <v>2</v>
      </c>
      <c r="W42" s="292">
        <v>1</v>
      </c>
      <c r="X42" s="292">
        <v>1</v>
      </c>
      <c r="Y42" s="292">
        <v>0</v>
      </c>
      <c r="Z42" s="292">
        <f t="shared" si="7"/>
        <v>7</v>
      </c>
      <c r="AA42" s="292">
        <v>0</v>
      </c>
      <c r="AB42" s="292">
        <v>7</v>
      </c>
      <c r="AC42" s="292">
        <v>0</v>
      </c>
      <c r="AD42" s="292">
        <f t="shared" si="8"/>
        <v>338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321</v>
      </c>
      <c r="AJ42" s="292">
        <v>0</v>
      </c>
      <c r="AK42" s="292">
        <v>0</v>
      </c>
      <c r="AL42" s="292">
        <v>321</v>
      </c>
      <c r="AM42" s="292">
        <f t="shared" si="11"/>
        <v>0</v>
      </c>
      <c r="AN42" s="292">
        <v>0</v>
      </c>
      <c r="AO42" s="292">
        <v>0</v>
      </c>
      <c r="AP42" s="292">
        <v>0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17</v>
      </c>
      <c r="AZ42" s="292">
        <v>0</v>
      </c>
      <c r="BA42" s="292">
        <v>0</v>
      </c>
      <c r="BB42" s="292">
        <v>17</v>
      </c>
      <c r="BC42" s="292">
        <f t="shared" si="15"/>
        <v>4</v>
      </c>
      <c r="BD42" s="292">
        <f t="shared" si="16"/>
        <v>1</v>
      </c>
      <c r="BE42" s="292">
        <v>0</v>
      </c>
      <c r="BF42" s="292">
        <v>1</v>
      </c>
      <c r="BG42" s="292">
        <v>0</v>
      </c>
      <c r="BH42" s="292">
        <v>0</v>
      </c>
      <c r="BI42" s="292">
        <v>0</v>
      </c>
      <c r="BJ42" s="292">
        <v>0</v>
      </c>
      <c r="BK42" s="292">
        <f t="shared" si="18"/>
        <v>3</v>
      </c>
      <c r="BL42" s="292">
        <v>0</v>
      </c>
      <c r="BM42" s="292">
        <v>3</v>
      </c>
      <c r="BN42" s="292">
        <v>0</v>
      </c>
      <c r="BO42" s="292">
        <v>0</v>
      </c>
      <c r="BP42" s="292">
        <v>0</v>
      </c>
      <c r="BQ42" s="292">
        <v>0</v>
      </c>
      <c r="BR42" s="292">
        <f t="shared" si="41"/>
        <v>908</v>
      </c>
      <c r="BS42" s="292">
        <f t="shared" si="42"/>
        <v>0</v>
      </c>
      <c r="BT42" s="292">
        <f t="shared" si="43"/>
        <v>836</v>
      </c>
      <c r="BU42" s="292">
        <f t="shared" si="44"/>
        <v>27</v>
      </c>
      <c r="BV42" s="292">
        <f t="shared" si="45"/>
        <v>36</v>
      </c>
      <c r="BW42" s="292">
        <f t="shared" si="46"/>
        <v>2</v>
      </c>
      <c r="BX42" s="292">
        <f t="shared" si="47"/>
        <v>7</v>
      </c>
      <c r="BY42" s="292">
        <f t="shared" si="21"/>
        <v>907</v>
      </c>
      <c r="BZ42" s="292">
        <f t="shared" si="22"/>
        <v>0</v>
      </c>
      <c r="CA42" s="292">
        <f t="shared" si="23"/>
        <v>835</v>
      </c>
      <c r="CB42" s="292">
        <f t="shared" si="24"/>
        <v>27</v>
      </c>
      <c r="CC42" s="292">
        <f t="shared" si="25"/>
        <v>36</v>
      </c>
      <c r="CD42" s="292">
        <f t="shared" si="26"/>
        <v>2</v>
      </c>
      <c r="CE42" s="292">
        <f t="shared" si="27"/>
        <v>7</v>
      </c>
      <c r="CF42" s="292">
        <f t="shared" si="28"/>
        <v>1</v>
      </c>
      <c r="CG42" s="292">
        <f t="shared" si="48"/>
        <v>0</v>
      </c>
      <c r="CH42" s="292">
        <f t="shared" si="49"/>
        <v>1</v>
      </c>
      <c r="CI42" s="292">
        <f t="shared" si="50"/>
        <v>0</v>
      </c>
      <c r="CJ42" s="292">
        <f t="shared" si="51"/>
        <v>0</v>
      </c>
      <c r="CK42" s="292">
        <f t="shared" si="52"/>
        <v>0</v>
      </c>
      <c r="CL42" s="292">
        <f t="shared" si="53"/>
        <v>0</v>
      </c>
      <c r="CM42" s="292">
        <f t="shared" si="54"/>
        <v>341</v>
      </c>
      <c r="CN42" s="292">
        <f t="shared" si="55"/>
        <v>0</v>
      </c>
      <c r="CO42" s="292">
        <f t="shared" si="56"/>
        <v>324</v>
      </c>
      <c r="CP42" s="292">
        <f t="shared" si="57"/>
        <v>0</v>
      </c>
      <c r="CQ42" s="292">
        <f t="shared" si="58"/>
        <v>0</v>
      </c>
      <c r="CR42" s="292">
        <f t="shared" si="59"/>
        <v>0</v>
      </c>
      <c r="CS42" s="292">
        <f t="shared" si="60"/>
        <v>17</v>
      </c>
      <c r="CT42" s="292">
        <f t="shared" si="31"/>
        <v>338</v>
      </c>
      <c r="CU42" s="292">
        <f t="shared" si="32"/>
        <v>0</v>
      </c>
      <c r="CV42" s="292">
        <f t="shared" si="33"/>
        <v>321</v>
      </c>
      <c r="CW42" s="292">
        <f t="shared" si="34"/>
        <v>0</v>
      </c>
      <c r="CX42" s="292">
        <f t="shared" si="35"/>
        <v>0</v>
      </c>
      <c r="CY42" s="292">
        <f t="shared" si="36"/>
        <v>0</v>
      </c>
      <c r="CZ42" s="292">
        <f t="shared" si="37"/>
        <v>17</v>
      </c>
      <c r="DA42" s="292">
        <f t="shared" si="38"/>
        <v>3</v>
      </c>
      <c r="DB42" s="292">
        <f t="shared" si="61"/>
        <v>0</v>
      </c>
      <c r="DC42" s="292">
        <f t="shared" si="62"/>
        <v>3</v>
      </c>
      <c r="DD42" s="292">
        <f t="shared" si="63"/>
        <v>0</v>
      </c>
      <c r="DE42" s="292">
        <f t="shared" si="64"/>
        <v>0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0"/>
        <v>2011</v>
      </c>
      <c r="E43" s="292">
        <f t="shared" si="1"/>
        <v>1519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1351</v>
      </c>
      <c r="K43" s="292">
        <v>0</v>
      </c>
      <c r="L43" s="292">
        <v>1351</v>
      </c>
      <c r="M43" s="292">
        <v>0</v>
      </c>
      <c r="N43" s="292">
        <f t="shared" si="4"/>
        <v>68</v>
      </c>
      <c r="O43" s="292">
        <v>0</v>
      </c>
      <c r="P43" s="292">
        <v>68</v>
      </c>
      <c r="Q43" s="292">
        <v>0</v>
      </c>
      <c r="R43" s="292">
        <f t="shared" si="5"/>
        <v>79</v>
      </c>
      <c r="S43" s="292">
        <v>0</v>
      </c>
      <c r="T43" s="292">
        <v>79</v>
      </c>
      <c r="U43" s="292">
        <v>0</v>
      </c>
      <c r="V43" s="292">
        <f t="shared" si="6"/>
        <v>6</v>
      </c>
      <c r="W43" s="292">
        <v>4</v>
      </c>
      <c r="X43" s="292">
        <v>2</v>
      </c>
      <c r="Y43" s="292">
        <v>0</v>
      </c>
      <c r="Z43" s="292">
        <f t="shared" si="7"/>
        <v>15</v>
      </c>
      <c r="AA43" s="292">
        <v>0</v>
      </c>
      <c r="AB43" s="292">
        <v>15</v>
      </c>
      <c r="AC43" s="292">
        <v>0</v>
      </c>
      <c r="AD43" s="292">
        <f t="shared" si="8"/>
        <v>485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430</v>
      </c>
      <c r="AJ43" s="292">
        <v>0</v>
      </c>
      <c r="AK43" s="292">
        <v>0</v>
      </c>
      <c r="AL43" s="292">
        <v>430</v>
      </c>
      <c r="AM43" s="292">
        <f t="shared" si="11"/>
        <v>0</v>
      </c>
      <c r="AN43" s="292">
        <v>0</v>
      </c>
      <c r="AO43" s="292">
        <v>0</v>
      </c>
      <c r="AP43" s="292">
        <v>0</v>
      </c>
      <c r="AQ43" s="292">
        <f t="shared" si="12"/>
        <v>0</v>
      </c>
      <c r="AR43" s="292">
        <v>0</v>
      </c>
      <c r="AS43" s="292">
        <v>0</v>
      </c>
      <c r="AT43" s="292">
        <v>0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55</v>
      </c>
      <c r="AZ43" s="292">
        <v>0</v>
      </c>
      <c r="BA43" s="292">
        <v>0</v>
      </c>
      <c r="BB43" s="292">
        <v>55</v>
      </c>
      <c r="BC43" s="292">
        <f t="shared" si="15"/>
        <v>7</v>
      </c>
      <c r="BD43" s="292">
        <f t="shared" si="16"/>
        <v>2</v>
      </c>
      <c r="BE43" s="292">
        <v>0</v>
      </c>
      <c r="BF43" s="292">
        <v>1</v>
      </c>
      <c r="BG43" s="292">
        <v>1</v>
      </c>
      <c r="BH43" s="292">
        <v>0</v>
      </c>
      <c r="BI43" s="292">
        <v>0</v>
      </c>
      <c r="BJ43" s="292">
        <v>0</v>
      </c>
      <c r="BK43" s="292">
        <f t="shared" si="18"/>
        <v>5</v>
      </c>
      <c r="BL43" s="292">
        <v>0</v>
      </c>
      <c r="BM43" s="292">
        <v>5</v>
      </c>
      <c r="BN43" s="292">
        <v>0</v>
      </c>
      <c r="BO43" s="292">
        <v>0</v>
      </c>
      <c r="BP43" s="292">
        <v>0</v>
      </c>
      <c r="BQ43" s="292">
        <v>0</v>
      </c>
      <c r="BR43" s="292">
        <f t="shared" si="41"/>
        <v>1521</v>
      </c>
      <c r="BS43" s="292">
        <f t="shared" si="42"/>
        <v>0</v>
      </c>
      <c r="BT43" s="292">
        <f t="shared" si="43"/>
        <v>1352</v>
      </c>
      <c r="BU43" s="292">
        <f t="shared" si="44"/>
        <v>69</v>
      </c>
      <c r="BV43" s="292">
        <f t="shared" si="45"/>
        <v>79</v>
      </c>
      <c r="BW43" s="292">
        <f t="shared" si="46"/>
        <v>6</v>
      </c>
      <c r="BX43" s="292">
        <f t="shared" si="47"/>
        <v>15</v>
      </c>
      <c r="BY43" s="292">
        <f t="shared" si="21"/>
        <v>1519</v>
      </c>
      <c r="BZ43" s="292">
        <f t="shared" si="22"/>
        <v>0</v>
      </c>
      <c r="CA43" s="292">
        <f t="shared" si="23"/>
        <v>1351</v>
      </c>
      <c r="CB43" s="292">
        <f t="shared" si="24"/>
        <v>68</v>
      </c>
      <c r="CC43" s="292">
        <f t="shared" si="25"/>
        <v>79</v>
      </c>
      <c r="CD43" s="292">
        <f t="shared" si="26"/>
        <v>6</v>
      </c>
      <c r="CE43" s="292">
        <f t="shared" si="27"/>
        <v>15</v>
      </c>
      <c r="CF43" s="292">
        <f t="shared" si="28"/>
        <v>2</v>
      </c>
      <c r="CG43" s="292">
        <f t="shared" si="48"/>
        <v>0</v>
      </c>
      <c r="CH43" s="292">
        <f t="shared" si="49"/>
        <v>1</v>
      </c>
      <c r="CI43" s="292">
        <f t="shared" si="50"/>
        <v>1</v>
      </c>
      <c r="CJ43" s="292">
        <f t="shared" si="51"/>
        <v>0</v>
      </c>
      <c r="CK43" s="292">
        <f t="shared" si="52"/>
        <v>0</v>
      </c>
      <c r="CL43" s="292">
        <f t="shared" si="53"/>
        <v>0</v>
      </c>
      <c r="CM43" s="292">
        <f t="shared" si="54"/>
        <v>490</v>
      </c>
      <c r="CN43" s="292">
        <f t="shared" si="55"/>
        <v>0</v>
      </c>
      <c r="CO43" s="292">
        <f t="shared" si="56"/>
        <v>435</v>
      </c>
      <c r="CP43" s="292">
        <f t="shared" si="57"/>
        <v>0</v>
      </c>
      <c r="CQ43" s="292">
        <f t="shared" si="58"/>
        <v>0</v>
      </c>
      <c r="CR43" s="292">
        <f t="shared" si="59"/>
        <v>0</v>
      </c>
      <c r="CS43" s="292">
        <f t="shared" si="60"/>
        <v>55</v>
      </c>
      <c r="CT43" s="292">
        <f t="shared" si="31"/>
        <v>485</v>
      </c>
      <c r="CU43" s="292">
        <f t="shared" si="32"/>
        <v>0</v>
      </c>
      <c r="CV43" s="292">
        <f t="shared" si="33"/>
        <v>430</v>
      </c>
      <c r="CW43" s="292">
        <f t="shared" si="34"/>
        <v>0</v>
      </c>
      <c r="CX43" s="292">
        <f t="shared" si="35"/>
        <v>0</v>
      </c>
      <c r="CY43" s="292">
        <f t="shared" si="36"/>
        <v>0</v>
      </c>
      <c r="CZ43" s="292">
        <f t="shared" si="37"/>
        <v>55</v>
      </c>
      <c r="DA43" s="292">
        <f t="shared" si="38"/>
        <v>5</v>
      </c>
      <c r="DB43" s="292">
        <f t="shared" si="61"/>
        <v>0</v>
      </c>
      <c r="DC43" s="292">
        <f t="shared" si="62"/>
        <v>5</v>
      </c>
      <c r="DD43" s="292">
        <f t="shared" si="63"/>
        <v>0</v>
      </c>
      <c r="DE43" s="292">
        <f t="shared" si="64"/>
        <v>0</v>
      </c>
      <c r="DF43" s="292">
        <f t="shared" si="65"/>
        <v>0</v>
      </c>
      <c r="DG43" s="292">
        <f t="shared" si="66"/>
        <v>0</v>
      </c>
      <c r="DH43" s="292">
        <v>0</v>
      </c>
      <c r="DI43" s="292">
        <f t="shared" si="40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0"/>
        <v>669</v>
      </c>
      <c r="E44" s="292">
        <f t="shared" si="1"/>
        <v>563</v>
      </c>
      <c r="F44" s="292">
        <f t="shared" si="2"/>
        <v>0</v>
      </c>
      <c r="G44" s="292">
        <v>0</v>
      </c>
      <c r="H44" s="292">
        <v>0</v>
      </c>
      <c r="I44" s="292">
        <v>0</v>
      </c>
      <c r="J44" s="292">
        <f t="shared" si="3"/>
        <v>508</v>
      </c>
      <c r="K44" s="292">
        <v>0</v>
      </c>
      <c r="L44" s="292">
        <v>508</v>
      </c>
      <c r="M44" s="292">
        <v>0</v>
      </c>
      <c r="N44" s="292">
        <f t="shared" si="4"/>
        <v>26</v>
      </c>
      <c r="O44" s="292">
        <v>0</v>
      </c>
      <c r="P44" s="292">
        <v>26</v>
      </c>
      <c r="Q44" s="292">
        <v>0</v>
      </c>
      <c r="R44" s="292">
        <f t="shared" si="5"/>
        <v>16</v>
      </c>
      <c r="S44" s="292">
        <v>0</v>
      </c>
      <c r="T44" s="292">
        <v>16</v>
      </c>
      <c r="U44" s="292">
        <v>0</v>
      </c>
      <c r="V44" s="292">
        <f t="shared" si="6"/>
        <v>0</v>
      </c>
      <c r="W44" s="292">
        <v>0</v>
      </c>
      <c r="X44" s="292">
        <v>0</v>
      </c>
      <c r="Y44" s="292">
        <v>0</v>
      </c>
      <c r="Z44" s="292">
        <f t="shared" si="7"/>
        <v>13</v>
      </c>
      <c r="AA44" s="292">
        <v>0</v>
      </c>
      <c r="AB44" s="292">
        <v>13</v>
      </c>
      <c r="AC44" s="292">
        <v>0</v>
      </c>
      <c r="AD44" s="292">
        <f t="shared" si="8"/>
        <v>106</v>
      </c>
      <c r="AE44" s="292">
        <f t="shared" si="9"/>
        <v>0</v>
      </c>
      <c r="AF44" s="292">
        <v>0</v>
      </c>
      <c r="AG44" s="292">
        <v>0</v>
      </c>
      <c r="AH44" s="292">
        <v>0</v>
      </c>
      <c r="AI44" s="292">
        <f t="shared" si="10"/>
        <v>103</v>
      </c>
      <c r="AJ44" s="292">
        <v>0</v>
      </c>
      <c r="AK44" s="292">
        <v>0</v>
      </c>
      <c r="AL44" s="292">
        <v>103</v>
      </c>
      <c r="AM44" s="292">
        <f t="shared" si="11"/>
        <v>0</v>
      </c>
      <c r="AN44" s="292">
        <v>0</v>
      </c>
      <c r="AO44" s="292">
        <v>0</v>
      </c>
      <c r="AP44" s="292">
        <v>0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3</v>
      </c>
      <c r="AZ44" s="292">
        <v>0</v>
      </c>
      <c r="BA44" s="292">
        <v>0</v>
      </c>
      <c r="BB44" s="292">
        <v>3</v>
      </c>
      <c r="BC44" s="292">
        <f t="shared" si="15"/>
        <v>0</v>
      </c>
      <c r="BD44" s="292">
        <f t="shared" si="16"/>
        <v>0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f t="shared" si="18"/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41"/>
        <v>563</v>
      </c>
      <c r="BS44" s="292">
        <f t="shared" si="42"/>
        <v>0</v>
      </c>
      <c r="BT44" s="292">
        <f t="shared" si="43"/>
        <v>508</v>
      </c>
      <c r="BU44" s="292">
        <f t="shared" si="44"/>
        <v>26</v>
      </c>
      <c r="BV44" s="292">
        <f t="shared" si="45"/>
        <v>16</v>
      </c>
      <c r="BW44" s="292">
        <f t="shared" si="46"/>
        <v>0</v>
      </c>
      <c r="BX44" s="292">
        <f t="shared" si="47"/>
        <v>13</v>
      </c>
      <c r="BY44" s="292">
        <f t="shared" si="21"/>
        <v>563</v>
      </c>
      <c r="BZ44" s="292">
        <f t="shared" si="22"/>
        <v>0</v>
      </c>
      <c r="CA44" s="292">
        <f t="shared" si="23"/>
        <v>508</v>
      </c>
      <c r="CB44" s="292">
        <f t="shared" si="24"/>
        <v>26</v>
      </c>
      <c r="CC44" s="292">
        <f t="shared" si="25"/>
        <v>16</v>
      </c>
      <c r="CD44" s="292">
        <f t="shared" si="26"/>
        <v>0</v>
      </c>
      <c r="CE44" s="292">
        <f t="shared" si="27"/>
        <v>13</v>
      </c>
      <c r="CF44" s="292">
        <f t="shared" si="28"/>
        <v>0</v>
      </c>
      <c r="CG44" s="292">
        <f t="shared" si="48"/>
        <v>0</v>
      </c>
      <c r="CH44" s="292">
        <f t="shared" si="49"/>
        <v>0</v>
      </c>
      <c r="CI44" s="292">
        <f t="shared" si="50"/>
        <v>0</v>
      </c>
      <c r="CJ44" s="292">
        <f t="shared" si="51"/>
        <v>0</v>
      </c>
      <c r="CK44" s="292">
        <f t="shared" si="52"/>
        <v>0</v>
      </c>
      <c r="CL44" s="292">
        <f t="shared" si="53"/>
        <v>0</v>
      </c>
      <c r="CM44" s="292">
        <f t="shared" si="54"/>
        <v>106</v>
      </c>
      <c r="CN44" s="292">
        <f t="shared" si="55"/>
        <v>0</v>
      </c>
      <c r="CO44" s="292">
        <f t="shared" si="56"/>
        <v>103</v>
      </c>
      <c r="CP44" s="292">
        <f t="shared" si="57"/>
        <v>0</v>
      </c>
      <c r="CQ44" s="292">
        <f t="shared" si="58"/>
        <v>0</v>
      </c>
      <c r="CR44" s="292">
        <f t="shared" si="59"/>
        <v>0</v>
      </c>
      <c r="CS44" s="292">
        <f t="shared" si="60"/>
        <v>3</v>
      </c>
      <c r="CT44" s="292">
        <f t="shared" si="31"/>
        <v>106</v>
      </c>
      <c r="CU44" s="292">
        <f t="shared" si="32"/>
        <v>0</v>
      </c>
      <c r="CV44" s="292">
        <f t="shared" si="33"/>
        <v>103</v>
      </c>
      <c r="CW44" s="292">
        <f t="shared" si="34"/>
        <v>0</v>
      </c>
      <c r="CX44" s="292">
        <f t="shared" si="35"/>
        <v>0</v>
      </c>
      <c r="CY44" s="292">
        <f t="shared" si="36"/>
        <v>0</v>
      </c>
      <c r="CZ44" s="292">
        <f t="shared" si="37"/>
        <v>3</v>
      </c>
      <c r="DA44" s="292">
        <f t="shared" si="38"/>
        <v>0</v>
      </c>
      <c r="DB44" s="292">
        <f t="shared" si="61"/>
        <v>0</v>
      </c>
      <c r="DC44" s="292">
        <f t="shared" si="62"/>
        <v>0</v>
      </c>
      <c r="DD44" s="292">
        <f t="shared" si="63"/>
        <v>0</v>
      </c>
      <c r="DE44" s="292">
        <f t="shared" si="64"/>
        <v>0</v>
      </c>
      <c r="DF44" s="292">
        <f t="shared" si="65"/>
        <v>0</v>
      </c>
      <c r="DG44" s="292">
        <f t="shared" si="66"/>
        <v>0</v>
      </c>
      <c r="DH44" s="292">
        <v>0</v>
      </c>
      <c r="DI44" s="292">
        <f t="shared" si="40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0"/>
        <v>2214</v>
      </c>
      <c r="E45" s="292">
        <f t="shared" si="1"/>
        <v>1298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1144</v>
      </c>
      <c r="K45" s="292">
        <v>0</v>
      </c>
      <c r="L45" s="292">
        <v>1144</v>
      </c>
      <c r="M45" s="292">
        <v>0</v>
      </c>
      <c r="N45" s="292">
        <f t="shared" si="4"/>
        <v>56</v>
      </c>
      <c r="O45" s="292">
        <v>0</v>
      </c>
      <c r="P45" s="292">
        <v>56</v>
      </c>
      <c r="Q45" s="292">
        <v>0</v>
      </c>
      <c r="R45" s="292">
        <f t="shared" si="5"/>
        <v>84</v>
      </c>
      <c r="S45" s="292">
        <v>0</v>
      </c>
      <c r="T45" s="292">
        <v>84</v>
      </c>
      <c r="U45" s="292">
        <v>0</v>
      </c>
      <c r="V45" s="292">
        <f t="shared" si="6"/>
        <v>6</v>
      </c>
      <c r="W45" s="292">
        <v>6</v>
      </c>
      <c r="X45" s="292">
        <v>0</v>
      </c>
      <c r="Y45" s="292">
        <v>0</v>
      </c>
      <c r="Z45" s="292">
        <f t="shared" si="7"/>
        <v>8</v>
      </c>
      <c r="AA45" s="292">
        <v>0</v>
      </c>
      <c r="AB45" s="292">
        <v>8</v>
      </c>
      <c r="AC45" s="292">
        <v>0</v>
      </c>
      <c r="AD45" s="292">
        <f t="shared" si="8"/>
        <v>828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702</v>
      </c>
      <c r="AJ45" s="292">
        <v>0</v>
      </c>
      <c r="AK45" s="292">
        <v>0</v>
      </c>
      <c r="AL45" s="292">
        <v>702</v>
      </c>
      <c r="AM45" s="292">
        <f t="shared" si="11"/>
        <v>0</v>
      </c>
      <c r="AN45" s="292">
        <v>0</v>
      </c>
      <c r="AO45" s="292">
        <v>0</v>
      </c>
      <c r="AP45" s="292">
        <v>0</v>
      </c>
      <c r="AQ45" s="292">
        <f t="shared" si="12"/>
        <v>0</v>
      </c>
      <c r="AR45" s="292">
        <v>0</v>
      </c>
      <c r="AS45" s="292">
        <v>0</v>
      </c>
      <c r="AT45" s="292">
        <v>0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126</v>
      </c>
      <c r="AZ45" s="292">
        <v>0</v>
      </c>
      <c r="BA45" s="292">
        <v>0</v>
      </c>
      <c r="BB45" s="292">
        <v>126</v>
      </c>
      <c r="BC45" s="292">
        <f t="shared" si="15"/>
        <v>88</v>
      </c>
      <c r="BD45" s="292">
        <f t="shared" si="16"/>
        <v>47</v>
      </c>
      <c r="BE45" s="292">
        <v>0</v>
      </c>
      <c r="BF45" s="292">
        <v>0</v>
      </c>
      <c r="BG45" s="292">
        <v>47</v>
      </c>
      <c r="BH45" s="292">
        <v>0</v>
      </c>
      <c r="BI45" s="292">
        <v>0</v>
      </c>
      <c r="BJ45" s="292">
        <v>0</v>
      </c>
      <c r="BK45" s="292">
        <f t="shared" si="18"/>
        <v>41</v>
      </c>
      <c r="BL45" s="292">
        <v>0</v>
      </c>
      <c r="BM45" s="292">
        <v>37</v>
      </c>
      <c r="BN45" s="292">
        <v>0</v>
      </c>
      <c r="BO45" s="292">
        <v>0</v>
      </c>
      <c r="BP45" s="292">
        <v>0</v>
      </c>
      <c r="BQ45" s="292">
        <v>4</v>
      </c>
      <c r="BR45" s="292">
        <f t="shared" si="41"/>
        <v>1345</v>
      </c>
      <c r="BS45" s="292">
        <f t="shared" si="42"/>
        <v>0</v>
      </c>
      <c r="BT45" s="292">
        <f t="shared" si="43"/>
        <v>1144</v>
      </c>
      <c r="BU45" s="292">
        <f t="shared" si="44"/>
        <v>103</v>
      </c>
      <c r="BV45" s="292">
        <f t="shared" si="45"/>
        <v>84</v>
      </c>
      <c r="BW45" s="292">
        <f t="shared" si="46"/>
        <v>6</v>
      </c>
      <c r="BX45" s="292">
        <f t="shared" si="47"/>
        <v>8</v>
      </c>
      <c r="BY45" s="292">
        <f t="shared" si="21"/>
        <v>1298</v>
      </c>
      <c r="BZ45" s="292">
        <f t="shared" si="22"/>
        <v>0</v>
      </c>
      <c r="CA45" s="292">
        <f t="shared" si="23"/>
        <v>1144</v>
      </c>
      <c r="CB45" s="292">
        <f t="shared" si="24"/>
        <v>56</v>
      </c>
      <c r="CC45" s="292">
        <f t="shared" si="25"/>
        <v>84</v>
      </c>
      <c r="CD45" s="292">
        <f t="shared" si="26"/>
        <v>6</v>
      </c>
      <c r="CE45" s="292">
        <f t="shared" si="27"/>
        <v>8</v>
      </c>
      <c r="CF45" s="292">
        <f t="shared" si="28"/>
        <v>47</v>
      </c>
      <c r="CG45" s="292">
        <f t="shared" si="48"/>
        <v>0</v>
      </c>
      <c r="CH45" s="292">
        <f t="shared" si="49"/>
        <v>0</v>
      </c>
      <c r="CI45" s="292">
        <f t="shared" si="50"/>
        <v>47</v>
      </c>
      <c r="CJ45" s="292">
        <f t="shared" si="51"/>
        <v>0</v>
      </c>
      <c r="CK45" s="292">
        <f t="shared" si="52"/>
        <v>0</v>
      </c>
      <c r="CL45" s="292">
        <f t="shared" si="53"/>
        <v>0</v>
      </c>
      <c r="CM45" s="292">
        <f t="shared" si="54"/>
        <v>869</v>
      </c>
      <c r="CN45" s="292">
        <f t="shared" si="55"/>
        <v>0</v>
      </c>
      <c r="CO45" s="292">
        <f t="shared" si="56"/>
        <v>739</v>
      </c>
      <c r="CP45" s="292">
        <f t="shared" si="57"/>
        <v>0</v>
      </c>
      <c r="CQ45" s="292">
        <f t="shared" si="58"/>
        <v>0</v>
      </c>
      <c r="CR45" s="292">
        <f t="shared" si="59"/>
        <v>0</v>
      </c>
      <c r="CS45" s="292">
        <f t="shared" si="60"/>
        <v>130</v>
      </c>
      <c r="CT45" s="292">
        <f t="shared" si="31"/>
        <v>828</v>
      </c>
      <c r="CU45" s="292">
        <f t="shared" si="32"/>
        <v>0</v>
      </c>
      <c r="CV45" s="292">
        <f t="shared" si="33"/>
        <v>702</v>
      </c>
      <c r="CW45" s="292">
        <f t="shared" si="34"/>
        <v>0</v>
      </c>
      <c r="CX45" s="292">
        <f t="shared" si="35"/>
        <v>0</v>
      </c>
      <c r="CY45" s="292">
        <f t="shared" si="36"/>
        <v>0</v>
      </c>
      <c r="CZ45" s="292">
        <f t="shared" si="37"/>
        <v>126</v>
      </c>
      <c r="DA45" s="292">
        <f t="shared" si="38"/>
        <v>41</v>
      </c>
      <c r="DB45" s="292">
        <f t="shared" si="61"/>
        <v>0</v>
      </c>
      <c r="DC45" s="292">
        <f t="shared" si="62"/>
        <v>37</v>
      </c>
      <c r="DD45" s="292">
        <f t="shared" si="63"/>
        <v>0</v>
      </c>
      <c r="DE45" s="292">
        <f t="shared" si="64"/>
        <v>0</v>
      </c>
      <c r="DF45" s="292">
        <f t="shared" si="65"/>
        <v>0</v>
      </c>
      <c r="DG45" s="292">
        <f t="shared" si="66"/>
        <v>4</v>
      </c>
      <c r="DH45" s="292">
        <v>0</v>
      </c>
      <c r="DI45" s="292">
        <f t="shared" si="40"/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0"/>
        <v>1569</v>
      </c>
      <c r="E46" s="292">
        <f t="shared" si="1"/>
        <v>1115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933</v>
      </c>
      <c r="K46" s="292">
        <v>933</v>
      </c>
      <c r="L46" s="292">
        <v>0</v>
      </c>
      <c r="M46" s="292">
        <v>0</v>
      </c>
      <c r="N46" s="292">
        <f t="shared" si="4"/>
        <v>71</v>
      </c>
      <c r="O46" s="292">
        <v>0</v>
      </c>
      <c r="P46" s="292">
        <v>71</v>
      </c>
      <c r="Q46" s="292">
        <v>0</v>
      </c>
      <c r="R46" s="292">
        <f t="shared" si="5"/>
        <v>69</v>
      </c>
      <c r="S46" s="292">
        <v>21</v>
      </c>
      <c r="T46" s="292">
        <v>48</v>
      </c>
      <c r="U46" s="292">
        <v>0</v>
      </c>
      <c r="V46" s="292">
        <f t="shared" si="6"/>
        <v>9</v>
      </c>
      <c r="W46" s="292">
        <v>9</v>
      </c>
      <c r="X46" s="292">
        <v>0</v>
      </c>
      <c r="Y46" s="292">
        <v>0</v>
      </c>
      <c r="Z46" s="292">
        <f t="shared" si="7"/>
        <v>33</v>
      </c>
      <c r="AA46" s="292">
        <v>0</v>
      </c>
      <c r="AB46" s="292">
        <v>33</v>
      </c>
      <c r="AC46" s="292">
        <v>0</v>
      </c>
      <c r="AD46" s="292">
        <f t="shared" si="8"/>
        <v>452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435</v>
      </c>
      <c r="AJ46" s="292">
        <v>0</v>
      </c>
      <c r="AK46" s="292">
        <v>0</v>
      </c>
      <c r="AL46" s="292">
        <v>435</v>
      </c>
      <c r="AM46" s="292">
        <f t="shared" si="11"/>
        <v>0</v>
      </c>
      <c r="AN46" s="292">
        <v>0</v>
      </c>
      <c r="AO46" s="292">
        <v>0</v>
      </c>
      <c r="AP46" s="292">
        <v>0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17</v>
      </c>
      <c r="AZ46" s="292">
        <v>0</v>
      </c>
      <c r="BA46" s="292">
        <v>0</v>
      </c>
      <c r="BB46" s="292">
        <v>17</v>
      </c>
      <c r="BC46" s="292">
        <f t="shared" si="15"/>
        <v>2</v>
      </c>
      <c r="BD46" s="292">
        <f t="shared" si="16"/>
        <v>2</v>
      </c>
      <c r="BE46" s="292">
        <v>0</v>
      </c>
      <c r="BF46" s="292">
        <v>2</v>
      </c>
      <c r="BG46" s="292">
        <v>0</v>
      </c>
      <c r="BH46" s="292">
        <v>0</v>
      </c>
      <c r="BI46" s="292">
        <v>0</v>
      </c>
      <c r="BJ46" s="292">
        <v>0</v>
      </c>
      <c r="BK46" s="292">
        <f t="shared" si="18"/>
        <v>0</v>
      </c>
      <c r="BL46" s="292">
        <v>0</v>
      </c>
      <c r="BM46" s="292">
        <v>0</v>
      </c>
      <c r="BN46" s="292">
        <v>0</v>
      </c>
      <c r="BO46" s="292">
        <v>0</v>
      </c>
      <c r="BP46" s="292">
        <v>0</v>
      </c>
      <c r="BQ46" s="292">
        <v>0</v>
      </c>
      <c r="BR46" s="292">
        <f t="shared" si="41"/>
        <v>1117</v>
      </c>
      <c r="BS46" s="292">
        <f t="shared" si="42"/>
        <v>0</v>
      </c>
      <c r="BT46" s="292">
        <f t="shared" si="43"/>
        <v>935</v>
      </c>
      <c r="BU46" s="292">
        <f t="shared" si="44"/>
        <v>71</v>
      </c>
      <c r="BV46" s="292">
        <f t="shared" si="45"/>
        <v>69</v>
      </c>
      <c r="BW46" s="292">
        <f t="shared" si="46"/>
        <v>9</v>
      </c>
      <c r="BX46" s="292">
        <f t="shared" si="47"/>
        <v>33</v>
      </c>
      <c r="BY46" s="292">
        <f t="shared" si="21"/>
        <v>1115</v>
      </c>
      <c r="BZ46" s="292">
        <f t="shared" si="22"/>
        <v>0</v>
      </c>
      <c r="CA46" s="292">
        <f t="shared" si="23"/>
        <v>933</v>
      </c>
      <c r="CB46" s="292">
        <f t="shared" si="24"/>
        <v>71</v>
      </c>
      <c r="CC46" s="292">
        <f t="shared" si="25"/>
        <v>69</v>
      </c>
      <c r="CD46" s="292">
        <f t="shared" si="26"/>
        <v>9</v>
      </c>
      <c r="CE46" s="292">
        <f t="shared" si="27"/>
        <v>33</v>
      </c>
      <c r="CF46" s="292">
        <f t="shared" si="28"/>
        <v>2</v>
      </c>
      <c r="CG46" s="292">
        <f t="shared" si="48"/>
        <v>0</v>
      </c>
      <c r="CH46" s="292">
        <f t="shared" si="49"/>
        <v>2</v>
      </c>
      <c r="CI46" s="292">
        <f t="shared" si="50"/>
        <v>0</v>
      </c>
      <c r="CJ46" s="292">
        <f t="shared" si="51"/>
        <v>0</v>
      </c>
      <c r="CK46" s="292">
        <f t="shared" si="52"/>
        <v>0</v>
      </c>
      <c r="CL46" s="292">
        <f t="shared" si="53"/>
        <v>0</v>
      </c>
      <c r="CM46" s="292">
        <f t="shared" si="54"/>
        <v>452</v>
      </c>
      <c r="CN46" s="292">
        <f t="shared" si="55"/>
        <v>0</v>
      </c>
      <c r="CO46" s="292">
        <f t="shared" si="56"/>
        <v>435</v>
      </c>
      <c r="CP46" s="292">
        <f t="shared" si="57"/>
        <v>0</v>
      </c>
      <c r="CQ46" s="292">
        <f t="shared" si="58"/>
        <v>0</v>
      </c>
      <c r="CR46" s="292">
        <f t="shared" si="59"/>
        <v>0</v>
      </c>
      <c r="CS46" s="292">
        <f t="shared" si="60"/>
        <v>17</v>
      </c>
      <c r="CT46" s="292">
        <f t="shared" si="31"/>
        <v>452</v>
      </c>
      <c r="CU46" s="292">
        <f t="shared" si="32"/>
        <v>0</v>
      </c>
      <c r="CV46" s="292">
        <f t="shared" si="33"/>
        <v>435</v>
      </c>
      <c r="CW46" s="292">
        <f t="shared" si="34"/>
        <v>0</v>
      </c>
      <c r="CX46" s="292">
        <f t="shared" si="35"/>
        <v>0</v>
      </c>
      <c r="CY46" s="292">
        <f t="shared" si="36"/>
        <v>0</v>
      </c>
      <c r="CZ46" s="292">
        <f t="shared" si="37"/>
        <v>17</v>
      </c>
      <c r="DA46" s="292">
        <f t="shared" si="38"/>
        <v>0</v>
      </c>
      <c r="DB46" s="292">
        <f t="shared" si="61"/>
        <v>0</v>
      </c>
      <c r="DC46" s="292">
        <f t="shared" si="62"/>
        <v>0</v>
      </c>
      <c r="DD46" s="292">
        <f t="shared" si="63"/>
        <v>0</v>
      </c>
      <c r="DE46" s="292">
        <f t="shared" si="64"/>
        <v>0</v>
      </c>
      <c r="DF46" s="292">
        <f t="shared" si="65"/>
        <v>0</v>
      </c>
      <c r="DG46" s="292">
        <f t="shared" si="66"/>
        <v>0</v>
      </c>
      <c r="DH46" s="292">
        <v>0</v>
      </c>
      <c r="DI46" s="292">
        <f t="shared" si="40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0"/>
        <v>298</v>
      </c>
      <c r="E47" s="292">
        <f t="shared" si="1"/>
        <v>244</v>
      </c>
      <c r="F47" s="292">
        <f t="shared" si="2"/>
        <v>0</v>
      </c>
      <c r="G47" s="292">
        <v>0</v>
      </c>
      <c r="H47" s="292">
        <v>0</v>
      </c>
      <c r="I47" s="292">
        <v>0</v>
      </c>
      <c r="J47" s="292">
        <f t="shared" si="3"/>
        <v>186</v>
      </c>
      <c r="K47" s="292">
        <v>186</v>
      </c>
      <c r="L47" s="292">
        <v>0</v>
      </c>
      <c r="M47" s="292">
        <v>0</v>
      </c>
      <c r="N47" s="292">
        <f t="shared" si="4"/>
        <v>21</v>
      </c>
      <c r="O47" s="292">
        <v>0</v>
      </c>
      <c r="P47" s="292">
        <v>21</v>
      </c>
      <c r="Q47" s="292">
        <v>0</v>
      </c>
      <c r="R47" s="292">
        <f t="shared" si="5"/>
        <v>28</v>
      </c>
      <c r="S47" s="292">
        <v>12</v>
      </c>
      <c r="T47" s="292">
        <v>16</v>
      </c>
      <c r="U47" s="292">
        <v>0</v>
      </c>
      <c r="V47" s="292">
        <f t="shared" si="6"/>
        <v>2</v>
      </c>
      <c r="W47" s="292">
        <v>2</v>
      </c>
      <c r="X47" s="292">
        <v>0</v>
      </c>
      <c r="Y47" s="292">
        <v>0</v>
      </c>
      <c r="Z47" s="292">
        <f t="shared" si="7"/>
        <v>7</v>
      </c>
      <c r="AA47" s="292">
        <v>0</v>
      </c>
      <c r="AB47" s="292">
        <v>7</v>
      </c>
      <c r="AC47" s="292">
        <v>0</v>
      </c>
      <c r="AD47" s="292">
        <f t="shared" si="8"/>
        <v>54</v>
      </c>
      <c r="AE47" s="292">
        <f t="shared" si="9"/>
        <v>0</v>
      </c>
      <c r="AF47" s="292">
        <v>0</v>
      </c>
      <c r="AG47" s="292">
        <v>0</v>
      </c>
      <c r="AH47" s="292">
        <v>0</v>
      </c>
      <c r="AI47" s="292">
        <f t="shared" si="10"/>
        <v>49</v>
      </c>
      <c r="AJ47" s="292">
        <v>0</v>
      </c>
      <c r="AK47" s="292">
        <v>0</v>
      </c>
      <c r="AL47" s="292">
        <v>49</v>
      </c>
      <c r="AM47" s="292">
        <f t="shared" si="11"/>
        <v>0</v>
      </c>
      <c r="AN47" s="292">
        <v>0</v>
      </c>
      <c r="AO47" s="292">
        <v>0</v>
      </c>
      <c r="AP47" s="292">
        <v>0</v>
      </c>
      <c r="AQ47" s="292">
        <f t="shared" si="12"/>
        <v>0</v>
      </c>
      <c r="AR47" s="292">
        <v>0</v>
      </c>
      <c r="AS47" s="292">
        <v>0</v>
      </c>
      <c r="AT47" s="292">
        <v>0</v>
      </c>
      <c r="AU47" s="292">
        <f t="shared" si="13"/>
        <v>0</v>
      </c>
      <c r="AV47" s="292">
        <v>0</v>
      </c>
      <c r="AW47" s="292">
        <v>0</v>
      </c>
      <c r="AX47" s="292">
        <v>0</v>
      </c>
      <c r="AY47" s="292">
        <f t="shared" si="14"/>
        <v>5</v>
      </c>
      <c r="AZ47" s="292">
        <v>0</v>
      </c>
      <c r="BA47" s="292">
        <v>0</v>
      </c>
      <c r="BB47" s="292">
        <v>5</v>
      </c>
      <c r="BC47" s="292">
        <f t="shared" si="15"/>
        <v>0</v>
      </c>
      <c r="BD47" s="292">
        <f t="shared" si="16"/>
        <v>0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f t="shared" si="18"/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 t="shared" si="41"/>
        <v>244</v>
      </c>
      <c r="BS47" s="292">
        <f t="shared" si="42"/>
        <v>0</v>
      </c>
      <c r="BT47" s="292">
        <f t="shared" si="43"/>
        <v>186</v>
      </c>
      <c r="BU47" s="292">
        <f t="shared" si="44"/>
        <v>21</v>
      </c>
      <c r="BV47" s="292">
        <f t="shared" si="45"/>
        <v>28</v>
      </c>
      <c r="BW47" s="292">
        <f t="shared" si="46"/>
        <v>2</v>
      </c>
      <c r="BX47" s="292">
        <f t="shared" si="47"/>
        <v>7</v>
      </c>
      <c r="BY47" s="292">
        <f t="shared" si="21"/>
        <v>244</v>
      </c>
      <c r="BZ47" s="292">
        <f t="shared" si="22"/>
        <v>0</v>
      </c>
      <c r="CA47" s="292">
        <f t="shared" si="23"/>
        <v>186</v>
      </c>
      <c r="CB47" s="292">
        <f t="shared" si="24"/>
        <v>21</v>
      </c>
      <c r="CC47" s="292">
        <f t="shared" si="25"/>
        <v>28</v>
      </c>
      <c r="CD47" s="292">
        <f t="shared" si="26"/>
        <v>2</v>
      </c>
      <c r="CE47" s="292">
        <f t="shared" si="27"/>
        <v>7</v>
      </c>
      <c r="CF47" s="292">
        <f t="shared" si="28"/>
        <v>0</v>
      </c>
      <c r="CG47" s="292">
        <f t="shared" si="48"/>
        <v>0</v>
      </c>
      <c r="CH47" s="292">
        <f t="shared" si="49"/>
        <v>0</v>
      </c>
      <c r="CI47" s="292">
        <f t="shared" si="50"/>
        <v>0</v>
      </c>
      <c r="CJ47" s="292">
        <f t="shared" si="51"/>
        <v>0</v>
      </c>
      <c r="CK47" s="292">
        <f t="shared" si="52"/>
        <v>0</v>
      </c>
      <c r="CL47" s="292">
        <f t="shared" si="53"/>
        <v>0</v>
      </c>
      <c r="CM47" s="292">
        <f t="shared" si="54"/>
        <v>54</v>
      </c>
      <c r="CN47" s="292">
        <f t="shared" si="55"/>
        <v>0</v>
      </c>
      <c r="CO47" s="292">
        <f t="shared" si="56"/>
        <v>49</v>
      </c>
      <c r="CP47" s="292">
        <f t="shared" si="57"/>
        <v>0</v>
      </c>
      <c r="CQ47" s="292">
        <f t="shared" si="58"/>
        <v>0</v>
      </c>
      <c r="CR47" s="292">
        <f t="shared" si="59"/>
        <v>0</v>
      </c>
      <c r="CS47" s="292">
        <f t="shared" si="60"/>
        <v>5</v>
      </c>
      <c r="CT47" s="292">
        <f t="shared" si="31"/>
        <v>54</v>
      </c>
      <c r="CU47" s="292">
        <f t="shared" si="32"/>
        <v>0</v>
      </c>
      <c r="CV47" s="292">
        <f t="shared" si="33"/>
        <v>49</v>
      </c>
      <c r="CW47" s="292">
        <f t="shared" si="34"/>
        <v>0</v>
      </c>
      <c r="CX47" s="292">
        <f t="shared" si="35"/>
        <v>0</v>
      </c>
      <c r="CY47" s="292">
        <f t="shared" si="36"/>
        <v>0</v>
      </c>
      <c r="CZ47" s="292">
        <f t="shared" si="37"/>
        <v>5</v>
      </c>
      <c r="DA47" s="292">
        <f t="shared" si="38"/>
        <v>0</v>
      </c>
      <c r="DB47" s="292">
        <f t="shared" si="61"/>
        <v>0</v>
      </c>
      <c r="DC47" s="292">
        <f t="shared" si="62"/>
        <v>0</v>
      </c>
      <c r="DD47" s="292">
        <f t="shared" si="63"/>
        <v>0</v>
      </c>
      <c r="DE47" s="292">
        <f t="shared" si="64"/>
        <v>0</v>
      </c>
      <c r="DF47" s="292">
        <f t="shared" si="65"/>
        <v>0</v>
      </c>
      <c r="DG47" s="292">
        <f t="shared" si="66"/>
        <v>0</v>
      </c>
      <c r="DH47" s="292">
        <v>0</v>
      </c>
      <c r="DI47" s="292">
        <f t="shared" si="40"/>
        <v>3</v>
      </c>
      <c r="DJ47" s="292">
        <v>0</v>
      </c>
      <c r="DK47" s="292">
        <v>0</v>
      </c>
      <c r="DL47" s="292">
        <v>3</v>
      </c>
      <c r="DM47" s="292">
        <v>0</v>
      </c>
    </row>
    <row r="48" spans="1:117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0"/>
        <v>4233</v>
      </c>
      <c r="E48" s="292">
        <f t="shared" si="1"/>
        <v>2994</v>
      </c>
      <c r="F48" s="292">
        <f t="shared" si="2"/>
        <v>0</v>
      </c>
      <c r="G48" s="292">
        <v>0</v>
      </c>
      <c r="H48" s="292">
        <v>0</v>
      </c>
      <c r="I48" s="292">
        <v>0</v>
      </c>
      <c r="J48" s="292">
        <f t="shared" si="3"/>
        <v>2623</v>
      </c>
      <c r="K48" s="292">
        <v>0</v>
      </c>
      <c r="L48" s="292">
        <v>2623</v>
      </c>
      <c r="M48" s="292">
        <v>0</v>
      </c>
      <c r="N48" s="292">
        <f t="shared" si="4"/>
        <v>117</v>
      </c>
      <c r="O48" s="292">
        <v>0</v>
      </c>
      <c r="P48" s="292">
        <v>117</v>
      </c>
      <c r="Q48" s="292">
        <v>0</v>
      </c>
      <c r="R48" s="292">
        <f t="shared" si="5"/>
        <v>200</v>
      </c>
      <c r="S48" s="292">
        <v>0</v>
      </c>
      <c r="T48" s="292">
        <v>200</v>
      </c>
      <c r="U48" s="292">
        <v>0</v>
      </c>
      <c r="V48" s="292">
        <f t="shared" si="6"/>
        <v>9</v>
      </c>
      <c r="W48" s="292">
        <v>9</v>
      </c>
      <c r="X48" s="292">
        <v>0</v>
      </c>
      <c r="Y48" s="292">
        <v>0</v>
      </c>
      <c r="Z48" s="292">
        <f t="shared" si="7"/>
        <v>45</v>
      </c>
      <c r="AA48" s="292">
        <v>13</v>
      </c>
      <c r="AB48" s="292">
        <v>32</v>
      </c>
      <c r="AC48" s="292">
        <v>0</v>
      </c>
      <c r="AD48" s="292">
        <f t="shared" si="8"/>
        <v>1155</v>
      </c>
      <c r="AE48" s="292">
        <f t="shared" si="9"/>
        <v>0</v>
      </c>
      <c r="AF48" s="292">
        <v>0</v>
      </c>
      <c r="AG48" s="292">
        <v>0</v>
      </c>
      <c r="AH48" s="292">
        <v>0</v>
      </c>
      <c r="AI48" s="292">
        <f t="shared" si="10"/>
        <v>1108</v>
      </c>
      <c r="AJ48" s="292">
        <v>0</v>
      </c>
      <c r="AK48" s="292">
        <v>0</v>
      </c>
      <c r="AL48" s="292">
        <v>1108</v>
      </c>
      <c r="AM48" s="292">
        <f t="shared" si="11"/>
        <v>0</v>
      </c>
      <c r="AN48" s="292">
        <v>0</v>
      </c>
      <c r="AO48" s="292">
        <v>0</v>
      </c>
      <c r="AP48" s="292">
        <v>0</v>
      </c>
      <c r="AQ48" s="292">
        <f t="shared" si="12"/>
        <v>0</v>
      </c>
      <c r="AR48" s="292">
        <v>0</v>
      </c>
      <c r="AS48" s="292">
        <v>0</v>
      </c>
      <c r="AT48" s="292">
        <v>0</v>
      </c>
      <c r="AU48" s="292">
        <f t="shared" si="13"/>
        <v>0</v>
      </c>
      <c r="AV48" s="292">
        <v>0</v>
      </c>
      <c r="AW48" s="292">
        <v>0</v>
      </c>
      <c r="AX48" s="292">
        <v>0</v>
      </c>
      <c r="AY48" s="292">
        <f t="shared" si="14"/>
        <v>47</v>
      </c>
      <c r="AZ48" s="292">
        <v>0</v>
      </c>
      <c r="BA48" s="292">
        <v>0</v>
      </c>
      <c r="BB48" s="292">
        <v>47</v>
      </c>
      <c r="BC48" s="292">
        <f t="shared" si="15"/>
        <v>84</v>
      </c>
      <c r="BD48" s="292">
        <f t="shared" si="16"/>
        <v>73</v>
      </c>
      <c r="BE48" s="292">
        <v>0</v>
      </c>
      <c r="BF48" s="292">
        <v>5</v>
      </c>
      <c r="BG48" s="292">
        <v>63</v>
      </c>
      <c r="BH48" s="292">
        <v>0</v>
      </c>
      <c r="BI48" s="292">
        <v>0</v>
      </c>
      <c r="BJ48" s="292">
        <v>5</v>
      </c>
      <c r="BK48" s="292">
        <f t="shared" si="18"/>
        <v>11</v>
      </c>
      <c r="BL48" s="292">
        <v>0</v>
      </c>
      <c r="BM48" s="292">
        <v>11</v>
      </c>
      <c r="BN48" s="292">
        <v>0</v>
      </c>
      <c r="BO48" s="292">
        <v>0</v>
      </c>
      <c r="BP48" s="292">
        <v>0</v>
      </c>
      <c r="BQ48" s="292">
        <v>0</v>
      </c>
      <c r="BR48" s="292">
        <f t="shared" si="41"/>
        <v>3067</v>
      </c>
      <c r="BS48" s="292">
        <f t="shared" si="42"/>
        <v>0</v>
      </c>
      <c r="BT48" s="292">
        <f t="shared" si="43"/>
        <v>2628</v>
      </c>
      <c r="BU48" s="292">
        <f t="shared" si="44"/>
        <v>180</v>
      </c>
      <c r="BV48" s="292">
        <f t="shared" si="45"/>
        <v>200</v>
      </c>
      <c r="BW48" s="292">
        <f t="shared" si="46"/>
        <v>9</v>
      </c>
      <c r="BX48" s="292">
        <f t="shared" si="47"/>
        <v>50</v>
      </c>
      <c r="BY48" s="292">
        <f t="shared" si="21"/>
        <v>2994</v>
      </c>
      <c r="BZ48" s="292">
        <f t="shared" si="22"/>
        <v>0</v>
      </c>
      <c r="CA48" s="292">
        <f t="shared" si="23"/>
        <v>2623</v>
      </c>
      <c r="CB48" s="292">
        <f t="shared" si="24"/>
        <v>117</v>
      </c>
      <c r="CC48" s="292">
        <f t="shared" si="25"/>
        <v>200</v>
      </c>
      <c r="CD48" s="292">
        <f t="shared" si="26"/>
        <v>9</v>
      </c>
      <c r="CE48" s="292">
        <f t="shared" si="27"/>
        <v>45</v>
      </c>
      <c r="CF48" s="292">
        <f t="shared" si="28"/>
        <v>73</v>
      </c>
      <c r="CG48" s="292">
        <f t="shared" si="48"/>
        <v>0</v>
      </c>
      <c r="CH48" s="292">
        <f t="shared" si="49"/>
        <v>5</v>
      </c>
      <c r="CI48" s="292">
        <f t="shared" si="50"/>
        <v>63</v>
      </c>
      <c r="CJ48" s="292">
        <f t="shared" si="51"/>
        <v>0</v>
      </c>
      <c r="CK48" s="292">
        <f t="shared" si="52"/>
        <v>0</v>
      </c>
      <c r="CL48" s="292">
        <f t="shared" si="53"/>
        <v>5</v>
      </c>
      <c r="CM48" s="292">
        <f t="shared" si="54"/>
        <v>1166</v>
      </c>
      <c r="CN48" s="292">
        <f t="shared" si="55"/>
        <v>0</v>
      </c>
      <c r="CO48" s="292">
        <f t="shared" si="56"/>
        <v>1119</v>
      </c>
      <c r="CP48" s="292">
        <f t="shared" si="57"/>
        <v>0</v>
      </c>
      <c r="CQ48" s="292">
        <f t="shared" si="58"/>
        <v>0</v>
      </c>
      <c r="CR48" s="292">
        <f t="shared" si="59"/>
        <v>0</v>
      </c>
      <c r="CS48" s="292">
        <f t="shared" si="60"/>
        <v>47</v>
      </c>
      <c r="CT48" s="292">
        <f t="shared" si="31"/>
        <v>1155</v>
      </c>
      <c r="CU48" s="292">
        <f t="shared" si="32"/>
        <v>0</v>
      </c>
      <c r="CV48" s="292">
        <f t="shared" si="33"/>
        <v>1108</v>
      </c>
      <c r="CW48" s="292">
        <f t="shared" si="34"/>
        <v>0</v>
      </c>
      <c r="CX48" s="292">
        <f t="shared" si="35"/>
        <v>0</v>
      </c>
      <c r="CY48" s="292">
        <f t="shared" si="36"/>
        <v>0</v>
      </c>
      <c r="CZ48" s="292">
        <f t="shared" si="37"/>
        <v>47</v>
      </c>
      <c r="DA48" s="292">
        <f t="shared" si="38"/>
        <v>11</v>
      </c>
      <c r="DB48" s="292">
        <f t="shared" si="61"/>
        <v>0</v>
      </c>
      <c r="DC48" s="292">
        <f t="shared" si="62"/>
        <v>11</v>
      </c>
      <c r="DD48" s="292">
        <f t="shared" si="63"/>
        <v>0</v>
      </c>
      <c r="DE48" s="292">
        <f t="shared" si="64"/>
        <v>0</v>
      </c>
      <c r="DF48" s="292">
        <f t="shared" si="65"/>
        <v>0</v>
      </c>
      <c r="DG48" s="292">
        <f t="shared" si="66"/>
        <v>0</v>
      </c>
      <c r="DH48" s="292">
        <v>0</v>
      </c>
      <c r="DI48" s="292">
        <f t="shared" si="40"/>
        <v>3</v>
      </c>
      <c r="DJ48" s="292">
        <v>0</v>
      </c>
      <c r="DK48" s="292">
        <v>0</v>
      </c>
      <c r="DL48" s="292">
        <v>3</v>
      </c>
      <c r="DM48" s="292">
        <v>0</v>
      </c>
    </row>
    <row r="49" spans="1:117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0"/>
        <v>525</v>
      </c>
      <c r="E49" s="292">
        <f t="shared" si="1"/>
        <v>436</v>
      </c>
      <c r="F49" s="292">
        <f t="shared" si="2"/>
        <v>0</v>
      </c>
      <c r="G49" s="292">
        <v>0</v>
      </c>
      <c r="H49" s="292">
        <v>0</v>
      </c>
      <c r="I49" s="292">
        <v>0</v>
      </c>
      <c r="J49" s="292">
        <f t="shared" si="3"/>
        <v>381</v>
      </c>
      <c r="K49" s="292">
        <v>381</v>
      </c>
      <c r="L49" s="292">
        <v>0</v>
      </c>
      <c r="M49" s="292">
        <v>0</v>
      </c>
      <c r="N49" s="292">
        <f t="shared" si="4"/>
        <v>4</v>
      </c>
      <c r="O49" s="292">
        <v>4</v>
      </c>
      <c r="P49" s="292">
        <v>0</v>
      </c>
      <c r="Q49" s="292">
        <v>0</v>
      </c>
      <c r="R49" s="292">
        <f t="shared" si="5"/>
        <v>51</v>
      </c>
      <c r="S49" s="292">
        <v>51</v>
      </c>
      <c r="T49" s="292">
        <v>0</v>
      </c>
      <c r="U49" s="292">
        <v>0</v>
      </c>
      <c r="V49" s="292">
        <f t="shared" si="6"/>
        <v>0</v>
      </c>
      <c r="W49" s="292">
        <v>0</v>
      </c>
      <c r="X49" s="292">
        <v>0</v>
      </c>
      <c r="Y49" s="292">
        <v>0</v>
      </c>
      <c r="Z49" s="292">
        <f t="shared" si="7"/>
        <v>0</v>
      </c>
      <c r="AA49" s="292">
        <v>0</v>
      </c>
      <c r="AB49" s="292">
        <v>0</v>
      </c>
      <c r="AC49" s="292">
        <v>0</v>
      </c>
      <c r="AD49" s="292">
        <f t="shared" si="8"/>
        <v>0</v>
      </c>
      <c r="AE49" s="292">
        <f t="shared" si="9"/>
        <v>0</v>
      </c>
      <c r="AF49" s="292">
        <v>0</v>
      </c>
      <c r="AG49" s="292">
        <v>0</v>
      </c>
      <c r="AH49" s="292">
        <v>0</v>
      </c>
      <c r="AI49" s="292">
        <f t="shared" si="10"/>
        <v>0</v>
      </c>
      <c r="AJ49" s="292">
        <v>0</v>
      </c>
      <c r="AK49" s="292">
        <v>0</v>
      </c>
      <c r="AL49" s="292">
        <v>0</v>
      </c>
      <c r="AM49" s="292">
        <f t="shared" si="11"/>
        <v>0</v>
      </c>
      <c r="AN49" s="292">
        <v>0</v>
      </c>
      <c r="AO49" s="292">
        <v>0</v>
      </c>
      <c r="AP49" s="292">
        <v>0</v>
      </c>
      <c r="AQ49" s="292">
        <f t="shared" si="12"/>
        <v>0</v>
      </c>
      <c r="AR49" s="292">
        <v>0</v>
      </c>
      <c r="AS49" s="292">
        <v>0</v>
      </c>
      <c r="AT49" s="292">
        <v>0</v>
      </c>
      <c r="AU49" s="292">
        <f t="shared" si="13"/>
        <v>0</v>
      </c>
      <c r="AV49" s="292">
        <v>0</v>
      </c>
      <c r="AW49" s="292">
        <v>0</v>
      </c>
      <c r="AX49" s="292">
        <v>0</v>
      </c>
      <c r="AY49" s="292">
        <f t="shared" si="14"/>
        <v>0</v>
      </c>
      <c r="AZ49" s="292">
        <v>0</v>
      </c>
      <c r="BA49" s="292">
        <v>0</v>
      </c>
      <c r="BB49" s="292">
        <v>0</v>
      </c>
      <c r="BC49" s="292">
        <f t="shared" si="15"/>
        <v>89</v>
      </c>
      <c r="BD49" s="292">
        <f t="shared" si="16"/>
        <v>89</v>
      </c>
      <c r="BE49" s="292">
        <v>0</v>
      </c>
      <c r="BF49" s="292">
        <v>0</v>
      </c>
      <c r="BG49" s="292">
        <v>0</v>
      </c>
      <c r="BH49" s="292">
        <v>82</v>
      </c>
      <c r="BI49" s="292">
        <v>0</v>
      </c>
      <c r="BJ49" s="292">
        <v>7</v>
      </c>
      <c r="BK49" s="292">
        <f t="shared" si="18"/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 t="shared" si="41"/>
        <v>525</v>
      </c>
      <c r="BS49" s="292">
        <f t="shared" si="42"/>
        <v>0</v>
      </c>
      <c r="BT49" s="292">
        <f t="shared" si="43"/>
        <v>381</v>
      </c>
      <c r="BU49" s="292">
        <f t="shared" si="44"/>
        <v>4</v>
      </c>
      <c r="BV49" s="292">
        <f t="shared" si="45"/>
        <v>133</v>
      </c>
      <c r="BW49" s="292">
        <f t="shared" si="46"/>
        <v>0</v>
      </c>
      <c r="BX49" s="292">
        <f t="shared" si="47"/>
        <v>7</v>
      </c>
      <c r="BY49" s="292">
        <f t="shared" si="21"/>
        <v>436</v>
      </c>
      <c r="BZ49" s="292">
        <f t="shared" si="22"/>
        <v>0</v>
      </c>
      <c r="CA49" s="292">
        <f t="shared" si="23"/>
        <v>381</v>
      </c>
      <c r="CB49" s="292">
        <f t="shared" si="24"/>
        <v>4</v>
      </c>
      <c r="CC49" s="292">
        <f t="shared" si="25"/>
        <v>51</v>
      </c>
      <c r="CD49" s="292">
        <f t="shared" si="26"/>
        <v>0</v>
      </c>
      <c r="CE49" s="292">
        <f t="shared" si="27"/>
        <v>0</v>
      </c>
      <c r="CF49" s="292">
        <f t="shared" si="28"/>
        <v>89</v>
      </c>
      <c r="CG49" s="292">
        <f t="shared" si="48"/>
        <v>0</v>
      </c>
      <c r="CH49" s="292">
        <f t="shared" si="49"/>
        <v>0</v>
      </c>
      <c r="CI49" s="292">
        <f t="shared" si="50"/>
        <v>0</v>
      </c>
      <c r="CJ49" s="292">
        <f t="shared" si="51"/>
        <v>82</v>
      </c>
      <c r="CK49" s="292">
        <f t="shared" si="52"/>
        <v>0</v>
      </c>
      <c r="CL49" s="292">
        <f t="shared" si="53"/>
        <v>7</v>
      </c>
      <c r="CM49" s="292">
        <f t="shared" si="54"/>
        <v>0</v>
      </c>
      <c r="CN49" s="292">
        <f t="shared" si="55"/>
        <v>0</v>
      </c>
      <c r="CO49" s="292">
        <f t="shared" si="56"/>
        <v>0</v>
      </c>
      <c r="CP49" s="292">
        <f t="shared" si="57"/>
        <v>0</v>
      </c>
      <c r="CQ49" s="292">
        <f t="shared" si="58"/>
        <v>0</v>
      </c>
      <c r="CR49" s="292">
        <f t="shared" si="59"/>
        <v>0</v>
      </c>
      <c r="CS49" s="292">
        <f t="shared" si="60"/>
        <v>0</v>
      </c>
      <c r="CT49" s="292">
        <f t="shared" si="31"/>
        <v>0</v>
      </c>
      <c r="CU49" s="292">
        <f t="shared" si="32"/>
        <v>0</v>
      </c>
      <c r="CV49" s="292">
        <f t="shared" si="33"/>
        <v>0</v>
      </c>
      <c r="CW49" s="292">
        <f t="shared" si="34"/>
        <v>0</v>
      </c>
      <c r="CX49" s="292">
        <f t="shared" si="35"/>
        <v>0</v>
      </c>
      <c r="CY49" s="292">
        <f t="shared" si="36"/>
        <v>0</v>
      </c>
      <c r="CZ49" s="292">
        <f t="shared" si="37"/>
        <v>0</v>
      </c>
      <c r="DA49" s="292">
        <f t="shared" si="38"/>
        <v>0</v>
      </c>
      <c r="DB49" s="292">
        <f t="shared" si="61"/>
        <v>0</v>
      </c>
      <c r="DC49" s="292">
        <f t="shared" si="62"/>
        <v>0</v>
      </c>
      <c r="DD49" s="292">
        <f t="shared" si="63"/>
        <v>0</v>
      </c>
      <c r="DE49" s="292">
        <f t="shared" si="64"/>
        <v>0</v>
      </c>
      <c r="DF49" s="292">
        <f t="shared" si="65"/>
        <v>0</v>
      </c>
      <c r="DG49" s="292">
        <f t="shared" si="66"/>
        <v>0</v>
      </c>
      <c r="DH49" s="292">
        <v>0</v>
      </c>
      <c r="DI49" s="292">
        <f t="shared" si="40"/>
        <v>2</v>
      </c>
      <c r="DJ49" s="292">
        <v>0</v>
      </c>
      <c r="DK49" s="292">
        <v>0</v>
      </c>
      <c r="DL49" s="292">
        <v>0</v>
      </c>
      <c r="DM49" s="292">
        <v>2</v>
      </c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9">
    <sortCondition ref="A8:A49"/>
    <sortCondition ref="B8:B49"/>
    <sortCondition ref="C8:C49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8" man="1"/>
    <brk id="25" min="1" max="48" man="1"/>
    <brk id="38" min="1" max="48" man="1"/>
    <brk id="50" min="1" max="48" man="1"/>
    <brk id="62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28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35" sqref="A35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 t="shared" ref="D7:D49" si="0">SUM(E7,T7,AI7,AX7,BM7,CB7,CQ7,DF7,DU7,DZ7)</f>
        <v>616238</v>
      </c>
      <c r="E7" s="305">
        <f t="shared" ref="E7:E49" si="1">SUM(F7,M7)</f>
        <v>512026</v>
      </c>
      <c r="F7" s="305">
        <f t="shared" ref="F7:F49" si="2">SUM(G7:L7)</f>
        <v>479997</v>
      </c>
      <c r="G7" s="305">
        <f t="shared" ref="G7:L7" si="3">SUM(G$8:G$1000)</f>
        <v>0</v>
      </c>
      <c r="H7" s="305">
        <f t="shared" si="3"/>
        <v>478712</v>
      </c>
      <c r="I7" s="305">
        <f t="shared" si="3"/>
        <v>347</v>
      </c>
      <c r="J7" s="305">
        <f t="shared" si="3"/>
        <v>23</v>
      </c>
      <c r="K7" s="305">
        <f t="shared" si="3"/>
        <v>0</v>
      </c>
      <c r="L7" s="305">
        <f t="shared" si="3"/>
        <v>915</v>
      </c>
      <c r="M7" s="305">
        <f t="shared" ref="M7:M49" si="4">SUM(N7:S7)</f>
        <v>32029</v>
      </c>
      <c r="N7" s="305">
        <f t="shared" ref="N7:S7" si="5">SUM(N$8:N$1000)</f>
        <v>0</v>
      </c>
      <c r="O7" s="305">
        <f t="shared" si="5"/>
        <v>31848</v>
      </c>
      <c r="P7" s="305">
        <f t="shared" si="5"/>
        <v>0</v>
      </c>
      <c r="Q7" s="305">
        <f t="shared" si="5"/>
        <v>3</v>
      </c>
      <c r="R7" s="305">
        <f t="shared" si="5"/>
        <v>101</v>
      </c>
      <c r="S7" s="305">
        <f t="shared" si="5"/>
        <v>77</v>
      </c>
      <c r="T7" s="305">
        <f t="shared" ref="T7:T49" si="6">SUM(U7,AB7)</f>
        <v>25651</v>
      </c>
      <c r="U7" s="305">
        <f t="shared" ref="U7:U49" si="7">SUM(V7:AA7)</f>
        <v>11732</v>
      </c>
      <c r="V7" s="305">
        <f t="shared" ref="V7:AA7" si="8">SUM(V$8:V$1000)</f>
        <v>0</v>
      </c>
      <c r="W7" s="305">
        <f t="shared" si="8"/>
        <v>0</v>
      </c>
      <c r="X7" s="305">
        <f t="shared" si="8"/>
        <v>6711</v>
      </c>
      <c r="Y7" s="305">
        <f t="shared" si="8"/>
        <v>0</v>
      </c>
      <c r="Z7" s="305">
        <f t="shared" si="8"/>
        <v>102</v>
      </c>
      <c r="AA7" s="305">
        <f t="shared" si="8"/>
        <v>4919</v>
      </c>
      <c r="AB7" s="305">
        <f t="shared" ref="AB7:AB49" si="9">SUM(AC7:AH7)</f>
        <v>13919</v>
      </c>
      <c r="AC7" s="305">
        <f t="shared" ref="AC7:AH7" si="10">SUM(AC$8:AC$1000)</f>
        <v>0</v>
      </c>
      <c r="AD7" s="305">
        <f t="shared" si="10"/>
        <v>0</v>
      </c>
      <c r="AE7" s="305">
        <f t="shared" si="10"/>
        <v>3768</v>
      </c>
      <c r="AF7" s="305">
        <f t="shared" si="10"/>
        <v>0</v>
      </c>
      <c r="AG7" s="305">
        <f t="shared" si="10"/>
        <v>0</v>
      </c>
      <c r="AH7" s="305">
        <f t="shared" si="10"/>
        <v>10151</v>
      </c>
      <c r="AI7" s="305">
        <f t="shared" ref="AI7:AI49" si="11">SUM(AJ7,AQ7)</f>
        <v>353</v>
      </c>
      <c r="AJ7" s="305">
        <f t="shared" ref="AJ7:AJ49" si="12">SUM(AK7:AP7)</f>
        <v>295</v>
      </c>
      <c r="AK7" s="305">
        <f t="shared" ref="AK7:AP7" si="13">SUM(AK$8:AK$1000)</f>
        <v>0</v>
      </c>
      <c r="AL7" s="305">
        <f t="shared" si="13"/>
        <v>11</v>
      </c>
      <c r="AM7" s="305">
        <f t="shared" si="13"/>
        <v>0</v>
      </c>
      <c r="AN7" s="305">
        <f t="shared" si="13"/>
        <v>284</v>
      </c>
      <c r="AO7" s="305">
        <f t="shared" si="13"/>
        <v>0</v>
      </c>
      <c r="AP7" s="305">
        <f t="shared" si="13"/>
        <v>0</v>
      </c>
      <c r="AQ7" s="305">
        <f t="shared" ref="AQ7:AQ49" si="14">SUM(AR7:AW7)</f>
        <v>58</v>
      </c>
      <c r="AR7" s="305">
        <f t="shared" ref="AR7:AW7" si="15">SUM(AR$8:AR$1000)</f>
        <v>0</v>
      </c>
      <c r="AS7" s="305">
        <f t="shared" si="15"/>
        <v>0</v>
      </c>
      <c r="AT7" s="305">
        <f t="shared" si="15"/>
        <v>0</v>
      </c>
      <c r="AU7" s="305">
        <f t="shared" si="15"/>
        <v>58</v>
      </c>
      <c r="AV7" s="305">
        <f t="shared" si="15"/>
        <v>0</v>
      </c>
      <c r="AW7" s="305">
        <f t="shared" si="15"/>
        <v>0</v>
      </c>
      <c r="AX7" s="305">
        <f t="shared" ref="AX7:AX49" si="16">SUM(AY7,BF7)</f>
        <v>0</v>
      </c>
      <c r="AY7" s="305">
        <f t="shared" ref="AY7:AY49" si="17">SUM(AZ7:BE7)</f>
        <v>0</v>
      </c>
      <c r="AZ7" s="305">
        <f t="shared" ref="AZ7:BE7" si="18">SUM(AZ$8:AZ$1000)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9" si="19">SUM(BG7:BL7)</f>
        <v>0</v>
      </c>
      <c r="BG7" s="305">
        <f t="shared" ref="BG7:BL7" si="20">SUM(BG$8:BG$1000)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9" si="21">SUM(BN7,BU7)</f>
        <v>0</v>
      </c>
      <c r="BN7" s="305">
        <f t="shared" ref="BN7:BN49" si="22">SUM(BO7:BT7)</f>
        <v>0</v>
      </c>
      <c r="BO7" s="305">
        <f t="shared" ref="BO7:BT7" si="23">SUM(BO$8:BO$1000)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9" si="24">SUM(BV7:CA7)</f>
        <v>0</v>
      </c>
      <c r="BV7" s="305">
        <f t="shared" ref="BV7:CA7" si="25">SUM(BV$8:BV$1000)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9" si="26">SUM(CC7,CJ7)</f>
        <v>15586</v>
      </c>
      <c r="CC7" s="305">
        <f t="shared" ref="CC7:CC49" si="27">SUM(CD7:CI7)</f>
        <v>12596</v>
      </c>
      <c r="CD7" s="305">
        <f t="shared" ref="CD7:CI7" si="28">SUM(CD$8:CD$1000)</f>
        <v>0</v>
      </c>
      <c r="CE7" s="305">
        <f t="shared" si="28"/>
        <v>11347</v>
      </c>
      <c r="CF7" s="305">
        <f t="shared" si="28"/>
        <v>0</v>
      </c>
      <c r="CG7" s="305">
        <f t="shared" si="28"/>
        <v>1200</v>
      </c>
      <c r="CH7" s="305">
        <f t="shared" si="28"/>
        <v>0</v>
      </c>
      <c r="CI7" s="305">
        <f t="shared" si="28"/>
        <v>49</v>
      </c>
      <c r="CJ7" s="305">
        <f t="shared" ref="CJ7:CJ49" si="29">SUM(CK7:CP7)</f>
        <v>2990</v>
      </c>
      <c r="CK7" s="305">
        <f t="shared" ref="CK7:CP7" si="30">SUM(CK$8:CK$1000)</f>
        <v>0</v>
      </c>
      <c r="CL7" s="305">
        <f t="shared" si="30"/>
        <v>413</v>
      </c>
      <c r="CM7" s="305">
        <f t="shared" si="30"/>
        <v>0</v>
      </c>
      <c r="CN7" s="305">
        <f t="shared" si="30"/>
        <v>2552</v>
      </c>
      <c r="CO7" s="305">
        <f t="shared" si="30"/>
        <v>0</v>
      </c>
      <c r="CP7" s="305">
        <f t="shared" si="30"/>
        <v>25</v>
      </c>
      <c r="CQ7" s="305">
        <f t="shared" ref="CQ7:CQ49" si="31">SUM(CR7,CY7)</f>
        <v>32981</v>
      </c>
      <c r="CR7" s="305">
        <f t="shared" ref="CR7:CR49" si="32">SUM(CS7:CX7)</f>
        <v>28848</v>
      </c>
      <c r="CS7" s="305">
        <f t="shared" ref="CS7:CX7" si="33">SUM(CS$8:CS$1000)</f>
        <v>0</v>
      </c>
      <c r="CT7" s="305">
        <f t="shared" si="33"/>
        <v>0</v>
      </c>
      <c r="CU7" s="305">
        <f t="shared" si="33"/>
        <v>4203</v>
      </c>
      <c r="CV7" s="305">
        <f t="shared" si="33"/>
        <v>23162</v>
      </c>
      <c r="CW7" s="305">
        <f t="shared" si="33"/>
        <v>141</v>
      </c>
      <c r="CX7" s="305">
        <f t="shared" si="33"/>
        <v>1342</v>
      </c>
      <c r="CY7" s="305">
        <f t="shared" ref="CY7:CY49" si="34">SUM(CZ7:DE7)</f>
        <v>4133</v>
      </c>
      <c r="CZ7" s="305">
        <f t="shared" ref="CZ7:DE7" si="35">SUM(CZ$8:CZ$1000)</f>
        <v>0</v>
      </c>
      <c r="DA7" s="305">
        <f t="shared" si="35"/>
        <v>0</v>
      </c>
      <c r="DB7" s="305">
        <f t="shared" si="35"/>
        <v>837</v>
      </c>
      <c r="DC7" s="305">
        <f t="shared" si="35"/>
        <v>1995</v>
      </c>
      <c r="DD7" s="305">
        <f t="shared" si="35"/>
        <v>17</v>
      </c>
      <c r="DE7" s="305">
        <f t="shared" si="35"/>
        <v>1284</v>
      </c>
      <c r="DF7" s="305">
        <f t="shared" ref="DF7:DF49" si="36">SUM(DG7,DN7)</f>
        <v>605</v>
      </c>
      <c r="DG7" s="305">
        <f t="shared" ref="DG7:DG49" si="37">SUM(DH7:DM7)</f>
        <v>536</v>
      </c>
      <c r="DH7" s="305">
        <f t="shared" ref="DH7:DM7" si="38">SUM(DH$8:DH$1000)</f>
        <v>136</v>
      </c>
      <c r="DI7" s="305">
        <f t="shared" si="38"/>
        <v>0</v>
      </c>
      <c r="DJ7" s="305">
        <f t="shared" si="38"/>
        <v>388</v>
      </c>
      <c r="DK7" s="305">
        <f t="shared" si="38"/>
        <v>0</v>
      </c>
      <c r="DL7" s="305">
        <f t="shared" si="38"/>
        <v>12</v>
      </c>
      <c r="DM7" s="305">
        <f t="shared" si="38"/>
        <v>0</v>
      </c>
      <c r="DN7" s="305">
        <f t="shared" ref="DN7:DN49" si="39">SUM(DO7:DT7)</f>
        <v>69</v>
      </c>
      <c r="DO7" s="305">
        <f t="shared" ref="DO7:DT7" si="40">SUM(DO$8:DO$1000)</f>
        <v>69</v>
      </c>
      <c r="DP7" s="305">
        <f t="shared" si="40"/>
        <v>0</v>
      </c>
      <c r="DQ7" s="305">
        <f t="shared" si="40"/>
        <v>0</v>
      </c>
      <c r="DR7" s="305">
        <f t="shared" si="40"/>
        <v>0</v>
      </c>
      <c r="DS7" s="305">
        <f t="shared" si="40"/>
        <v>0</v>
      </c>
      <c r="DT7" s="305">
        <f t="shared" si="40"/>
        <v>0</v>
      </c>
      <c r="DU7" s="305">
        <f t="shared" ref="DU7:DU49" si="41">SUM(DV7:DY7)</f>
        <v>19927</v>
      </c>
      <c r="DV7" s="305">
        <f>SUM(DV$8:DV$1000)</f>
        <v>17135</v>
      </c>
      <c r="DW7" s="305">
        <f>SUM(DW$8:DW$1000)</f>
        <v>238</v>
      </c>
      <c r="DX7" s="305">
        <f>SUM(DX$8:DX$1000)</f>
        <v>2549</v>
      </c>
      <c r="DY7" s="305">
        <f>SUM(DY$8:DY$1000)</f>
        <v>5</v>
      </c>
      <c r="DZ7" s="305">
        <f t="shared" ref="DZ7:DZ49" si="42">SUM(EA7,EH7)</f>
        <v>9109</v>
      </c>
      <c r="EA7" s="305">
        <f t="shared" ref="EA7:EA49" si="43">SUM(EB7:EG7)</f>
        <v>2201</v>
      </c>
      <c r="EB7" s="305">
        <f t="shared" ref="EB7:EG7" si="44">SUM(EB$8:EB$1000)</f>
        <v>0</v>
      </c>
      <c r="EC7" s="305">
        <f t="shared" si="44"/>
        <v>0</v>
      </c>
      <c r="ED7" s="305">
        <f t="shared" si="44"/>
        <v>2187</v>
      </c>
      <c r="EE7" s="305">
        <f t="shared" si="44"/>
        <v>0</v>
      </c>
      <c r="EF7" s="305">
        <f t="shared" si="44"/>
        <v>0</v>
      </c>
      <c r="EG7" s="305">
        <f t="shared" si="44"/>
        <v>14</v>
      </c>
      <c r="EH7" s="305">
        <f t="shared" ref="EH7:EH49" si="45">SUM(EI7:EN7)</f>
        <v>6908</v>
      </c>
      <c r="EI7" s="305">
        <f t="shared" ref="EI7:EN7" si="46">SUM(EI$8:EI$1000)</f>
        <v>0</v>
      </c>
      <c r="EJ7" s="305">
        <f t="shared" si="46"/>
        <v>0</v>
      </c>
      <c r="EK7" s="305">
        <f t="shared" si="46"/>
        <v>4631</v>
      </c>
      <c r="EL7" s="305">
        <f t="shared" si="46"/>
        <v>485</v>
      </c>
      <c r="EM7" s="305">
        <f t="shared" si="46"/>
        <v>1781</v>
      </c>
      <c r="EN7" s="305">
        <f t="shared" si="46"/>
        <v>11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134786</v>
      </c>
      <c r="E8" s="292">
        <f t="shared" si="1"/>
        <v>118001</v>
      </c>
      <c r="F8" s="292">
        <f t="shared" si="2"/>
        <v>115412</v>
      </c>
      <c r="G8" s="292">
        <v>0</v>
      </c>
      <c r="H8" s="292">
        <v>115412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2589</v>
      </c>
      <c r="N8" s="292">
        <v>0</v>
      </c>
      <c r="O8" s="292">
        <v>2589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6362</v>
      </c>
      <c r="U8" s="292">
        <f t="shared" si="7"/>
        <v>2703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2703</v>
      </c>
      <c r="AB8" s="292">
        <f t="shared" si="9"/>
        <v>3659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3659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6263</v>
      </c>
      <c r="CR8" s="292">
        <f t="shared" si="32"/>
        <v>6263</v>
      </c>
      <c r="CS8" s="292">
        <v>0</v>
      </c>
      <c r="CT8" s="292">
        <v>0</v>
      </c>
      <c r="CU8" s="292">
        <v>0</v>
      </c>
      <c r="CV8" s="292">
        <v>6263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4160</v>
      </c>
      <c r="DV8" s="292">
        <v>3817</v>
      </c>
      <c r="DW8" s="292">
        <v>172</v>
      </c>
      <c r="DX8" s="292">
        <v>171</v>
      </c>
      <c r="DY8" s="292">
        <v>0</v>
      </c>
      <c r="DZ8" s="292">
        <f t="shared" si="42"/>
        <v>0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49398</v>
      </c>
      <c r="E9" s="292">
        <f t="shared" si="1"/>
        <v>43685</v>
      </c>
      <c r="F9" s="292">
        <f t="shared" si="2"/>
        <v>39867</v>
      </c>
      <c r="G9" s="292">
        <v>0</v>
      </c>
      <c r="H9" s="292">
        <v>39867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3818</v>
      </c>
      <c r="N9" s="292">
        <v>0</v>
      </c>
      <c r="O9" s="292">
        <v>3818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2286</v>
      </c>
      <c r="U9" s="292">
        <f t="shared" si="7"/>
        <v>1467</v>
      </c>
      <c r="V9" s="292">
        <v>0</v>
      </c>
      <c r="W9" s="292">
        <v>0</v>
      </c>
      <c r="X9" s="292">
        <v>1193</v>
      </c>
      <c r="Y9" s="292">
        <v>0</v>
      </c>
      <c r="Z9" s="292">
        <v>75</v>
      </c>
      <c r="AA9" s="292">
        <v>199</v>
      </c>
      <c r="AB9" s="292">
        <f t="shared" si="9"/>
        <v>819</v>
      </c>
      <c r="AC9" s="292">
        <v>0</v>
      </c>
      <c r="AD9" s="292">
        <v>0</v>
      </c>
      <c r="AE9" s="292">
        <v>819</v>
      </c>
      <c r="AF9" s="292">
        <v>0</v>
      </c>
      <c r="AG9" s="292">
        <v>0</v>
      </c>
      <c r="AH9" s="292">
        <v>0</v>
      </c>
      <c r="AI9" s="292">
        <f t="shared" si="11"/>
        <v>17</v>
      </c>
      <c r="AJ9" s="292">
        <f t="shared" si="12"/>
        <v>17</v>
      </c>
      <c r="AK9" s="292">
        <v>0</v>
      </c>
      <c r="AL9" s="292">
        <v>0</v>
      </c>
      <c r="AM9" s="292">
        <v>0</v>
      </c>
      <c r="AN9" s="292">
        <v>17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16</v>
      </c>
      <c r="CC9" s="292">
        <f t="shared" si="27"/>
        <v>16</v>
      </c>
      <c r="CD9" s="292">
        <v>0</v>
      </c>
      <c r="CE9" s="292">
        <v>0</v>
      </c>
      <c r="CF9" s="292">
        <v>0</v>
      </c>
      <c r="CG9" s="292">
        <v>16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464</v>
      </c>
      <c r="CR9" s="292">
        <f t="shared" si="32"/>
        <v>464</v>
      </c>
      <c r="CS9" s="292">
        <v>0</v>
      </c>
      <c r="CT9" s="292">
        <v>0</v>
      </c>
      <c r="CU9" s="292">
        <v>0</v>
      </c>
      <c r="CV9" s="292">
        <v>464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1705</v>
      </c>
      <c r="DV9" s="292">
        <v>1643</v>
      </c>
      <c r="DW9" s="292">
        <v>0</v>
      </c>
      <c r="DX9" s="292">
        <v>62</v>
      </c>
      <c r="DY9" s="292">
        <v>0</v>
      </c>
      <c r="DZ9" s="292">
        <f t="shared" si="42"/>
        <v>1225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1225</v>
      </c>
      <c r="EI9" s="292">
        <v>0</v>
      </c>
      <c r="EJ9" s="292">
        <v>0</v>
      </c>
      <c r="EK9" s="292">
        <v>1225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30250</v>
      </c>
      <c r="E10" s="292">
        <f t="shared" si="1"/>
        <v>22726</v>
      </c>
      <c r="F10" s="292">
        <f t="shared" si="2"/>
        <v>20464</v>
      </c>
      <c r="G10" s="292">
        <v>0</v>
      </c>
      <c r="H10" s="292">
        <v>20464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2262</v>
      </c>
      <c r="N10" s="292">
        <v>0</v>
      </c>
      <c r="O10" s="292">
        <v>2262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6419</v>
      </c>
      <c r="CR10" s="292">
        <f t="shared" si="32"/>
        <v>4971</v>
      </c>
      <c r="CS10" s="292">
        <v>0</v>
      </c>
      <c r="CT10" s="292">
        <v>0</v>
      </c>
      <c r="CU10" s="292">
        <v>2145</v>
      </c>
      <c r="CV10" s="292">
        <v>2747</v>
      </c>
      <c r="CW10" s="292">
        <v>0</v>
      </c>
      <c r="CX10" s="292">
        <v>79</v>
      </c>
      <c r="CY10" s="292">
        <f t="shared" si="34"/>
        <v>1448</v>
      </c>
      <c r="CZ10" s="292">
        <v>0</v>
      </c>
      <c r="DA10" s="292">
        <v>0</v>
      </c>
      <c r="DB10" s="292">
        <v>611</v>
      </c>
      <c r="DC10" s="292">
        <v>205</v>
      </c>
      <c r="DD10" s="292">
        <v>0</v>
      </c>
      <c r="DE10" s="292">
        <v>632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1105</v>
      </c>
      <c r="DV10" s="292">
        <v>1105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38702</v>
      </c>
      <c r="E11" s="292">
        <f t="shared" si="1"/>
        <v>33905</v>
      </c>
      <c r="F11" s="292">
        <f t="shared" si="2"/>
        <v>28380</v>
      </c>
      <c r="G11" s="292">
        <v>0</v>
      </c>
      <c r="H11" s="292">
        <v>28380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5525</v>
      </c>
      <c r="N11" s="292">
        <v>0</v>
      </c>
      <c r="O11" s="292">
        <v>5525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0</v>
      </c>
      <c r="U11" s="292">
        <f t="shared" si="7"/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 t="shared" si="9"/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 t="shared" si="11"/>
        <v>148</v>
      </c>
      <c r="AJ11" s="292">
        <f t="shared" si="12"/>
        <v>148</v>
      </c>
      <c r="AK11" s="292">
        <v>0</v>
      </c>
      <c r="AL11" s="292">
        <v>0</v>
      </c>
      <c r="AM11" s="292">
        <v>0</v>
      </c>
      <c r="AN11" s="292">
        <v>148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39</v>
      </c>
      <c r="CC11" s="292">
        <f t="shared" si="27"/>
        <v>39</v>
      </c>
      <c r="CD11" s="292">
        <v>0</v>
      </c>
      <c r="CE11" s="292">
        <v>0</v>
      </c>
      <c r="CF11" s="292">
        <v>0</v>
      </c>
      <c r="CG11" s="292">
        <v>39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847</v>
      </c>
      <c r="CR11" s="292">
        <f t="shared" si="32"/>
        <v>847</v>
      </c>
      <c r="CS11" s="292">
        <v>0</v>
      </c>
      <c r="CT11" s="292">
        <v>0</v>
      </c>
      <c r="CU11" s="292">
        <v>0</v>
      </c>
      <c r="CV11" s="292">
        <v>847</v>
      </c>
      <c r="CW11" s="292">
        <v>0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205</v>
      </c>
      <c r="DG11" s="292">
        <f t="shared" si="37"/>
        <v>136</v>
      </c>
      <c r="DH11" s="292">
        <v>136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69</v>
      </c>
      <c r="DO11" s="292">
        <v>69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1755</v>
      </c>
      <c r="DV11" s="292">
        <v>1393</v>
      </c>
      <c r="DW11" s="292">
        <v>0</v>
      </c>
      <c r="DX11" s="292">
        <v>362</v>
      </c>
      <c r="DY11" s="292">
        <v>0</v>
      </c>
      <c r="DZ11" s="292">
        <f t="shared" si="42"/>
        <v>1803</v>
      </c>
      <c r="EA11" s="292">
        <f t="shared" si="43"/>
        <v>3</v>
      </c>
      <c r="EB11" s="292">
        <v>0</v>
      </c>
      <c r="EC11" s="292">
        <v>0</v>
      </c>
      <c r="ED11" s="292">
        <v>3</v>
      </c>
      <c r="EE11" s="292">
        <v>0</v>
      </c>
      <c r="EF11" s="292">
        <v>0</v>
      </c>
      <c r="EG11" s="292">
        <v>0</v>
      </c>
      <c r="EH11" s="292">
        <f t="shared" si="45"/>
        <v>1800</v>
      </c>
      <c r="EI11" s="292">
        <v>0</v>
      </c>
      <c r="EJ11" s="292">
        <v>0</v>
      </c>
      <c r="EK11" s="292">
        <v>1315</v>
      </c>
      <c r="EL11" s="292">
        <v>485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29293</v>
      </c>
      <c r="E12" s="292">
        <f t="shared" si="1"/>
        <v>24420</v>
      </c>
      <c r="F12" s="292">
        <f t="shared" si="2"/>
        <v>21955</v>
      </c>
      <c r="G12" s="292">
        <v>0</v>
      </c>
      <c r="H12" s="292">
        <v>21955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2465</v>
      </c>
      <c r="N12" s="292">
        <v>0</v>
      </c>
      <c r="O12" s="292">
        <v>2465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3983</v>
      </c>
      <c r="U12" s="292">
        <f t="shared" si="7"/>
        <v>1740</v>
      </c>
      <c r="V12" s="292">
        <v>0</v>
      </c>
      <c r="W12" s="292">
        <v>0</v>
      </c>
      <c r="X12" s="292">
        <v>1692</v>
      </c>
      <c r="Y12" s="292">
        <v>0</v>
      </c>
      <c r="Z12" s="292">
        <v>0</v>
      </c>
      <c r="AA12" s="292">
        <v>48</v>
      </c>
      <c r="AB12" s="292">
        <f t="shared" si="9"/>
        <v>2243</v>
      </c>
      <c r="AC12" s="292">
        <v>0</v>
      </c>
      <c r="AD12" s="292">
        <v>0</v>
      </c>
      <c r="AE12" s="292">
        <v>1199</v>
      </c>
      <c r="AF12" s="292">
        <v>0</v>
      </c>
      <c r="AG12" s="292">
        <v>0</v>
      </c>
      <c r="AH12" s="292">
        <v>1044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890</v>
      </c>
      <c r="CR12" s="292">
        <f t="shared" si="32"/>
        <v>890</v>
      </c>
      <c r="CS12" s="292">
        <v>0</v>
      </c>
      <c r="CT12" s="292">
        <v>0</v>
      </c>
      <c r="CU12" s="292">
        <v>0</v>
      </c>
      <c r="CV12" s="292">
        <v>890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27113</v>
      </c>
      <c r="E13" s="292">
        <f t="shared" si="1"/>
        <v>22194</v>
      </c>
      <c r="F13" s="292">
        <f t="shared" si="2"/>
        <v>20150</v>
      </c>
      <c r="G13" s="292">
        <v>0</v>
      </c>
      <c r="H13" s="292">
        <v>20150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2044</v>
      </c>
      <c r="N13" s="292">
        <v>0</v>
      </c>
      <c r="O13" s="292">
        <v>2044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4081</v>
      </c>
      <c r="U13" s="292">
        <f t="shared" si="7"/>
        <v>958</v>
      </c>
      <c r="V13" s="292">
        <v>0</v>
      </c>
      <c r="W13" s="292">
        <v>0</v>
      </c>
      <c r="X13" s="292">
        <v>752</v>
      </c>
      <c r="Y13" s="292">
        <v>0</v>
      </c>
      <c r="Z13" s="292">
        <v>0</v>
      </c>
      <c r="AA13" s="292">
        <v>206</v>
      </c>
      <c r="AB13" s="292">
        <f t="shared" si="9"/>
        <v>3123</v>
      </c>
      <c r="AC13" s="292">
        <v>0</v>
      </c>
      <c r="AD13" s="292">
        <v>0</v>
      </c>
      <c r="AE13" s="292">
        <v>133</v>
      </c>
      <c r="AF13" s="292">
        <v>0</v>
      </c>
      <c r="AG13" s="292">
        <v>0</v>
      </c>
      <c r="AH13" s="292">
        <v>2990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838</v>
      </c>
      <c r="CR13" s="292">
        <f t="shared" si="32"/>
        <v>692</v>
      </c>
      <c r="CS13" s="292">
        <v>0</v>
      </c>
      <c r="CT13" s="292">
        <v>0</v>
      </c>
      <c r="CU13" s="292">
        <v>0</v>
      </c>
      <c r="CV13" s="292">
        <v>692</v>
      </c>
      <c r="CW13" s="292">
        <v>0</v>
      </c>
      <c r="CX13" s="292">
        <v>0</v>
      </c>
      <c r="CY13" s="292">
        <f t="shared" si="34"/>
        <v>146</v>
      </c>
      <c r="CZ13" s="292">
        <v>0</v>
      </c>
      <c r="DA13" s="292">
        <v>0</v>
      </c>
      <c r="DB13" s="292">
        <v>0</v>
      </c>
      <c r="DC13" s="292">
        <v>146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6382</v>
      </c>
      <c r="E14" s="292">
        <f t="shared" si="1"/>
        <v>5497</v>
      </c>
      <c r="F14" s="292">
        <f t="shared" si="2"/>
        <v>4965</v>
      </c>
      <c r="G14" s="292">
        <v>0</v>
      </c>
      <c r="H14" s="292">
        <v>4965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532</v>
      </c>
      <c r="N14" s="292">
        <v>0</v>
      </c>
      <c r="O14" s="292">
        <v>532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662</v>
      </c>
      <c r="U14" s="292">
        <f t="shared" si="7"/>
        <v>358</v>
      </c>
      <c r="V14" s="292">
        <v>0</v>
      </c>
      <c r="W14" s="292">
        <v>0</v>
      </c>
      <c r="X14" s="292">
        <v>310</v>
      </c>
      <c r="Y14" s="292">
        <v>0</v>
      </c>
      <c r="Z14" s="292">
        <v>0</v>
      </c>
      <c r="AA14" s="292">
        <v>48</v>
      </c>
      <c r="AB14" s="292">
        <f t="shared" si="9"/>
        <v>304</v>
      </c>
      <c r="AC14" s="292">
        <v>0</v>
      </c>
      <c r="AD14" s="292">
        <v>0</v>
      </c>
      <c r="AE14" s="292">
        <v>155</v>
      </c>
      <c r="AF14" s="292">
        <v>0</v>
      </c>
      <c r="AG14" s="292">
        <v>0</v>
      </c>
      <c r="AH14" s="292">
        <v>149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223</v>
      </c>
      <c r="CR14" s="292">
        <f t="shared" si="32"/>
        <v>223</v>
      </c>
      <c r="CS14" s="292">
        <v>0</v>
      </c>
      <c r="CT14" s="292">
        <v>0</v>
      </c>
      <c r="CU14" s="292">
        <v>0</v>
      </c>
      <c r="CV14" s="292">
        <v>223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13017</v>
      </c>
      <c r="E15" s="292">
        <f t="shared" si="1"/>
        <v>10443</v>
      </c>
      <c r="F15" s="292">
        <f t="shared" si="2"/>
        <v>9666</v>
      </c>
      <c r="G15" s="292">
        <v>0</v>
      </c>
      <c r="H15" s="292">
        <v>9666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777</v>
      </c>
      <c r="N15" s="292">
        <v>0</v>
      </c>
      <c r="O15" s="292">
        <v>777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0</v>
      </c>
      <c r="U15" s="292">
        <f t="shared" si="7"/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 t="shared" si="9"/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379</v>
      </c>
      <c r="CR15" s="292">
        <f t="shared" si="32"/>
        <v>373</v>
      </c>
      <c r="CS15" s="292">
        <v>0</v>
      </c>
      <c r="CT15" s="292">
        <v>0</v>
      </c>
      <c r="CU15" s="292">
        <v>0</v>
      </c>
      <c r="CV15" s="292">
        <v>373</v>
      </c>
      <c r="CW15" s="292">
        <v>0</v>
      </c>
      <c r="CX15" s="292">
        <v>0</v>
      </c>
      <c r="CY15" s="292">
        <f t="shared" si="34"/>
        <v>6</v>
      </c>
      <c r="CZ15" s="292">
        <v>0</v>
      </c>
      <c r="DA15" s="292">
        <v>0</v>
      </c>
      <c r="DB15" s="292">
        <v>0</v>
      </c>
      <c r="DC15" s="292">
        <v>6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828</v>
      </c>
      <c r="DV15" s="292">
        <v>825</v>
      </c>
      <c r="DW15" s="292">
        <v>0</v>
      </c>
      <c r="DX15" s="292">
        <v>3</v>
      </c>
      <c r="DY15" s="292">
        <v>0</v>
      </c>
      <c r="DZ15" s="292">
        <f t="shared" si="42"/>
        <v>1367</v>
      </c>
      <c r="EA15" s="292">
        <f t="shared" si="43"/>
        <v>433</v>
      </c>
      <c r="EB15" s="292">
        <v>0</v>
      </c>
      <c r="EC15" s="292">
        <v>0</v>
      </c>
      <c r="ED15" s="292">
        <v>433</v>
      </c>
      <c r="EE15" s="292">
        <v>0</v>
      </c>
      <c r="EF15" s="292">
        <v>0</v>
      </c>
      <c r="EG15" s="292">
        <v>0</v>
      </c>
      <c r="EH15" s="292">
        <f t="shared" si="45"/>
        <v>934</v>
      </c>
      <c r="EI15" s="292">
        <v>0</v>
      </c>
      <c r="EJ15" s="292">
        <v>0</v>
      </c>
      <c r="EK15" s="292">
        <v>934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18264</v>
      </c>
      <c r="E16" s="292">
        <f t="shared" si="1"/>
        <v>14874</v>
      </c>
      <c r="F16" s="292">
        <f t="shared" si="2"/>
        <v>14649</v>
      </c>
      <c r="G16" s="292">
        <v>0</v>
      </c>
      <c r="H16" s="292">
        <v>14649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225</v>
      </c>
      <c r="N16" s="292">
        <v>0</v>
      </c>
      <c r="O16" s="292">
        <v>225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0</v>
      </c>
      <c r="U16" s="292">
        <f t="shared" si="7"/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 t="shared" si="9"/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2114</v>
      </c>
      <c r="CR16" s="292">
        <f t="shared" si="32"/>
        <v>2114</v>
      </c>
      <c r="CS16" s="292">
        <v>0</v>
      </c>
      <c r="CT16" s="292">
        <v>0</v>
      </c>
      <c r="CU16" s="292">
        <v>381</v>
      </c>
      <c r="CV16" s="292">
        <v>1733</v>
      </c>
      <c r="CW16" s="292">
        <v>0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1276</v>
      </c>
      <c r="DV16" s="292">
        <v>1276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13538</v>
      </c>
      <c r="E17" s="292">
        <f t="shared" si="1"/>
        <v>0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0</v>
      </c>
      <c r="U17" s="292">
        <f t="shared" si="7"/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 t="shared" si="9"/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11760</v>
      </c>
      <c r="CC17" s="292">
        <f t="shared" si="27"/>
        <v>11347</v>
      </c>
      <c r="CD17" s="292">
        <v>0</v>
      </c>
      <c r="CE17" s="292">
        <v>11347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413</v>
      </c>
      <c r="CK17" s="292">
        <v>0</v>
      </c>
      <c r="CL17" s="292">
        <v>413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1778</v>
      </c>
      <c r="CR17" s="292">
        <f t="shared" si="32"/>
        <v>1061</v>
      </c>
      <c r="CS17" s="292">
        <v>0</v>
      </c>
      <c r="CT17" s="292">
        <v>0</v>
      </c>
      <c r="CU17" s="292">
        <v>568</v>
      </c>
      <c r="CV17" s="292">
        <v>493</v>
      </c>
      <c r="CW17" s="292">
        <v>0</v>
      </c>
      <c r="CX17" s="292">
        <v>0</v>
      </c>
      <c r="CY17" s="292">
        <f t="shared" si="34"/>
        <v>717</v>
      </c>
      <c r="CZ17" s="292">
        <v>0</v>
      </c>
      <c r="DA17" s="292">
        <v>0</v>
      </c>
      <c r="DB17" s="292">
        <v>171</v>
      </c>
      <c r="DC17" s="292">
        <v>131</v>
      </c>
      <c r="DD17" s="292">
        <v>0</v>
      </c>
      <c r="DE17" s="292">
        <v>415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14379</v>
      </c>
      <c r="E18" s="292">
        <f t="shared" si="1"/>
        <v>13328</v>
      </c>
      <c r="F18" s="292">
        <f t="shared" si="2"/>
        <v>13212</v>
      </c>
      <c r="G18" s="292">
        <v>0</v>
      </c>
      <c r="H18" s="292">
        <v>13212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116</v>
      </c>
      <c r="N18" s="292">
        <v>0</v>
      </c>
      <c r="O18" s="292">
        <v>116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764</v>
      </c>
      <c r="CR18" s="292">
        <f t="shared" si="32"/>
        <v>751</v>
      </c>
      <c r="CS18" s="292">
        <v>0</v>
      </c>
      <c r="CT18" s="292">
        <v>0</v>
      </c>
      <c r="CU18" s="292">
        <v>206</v>
      </c>
      <c r="CV18" s="292">
        <v>225</v>
      </c>
      <c r="CW18" s="292">
        <v>25</v>
      </c>
      <c r="CX18" s="292">
        <v>295</v>
      </c>
      <c r="CY18" s="292">
        <f t="shared" si="34"/>
        <v>13</v>
      </c>
      <c r="CZ18" s="292">
        <v>0</v>
      </c>
      <c r="DA18" s="292">
        <v>0</v>
      </c>
      <c r="DB18" s="292">
        <v>9</v>
      </c>
      <c r="DC18" s="292">
        <v>0</v>
      </c>
      <c r="DD18" s="292">
        <v>0</v>
      </c>
      <c r="DE18" s="292">
        <v>4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 t="shared" si="42"/>
        <v>287</v>
      </c>
      <c r="EA18" s="292">
        <f t="shared" si="43"/>
        <v>78</v>
      </c>
      <c r="EB18" s="292">
        <v>0</v>
      </c>
      <c r="EC18" s="292">
        <v>0</v>
      </c>
      <c r="ED18" s="292">
        <v>78</v>
      </c>
      <c r="EE18" s="292">
        <v>0</v>
      </c>
      <c r="EF18" s="292">
        <v>0</v>
      </c>
      <c r="EG18" s="292">
        <v>0</v>
      </c>
      <c r="EH18" s="292">
        <f t="shared" si="45"/>
        <v>209</v>
      </c>
      <c r="EI18" s="292">
        <v>0</v>
      </c>
      <c r="EJ18" s="292">
        <v>0</v>
      </c>
      <c r="EK18" s="292">
        <v>209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18875</v>
      </c>
      <c r="E19" s="292">
        <f t="shared" si="1"/>
        <v>16289</v>
      </c>
      <c r="F19" s="292">
        <f t="shared" si="2"/>
        <v>15103</v>
      </c>
      <c r="G19" s="292">
        <v>0</v>
      </c>
      <c r="H19" s="292">
        <v>15103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1186</v>
      </c>
      <c r="N19" s="292">
        <v>0</v>
      </c>
      <c r="O19" s="292">
        <v>1008</v>
      </c>
      <c r="P19" s="292">
        <v>0</v>
      </c>
      <c r="Q19" s="292">
        <v>0</v>
      </c>
      <c r="R19" s="292">
        <v>101</v>
      </c>
      <c r="S19" s="292">
        <v>77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0</v>
      </c>
      <c r="CR19" s="292">
        <f t="shared" si="32"/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1690</v>
      </c>
      <c r="DV19" s="292">
        <v>1687</v>
      </c>
      <c r="DW19" s="292">
        <v>0</v>
      </c>
      <c r="DX19" s="292">
        <v>3</v>
      </c>
      <c r="DY19" s="292">
        <v>0</v>
      </c>
      <c r="DZ19" s="292">
        <f t="shared" si="42"/>
        <v>896</v>
      </c>
      <c r="EA19" s="292">
        <f t="shared" si="43"/>
        <v>777</v>
      </c>
      <c r="EB19" s="292">
        <v>0</v>
      </c>
      <c r="EC19" s="292">
        <v>0</v>
      </c>
      <c r="ED19" s="292">
        <v>763</v>
      </c>
      <c r="EE19" s="292">
        <v>0</v>
      </c>
      <c r="EF19" s="292">
        <v>0</v>
      </c>
      <c r="EG19" s="292">
        <v>14</v>
      </c>
      <c r="EH19" s="292">
        <f t="shared" si="45"/>
        <v>119</v>
      </c>
      <c r="EI19" s="292">
        <v>0</v>
      </c>
      <c r="EJ19" s="292">
        <v>0</v>
      </c>
      <c r="EK19" s="292">
        <v>119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47055</v>
      </c>
      <c r="E20" s="292">
        <f t="shared" si="1"/>
        <v>37565</v>
      </c>
      <c r="F20" s="292">
        <f t="shared" si="2"/>
        <v>36666</v>
      </c>
      <c r="G20" s="292">
        <v>0</v>
      </c>
      <c r="H20" s="292">
        <v>36319</v>
      </c>
      <c r="I20" s="292">
        <v>347</v>
      </c>
      <c r="J20" s="292">
        <v>0</v>
      </c>
      <c r="K20" s="292">
        <v>0</v>
      </c>
      <c r="L20" s="292">
        <v>0</v>
      </c>
      <c r="M20" s="292">
        <f t="shared" si="4"/>
        <v>899</v>
      </c>
      <c r="N20" s="292">
        <v>0</v>
      </c>
      <c r="O20" s="292">
        <v>899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3038</v>
      </c>
      <c r="U20" s="292">
        <f t="shared" si="7"/>
        <v>1761</v>
      </c>
      <c r="V20" s="292">
        <v>0</v>
      </c>
      <c r="W20" s="292">
        <v>0</v>
      </c>
      <c r="X20" s="292">
        <v>1484</v>
      </c>
      <c r="Y20" s="292">
        <v>0</v>
      </c>
      <c r="Z20" s="292">
        <v>0</v>
      </c>
      <c r="AA20" s="292">
        <v>277</v>
      </c>
      <c r="AB20" s="292">
        <f t="shared" si="9"/>
        <v>1277</v>
      </c>
      <c r="AC20" s="292">
        <v>0</v>
      </c>
      <c r="AD20" s="292">
        <v>0</v>
      </c>
      <c r="AE20" s="292">
        <v>894</v>
      </c>
      <c r="AF20" s="292">
        <v>0</v>
      </c>
      <c r="AG20" s="292">
        <v>0</v>
      </c>
      <c r="AH20" s="292">
        <v>383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3453</v>
      </c>
      <c r="CC20" s="292">
        <f t="shared" si="27"/>
        <v>901</v>
      </c>
      <c r="CD20" s="292">
        <v>0</v>
      </c>
      <c r="CE20" s="292">
        <v>0</v>
      </c>
      <c r="CF20" s="292">
        <v>0</v>
      </c>
      <c r="CG20" s="292">
        <v>901</v>
      </c>
      <c r="CH20" s="292">
        <v>0</v>
      </c>
      <c r="CI20" s="292">
        <v>0</v>
      </c>
      <c r="CJ20" s="292">
        <f t="shared" si="29"/>
        <v>2552</v>
      </c>
      <c r="CK20" s="292">
        <v>0</v>
      </c>
      <c r="CL20" s="292">
        <v>0</v>
      </c>
      <c r="CM20" s="292">
        <v>0</v>
      </c>
      <c r="CN20" s="292">
        <v>2552</v>
      </c>
      <c r="CO20" s="292">
        <v>0</v>
      </c>
      <c r="CP20" s="292">
        <v>0</v>
      </c>
      <c r="CQ20" s="292">
        <f t="shared" si="31"/>
        <v>1343</v>
      </c>
      <c r="CR20" s="292">
        <f t="shared" si="32"/>
        <v>1343</v>
      </c>
      <c r="CS20" s="292">
        <v>0</v>
      </c>
      <c r="CT20" s="292">
        <v>0</v>
      </c>
      <c r="CU20" s="292">
        <v>0</v>
      </c>
      <c r="CV20" s="292">
        <v>1343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1531</v>
      </c>
      <c r="DV20" s="292">
        <v>1387</v>
      </c>
      <c r="DW20" s="292">
        <v>66</v>
      </c>
      <c r="DX20" s="292">
        <v>78</v>
      </c>
      <c r="DY20" s="292">
        <v>0</v>
      </c>
      <c r="DZ20" s="292">
        <f t="shared" si="42"/>
        <v>125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125</v>
      </c>
      <c r="EI20" s="292">
        <v>0</v>
      </c>
      <c r="EJ20" s="292">
        <v>0</v>
      </c>
      <c r="EK20" s="292">
        <v>125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0"/>
        <v>25762</v>
      </c>
      <c r="E21" s="292">
        <f t="shared" si="1"/>
        <v>23568</v>
      </c>
      <c r="F21" s="292">
        <f t="shared" si="2"/>
        <v>23484</v>
      </c>
      <c r="G21" s="292">
        <v>0</v>
      </c>
      <c r="H21" s="292">
        <v>23484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84</v>
      </c>
      <c r="N21" s="292">
        <v>0</v>
      </c>
      <c r="O21" s="292">
        <v>84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11</v>
      </c>
      <c r="AJ21" s="292">
        <f t="shared" si="12"/>
        <v>11</v>
      </c>
      <c r="AK21" s="292">
        <v>0</v>
      </c>
      <c r="AL21" s="292">
        <v>11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1460</v>
      </c>
      <c r="CR21" s="292">
        <f t="shared" si="32"/>
        <v>1435</v>
      </c>
      <c r="CS21" s="292">
        <v>0</v>
      </c>
      <c r="CT21" s="292">
        <v>0</v>
      </c>
      <c r="CU21" s="292">
        <v>545</v>
      </c>
      <c r="CV21" s="292">
        <v>361</v>
      </c>
      <c r="CW21" s="292">
        <v>41</v>
      </c>
      <c r="CX21" s="292">
        <v>488</v>
      </c>
      <c r="CY21" s="292">
        <f t="shared" si="34"/>
        <v>25</v>
      </c>
      <c r="CZ21" s="292">
        <v>0</v>
      </c>
      <c r="DA21" s="292">
        <v>0</v>
      </c>
      <c r="DB21" s="292">
        <v>9</v>
      </c>
      <c r="DC21" s="292">
        <v>2</v>
      </c>
      <c r="DD21" s="292">
        <v>0</v>
      </c>
      <c r="DE21" s="292">
        <v>14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410</v>
      </c>
      <c r="DV21" s="292">
        <v>410</v>
      </c>
      <c r="DW21" s="292">
        <v>0</v>
      </c>
      <c r="DX21" s="292">
        <v>0</v>
      </c>
      <c r="DY21" s="292">
        <v>0</v>
      </c>
      <c r="DZ21" s="292">
        <f t="shared" si="42"/>
        <v>313</v>
      </c>
      <c r="EA21" s="292">
        <f t="shared" si="43"/>
        <v>192</v>
      </c>
      <c r="EB21" s="292">
        <v>0</v>
      </c>
      <c r="EC21" s="292">
        <v>0</v>
      </c>
      <c r="ED21" s="292">
        <v>192</v>
      </c>
      <c r="EE21" s="292">
        <v>0</v>
      </c>
      <c r="EF21" s="292">
        <v>0</v>
      </c>
      <c r="EG21" s="292">
        <v>0</v>
      </c>
      <c r="EH21" s="292">
        <f t="shared" si="45"/>
        <v>121</v>
      </c>
      <c r="EI21" s="292">
        <v>0</v>
      </c>
      <c r="EJ21" s="292">
        <v>0</v>
      </c>
      <c r="EK21" s="292">
        <v>121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0"/>
        <v>6445</v>
      </c>
      <c r="E22" s="292">
        <f t="shared" si="1"/>
        <v>5652</v>
      </c>
      <c r="F22" s="292">
        <f t="shared" si="2"/>
        <v>5523</v>
      </c>
      <c r="G22" s="292">
        <v>0</v>
      </c>
      <c r="H22" s="292">
        <v>5523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129</v>
      </c>
      <c r="N22" s="292">
        <v>0</v>
      </c>
      <c r="O22" s="292">
        <v>129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406</v>
      </c>
      <c r="U22" s="292">
        <f t="shared" si="7"/>
        <v>190</v>
      </c>
      <c r="V22" s="292">
        <v>0</v>
      </c>
      <c r="W22" s="292">
        <v>0</v>
      </c>
      <c r="X22" s="292">
        <v>79</v>
      </c>
      <c r="Y22" s="292">
        <v>0</v>
      </c>
      <c r="Z22" s="292">
        <v>0</v>
      </c>
      <c r="AA22" s="292">
        <v>111</v>
      </c>
      <c r="AB22" s="292">
        <f t="shared" si="9"/>
        <v>216</v>
      </c>
      <c r="AC22" s="292">
        <v>0</v>
      </c>
      <c r="AD22" s="292">
        <v>0</v>
      </c>
      <c r="AE22" s="292">
        <v>88</v>
      </c>
      <c r="AF22" s="292">
        <v>0</v>
      </c>
      <c r="AG22" s="292">
        <v>0</v>
      </c>
      <c r="AH22" s="292">
        <v>128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387</v>
      </c>
      <c r="DV22" s="292">
        <v>373</v>
      </c>
      <c r="DW22" s="292">
        <v>0</v>
      </c>
      <c r="DX22" s="292">
        <v>9</v>
      </c>
      <c r="DY22" s="292">
        <v>5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0"/>
        <v>13474</v>
      </c>
      <c r="E23" s="292">
        <f t="shared" si="1"/>
        <v>12165</v>
      </c>
      <c r="F23" s="292">
        <f t="shared" si="2"/>
        <v>12006</v>
      </c>
      <c r="G23" s="292">
        <v>0</v>
      </c>
      <c r="H23" s="292">
        <v>12006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159</v>
      </c>
      <c r="N23" s="292">
        <v>0</v>
      </c>
      <c r="O23" s="292">
        <v>159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601</v>
      </c>
      <c r="U23" s="292">
        <f t="shared" si="7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9"/>
        <v>601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601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122</v>
      </c>
      <c r="CR23" s="292">
        <f t="shared" si="32"/>
        <v>122</v>
      </c>
      <c r="CS23" s="292">
        <v>0</v>
      </c>
      <c r="CT23" s="292">
        <v>0</v>
      </c>
      <c r="CU23" s="292">
        <v>0</v>
      </c>
      <c r="CV23" s="292">
        <v>122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586</v>
      </c>
      <c r="DV23" s="292">
        <v>586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0"/>
        <v>6739</v>
      </c>
      <c r="E24" s="292">
        <f t="shared" si="1"/>
        <v>5697</v>
      </c>
      <c r="F24" s="292">
        <f t="shared" si="2"/>
        <v>4832</v>
      </c>
      <c r="G24" s="292">
        <v>0</v>
      </c>
      <c r="H24" s="292">
        <v>4832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865</v>
      </c>
      <c r="N24" s="292">
        <v>0</v>
      </c>
      <c r="O24" s="292">
        <v>865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0</v>
      </c>
      <c r="U24" s="292">
        <f t="shared" si="7"/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941</v>
      </c>
      <c r="CR24" s="292">
        <f t="shared" si="32"/>
        <v>764</v>
      </c>
      <c r="CS24" s="292">
        <v>0</v>
      </c>
      <c r="CT24" s="292">
        <v>0</v>
      </c>
      <c r="CU24" s="292">
        <v>13</v>
      </c>
      <c r="CV24" s="292">
        <v>715</v>
      </c>
      <c r="CW24" s="292">
        <v>0</v>
      </c>
      <c r="CX24" s="292">
        <v>36</v>
      </c>
      <c r="CY24" s="292">
        <f t="shared" si="34"/>
        <v>177</v>
      </c>
      <c r="CZ24" s="292">
        <v>0</v>
      </c>
      <c r="DA24" s="292">
        <v>0</v>
      </c>
      <c r="DB24" s="292">
        <v>7</v>
      </c>
      <c r="DC24" s="292">
        <v>143</v>
      </c>
      <c r="DD24" s="292">
        <v>0</v>
      </c>
      <c r="DE24" s="292">
        <v>27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42"/>
        <v>101</v>
      </c>
      <c r="EA24" s="292">
        <f t="shared" si="43"/>
        <v>78</v>
      </c>
      <c r="EB24" s="292">
        <v>0</v>
      </c>
      <c r="EC24" s="292">
        <v>0</v>
      </c>
      <c r="ED24" s="292">
        <v>78</v>
      </c>
      <c r="EE24" s="292">
        <v>0</v>
      </c>
      <c r="EF24" s="292">
        <v>0</v>
      </c>
      <c r="EG24" s="292">
        <v>0</v>
      </c>
      <c r="EH24" s="292">
        <f t="shared" si="45"/>
        <v>23</v>
      </c>
      <c r="EI24" s="292">
        <v>0</v>
      </c>
      <c r="EJ24" s="292">
        <v>0</v>
      </c>
      <c r="EK24" s="292">
        <v>23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0"/>
        <v>9574</v>
      </c>
      <c r="E25" s="292">
        <f t="shared" si="1"/>
        <v>8132</v>
      </c>
      <c r="F25" s="292">
        <f t="shared" si="2"/>
        <v>8032</v>
      </c>
      <c r="G25" s="292">
        <v>0</v>
      </c>
      <c r="H25" s="292">
        <v>7805</v>
      </c>
      <c r="I25" s="292">
        <v>0</v>
      </c>
      <c r="J25" s="292">
        <v>0</v>
      </c>
      <c r="K25" s="292">
        <v>0</v>
      </c>
      <c r="L25" s="292">
        <v>227</v>
      </c>
      <c r="M25" s="292">
        <f t="shared" si="4"/>
        <v>100</v>
      </c>
      <c r="N25" s="292">
        <v>0</v>
      </c>
      <c r="O25" s="292">
        <v>100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218</v>
      </c>
      <c r="U25" s="292">
        <f t="shared" si="7"/>
        <v>218</v>
      </c>
      <c r="V25" s="292">
        <v>0</v>
      </c>
      <c r="W25" s="292">
        <v>0</v>
      </c>
      <c r="X25" s="292">
        <v>0</v>
      </c>
      <c r="Y25" s="292">
        <v>0</v>
      </c>
      <c r="Z25" s="292">
        <v>13</v>
      </c>
      <c r="AA25" s="292">
        <v>205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49</v>
      </c>
      <c r="CC25" s="292">
        <f t="shared" si="27"/>
        <v>49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49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445</v>
      </c>
      <c r="CR25" s="292">
        <f t="shared" si="32"/>
        <v>445</v>
      </c>
      <c r="CS25" s="292">
        <v>0</v>
      </c>
      <c r="CT25" s="292">
        <v>0</v>
      </c>
      <c r="CU25" s="292">
        <v>0</v>
      </c>
      <c r="CV25" s="292">
        <v>445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730</v>
      </c>
      <c r="DV25" s="292">
        <v>730</v>
      </c>
      <c r="DW25" s="292">
        <v>0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0"/>
        <v>12005</v>
      </c>
      <c r="E26" s="292">
        <f t="shared" si="1"/>
        <v>9568</v>
      </c>
      <c r="F26" s="292">
        <f t="shared" si="2"/>
        <v>6869</v>
      </c>
      <c r="G26" s="292">
        <v>0</v>
      </c>
      <c r="H26" s="292">
        <v>6869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2699</v>
      </c>
      <c r="N26" s="292">
        <v>0</v>
      </c>
      <c r="O26" s="292">
        <v>2699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0</v>
      </c>
      <c r="U26" s="292">
        <f t="shared" si="7"/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58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58</v>
      </c>
      <c r="AR26" s="292">
        <v>0</v>
      </c>
      <c r="AS26" s="292">
        <v>0</v>
      </c>
      <c r="AT26" s="292">
        <v>0</v>
      </c>
      <c r="AU26" s="292">
        <v>58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1854</v>
      </c>
      <c r="CR26" s="292">
        <f t="shared" si="32"/>
        <v>1450</v>
      </c>
      <c r="CS26" s="292">
        <v>0</v>
      </c>
      <c r="CT26" s="292">
        <v>0</v>
      </c>
      <c r="CU26" s="292">
        <v>0</v>
      </c>
      <c r="CV26" s="292">
        <v>1404</v>
      </c>
      <c r="CW26" s="292">
        <v>39</v>
      </c>
      <c r="CX26" s="292">
        <v>7</v>
      </c>
      <c r="CY26" s="292">
        <f t="shared" si="34"/>
        <v>404</v>
      </c>
      <c r="CZ26" s="292">
        <v>0</v>
      </c>
      <c r="DA26" s="292">
        <v>0</v>
      </c>
      <c r="DB26" s="292">
        <v>0</v>
      </c>
      <c r="DC26" s="292">
        <v>285</v>
      </c>
      <c r="DD26" s="292">
        <v>7</v>
      </c>
      <c r="DE26" s="292">
        <v>112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137</v>
      </c>
      <c r="DV26" s="292">
        <v>137</v>
      </c>
      <c r="DW26" s="292">
        <v>0</v>
      </c>
      <c r="DX26" s="292">
        <v>0</v>
      </c>
      <c r="DY26" s="292">
        <v>0</v>
      </c>
      <c r="DZ26" s="292">
        <f t="shared" si="42"/>
        <v>388</v>
      </c>
      <c r="EA26" s="292">
        <f t="shared" si="43"/>
        <v>168</v>
      </c>
      <c r="EB26" s="292">
        <v>0</v>
      </c>
      <c r="EC26" s="292">
        <v>0</v>
      </c>
      <c r="ED26" s="292">
        <v>168</v>
      </c>
      <c r="EE26" s="292">
        <v>0</v>
      </c>
      <c r="EF26" s="292">
        <v>0</v>
      </c>
      <c r="EG26" s="292">
        <v>0</v>
      </c>
      <c r="EH26" s="292">
        <f t="shared" si="45"/>
        <v>220</v>
      </c>
      <c r="EI26" s="292">
        <v>0</v>
      </c>
      <c r="EJ26" s="292">
        <v>0</v>
      </c>
      <c r="EK26" s="292">
        <v>220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0"/>
        <v>9188</v>
      </c>
      <c r="E27" s="292">
        <f t="shared" si="1"/>
        <v>8114</v>
      </c>
      <c r="F27" s="292">
        <f t="shared" si="2"/>
        <v>6266</v>
      </c>
      <c r="G27" s="292">
        <v>0</v>
      </c>
      <c r="H27" s="292">
        <v>6243</v>
      </c>
      <c r="I27" s="292">
        <v>0</v>
      </c>
      <c r="J27" s="292">
        <v>23</v>
      </c>
      <c r="K27" s="292">
        <v>0</v>
      </c>
      <c r="L27" s="292">
        <v>0</v>
      </c>
      <c r="M27" s="292">
        <f t="shared" si="4"/>
        <v>1848</v>
      </c>
      <c r="N27" s="292">
        <v>0</v>
      </c>
      <c r="O27" s="292">
        <v>1845</v>
      </c>
      <c r="P27" s="292">
        <v>0</v>
      </c>
      <c r="Q27" s="292">
        <v>3</v>
      </c>
      <c r="R27" s="292">
        <v>0</v>
      </c>
      <c r="S27" s="292">
        <v>0</v>
      </c>
      <c r="T27" s="292">
        <f t="shared" si="6"/>
        <v>191</v>
      </c>
      <c r="U27" s="292">
        <f t="shared" si="7"/>
        <v>3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3</v>
      </c>
      <c r="AB27" s="292">
        <f t="shared" si="9"/>
        <v>188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188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528</v>
      </c>
      <c r="CR27" s="292">
        <f t="shared" si="32"/>
        <v>418</v>
      </c>
      <c r="CS27" s="292">
        <v>0</v>
      </c>
      <c r="CT27" s="292">
        <v>0</v>
      </c>
      <c r="CU27" s="292">
        <v>0</v>
      </c>
      <c r="CV27" s="292">
        <v>418</v>
      </c>
      <c r="CW27" s="292">
        <v>0</v>
      </c>
      <c r="CX27" s="292">
        <v>0</v>
      </c>
      <c r="CY27" s="292">
        <f t="shared" si="34"/>
        <v>110</v>
      </c>
      <c r="CZ27" s="292">
        <v>0</v>
      </c>
      <c r="DA27" s="292">
        <v>0</v>
      </c>
      <c r="DB27" s="292">
        <v>0</v>
      </c>
      <c r="DC27" s="292">
        <v>110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151</v>
      </c>
      <c r="DV27" s="292">
        <v>89</v>
      </c>
      <c r="DW27" s="292">
        <v>0</v>
      </c>
      <c r="DX27" s="292">
        <v>62</v>
      </c>
      <c r="DY27" s="292">
        <v>0</v>
      </c>
      <c r="DZ27" s="292">
        <f t="shared" si="42"/>
        <v>204</v>
      </c>
      <c r="EA27" s="292">
        <f t="shared" si="43"/>
        <v>185</v>
      </c>
      <c r="EB27" s="292">
        <v>0</v>
      </c>
      <c r="EC27" s="292">
        <v>0</v>
      </c>
      <c r="ED27" s="292">
        <v>185</v>
      </c>
      <c r="EE27" s="292">
        <v>0</v>
      </c>
      <c r="EF27" s="292">
        <v>0</v>
      </c>
      <c r="EG27" s="292">
        <v>0</v>
      </c>
      <c r="EH27" s="292">
        <f t="shared" si="45"/>
        <v>19</v>
      </c>
      <c r="EI27" s="292">
        <v>0</v>
      </c>
      <c r="EJ27" s="292">
        <v>0</v>
      </c>
      <c r="EK27" s="292">
        <v>19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0"/>
        <v>8115</v>
      </c>
      <c r="E28" s="292">
        <f t="shared" si="1"/>
        <v>6415</v>
      </c>
      <c r="F28" s="292">
        <f t="shared" si="2"/>
        <v>6307</v>
      </c>
      <c r="G28" s="292">
        <v>0</v>
      </c>
      <c r="H28" s="292">
        <v>6307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108</v>
      </c>
      <c r="N28" s="292">
        <v>0</v>
      </c>
      <c r="O28" s="292">
        <v>108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639</v>
      </c>
      <c r="U28" s="292">
        <f t="shared" si="7"/>
        <v>397</v>
      </c>
      <c r="V28" s="292">
        <v>0</v>
      </c>
      <c r="W28" s="292">
        <v>0</v>
      </c>
      <c r="X28" s="292">
        <v>240</v>
      </c>
      <c r="Y28" s="292">
        <v>0</v>
      </c>
      <c r="Z28" s="292">
        <v>14</v>
      </c>
      <c r="AA28" s="292">
        <v>143</v>
      </c>
      <c r="AB28" s="292">
        <f t="shared" si="9"/>
        <v>242</v>
      </c>
      <c r="AC28" s="292">
        <v>0</v>
      </c>
      <c r="AD28" s="292">
        <v>0</v>
      </c>
      <c r="AE28" s="292">
        <v>148</v>
      </c>
      <c r="AF28" s="292">
        <v>0</v>
      </c>
      <c r="AG28" s="292">
        <v>0</v>
      </c>
      <c r="AH28" s="292">
        <v>94</v>
      </c>
      <c r="AI28" s="292">
        <f t="shared" si="11"/>
        <v>46</v>
      </c>
      <c r="AJ28" s="292">
        <f t="shared" si="12"/>
        <v>46</v>
      </c>
      <c r="AK28" s="292">
        <v>0</v>
      </c>
      <c r="AL28" s="292">
        <v>0</v>
      </c>
      <c r="AM28" s="292">
        <v>0</v>
      </c>
      <c r="AN28" s="292">
        <v>46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601</v>
      </c>
      <c r="CR28" s="292">
        <f t="shared" si="32"/>
        <v>312</v>
      </c>
      <c r="CS28" s="292">
        <v>0</v>
      </c>
      <c r="CT28" s="292">
        <v>0</v>
      </c>
      <c r="CU28" s="292">
        <v>0</v>
      </c>
      <c r="CV28" s="292">
        <v>312</v>
      </c>
      <c r="CW28" s="292">
        <v>0</v>
      </c>
      <c r="CX28" s="292">
        <v>0</v>
      </c>
      <c r="CY28" s="292">
        <f t="shared" si="34"/>
        <v>289</v>
      </c>
      <c r="CZ28" s="292">
        <v>0</v>
      </c>
      <c r="DA28" s="292">
        <v>0</v>
      </c>
      <c r="DB28" s="292">
        <v>0</v>
      </c>
      <c r="DC28" s="292">
        <v>289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 t="shared" si="42"/>
        <v>414</v>
      </c>
      <c r="EA28" s="292">
        <f t="shared" si="43"/>
        <v>98</v>
      </c>
      <c r="EB28" s="292">
        <v>0</v>
      </c>
      <c r="EC28" s="292">
        <v>0</v>
      </c>
      <c r="ED28" s="292">
        <v>98</v>
      </c>
      <c r="EE28" s="292">
        <v>0</v>
      </c>
      <c r="EF28" s="292">
        <v>0</v>
      </c>
      <c r="EG28" s="292">
        <v>0</v>
      </c>
      <c r="EH28" s="292">
        <f t="shared" si="45"/>
        <v>316</v>
      </c>
      <c r="EI28" s="292">
        <v>0</v>
      </c>
      <c r="EJ28" s="292">
        <v>0</v>
      </c>
      <c r="EK28" s="292">
        <v>0</v>
      </c>
      <c r="EL28" s="292">
        <v>0</v>
      </c>
      <c r="EM28" s="292">
        <v>316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0"/>
        <v>8763</v>
      </c>
      <c r="E29" s="292">
        <f t="shared" si="1"/>
        <v>7864</v>
      </c>
      <c r="F29" s="292">
        <f t="shared" si="2"/>
        <v>7758</v>
      </c>
      <c r="G29" s="292">
        <v>0</v>
      </c>
      <c r="H29" s="292">
        <v>7758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106</v>
      </c>
      <c r="N29" s="292">
        <v>0</v>
      </c>
      <c r="O29" s="292">
        <v>106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744</v>
      </c>
      <c r="CR29" s="292">
        <f t="shared" si="32"/>
        <v>744</v>
      </c>
      <c r="CS29" s="292">
        <v>0</v>
      </c>
      <c r="CT29" s="292">
        <v>0</v>
      </c>
      <c r="CU29" s="292">
        <v>0</v>
      </c>
      <c r="CV29" s="292">
        <v>744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155</v>
      </c>
      <c r="DG29" s="292">
        <f t="shared" si="37"/>
        <v>155</v>
      </c>
      <c r="DH29" s="292">
        <v>0</v>
      </c>
      <c r="DI29" s="292">
        <v>0</v>
      </c>
      <c r="DJ29" s="292">
        <v>155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7966</v>
      </c>
      <c r="E30" s="292">
        <f t="shared" si="1"/>
        <v>6700</v>
      </c>
      <c r="F30" s="292">
        <f t="shared" si="2"/>
        <v>6532</v>
      </c>
      <c r="G30" s="292">
        <v>0</v>
      </c>
      <c r="H30" s="292">
        <v>6096</v>
      </c>
      <c r="I30" s="292">
        <v>0</v>
      </c>
      <c r="J30" s="292">
        <v>0</v>
      </c>
      <c r="K30" s="292">
        <v>0</v>
      </c>
      <c r="L30" s="292">
        <v>436</v>
      </c>
      <c r="M30" s="292">
        <f t="shared" si="4"/>
        <v>168</v>
      </c>
      <c r="N30" s="292">
        <v>0</v>
      </c>
      <c r="O30" s="292">
        <v>168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569</v>
      </c>
      <c r="CR30" s="292">
        <f t="shared" si="32"/>
        <v>569</v>
      </c>
      <c r="CS30" s="292">
        <v>0</v>
      </c>
      <c r="CT30" s="292">
        <v>0</v>
      </c>
      <c r="CU30" s="292">
        <v>0</v>
      </c>
      <c r="CV30" s="292">
        <v>569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105</v>
      </c>
      <c r="DG30" s="292">
        <f t="shared" si="37"/>
        <v>105</v>
      </c>
      <c r="DH30" s="292">
        <v>0</v>
      </c>
      <c r="DI30" s="292">
        <v>0</v>
      </c>
      <c r="DJ30" s="292">
        <v>105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592</v>
      </c>
      <c r="DV30" s="292">
        <v>0</v>
      </c>
      <c r="DW30" s="292">
        <v>0</v>
      </c>
      <c r="DX30" s="292">
        <v>592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8778</v>
      </c>
      <c r="E31" s="292">
        <f t="shared" si="1"/>
        <v>6740</v>
      </c>
      <c r="F31" s="292">
        <f t="shared" si="2"/>
        <v>6621</v>
      </c>
      <c r="G31" s="292">
        <v>0</v>
      </c>
      <c r="H31" s="292">
        <v>6621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119</v>
      </c>
      <c r="N31" s="292">
        <v>0</v>
      </c>
      <c r="O31" s="292">
        <v>119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750</v>
      </c>
      <c r="U31" s="292">
        <f t="shared" si="7"/>
        <v>408</v>
      </c>
      <c r="V31" s="292">
        <v>0</v>
      </c>
      <c r="W31" s="292">
        <v>0</v>
      </c>
      <c r="X31" s="292">
        <v>200</v>
      </c>
      <c r="Y31" s="292">
        <v>0</v>
      </c>
      <c r="Z31" s="292">
        <v>0</v>
      </c>
      <c r="AA31" s="292">
        <v>208</v>
      </c>
      <c r="AB31" s="292">
        <f t="shared" si="9"/>
        <v>342</v>
      </c>
      <c r="AC31" s="292">
        <v>0</v>
      </c>
      <c r="AD31" s="292">
        <v>0</v>
      </c>
      <c r="AE31" s="292">
        <v>138</v>
      </c>
      <c r="AF31" s="292">
        <v>0</v>
      </c>
      <c r="AG31" s="292">
        <v>0</v>
      </c>
      <c r="AH31" s="292">
        <v>204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44</v>
      </c>
      <c r="CR31" s="292">
        <f t="shared" si="32"/>
        <v>16</v>
      </c>
      <c r="CS31" s="292">
        <v>0</v>
      </c>
      <c r="CT31" s="292">
        <v>0</v>
      </c>
      <c r="CU31" s="292">
        <v>0</v>
      </c>
      <c r="CV31" s="292">
        <v>16</v>
      </c>
      <c r="CW31" s="292">
        <v>0</v>
      </c>
      <c r="CX31" s="292">
        <v>0</v>
      </c>
      <c r="CY31" s="292">
        <f t="shared" si="34"/>
        <v>28</v>
      </c>
      <c r="CZ31" s="292">
        <v>0</v>
      </c>
      <c r="DA31" s="292">
        <v>0</v>
      </c>
      <c r="DB31" s="292">
        <v>0</v>
      </c>
      <c r="DC31" s="292">
        <v>28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243</v>
      </c>
      <c r="DV31" s="292">
        <v>243</v>
      </c>
      <c r="DW31" s="292">
        <v>0</v>
      </c>
      <c r="DX31" s="292">
        <v>0</v>
      </c>
      <c r="DY31" s="292">
        <v>0</v>
      </c>
      <c r="DZ31" s="292">
        <f t="shared" si="42"/>
        <v>1001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1001</v>
      </c>
      <c r="EI31" s="292">
        <v>0</v>
      </c>
      <c r="EJ31" s="292">
        <v>0</v>
      </c>
      <c r="EK31" s="292">
        <v>0</v>
      </c>
      <c r="EL31" s="292">
        <v>0</v>
      </c>
      <c r="EM31" s="292">
        <v>1001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7988</v>
      </c>
      <c r="E32" s="292">
        <f t="shared" si="1"/>
        <v>6777</v>
      </c>
      <c r="F32" s="292">
        <f t="shared" si="2"/>
        <v>4144</v>
      </c>
      <c r="G32" s="292">
        <v>0</v>
      </c>
      <c r="H32" s="292">
        <v>4144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2633</v>
      </c>
      <c r="N32" s="292">
        <v>0</v>
      </c>
      <c r="O32" s="292">
        <v>2633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599</v>
      </c>
      <c r="U32" s="292">
        <f t="shared" si="7"/>
        <v>426</v>
      </c>
      <c r="V32" s="292">
        <v>0</v>
      </c>
      <c r="W32" s="292">
        <v>0</v>
      </c>
      <c r="X32" s="292">
        <v>204</v>
      </c>
      <c r="Y32" s="292">
        <v>0</v>
      </c>
      <c r="Z32" s="292">
        <v>0</v>
      </c>
      <c r="AA32" s="292">
        <v>222</v>
      </c>
      <c r="AB32" s="292">
        <f t="shared" si="9"/>
        <v>173</v>
      </c>
      <c r="AC32" s="292">
        <v>0</v>
      </c>
      <c r="AD32" s="292">
        <v>0</v>
      </c>
      <c r="AE32" s="292">
        <v>83</v>
      </c>
      <c r="AF32" s="292">
        <v>0</v>
      </c>
      <c r="AG32" s="292">
        <v>0</v>
      </c>
      <c r="AH32" s="292">
        <v>90</v>
      </c>
      <c r="AI32" s="292">
        <f t="shared" si="11"/>
        <v>28</v>
      </c>
      <c r="AJ32" s="292">
        <f t="shared" si="12"/>
        <v>28</v>
      </c>
      <c r="AK32" s="292">
        <v>0</v>
      </c>
      <c r="AL32" s="292">
        <v>0</v>
      </c>
      <c r="AM32" s="292">
        <v>0</v>
      </c>
      <c r="AN32" s="292">
        <v>28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322</v>
      </c>
      <c r="CR32" s="292">
        <f t="shared" si="32"/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 t="shared" si="34"/>
        <v>322</v>
      </c>
      <c r="CZ32" s="292">
        <v>0</v>
      </c>
      <c r="DA32" s="292">
        <v>0</v>
      </c>
      <c r="DB32" s="292">
        <v>0</v>
      </c>
      <c r="DC32" s="292">
        <v>322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233</v>
      </c>
      <c r="DV32" s="292">
        <v>233</v>
      </c>
      <c r="DW32" s="292">
        <v>0</v>
      </c>
      <c r="DX32" s="292">
        <v>0</v>
      </c>
      <c r="DY32" s="292">
        <v>0</v>
      </c>
      <c r="DZ32" s="292">
        <f t="shared" si="42"/>
        <v>29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29</v>
      </c>
      <c r="EI32" s="292">
        <v>0</v>
      </c>
      <c r="EJ32" s="292">
        <v>0</v>
      </c>
      <c r="EK32" s="292">
        <v>0</v>
      </c>
      <c r="EL32" s="292">
        <v>0</v>
      </c>
      <c r="EM32" s="292">
        <v>29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1950</v>
      </c>
      <c r="E33" s="292">
        <f t="shared" si="1"/>
        <v>1537</v>
      </c>
      <c r="F33" s="292">
        <f t="shared" si="2"/>
        <v>1529</v>
      </c>
      <c r="G33" s="292">
        <v>0</v>
      </c>
      <c r="H33" s="292">
        <v>1529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8</v>
      </c>
      <c r="N33" s="292">
        <v>0</v>
      </c>
      <c r="O33" s="292">
        <v>8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183</v>
      </c>
      <c r="U33" s="292">
        <f t="shared" si="7"/>
        <v>169</v>
      </c>
      <c r="V33" s="292">
        <v>0</v>
      </c>
      <c r="W33" s="292">
        <v>0</v>
      </c>
      <c r="X33" s="292">
        <v>116</v>
      </c>
      <c r="Y33" s="292">
        <v>0</v>
      </c>
      <c r="Z33" s="292">
        <v>0</v>
      </c>
      <c r="AA33" s="292">
        <v>53</v>
      </c>
      <c r="AB33" s="292">
        <f t="shared" si="9"/>
        <v>14</v>
      </c>
      <c r="AC33" s="292">
        <v>0</v>
      </c>
      <c r="AD33" s="292">
        <v>0</v>
      </c>
      <c r="AE33" s="292">
        <v>14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0</v>
      </c>
      <c r="CR33" s="292">
        <f t="shared" si="32"/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230</v>
      </c>
      <c r="DV33" s="292">
        <v>230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5536</v>
      </c>
      <c r="E34" s="292">
        <f t="shared" si="1"/>
        <v>4578</v>
      </c>
      <c r="F34" s="292">
        <f t="shared" si="2"/>
        <v>4391</v>
      </c>
      <c r="G34" s="292">
        <v>0</v>
      </c>
      <c r="H34" s="292">
        <v>4391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187</v>
      </c>
      <c r="N34" s="292">
        <v>0</v>
      </c>
      <c r="O34" s="292">
        <v>187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360</v>
      </c>
      <c r="U34" s="292">
        <f t="shared" si="7"/>
        <v>286</v>
      </c>
      <c r="V34" s="292">
        <v>0</v>
      </c>
      <c r="W34" s="292">
        <v>0</v>
      </c>
      <c r="X34" s="292">
        <v>146</v>
      </c>
      <c r="Y34" s="292">
        <v>0</v>
      </c>
      <c r="Z34" s="292">
        <v>0</v>
      </c>
      <c r="AA34" s="292">
        <v>140</v>
      </c>
      <c r="AB34" s="292">
        <f t="shared" si="9"/>
        <v>74</v>
      </c>
      <c r="AC34" s="292">
        <v>0</v>
      </c>
      <c r="AD34" s="292">
        <v>0</v>
      </c>
      <c r="AE34" s="292">
        <v>38</v>
      </c>
      <c r="AF34" s="292">
        <v>0</v>
      </c>
      <c r="AG34" s="292">
        <v>0</v>
      </c>
      <c r="AH34" s="292">
        <v>36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275</v>
      </c>
      <c r="CR34" s="292">
        <f t="shared" si="32"/>
        <v>275</v>
      </c>
      <c r="CS34" s="292">
        <v>0</v>
      </c>
      <c r="CT34" s="292">
        <v>0</v>
      </c>
      <c r="CU34" s="292">
        <v>0</v>
      </c>
      <c r="CV34" s="292">
        <v>275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323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323</v>
      </c>
      <c r="EI34" s="292">
        <v>0</v>
      </c>
      <c r="EJ34" s="292">
        <v>0</v>
      </c>
      <c r="EK34" s="292">
        <v>0</v>
      </c>
      <c r="EL34" s="292">
        <v>0</v>
      </c>
      <c r="EM34" s="292">
        <v>323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2781</v>
      </c>
      <c r="E35" s="292">
        <f t="shared" si="1"/>
        <v>1948</v>
      </c>
      <c r="F35" s="292">
        <f t="shared" si="2"/>
        <v>1921</v>
      </c>
      <c r="G35" s="292">
        <v>0</v>
      </c>
      <c r="H35" s="292">
        <v>1921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27</v>
      </c>
      <c r="N35" s="292">
        <v>0</v>
      </c>
      <c r="O35" s="292">
        <v>27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171</v>
      </c>
      <c r="U35" s="292">
        <f t="shared" si="7"/>
        <v>140</v>
      </c>
      <c r="V35" s="292">
        <v>0</v>
      </c>
      <c r="W35" s="292">
        <v>0</v>
      </c>
      <c r="X35" s="292">
        <v>107</v>
      </c>
      <c r="Y35" s="292">
        <v>0</v>
      </c>
      <c r="Z35" s="292">
        <v>0</v>
      </c>
      <c r="AA35" s="292">
        <v>33</v>
      </c>
      <c r="AB35" s="292">
        <f t="shared" si="9"/>
        <v>31</v>
      </c>
      <c r="AC35" s="292">
        <v>0</v>
      </c>
      <c r="AD35" s="292">
        <v>0</v>
      </c>
      <c r="AE35" s="292">
        <v>31</v>
      </c>
      <c r="AF35" s="292">
        <v>0</v>
      </c>
      <c r="AG35" s="292">
        <v>0</v>
      </c>
      <c r="AH35" s="292">
        <v>0</v>
      </c>
      <c r="AI35" s="292">
        <f t="shared" si="11"/>
        <v>45</v>
      </c>
      <c r="AJ35" s="292">
        <f t="shared" si="12"/>
        <v>45</v>
      </c>
      <c r="AK35" s="292">
        <v>0</v>
      </c>
      <c r="AL35" s="292">
        <v>0</v>
      </c>
      <c r="AM35" s="292">
        <v>0</v>
      </c>
      <c r="AN35" s="292">
        <v>45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28</v>
      </c>
      <c r="CR35" s="292">
        <f t="shared" si="32"/>
        <v>28</v>
      </c>
      <c r="CS35" s="292">
        <v>0</v>
      </c>
      <c r="CT35" s="292">
        <v>0</v>
      </c>
      <c r="CU35" s="292">
        <v>0</v>
      </c>
      <c r="CV35" s="292">
        <v>28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375</v>
      </c>
      <c r="DV35" s="292">
        <v>375</v>
      </c>
      <c r="DW35" s="292">
        <v>0</v>
      </c>
      <c r="DX35" s="292">
        <v>0</v>
      </c>
      <c r="DY35" s="292">
        <v>0</v>
      </c>
      <c r="DZ35" s="292">
        <f t="shared" si="42"/>
        <v>214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214</v>
      </c>
      <c r="EI35" s="292">
        <v>0</v>
      </c>
      <c r="EJ35" s="292">
        <v>0</v>
      </c>
      <c r="EK35" s="292">
        <v>214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3907</v>
      </c>
      <c r="E36" s="292">
        <f t="shared" si="1"/>
        <v>3230</v>
      </c>
      <c r="F36" s="292">
        <f t="shared" si="2"/>
        <v>3202</v>
      </c>
      <c r="G36" s="292">
        <v>0</v>
      </c>
      <c r="H36" s="292">
        <v>3202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28</v>
      </c>
      <c r="N36" s="292">
        <v>0</v>
      </c>
      <c r="O36" s="292">
        <v>28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451</v>
      </c>
      <c r="U36" s="292">
        <f t="shared" si="7"/>
        <v>392</v>
      </c>
      <c r="V36" s="292">
        <v>0</v>
      </c>
      <c r="W36" s="292">
        <v>0</v>
      </c>
      <c r="X36" s="292">
        <v>188</v>
      </c>
      <c r="Y36" s="292">
        <v>0</v>
      </c>
      <c r="Z36" s="292">
        <v>0</v>
      </c>
      <c r="AA36" s="292">
        <v>204</v>
      </c>
      <c r="AB36" s="292">
        <f t="shared" si="9"/>
        <v>59</v>
      </c>
      <c r="AC36" s="292">
        <v>0</v>
      </c>
      <c r="AD36" s="292">
        <v>0</v>
      </c>
      <c r="AE36" s="292">
        <v>28</v>
      </c>
      <c r="AF36" s="292">
        <v>0</v>
      </c>
      <c r="AG36" s="292">
        <v>0</v>
      </c>
      <c r="AH36" s="292">
        <v>31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0</v>
      </c>
      <c r="CR36" s="292">
        <f t="shared" si="32"/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114</v>
      </c>
      <c r="DV36" s="292">
        <v>114</v>
      </c>
      <c r="DW36" s="292">
        <v>0</v>
      </c>
      <c r="DX36" s="292">
        <v>0</v>
      </c>
      <c r="DY36" s="292">
        <v>0</v>
      </c>
      <c r="DZ36" s="292">
        <f t="shared" si="42"/>
        <v>112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112</v>
      </c>
      <c r="EI36" s="292">
        <v>0</v>
      </c>
      <c r="EJ36" s="292">
        <v>0</v>
      </c>
      <c r="EK36" s="292">
        <v>0</v>
      </c>
      <c r="EL36" s="292">
        <v>0</v>
      </c>
      <c r="EM36" s="292">
        <v>112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5374</v>
      </c>
      <c r="E37" s="292">
        <f t="shared" si="1"/>
        <v>4159</v>
      </c>
      <c r="F37" s="292">
        <f t="shared" si="2"/>
        <v>4107</v>
      </c>
      <c r="G37" s="292">
        <v>0</v>
      </c>
      <c r="H37" s="292">
        <v>3855</v>
      </c>
      <c r="I37" s="292">
        <v>0</v>
      </c>
      <c r="J37" s="292">
        <v>0</v>
      </c>
      <c r="K37" s="292">
        <v>0</v>
      </c>
      <c r="L37" s="292">
        <v>252</v>
      </c>
      <c r="M37" s="292">
        <f t="shared" si="4"/>
        <v>52</v>
      </c>
      <c r="N37" s="292">
        <v>0</v>
      </c>
      <c r="O37" s="292">
        <v>52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11</v>
      </c>
      <c r="U37" s="292">
        <f t="shared" si="7"/>
        <v>11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11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244</v>
      </c>
      <c r="CC37" s="292">
        <f t="shared" si="27"/>
        <v>244</v>
      </c>
      <c r="CD37" s="292">
        <v>0</v>
      </c>
      <c r="CE37" s="292">
        <v>0</v>
      </c>
      <c r="CF37" s="292">
        <v>0</v>
      </c>
      <c r="CG37" s="292">
        <v>244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819</v>
      </c>
      <c r="CR37" s="292">
        <f t="shared" si="32"/>
        <v>819</v>
      </c>
      <c r="CS37" s="292">
        <v>0</v>
      </c>
      <c r="CT37" s="292">
        <v>0</v>
      </c>
      <c r="CU37" s="292">
        <v>0</v>
      </c>
      <c r="CV37" s="292">
        <v>819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140</v>
      </c>
      <c r="DG37" s="292">
        <f t="shared" si="37"/>
        <v>140</v>
      </c>
      <c r="DH37" s="292">
        <v>0</v>
      </c>
      <c r="DI37" s="292">
        <v>0</v>
      </c>
      <c r="DJ37" s="292">
        <v>128</v>
      </c>
      <c r="DK37" s="292">
        <v>0</v>
      </c>
      <c r="DL37" s="292">
        <v>12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1</v>
      </c>
      <c r="EA37" s="292">
        <f t="shared" si="43"/>
        <v>1</v>
      </c>
      <c r="EB37" s="292">
        <v>0</v>
      </c>
      <c r="EC37" s="292">
        <v>0</v>
      </c>
      <c r="ED37" s="292">
        <v>1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5183</v>
      </c>
      <c r="E38" s="292">
        <f t="shared" si="1"/>
        <v>4257</v>
      </c>
      <c r="F38" s="292">
        <f t="shared" si="2"/>
        <v>4197</v>
      </c>
      <c r="G38" s="292">
        <v>0</v>
      </c>
      <c r="H38" s="292">
        <v>4197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60</v>
      </c>
      <c r="N38" s="292">
        <v>0</v>
      </c>
      <c r="O38" s="292">
        <v>60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548</v>
      </c>
      <c r="U38" s="292">
        <f t="shared" si="7"/>
        <v>102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102</v>
      </c>
      <c r="AB38" s="292">
        <f t="shared" si="9"/>
        <v>446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446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0</v>
      </c>
      <c r="CR38" s="292">
        <f t="shared" si="32"/>
        <v>0</v>
      </c>
      <c r="CS38" s="292">
        <v>0</v>
      </c>
      <c r="CT38" s="292">
        <v>0</v>
      </c>
      <c r="CU38" s="292">
        <v>0</v>
      </c>
      <c r="CV38" s="292">
        <v>0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378</v>
      </c>
      <c r="DV38" s="292">
        <v>378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5843</v>
      </c>
      <c r="E39" s="292">
        <f t="shared" si="1"/>
        <v>4547</v>
      </c>
      <c r="F39" s="292">
        <f t="shared" si="2"/>
        <v>4440</v>
      </c>
      <c r="G39" s="292">
        <v>0</v>
      </c>
      <c r="H39" s="292">
        <v>4440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107</v>
      </c>
      <c r="N39" s="292">
        <v>0</v>
      </c>
      <c r="O39" s="292">
        <v>107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0</v>
      </c>
      <c r="U39" s="292">
        <f t="shared" si="7"/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 t="shared" si="9"/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0</v>
      </c>
      <c r="CR39" s="292">
        <f t="shared" si="32"/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1207</v>
      </c>
      <c r="DV39" s="292">
        <v>0</v>
      </c>
      <c r="DW39" s="292">
        <v>0</v>
      </c>
      <c r="DX39" s="292">
        <v>1207</v>
      </c>
      <c r="DY39" s="292">
        <v>0</v>
      </c>
      <c r="DZ39" s="292">
        <f t="shared" si="42"/>
        <v>89</v>
      </c>
      <c r="EA39" s="292">
        <f t="shared" si="43"/>
        <v>78</v>
      </c>
      <c r="EB39" s="292">
        <v>0</v>
      </c>
      <c r="EC39" s="292">
        <v>0</v>
      </c>
      <c r="ED39" s="292">
        <v>78</v>
      </c>
      <c r="EE39" s="292">
        <v>0</v>
      </c>
      <c r="EF39" s="292">
        <v>0</v>
      </c>
      <c r="EG39" s="292">
        <v>0</v>
      </c>
      <c r="EH39" s="292">
        <f t="shared" si="45"/>
        <v>11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11</v>
      </c>
    </row>
    <row r="40" spans="1:1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5073</v>
      </c>
      <c r="E40" s="292">
        <f t="shared" si="1"/>
        <v>4421</v>
      </c>
      <c r="F40" s="292">
        <f t="shared" si="2"/>
        <v>4395</v>
      </c>
      <c r="G40" s="292">
        <v>0</v>
      </c>
      <c r="H40" s="292">
        <v>4395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26</v>
      </c>
      <c r="N40" s="292">
        <v>0</v>
      </c>
      <c r="O40" s="292">
        <v>26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111</v>
      </c>
      <c r="U40" s="292">
        <f t="shared" si="7"/>
        <v>3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3</v>
      </c>
      <c r="AB40" s="292">
        <f t="shared" si="9"/>
        <v>108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108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25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25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25</v>
      </c>
      <c r="CQ40" s="292">
        <f t="shared" si="31"/>
        <v>513</v>
      </c>
      <c r="CR40" s="292">
        <f t="shared" si="32"/>
        <v>168</v>
      </c>
      <c r="CS40" s="292">
        <v>0</v>
      </c>
      <c r="CT40" s="292">
        <v>0</v>
      </c>
      <c r="CU40" s="292">
        <v>9</v>
      </c>
      <c r="CV40" s="292">
        <v>144</v>
      </c>
      <c r="CW40" s="292">
        <v>0</v>
      </c>
      <c r="CX40" s="292">
        <v>15</v>
      </c>
      <c r="CY40" s="292">
        <f t="shared" si="34"/>
        <v>345</v>
      </c>
      <c r="CZ40" s="292">
        <v>0</v>
      </c>
      <c r="DA40" s="292">
        <v>0</v>
      </c>
      <c r="DB40" s="292">
        <v>26</v>
      </c>
      <c r="DC40" s="292">
        <v>246</v>
      </c>
      <c r="DD40" s="292">
        <v>10</v>
      </c>
      <c r="DE40" s="292">
        <v>63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3</v>
      </c>
      <c r="EA40" s="292">
        <f t="shared" si="43"/>
        <v>3</v>
      </c>
      <c r="EB40" s="292">
        <v>0</v>
      </c>
      <c r="EC40" s="292">
        <v>0</v>
      </c>
      <c r="ED40" s="292">
        <v>3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0"/>
        <v>1974</v>
      </c>
      <c r="E41" s="292">
        <f t="shared" si="1"/>
        <v>1856</v>
      </c>
      <c r="F41" s="292">
        <f t="shared" si="2"/>
        <v>1843</v>
      </c>
      <c r="G41" s="292">
        <v>0</v>
      </c>
      <c r="H41" s="292">
        <v>1843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13</v>
      </c>
      <c r="N41" s="292">
        <v>0</v>
      </c>
      <c r="O41" s="292">
        <v>13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104</v>
      </c>
      <c r="CR41" s="292">
        <f t="shared" si="32"/>
        <v>103</v>
      </c>
      <c r="CS41" s="292">
        <v>0</v>
      </c>
      <c r="CT41" s="292">
        <v>0</v>
      </c>
      <c r="CU41" s="292">
        <v>41</v>
      </c>
      <c r="CV41" s="292">
        <v>36</v>
      </c>
      <c r="CW41" s="292">
        <v>2</v>
      </c>
      <c r="CX41" s="292">
        <v>24</v>
      </c>
      <c r="CY41" s="292">
        <f t="shared" si="34"/>
        <v>1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1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2</v>
      </c>
      <c r="DV41" s="292">
        <v>2</v>
      </c>
      <c r="DW41" s="292">
        <v>0</v>
      </c>
      <c r="DX41" s="292">
        <v>0</v>
      </c>
      <c r="DY41" s="292">
        <v>0</v>
      </c>
      <c r="DZ41" s="292">
        <f t="shared" si="42"/>
        <v>12</v>
      </c>
      <c r="EA41" s="292">
        <f t="shared" si="43"/>
        <v>12</v>
      </c>
      <c r="EB41" s="292">
        <v>0</v>
      </c>
      <c r="EC41" s="292">
        <v>0</v>
      </c>
      <c r="ED41" s="292">
        <v>12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0"/>
        <v>1249</v>
      </c>
      <c r="E42" s="292">
        <f t="shared" si="1"/>
        <v>1160</v>
      </c>
      <c r="F42" s="292">
        <f t="shared" si="2"/>
        <v>1156</v>
      </c>
      <c r="G42" s="292">
        <v>0</v>
      </c>
      <c r="H42" s="292">
        <v>1156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4</v>
      </c>
      <c r="N42" s="292">
        <v>0</v>
      </c>
      <c r="O42" s="292">
        <v>4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0</v>
      </c>
      <c r="U42" s="292">
        <f t="shared" si="7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9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11"/>
        <v>0</v>
      </c>
      <c r="AJ42" s="292">
        <f t="shared" si="12"/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81</v>
      </c>
      <c r="CR42" s="292">
        <f t="shared" si="32"/>
        <v>81</v>
      </c>
      <c r="CS42" s="292">
        <v>0</v>
      </c>
      <c r="CT42" s="292">
        <v>0</v>
      </c>
      <c r="CU42" s="292">
        <v>19</v>
      </c>
      <c r="CV42" s="292">
        <v>36</v>
      </c>
      <c r="CW42" s="292">
        <v>2</v>
      </c>
      <c r="CX42" s="292">
        <v>24</v>
      </c>
      <c r="CY42" s="292">
        <f t="shared" si="34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42"/>
        <v>8</v>
      </c>
      <c r="EA42" s="292">
        <f t="shared" si="43"/>
        <v>8</v>
      </c>
      <c r="EB42" s="292">
        <v>0</v>
      </c>
      <c r="EC42" s="292">
        <v>0</v>
      </c>
      <c r="ED42" s="292">
        <v>8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0"/>
        <v>2011</v>
      </c>
      <c r="E43" s="292">
        <f t="shared" si="1"/>
        <v>1787</v>
      </c>
      <c r="F43" s="292">
        <f t="shared" si="2"/>
        <v>1781</v>
      </c>
      <c r="G43" s="292">
        <v>0</v>
      </c>
      <c r="H43" s="292">
        <v>1781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4"/>
        <v>6</v>
      </c>
      <c r="N43" s="292">
        <v>0</v>
      </c>
      <c r="O43" s="292">
        <v>6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6"/>
        <v>0</v>
      </c>
      <c r="U43" s="292">
        <f t="shared" si="7"/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 t="shared" si="9"/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 t="shared" si="11"/>
        <v>0</v>
      </c>
      <c r="AJ43" s="292">
        <f t="shared" si="12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14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6"/>
        <v>0</v>
      </c>
      <c r="AY43" s="292">
        <f t="shared" si="17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21"/>
        <v>0</v>
      </c>
      <c r="BN43" s="292">
        <f t="shared" si="22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24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26"/>
        <v>0</v>
      </c>
      <c r="CC43" s="292">
        <f t="shared" si="27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2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31"/>
        <v>197</v>
      </c>
      <c r="CR43" s="292">
        <f t="shared" si="32"/>
        <v>196</v>
      </c>
      <c r="CS43" s="292">
        <v>0</v>
      </c>
      <c r="CT43" s="292">
        <v>0</v>
      </c>
      <c r="CU43" s="292">
        <v>41</v>
      </c>
      <c r="CV43" s="292">
        <v>79</v>
      </c>
      <c r="CW43" s="292">
        <v>6</v>
      </c>
      <c r="CX43" s="292">
        <v>70</v>
      </c>
      <c r="CY43" s="292">
        <f t="shared" si="34"/>
        <v>1</v>
      </c>
      <c r="CZ43" s="292">
        <v>0</v>
      </c>
      <c r="DA43" s="292">
        <v>0</v>
      </c>
      <c r="DB43" s="292">
        <v>1</v>
      </c>
      <c r="DC43" s="292">
        <v>0</v>
      </c>
      <c r="DD43" s="292">
        <v>0</v>
      </c>
      <c r="DE43" s="292">
        <v>0</v>
      </c>
      <c r="DF43" s="292">
        <f t="shared" si="36"/>
        <v>0</v>
      </c>
      <c r="DG43" s="292">
        <f t="shared" si="37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39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41"/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 t="shared" si="42"/>
        <v>27</v>
      </c>
      <c r="EA43" s="292">
        <f t="shared" si="43"/>
        <v>27</v>
      </c>
      <c r="EB43" s="292">
        <v>0</v>
      </c>
      <c r="EC43" s="292">
        <v>0</v>
      </c>
      <c r="ED43" s="292">
        <v>27</v>
      </c>
      <c r="EE43" s="292">
        <v>0</v>
      </c>
      <c r="EF43" s="292">
        <v>0</v>
      </c>
      <c r="EG43" s="292">
        <v>0</v>
      </c>
      <c r="EH43" s="292">
        <f t="shared" si="4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0"/>
        <v>669</v>
      </c>
      <c r="E44" s="292">
        <f t="shared" si="1"/>
        <v>611</v>
      </c>
      <c r="F44" s="292">
        <f t="shared" si="2"/>
        <v>611</v>
      </c>
      <c r="G44" s="292">
        <v>0</v>
      </c>
      <c r="H44" s="292">
        <v>611</v>
      </c>
      <c r="I44" s="292">
        <v>0</v>
      </c>
      <c r="J44" s="292">
        <v>0</v>
      </c>
      <c r="K44" s="292">
        <v>0</v>
      </c>
      <c r="L44" s="292">
        <v>0</v>
      </c>
      <c r="M44" s="292">
        <f t="shared" si="4"/>
        <v>0</v>
      </c>
      <c r="N44" s="292">
        <v>0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6"/>
        <v>0</v>
      </c>
      <c r="U44" s="292">
        <f t="shared" si="7"/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 t="shared" si="9"/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 t="shared" si="11"/>
        <v>0</v>
      </c>
      <c r="AJ44" s="292">
        <f t="shared" si="12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14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6"/>
        <v>0</v>
      </c>
      <c r="AY44" s="292">
        <f t="shared" si="17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21"/>
        <v>0</v>
      </c>
      <c r="BN44" s="292">
        <f t="shared" si="22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24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26"/>
        <v>0</v>
      </c>
      <c r="CC44" s="292">
        <f t="shared" si="2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2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31"/>
        <v>58</v>
      </c>
      <c r="CR44" s="292">
        <f t="shared" si="32"/>
        <v>58</v>
      </c>
      <c r="CS44" s="292">
        <v>0</v>
      </c>
      <c r="CT44" s="292">
        <v>0</v>
      </c>
      <c r="CU44" s="292">
        <v>26</v>
      </c>
      <c r="CV44" s="292">
        <v>16</v>
      </c>
      <c r="CW44" s="292">
        <v>0</v>
      </c>
      <c r="CX44" s="292">
        <v>16</v>
      </c>
      <c r="CY44" s="292">
        <f t="shared" si="34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36"/>
        <v>0</v>
      </c>
      <c r="DG44" s="292">
        <f t="shared" si="37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39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41"/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 t="shared" si="42"/>
        <v>0</v>
      </c>
      <c r="EA44" s="292">
        <f t="shared" si="43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4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0"/>
        <v>2214</v>
      </c>
      <c r="E45" s="292">
        <f t="shared" si="1"/>
        <v>1883</v>
      </c>
      <c r="F45" s="292">
        <f t="shared" si="2"/>
        <v>1846</v>
      </c>
      <c r="G45" s="292">
        <v>0</v>
      </c>
      <c r="H45" s="292">
        <v>1846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4"/>
        <v>37</v>
      </c>
      <c r="N45" s="292">
        <v>0</v>
      </c>
      <c r="O45" s="292">
        <v>37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6"/>
        <v>0</v>
      </c>
      <c r="U45" s="292">
        <f t="shared" si="7"/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 t="shared" si="9"/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 t="shared" si="11"/>
        <v>0</v>
      </c>
      <c r="AJ45" s="292">
        <f t="shared" si="12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14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6"/>
        <v>0</v>
      </c>
      <c r="AY45" s="292">
        <f t="shared" si="17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21"/>
        <v>0</v>
      </c>
      <c r="BN45" s="292">
        <f t="shared" si="22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24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26"/>
        <v>0</v>
      </c>
      <c r="CC45" s="292">
        <f t="shared" si="2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2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31"/>
        <v>272</v>
      </c>
      <c r="CR45" s="292">
        <f t="shared" si="32"/>
        <v>267</v>
      </c>
      <c r="CS45" s="292">
        <v>0</v>
      </c>
      <c r="CT45" s="292">
        <v>0</v>
      </c>
      <c r="CU45" s="292">
        <v>43</v>
      </c>
      <c r="CV45" s="292">
        <v>84</v>
      </c>
      <c r="CW45" s="292">
        <v>6</v>
      </c>
      <c r="CX45" s="292">
        <v>134</v>
      </c>
      <c r="CY45" s="292">
        <f t="shared" si="34"/>
        <v>5</v>
      </c>
      <c r="CZ45" s="292">
        <v>0</v>
      </c>
      <c r="DA45" s="292">
        <v>0</v>
      </c>
      <c r="DB45" s="292">
        <v>1</v>
      </c>
      <c r="DC45" s="292">
        <v>0</v>
      </c>
      <c r="DD45" s="292">
        <v>0</v>
      </c>
      <c r="DE45" s="292">
        <v>4</v>
      </c>
      <c r="DF45" s="292">
        <f t="shared" si="36"/>
        <v>0</v>
      </c>
      <c r="DG45" s="292">
        <f t="shared" si="37"/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 t="shared" si="39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41"/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 t="shared" si="42"/>
        <v>59</v>
      </c>
      <c r="EA45" s="292">
        <f t="shared" si="43"/>
        <v>13</v>
      </c>
      <c r="EB45" s="292">
        <v>0</v>
      </c>
      <c r="EC45" s="292">
        <v>0</v>
      </c>
      <c r="ED45" s="292">
        <v>13</v>
      </c>
      <c r="EE45" s="292">
        <v>0</v>
      </c>
      <c r="EF45" s="292">
        <v>0</v>
      </c>
      <c r="EG45" s="292">
        <v>0</v>
      </c>
      <c r="EH45" s="292">
        <f t="shared" si="45"/>
        <v>46</v>
      </c>
      <c r="EI45" s="292">
        <v>0</v>
      </c>
      <c r="EJ45" s="292">
        <v>0</v>
      </c>
      <c r="EK45" s="292">
        <v>46</v>
      </c>
      <c r="EL45" s="292">
        <v>0</v>
      </c>
      <c r="EM45" s="292">
        <v>0</v>
      </c>
      <c r="EN45" s="292">
        <v>0</v>
      </c>
    </row>
    <row r="46" spans="1:144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0"/>
        <v>1569</v>
      </c>
      <c r="E46" s="292">
        <f t="shared" si="1"/>
        <v>1370</v>
      </c>
      <c r="F46" s="292">
        <f t="shared" si="2"/>
        <v>1368</v>
      </c>
      <c r="G46" s="292">
        <v>0</v>
      </c>
      <c r="H46" s="292">
        <v>1368</v>
      </c>
      <c r="I46" s="292">
        <v>0</v>
      </c>
      <c r="J46" s="292">
        <v>0</v>
      </c>
      <c r="K46" s="292">
        <v>0</v>
      </c>
      <c r="L46" s="292">
        <v>0</v>
      </c>
      <c r="M46" s="292">
        <f t="shared" si="4"/>
        <v>2</v>
      </c>
      <c r="N46" s="292">
        <v>0</v>
      </c>
      <c r="O46" s="292">
        <v>2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6"/>
        <v>0</v>
      </c>
      <c r="U46" s="292">
        <f t="shared" si="7"/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 t="shared" si="9"/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 t="shared" si="11"/>
        <v>0</v>
      </c>
      <c r="AJ46" s="292">
        <f t="shared" si="12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14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6"/>
        <v>0</v>
      </c>
      <c r="AY46" s="292">
        <f t="shared" si="17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21"/>
        <v>0</v>
      </c>
      <c r="BN46" s="292">
        <f t="shared" si="22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24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26"/>
        <v>0</v>
      </c>
      <c r="CC46" s="292">
        <f t="shared" si="2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2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31"/>
        <v>186</v>
      </c>
      <c r="CR46" s="292">
        <f t="shared" si="32"/>
        <v>186</v>
      </c>
      <c r="CS46" s="292">
        <v>0</v>
      </c>
      <c r="CT46" s="292">
        <v>0</v>
      </c>
      <c r="CU46" s="292">
        <v>59</v>
      </c>
      <c r="CV46" s="292">
        <v>68</v>
      </c>
      <c r="CW46" s="292">
        <v>9</v>
      </c>
      <c r="CX46" s="292">
        <v>50</v>
      </c>
      <c r="CY46" s="292">
        <f t="shared" si="34"/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 t="shared" si="36"/>
        <v>0</v>
      </c>
      <c r="DG46" s="292">
        <f t="shared" si="37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39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41"/>
        <v>1</v>
      </c>
      <c r="DV46" s="292">
        <v>1</v>
      </c>
      <c r="DW46" s="292">
        <v>0</v>
      </c>
      <c r="DX46" s="292">
        <v>0</v>
      </c>
      <c r="DY46" s="292">
        <v>0</v>
      </c>
      <c r="DZ46" s="292">
        <f t="shared" si="42"/>
        <v>12</v>
      </c>
      <c r="EA46" s="292">
        <f t="shared" si="43"/>
        <v>12</v>
      </c>
      <c r="EB46" s="292">
        <v>0</v>
      </c>
      <c r="EC46" s="292">
        <v>0</v>
      </c>
      <c r="ED46" s="292">
        <v>12</v>
      </c>
      <c r="EE46" s="292">
        <v>0</v>
      </c>
      <c r="EF46" s="292">
        <v>0</v>
      </c>
      <c r="EG46" s="292">
        <v>0</v>
      </c>
      <c r="EH46" s="292">
        <f t="shared" si="45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0"/>
        <v>298</v>
      </c>
      <c r="E47" s="292">
        <f t="shared" si="1"/>
        <v>235</v>
      </c>
      <c r="F47" s="292">
        <f t="shared" si="2"/>
        <v>235</v>
      </c>
      <c r="G47" s="292">
        <v>0</v>
      </c>
      <c r="H47" s="292">
        <v>235</v>
      </c>
      <c r="I47" s="292">
        <v>0</v>
      </c>
      <c r="J47" s="292">
        <v>0</v>
      </c>
      <c r="K47" s="292">
        <v>0</v>
      </c>
      <c r="L47" s="292">
        <v>0</v>
      </c>
      <c r="M47" s="292">
        <f t="shared" si="4"/>
        <v>0</v>
      </c>
      <c r="N47" s="292">
        <v>0</v>
      </c>
      <c r="O47" s="292">
        <v>0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6"/>
        <v>0</v>
      </c>
      <c r="U47" s="292">
        <f t="shared" si="7"/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 t="shared" si="9"/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 t="shared" si="11"/>
        <v>0</v>
      </c>
      <c r="AJ47" s="292">
        <f t="shared" si="12"/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 t="shared" si="14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16"/>
        <v>0</v>
      </c>
      <c r="AY47" s="292">
        <f t="shared" si="17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1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21"/>
        <v>0</v>
      </c>
      <c r="BN47" s="292">
        <f t="shared" si="22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24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26"/>
        <v>0</v>
      </c>
      <c r="CC47" s="292">
        <f t="shared" si="27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2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31"/>
        <v>59</v>
      </c>
      <c r="CR47" s="292">
        <f t="shared" si="32"/>
        <v>59</v>
      </c>
      <c r="CS47" s="292">
        <v>0</v>
      </c>
      <c r="CT47" s="292">
        <v>0</v>
      </c>
      <c r="CU47" s="292">
        <v>17</v>
      </c>
      <c r="CV47" s="292">
        <v>28</v>
      </c>
      <c r="CW47" s="292">
        <v>2</v>
      </c>
      <c r="CX47" s="292">
        <v>12</v>
      </c>
      <c r="CY47" s="292">
        <f t="shared" si="34"/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 t="shared" si="36"/>
        <v>0</v>
      </c>
      <c r="DG47" s="292">
        <f t="shared" si="37"/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 t="shared" si="39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41"/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 t="shared" si="42"/>
        <v>4</v>
      </c>
      <c r="EA47" s="292">
        <f t="shared" si="43"/>
        <v>4</v>
      </c>
      <c r="EB47" s="292">
        <v>0</v>
      </c>
      <c r="EC47" s="292">
        <v>0</v>
      </c>
      <c r="ED47" s="292">
        <v>4</v>
      </c>
      <c r="EE47" s="292">
        <v>0</v>
      </c>
      <c r="EF47" s="292">
        <v>0</v>
      </c>
      <c r="EG47" s="292">
        <v>0</v>
      </c>
      <c r="EH47" s="292">
        <f t="shared" si="4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0"/>
        <v>4233</v>
      </c>
      <c r="E48" s="292">
        <f t="shared" si="1"/>
        <v>3747</v>
      </c>
      <c r="F48" s="292">
        <f t="shared" si="2"/>
        <v>3731</v>
      </c>
      <c r="G48" s="292">
        <v>0</v>
      </c>
      <c r="H48" s="292">
        <v>3731</v>
      </c>
      <c r="I48" s="292">
        <v>0</v>
      </c>
      <c r="J48" s="292">
        <v>0</v>
      </c>
      <c r="K48" s="292">
        <v>0</v>
      </c>
      <c r="L48" s="292">
        <v>0</v>
      </c>
      <c r="M48" s="292">
        <f t="shared" si="4"/>
        <v>16</v>
      </c>
      <c r="N48" s="292">
        <v>0</v>
      </c>
      <c r="O48" s="292">
        <v>16</v>
      </c>
      <c r="P48" s="292">
        <v>0</v>
      </c>
      <c r="Q48" s="292">
        <v>0</v>
      </c>
      <c r="R48" s="292">
        <v>0</v>
      </c>
      <c r="S48" s="292">
        <v>0</v>
      </c>
      <c r="T48" s="292">
        <f t="shared" si="6"/>
        <v>0</v>
      </c>
      <c r="U48" s="292">
        <f t="shared" si="7"/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 t="shared" si="9"/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 t="shared" si="11"/>
        <v>0</v>
      </c>
      <c r="AJ48" s="292">
        <f t="shared" si="12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14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16"/>
        <v>0</v>
      </c>
      <c r="AY48" s="292">
        <f t="shared" si="17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1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21"/>
        <v>0</v>
      </c>
      <c r="BN48" s="292">
        <f t="shared" si="22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24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26"/>
        <v>0</v>
      </c>
      <c r="CC48" s="292">
        <f t="shared" si="27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2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31"/>
        <v>302</v>
      </c>
      <c r="CR48" s="292">
        <f t="shared" si="32"/>
        <v>295</v>
      </c>
      <c r="CS48" s="292">
        <v>0</v>
      </c>
      <c r="CT48" s="292">
        <v>0</v>
      </c>
      <c r="CU48" s="292">
        <v>90</v>
      </c>
      <c r="CV48" s="292">
        <v>104</v>
      </c>
      <c r="CW48" s="292">
        <v>9</v>
      </c>
      <c r="CX48" s="292">
        <v>92</v>
      </c>
      <c r="CY48" s="292">
        <f t="shared" si="34"/>
        <v>7</v>
      </c>
      <c r="CZ48" s="292">
        <v>0</v>
      </c>
      <c r="DA48" s="292">
        <v>0</v>
      </c>
      <c r="DB48" s="292">
        <v>2</v>
      </c>
      <c r="DC48" s="292">
        <v>0</v>
      </c>
      <c r="DD48" s="292">
        <v>0</v>
      </c>
      <c r="DE48" s="292">
        <v>5</v>
      </c>
      <c r="DF48" s="292">
        <f t="shared" si="36"/>
        <v>0</v>
      </c>
      <c r="DG48" s="292">
        <f t="shared" si="37"/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 t="shared" si="39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41"/>
        <v>96</v>
      </c>
      <c r="DV48" s="292">
        <v>96</v>
      </c>
      <c r="DW48" s="292">
        <v>0</v>
      </c>
      <c r="DX48" s="292">
        <v>0</v>
      </c>
      <c r="DY48" s="292">
        <v>0</v>
      </c>
      <c r="DZ48" s="292">
        <f t="shared" si="42"/>
        <v>88</v>
      </c>
      <c r="EA48" s="292">
        <f t="shared" si="43"/>
        <v>27</v>
      </c>
      <c r="EB48" s="292">
        <v>0</v>
      </c>
      <c r="EC48" s="292">
        <v>0</v>
      </c>
      <c r="ED48" s="292">
        <v>27</v>
      </c>
      <c r="EE48" s="292">
        <v>0</v>
      </c>
      <c r="EF48" s="292">
        <v>0</v>
      </c>
      <c r="EG48" s="292">
        <v>0</v>
      </c>
      <c r="EH48" s="292">
        <f t="shared" si="45"/>
        <v>61</v>
      </c>
      <c r="EI48" s="292">
        <v>0</v>
      </c>
      <c r="EJ48" s="292">
        <v>0</v>
      </c>
      <c r="EK48" s="292">
        <v>61</v>
      </c>
      <c r="EL48" s="292">
        <v>0</v>
      </c>
      <c r="EM48" s="292">
        <v>0</v>
      </c>
      <c r="EN48" s="292">
        <v>0</v>
      </c>
    </row>
    <row r="49" spans="1:144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0"/>
        <v>525</v>
      </c>
      <c r="E49" s="292">
        <f t="shared" si="1"/>
        <v>381</v>
      </c>
      <c r="F49" s="292">
        <f t="shared" si="2"/>
        <v>381</v>
      </c>
      <c r="G49" s="292">
        <v>0</v>
      </c>
      <c r="H49" s="292">
        <v>381</v>
      </c>
      <c r="I49" s="292">
        <v>0</v>
      </c>
      <c r="J49" s="292">
        <v>0</v>
      </c>
      <c r="K49" s="292">
        <v>0</v>
      </c>
      <c r="L49" s="292">
        <v>0</v>
      </c>
      <c r="M49" s="292">
        <f t="shared" si="4"/>
        <v>0</v>
      </c>
      <c r="N49" s="292">
        <v>0</v>
      </c>
      <c r="O49" s="292">
        <v>0</v>
      </c>
      <c r="P49" s="292">
        <v>0</v>
      </c>
      <c r="Q49" s="292">
        <v>0</v>
      </c>
      <c r="R49" s="292">
        <v>0</v>
      </c>
      <c r="S49" s="292">
        <v>0</v>
      </c>
      <c r="T49" s="292">
        <f t="shared" si="6"/>
        <v>0</v>
      </c>
      <c r="U49" s="292">
        <f t="shared" si="7"/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 t="shared" si="9"/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 t="shared" si="11"/>
        <v>0</v>
      </c>
      <c r="AJ49" s="292">
        <f t="shared" si="12"/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 t="shared" si="14"/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 t="shared" si="16"/>
        <v>0</v>
      </c>
      <c r="AY49" s="292">
        <f t="shared" si="17"/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 t="shared" si="19"/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 t="shared" si="21"/>
        <v>0</v>
      </c>
      <c r="BN49" s="292">
        <f t="shared" si="22"/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 t="shared" si="24"/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 t="shared" si="26"/>
        <v>0</v>
      </c>
      <c r="CC49" s="292">
        <f t="shared" si="27"/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 t="shared" si="29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 t="shared" si="31"/>
        <v>135</v>
      </c>
      <c r="CR49" s="292">
        <f t="shared" si="32"/>
        <v>46</v>
      </c>
      <c r="CS49" s="292">
        <v>0</v>
      </c>
      <c r="CT49" s="292">
        <v>0</v>
      </c>
      <c r="CU49" s="292">
        <v>0</v>
      </c>
      <c r="CV49" s="292">
        <v>46</v>
      </c>
      <c r="CW49" s="292">
        <v>0</v>
      </c>
      <c r="CX49" s="292">
        <v>0</v>
      </c>
      <c r="CY49" s="292">
        <f t="shared" si="34"/>
        <v>89</v>
      </c>
      <c r="CZ49" s="292">
        <v>0</v>
      </c>
      <c r="DA49" s="292">
        <v>0</v>
      </c>
      <c r="DB49" s="292">
        <v>0</v>
      </c>
      <c r="DC49" s="292">
        <v>82</v>
      </c>
      <c r="DD49" s="292">
        <v>0</v>
      </c>
      <c r="DE49" s="292">
        <v>7</v>
      </c>
      <c r="DF49" s="292">
        <f t="shared" si="36"/>
        <v>0</v>
      </c>
      <c r="DG49" s="292">
        <f t="shared" si="37"/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 t="shared" si="39"/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 t="shared" si="41"/>
        <v>5</v>
      </c>
      <c r="DV49" s="292">
        <v>5</v>
      </c>
      <c r="DW49" s="292">
        <v>0</v>
      </c>
      <c r="DX49" s="292">
        <v>0</v>
      </c>
      <c r="DY49" s="292">
        <v>0</v>
      </c>
      <c r="DZ49" s="292">
        <f t="shared" si="42"/>
        <v>4</v>
      </c>
      <c r="EA49" s="292">
        <f t="shared" si="43"/>
        <v>4</v>
      </c>
      <c r="EB49" s="292">
        <v>0</v>
      </c>
      <c r="EC49" s="292">
        <v>0</v>
      </c>
      <c r="ED49" s="292">
        <v>4</v>
      </c>
      <c r="EE49" s="292">
        <v>0</v>
      </c>
      <c r="EF49" s="292">
        <v>0</v>
      </c>
      <c r="EG49" s="292">
        <v>0</v>
      </c>
      <c r="EH49" s="292">
        <f t="shared" si="45"/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22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35" sqref="A35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 t="shared" ref="D7:D49" si="0">SUM(E7,F7,N7,O7)</f>
        <v>617759</v>
      </c>
      <c r="E7" s="305">
        <f t="shared" ref="E7:E49" si="1">+Q7</f>
        <v>515520</v>
      </c>
      <c r="F7" s="305">
        <f t="shared" ref="F7:F49" si="2">SUM(G7:M7)</f>
        <v>74772</v>
      </c>
      <c r="G7" s="305">
        <f t="shared" ref="G7:M7" si="3">SUM(G$8:G$1000)</f>
        <v>25719</v>
      </c>
      <c r="H7" s="305">
        <f t="shared" si="3"/>
        <v>343</v>
      </c>
      <c r="I7" s="305">
        <f t="shared" si="3"/>
        <v>0</v>
      </c>
      <c r="J7" s="305">
        <f t="shared" si="3"/>
        <v>0</v>
      </c>
      <c r="K7" s="305">
        <f t="shared" si="3"/>
        <v>15963</v>
      </c>
      <c r="L7" s="305">
        <f t="shared" si="3"/>
        <v>32347</v>
      </c>
      <c r="M7" s="305">
        <f t="shared" si="3"/>
        <v>400</v>
      </c>
      <c r="N7" s="305">
        <f t="shared" ref="N7:N49" si="4">+AA7</f>
        <v>7644</v>
      </c>
      <c r="O7" s="305">
        <f>+資源化量内訳!Y7</f>
        <v>19823</v>
      </c>
      <c r="P7" s="305">
        <f t="shared" ref="P7:P49" si="5">+SUM(Q7,R7)</f>
        <v>537530</v>
      </c>
      <c r="Q7" s="305">
        <f>SUM(Q$8:Q$1000)</f>
        <v>515520</v>
      </c>
      <c r="R7" s="305">
        <f t="shared" ref="R7:R49" si="6">+SUM(S7,T7,U7,V7,W7,X7,Y7)</f>
        <v>22010</v>
      </c>
      <c r="S7" s="305">
        <f t="shared" ref="S7:Y7" si="7">SUM(S$8:S$1000)</f>
        <v>19366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1</v>
      </c>
      <c r="X7" s="305">
        <f t="shared" si="7"/>
        <v>2643</v>
      </c>
      <c r="Y7" s="305">
        <f t="shared" si="7"/>
        <v>0</v>
      </c>
      <c r="Z7" s="305">
        <f t="shared" ref="Z7:Z49" si="8">SUM(AA7:AC7)</f>
        <v>49400</v>
      </c>
      <c r="AA7" s="305">
        <f>SUM(AA$8:AA$1000)</f>
        <v>7644</v>
      </c>
      <c r="AB7" s="305">
        <f>SUM(AB$8:AB$1000)</f>
        <v>38786</v>
      </c>
      <c r="AC7" s="305">
        <f t="shared" ref="AC7:AC49" si="9">SUM(AD7:AJ7)</f>
        <v>2970</v>
      </c>
      <c r="AD7" s="305">
        <f t="shared" ref="AD7:AJ7" si="10">SUM(AD$8:AD$1000)</f>
        <v>415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68</v>
      </c>
      <c r="AI7" s="305">
        <f t="shared" si="10"/>
        <v>2250</v>
      </c>
      <c r="AJ7" s="305">
        <f t="shared" si="10"/>
        <v>237</v>
      </c>
      <c r="AK7" s="305">
        <f t="shared" ref="AK7:AK49" si="11">SUM(AL7:AS7)</f>
        <v>0</v>
      </c>
      <c r="AL7" s="305">
        <f t="shared" ref="AL7:AS7" si="12">SUM(AL$8:AL$1000)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134712</v>
      </c>
      <c r="E8" s="292">
        <f t="shared" si="1"/>
        <v>118526</v>
      </c>
      <c r="F8" s="292">
        <f t="shared" si="2"/>
        <v>12034</v>
      </c>
      <c r="G8" s="292">
        <v>6429</v>
      </c>
      <c r="H8" s="292">
        <v>0</v>
      </c>
      <c r="I8" s="292">
        <v>0</v>
      </c>
      <c r="J8" s="292">
        <v>0</v>
      </c>
      <c r="K8" s="292">
        <v>0</v>
      </c>
      <c r="L8" s="292">
        <v>5605</v>
      </c>
      <c r="M8" s="292">
        <v>0</v>
      </c>
      <c r="N8" s="292">
        <f t="shared" si="4"/>
        <v>0</v>
      </c>
      <c r="O8" s="292">
        <f>+資源化量内訳!Y8</f>
        <v>4152</v>
      </c>
      <c r="P8" s="292">
        <f t="shared" si="5"/>
        <v>124738</v>
      </c>
      <c r="Q8" s="292">
        <v>118526</v>
      </c>
      <c r="R8" s="292">
        <f t="shared" si="6"/>
        <v>6212</v>
      </c>
      <c r="S8" s="292">
        <v>5454</v>
      </c>
      <c r="T8" s="292">
        <v>0</v>
      </c>
      <c r="U8" s="292">
        <v>0</v>
      </c>
      <c r="V8" s="292">
        <v>0</v>
      </c>
      <c r="W8" s="292">
        <v>0</v>
      </c>
      <c r="X8" s="292">
        <v>758</v>
      </c>
      <c r="Y8" s="292">
        <v>0</v>
      </c>
      <c r="Z8" s="292">
        <f t="shared" si="8"/>
        <v>14735</v>
      </c>
      <c r="AA8" s="292">
        <v>0</v>
      </c>
      <c r="AB8" s="292">
        <v>14735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49440</v>
      </c>
      <c r="E9" s="292">
        <f t="shared" si="1"/>
        <v>43685</v>
      </c>
      <c r="F9" s="292">
        <f t="shared" si="2"/>
        <v>2825</v>
      </c>
      <c r="G9" s="292">
        <v>2286</v>
      </c>
      <c r="H9" s="292">
        <v>17</v>
      </c>
      <c r="I9" s="292">
        <v>0</v>
      </c>
      <c r="J9" s="292">
        <v>0</v>
      </c>
      <c r="K9" s="292">
        <v>16</v>
      </c>
      <c r="L9" s="292">
        <v>506</v>
      </c>
      <c r="M9" s="292">
        <v>0</v>
      </c>
      <c r="N9" s="292">
        <f t="shared" si="4"/>
        <v>1225</v>
      </c>
      <c r="O9" s="292">
        <f>+資源化量内訳!Y9</f>
        <v>1705</v>
      </c>
      <c r="P9" s="292">
        <f t="shared" si="5"/>
        <v>45431</v>
      </c>
      <c r="Q9" s="292">
        <v>43685</v>
      </c>
      <c r="R9" s="292">
        <f t="shared" si="6"/>
        <v>1746</v>
      </c>
      <c r="S9" s="292">
        <v>1708</v>
      </c>
      <c r="T9" s="292">
        <v>0</v>
      </c>
      <c r="U9" s="292">
        <v>0</v>
      </c>
      <c r="V9" s="292">
        <v>0</v>
      </c>
      <c r="W9" s="292">
        <v>0</v>
      </c>
      <c r="X9" s="292">
        <v>38</v>
      </c>
      <c r="Y9" s="292">
        <v>0</v>
      </c>
      <c r="Z9" s="292">
        <f t="shared" si="8"/>
        <v>1612</v>
      </c>
      <c r="AA9" s="292">
        <v>1225</v>
      </c>
      <c r="AB9" s="292">
        <v>332</v>
      </c>
      <c r="AC9" s="292">
        <f t="shared" si="9"/>
        <v>55</v>
      </c>
      <c r="AD9" s="292">
        <v>55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30251</v>
      </c>
      <c r="E10" s="292">
        <f t="shared" si="1"/>
        <v>22726</v>
      </c>
      <c r="F10" s="292">
        <f t="shared" si="2"/>
        <v>6419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6419</v>
      </c>
      <c r="M10" s="292">
        <v>0</v>
      </c>
      <c r="N10" s="292">
        <f t="shared" si="4"/>
        <v>0</v>
      </c>
      <c r="O10" s="292">
        <f>+資源化量内訳!Y10</f>
        <v>1106</v>
      </c>
      <c r="P10" s="292">
        <f t="shared" si="5"/>
        <v>24164</v>
      </c>
      <c r="Q10" s="292">
        <v>22726</v>
      </c>
      <c r="R10" s="292">
        <f t="shared" si="6"/>
        <v>1438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1438</v>
      </c>
      <c r="Y10" s="292">
        <v>0</v>
      </c>
      <c r="Z10" s="292">
        <f t="shared" si="8"/>
        <v>3947</v>
      </c>
      <c r="AA10" s="292">
        <v>0</v>
      </c>
      <c r="AB10" s="292">
        <v>2157</v>
      </c>
      <c r="AC10" s="292">
        <f t="shared" si="9"/>
        <v>1790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1790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39440</v>
      </c>
      <c r="E11" s="292">
        <f t="shared" si="1"/>
        <v>36203</v>
      </c>
      <c r="F11" s="292">
        <f t="shared" si="2"/>
        <v>1480</v>
      </c>
      <c r="G11" s="292">
        <v>0</v>
      </c>
      <c r="H11" s="292">
        <v>138</v>
      </c>
      <c r="I11" s="292">
        <v>0</v>
      </c>
      <c r="J11" s="292">
        <v>0</v>
      </c>
      <c r="K11" s="292">
        <v>37</v>
      </c>
      <c r="L11" s="292">
        <v>1305</v>
      </c>
      <c r="M11" s="292">
        <v>0</v>
      </c>
      <c r="N11" s="292">
        <f t="shared" si="4"/>
        <v>0</v>
      </c>
      <c r="O11" s="292">
        <f>+資源化量内訳!Y11</f>
        <v>1757</v>
      </c>
      <c r="P11" s="292">
        <f t="shared" si="5"/>
        <v>36203</v>
      </c>
      <c r="Q11" s="292">
        <v>36203</v>
      </c>
      <c r="R11" s="292">
        <f t="shared" si="6"/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2594</v>
      </c>
      <c r="AA11" s="292">
        <v>0</v>
      </c>
      <c r="AB11" s="292">
        <v>2594</v>
      </c>
      <c r="AC11" s="292">
        <f t="shared" si="9"/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29293</v>
      </c>
      <c r="E12" s="292">
        <f t="shared" si="1"/>
        <v>24420</v>
      </c>
      <c r="F12" s="292">
        <f t="shared" si="2"/>
        <v>4873</v>
      </c>
      <c r="G12" s="292">
        <v>3983</v>
      </c>
      <c r="H12" s="292">
        <v>0</v>
      </c>
      <c r="I12" s="292">
        <v>0</v>
      </c>
      <c r="J12" s="292">
        <v>0</v>
      </c>
      <c r="K12" s="292">
        <v>0</v>
      </c>
      <c r="L12" s="292">
        <v>890</v>
      </c>
      <c r="M12" s="292">
        <v>0</v>
      </c>
      <c r="N12" s="292">
        <f t="shared" si="4"/>
        <v>0</v>
      </c>
      <c r="O12" s="292">
        <f>+資源化量内訳!Y12</f>
        <v>0</v>
      </c>
      <c r="P12" s="292">
        <f t="shared" si="5"/>
        <v>27628</v>
      </c>
      <c r="Q12" s="292">
        <v>24420</v>
      </c>
      <c r="R12" s="292">
        <f t="shared" si="6"/>
        <v>3208</v>
      </c>
      <c r="S12" s="292">
        <v>3171</v>
      </c>
      <c r="T12" s="292">
        <v>0</v>
      </c>
      <c r="U12" s="292">
        <v>0</v>
      </c>
      <c r="V12" s="292">
        <v>0</v>
      </c>
      <c r="W12" s="292">
        <v>0</v>
      </c>
      <c r="X12" s="292">
        <v>37</v>
      </c>
      <c r="Y12" s="292">
        <v>0</v>
      </c>
      <c r="Z12" s="292">
        <f t="shared" si="8"/>
        <v>1197</v>
      </c>
      <c r="AA12" s="292">
        <v>0</v>
      </c>
      <c r="AB12" s="292">
        <v>1197</v>
      </c>
      <c r="AC12" s="292">
        <f t="shared" si="9"/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27163</v>
      </c>
      <c r="E13" s="292">
        <f t="shared" si="1"/>
        <v>22194</v>
      </c>
      <c r="F13" s="292">
        <f t="shared" si="2"/>
        <v>4969</v>
      </c>
      <c r="G13" s="292">
        <v>4080</v>
      </c>
      <c r="H13" s="292">
        <v>0</v>
      </c>
      <c r="I13" s="292">
        <v>0</v>
      </c>
      <c r="J13" s="292">
        <v>0</v>
      </c>
      <c r="K13" s="292">
        <v>0</v>
      </c>
      <c r="L13" s="292">
        <v>889</v>
      </c>
      <c r="M13" s="292">
        <v>0</v>
      </c>
      <c r="N13" s="292">
        <f t="shared" si="4"/>
        <v>0</v>
      </c>
      <c r="O13" s="292">
        <f>+資源化量内訳!Y13</f>
        <v>0</v>
      </c>
      <c r="P13" s="292">
        <f t="shared" si="5"/>
        <v>25534</v>
      </c>
      <c r="Q13" s="292">
        <v>22194</v>
      </c>
      <c r="R13" s="292">
        <f t="shared" si="6"/>
        <v>3340</v>
      </c>
      <c r="S13" s="292">
        <v>3340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2415</v>
      </c>
      <c r="AA13" s="292">
        <v>0</v>
      </c>
      <c r="AB13" s="292">
        <v>2415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6382</v>
      </c>
      <c r="E14" s="292">
        <f t="shared" si="1"/>
        <v>5497</v>
      </c>
      <c r="F14" s="292">
        <f t="shared" si="2"/>
        <v>885</v>
      </c>
      <c r="G14" s="292">
        <v>662</v>
      </c>
      <c r="H14" s="292">
        <v>0</v>
      </c>
      <c r="I14" s="292">
        <v>0</v>
      </c>
      <c r="J14" s="292">
        <v>0</v>
      </c>
      <c r="K14" s="292">
        <v>0</v>
      </c>
      <c r="L14" s="292">
        <v>223</v>
      </c>
      <c r="M14" s="292">
        <v>0</v>
      </c>
      <c r="N14" s="292">
        <f t="shared" si="4"/>
        <v>0</v>
      </c>
      <c r="O14" s="292">
        <f>+資源化量内訳!Y14</f>
        <v>0</v>
      </c>
      <c r="P14" s="292">
        <f t="shared" si="5"/>
        <v>6033</v>
      </c>
      <c r="Q14" s="292">
        <v>5497</v>
      </c>
      <c r="R14" s="292">
        <f t="shared" si="6"/>
        <v>536</v>
      </c>
      <c r="S14" s="292">
        <v>527</v>
      </c>
      <c r="T14" s="292">
        <v>0</v>
      </c>
      <c r="U14" s="292">
        <v>0</v>
      </c>
      <c r="V14" s="292">
        <v>0</v>
      </c>
      <c r="W14" s="292">
        <v>0</v>
      </c>
      <c r="X14" s="292">
        <v>9</v>
      </c>
      <c r="Y14" s="292">
        <v>0</v>
      </c>
      <c r="Z14" s="292">
        <f t="shared" si="8"/>
        <v>269</v>
      </c>
      <c r="AA14" s="292">
        <v>0</v>
      </c>
      <c r="AB14" s="292">
        <v>269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12873</v>
      </c>
      <c r="E15" s="292">
        <f t="shared" si="1"/>
        <v>10443</v>
      </c>
      <c r="F15" s="292">
        <f t="shared" si="2"/>
        <v>366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366</v>
      </c>
      <c r="M15" s="292">
        <v>0</v>
      </c>
      <c r="N15" s="292">
        <f t="shared" si="4"/>
        <v>1220</v>
      </c>
      <c r="O15" s="292">
        <f>+資源化量内訳!Y15</f>
        <v>844</v>
      </c>
      <c r="P15" s="292">
        <f t="shared" si="5"/>
        <v>10443</v>
      </c>
      <c r="Q15" s="292">
        <v>10443</v>
      </c>
      <c r="R15" s="292">
        <f t="shared" si="6"/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 t="shared" si="8"/>
        <v>2185</v>
      </c>
      <c r="AA15" s="292">
        <v>1220</v>
      </c>
      <c r="AB15" s="292">
        <v>965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17703</v>
      </c>
      <c r="E16" s="292">
        <f t="shared" si="1"/>
        <v>14674</v>
      </c>
      <c r="F16" s="292">
        <f t="shared" si="2"/>
        <v>2114</v>
      </c>
      <c r="G16" s="292">
        <v>0</v>
      </c>
      <c r="H16" s="292">
        <v>0</v>
      </c>
      <c r="I16" s="292">
        <v>0</v>
      </c>
      <c r="J16" s="292">
        <v>0</v>
      </c>
      <c r="K16" s="292">
        <v>381</v>
      </c>
      <c r="L16" s="292">
        <v>1733</v>
      </c>
      <c r="M16" s="292">
        <v>0</v>
      </c>
      <c r="N16" s="292">
        <f t="shared" si="4"/>
        <v>0</v>
      </c>
      <c r="O16" s="292">
        <f>+資源化量内訳!Y16</f>
        <v>915</v>
      </c>
      <c r="P16" s="292">
        <f t="shared" si="5"/>
        <v>14674</v>
      </c>
      <c r="Q16" s="292">
        <v>14674</v>
      </c>
      <c r="R16" s="292">
        <f t="shared" si="6"/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0</v>
      </c>
      <c r="AA16" s="292">
        <v>0</v>
      </c>
      <c r="AB16" s="292">
        <v>0</v>
      </c>
      <c r="AC16" s="292">
        <f t="shared" si="9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13587</v>
      </c>
      <c r="E17" s="292">
        <f t="shared" si="1"/>
        <v>0</v>
      </c>
      <c r="F17" s="292">
        <f t="shared" si="2"/>
        <v>13539</v>
      </c>
      <c r="G17" s="292">
        <v>0</v>
      </c>
      <c r="H17" s="292">
        <v>0</v>
      </c>
      <c r="I17" s="292">
        <v>0</v>
      </c>
      <c r="J17" s="292">
        <v>0</v>
      </c>
      <c r="K17" s="292">
        <v>11758</v>
      </c>
      <c r="L17" s="292">
        <v>1781</v>
      </c>
      <c r="M17" s="292">
        <v>0</v>
      </c>
      <c r="N17" s="292">
        <f t="shared" si="4"/>
        <v>48</v>
      </c>
      <c r="O17" s="292">
        <f>+資源化量内訳!Y17</f>
        <v>0</v>
      </c>
      <c r="P17" s="292">
        <f t="shared" si="5"/>
        <v>0</v>
      </c>
      <c r="Q17" s="292">
        <v>0</v>
      </c>
      <c r="R17" s="292">
        <f t="shared" si="6"/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571</v>
      </c>
      <c r="AA17" s="292">
        <v>48</v>
      </c>
      <c r="AB17" s="292">
        <v>0</v>
      </c>
      <c r="AC17" s="292">
        <f t="shared" si="9"/>
        <v>523</v>
      </c>
      <c r="AD17" s="292">
        <v>0</v>
      </c>
      <c r="AE17" s="292">
        <v>0</v>
      </c>
      <c r="AF17" s="292">
        <v>0</v>
      </c>
      <c r="AG17" s="292">
        <v>0</v>
      </c>
      <c r="AH17" s="292">
        <v>68</v>
      </c>
      <c r="AI17" s="292">
        <v>455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14329</v>
      </c>
      <c r="E18" s="292">
        <f t="shared" si="1"/>
        <v>13328</v>
      </c>
      <c r="F18" s="292">
        <f t="shared" si="2"/>
        <v>714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714</v>
      </c>
      <c r="M18" s="292">
        <v>0</v>
      </c>
      <c r="N18" s="292">
        <f t="shared" si="4"/>
        <v>287</v>
      </c>
      <c r="O18" s="292">
        <f>+資源化量内訳!Y18</f>
        <v>0</v>
      </c>
      <c r="P18" s="292">
        <f t="shared" si="5"/>
        <v>13364</v>
      </c>
      <c r="Q18" s="292">
        <v>13328</v>
      </c>
      <c r="R18" s="292">
        <f t="shared" si="6"/>
        <v>36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36</v>
      </c>
      <c r="Y18" s="292">
        <v>0</v>
      </c>
      <c r="Z18" s="292">
        <f t="shared" si="8"/>
        <v>1649</v>
      </c>
      <c r="AA18" s="292">
        <v>287</v>
      </c>
      <c r="AB18" s="292">
        <v>1362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20101</v>
      </c>
      <c r="E19" s="292">
        <f t="shared" si="1"/>
        <v>17079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 t="shared" si="4"/>
        <v>1331</v>
      </c>
      <c r="O19" s="292">
        <f>+資源化量内訳!Y19</f>
        <v>1691</v>
      </c>
      <c r="P19" s="292">
        <f t="shared" si="5"/>
        <v>17079</v>
      </c>
      <c r="Q19" s="292">
        <v>17079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3749</v>
      </c>
      <c r="AA19" s="292">
        <v>1331</v>
      </c>
      <c r="AB19" s="292">
        <v>2418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47050</v>
      </c>
      <c r="E20" s="292">
        <f t="shared" si="1"/>
        <v>37565</v>
      </c>
      <c r="F20" s="292">
        <f t="shared" si="2"/>
        <v>7833</v>
      </c>
      <c r="G20" s="292">
        <v>3037</v>
      </c>
      <c r="H20" s="292">
        <v>0</v>
      </c>
      <c r="I20" s="292">
        <v>0</v>
      </c>
      <c r="J20" s="292">
        <v>0</v>
      </c>
      <c r="K20" s="292">
        <v>3453</v>
      </c>
      <c r="L20" s="292">
        <v>1343</v>
      </c>
      <c r="M20" s="292">
        <v>0</v>
      </c>
      <c r="N20" s="292">
        <f t="shared" si="4"/>
        <v>125</v>
      </c>
      <c r="O20" s="292">
        <f>+資源化量内訳!Y20</f>
        <v>1527</v>
      </c>
      <c r="P20" s="292">
        <f t="shared" si="5"/>
        <v>39631</v>
      </c>
      <c r="Q20" s="292">
        <v>37565</v>
      </c>
      <c r="R20" s="292">
        <f t="shared" si="6"/>
        <v>2066</v>
      </c>
      <c r="S20" s="292">
        <v>2066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558</v>
      </c>
      <c r="AA20" s="292">
        <v>125</v>
      </c>
      <c r="AB20" s="292">
        <v>433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0"/>
        <v>25725</v>
      </c>
      <c r="E21" s="292">
        <f t="shared" si="1"/>
        <v>23568</v>
      </c>
      <c r="F21" s="292">
        <f t="shared" si="2"/>
        <v>1434</v>
      </c>
      <c r="G21" s="292">
        <v>0</v>
      </c>
      <c r="H21" s="292">
        <v>11</v>
      </c>
      <c r="I21" s="292">
        <v>0</v>
      </c>
      <c r="J21" s="292">
        <v>0</v>
      </c>
      <c r="K21" s="292">
        <v>0</v>
      </c>
      <c r="L21" s="292">
        <v>1423</v>
      </c>
      <c r="M21" s="292">
        <v>0</v>
      </c>
      <c r="N21" s="292">
        <f t="shared" si="4"/>
        <v>313</v>
      </c>
      <c r="O21" s="292">
        <f>+資源化量内訳!Y21</f>
        <v>410</v>
      </c>
      <c r="P21" s="292">
        <f t="shared" si="5"/>
        <v>23656</v>
      </c>
      <c r="Q21" s="292">
        <v>23568</v>
      </c>
      <c r="R21" s="292">
        <f t="shared" si="6"/>
        <v>88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88</v>
      </c>
      <c r="Y21" s="292">
        <v>0</v>
      </c>
      <c r="Z21" s="292">
        <f t="shared" si="8"/>
        <v>2255</v>
      </c>
      <c r="AA21" s="292">
        <v>313</v>
      </c>
      <c r="AB21" s="292">
        <v>1942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0"/>
        <v>6445</v>
      </c>
      <c r="E22" s="292">
        <f t="shared" si="1"/>
        <v>5652</v>
      </c>
      <c r="F22" s="292">
        <f t="shared" si="2"/>
        <v>406</v>
      </c>
      <c r="G22" s="292">
        <v>406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4"/>
        <v>0</v>
      </c>
      <c r="O22" s="292">
        <f>+資源化量内訳!Y22</f>
        <v>387</v>
      </c>
      <c r="P22" s="292">
        <f t="shared" si="5"/>
        <v>5896</v>
      </c>
      <c r="Q22" s="292">
        <v>5652</v>
      </c>
      <c r="R22" s="292">
        <f t="shared" si="6"/>
        <v>244</v>
      </c>
      <c r="S22" s="292">
        <v>244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675</v>
      </c>
      <c r="AA22" s="292">
        <v>0</v>
      </c>
      <c r="AB22" s="292">
        <v>602</v>
      </c>
      <c r="AC22" s="292">
        <f t="shared" si="9"/>
        <v>73</v>
      </c>
      <c r="AD22" s="292">
        <v>73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0"/>
        <v>13475</v>
      </c>
      <c r="E23" s="292">
        <f t="shared" si="1"/>
        <v>12165</v>
      </c>
      <c r="F23" s="292">
        <f t="shared" si="2"/>
        <v>724</v>
      </c>
      <c r="G23" s="292">
        <v>602</v>
      </c>
      <c r="H23" s="292">
        <v>0</v>
      </c>
      <c r="I23" s="292">
        <v>0</v>
      </c>
      <c r="J23" s="292">
        <v>0</v>
      </c>
      <c r="K23" s="292">
        <v>0</v>
      </c>
      <c r="L23" s="292">
        <v>122</v>
      </c>
      <c r="M23" s="292">
        <v>0</v>
      </c>
      <c r="N23" s="292">
        <f t="shared" si="4"/>
        <v>0</v>
      </c>
      <c r="O23" s="292">
        <f>+資源化量内訳!Y23</f>
        <v>586</v>
      </c>
      <c r="P23" s="292">
        <f t="shared" si="5"/>
        <v>12165</v>
      </c>
      <c r="Q23" s="292">
        <v>12165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518</v>
      </c>
      <c r="AA23" s="292">
        <v>0</v>
      </c>
      <c r="AB23" s="292">
        <v>480</v>
      </c>
      <c r="AC23" s="292">
        <f t="shared" si="9"/>
        <v>38</v>
      </c>
      <c r="AD23" s="292">
        <v>38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0"/>
        <v>6740</v>
      </c>
      <c r="E24" s="292">
        <f t="shared" si="1"/>
        <v>5697</v>
      </c>
      <c r="F24" s="292">
        <f t="shared" si="2"/>
        <v>941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941</v>
      </c>
      <c r="M24" s="292">
        <v>0</v>
      </c>
      <c r="N24" s="292">
        <f t="shared" si="4"/>
        <v>102</v>
      </c>
      <c r="O24" s="292">
        <f>+資源化量内訳!Y24</f>
        <v>0</v>
      </c>
      <c r="P24" s="292">
        <f t="shared" si="5"/>
        <v>5697</v>
      </c>
      <c r="Q24" s="292">
        <v>5697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753</v>
      </c>
      <c r="AA24" s="292">
        <v>102</v>
      </c>
      <c r="AB24" s="292">
        <v>651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0"/>
        <v>9574</v>
      </c>
      <c r="E25" s="292">
        <f t="shared" si="1"/>
        <v>8132</v>
      </c>
      <c r="F25" s="292">
        <f t="shared" si="2"/>
        <v>712</v>
      </c>
      <c r="G25" s="292">
        <v>218</v>
      </c>
      <c r="H25" s="292">
        <v>0</v>
      </c>
      <c r="I25" s="292">
        <v>0</v>
      </c>
      <c r="J25" s="292">
        <v>0</v>
      </c>
      <c r="K25" s="292">
        <v>49</v>
      </c>
      <c r="L25" s="292">
        <v>445</v>
      </c>
      <c r="M25" s="292">
        <v>0</v>
      </c>
      <c r="N25" s="292">
        <f t="shared" si="4"/>
        <v>0</v>
      </c>
      <c r="O25" s="292">
        <f>+資源化量内訳!Y25</f>
        <v>730</v>
      </c>
      <c r="P25" s="292">
        <f t="shared" si="5"/>
        <v>8132</v>
      </c>
      <c r="Q25" s="292">
        <v>8132</v>
      </c>
      <c r="R25" s="292">
        <f t="shared" si="6"/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329</v>
      </c>
      <c r="AA25" s="292">
        <v>0</v>
      </c>
      <c r="AB25" s="292">
        <v>329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0"/>
        <v>12005</v>
      </c>
      <c r="E26" s="292">
        <f t="shared" si="1"/>
        <v>9568</v>
      </c>
      <c r="F26" s="292">
        <f t="shared" si="2"/>
        <v>1912</v>
      </c>
      <c r="G26" s="292">
        <v>0</v>
      </c>
      <c r="H26" s="292">
        <v>58</v>
      </c>
      <c r="I26" s="292">
        <v>0</v>
      </c>
      <c r="J26" s="292">
        <v>0</v>
      </c>
      <c r="K26" s="292">
        <v>0</v>
      </c>
      <c r="L26" s="292">
        <v>1854</v>
      </c>
      <c r="M26" s="292">
        <v>0</v>
      </c>
      <c r="N26" s="292">
        <f t="shared" si="4"/>
        <v>389</v>
      </c>
      <c r="O26" s="292">
        <f>+資源化量内訳!Y26</f>
        <v>136</v>
      </c>
      <c r="P26" s="292">
        <f t="shared" si="5"/>
        <v>9706</v>
      </c>
      <c r="Q26" s="292">
        <v>9568</v>
      </c>
      <c r="R26" s="292">
        <f t="shared" si="6"/>
        <v>138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138</v>
      </c>
      <c r="Y26" s="292">
        <v>0</v>
      </c>
      <c r="Z26" s="292">
        <f t="shared" si="8"/>
        <v>1022</v>
      </c>
      <c r="AA26" s="292">
        <v>389</v>
      </c>
      <c r="AB26" s="292">
        <v>628</v>
      </c>
      <c r="AC26" s="292">
        <f t="shared" si="9"/>
        <v>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5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0"/>
        <v>9189</v>
      </c>
      <c r="E27" s="292">
        <f t="shared" si="1"/>
        <v>8088</v>
      </c>
      <c r="F27" s="292">
        <f t="shared" si="2"/>
        <v>745</v>
      </c>
      <c r="G27" s="292">
        <v>191</v>
      </c>
      <c r="H27" s="292">
        <v>0</v>
      </c>
      <c r="I27" s="292">
        <v>0</v>
      </c>
      <c r="J27" s="292">
        <v>0</v>
      </c>
      <c r="K27" s="292">
        <v>0</v>
      </c>
      <c r="L27" s="292">
        <v>554</v>
      </c>
      <c r="M27" s="292">
        <v>0</v>
      </c>
      <c r="N27" s="292">
        <f t="shared" si="4"/>
        <v>204</v>
      </c>
      <c r="O27" s="292">
        <f>+資源化量内訳!Y27</f>
        <v>152</v>
      </c>
      <c r="P27" s="292">
        <f t="shared" si="5"/>
        <v>8305</v>
      </c>
      <c r="Q27" s="292">
        <v>8088</v>
      </c>
      <c r="R27" s="292">
        <f t="shared" si="6"/>
        <v>217</v>
      </c>
      <c r="S27" s="292">
        <v>191</v>
      </c>
      <c r="T27" s="292">
        <v>0</v>
      </c>
      <c r="U27" s="292">
        <v>0</v>
      </c>
      <c r="V27" s="292">
        <v>0</v>
      </c>
      <c r="W27" s="292">
        <v>0</v>
      </c>
      <c r="X27" s="292">
        <v>26</v>
      </c>
      <c r="Y27" s="292">
        <v>0</v>
      </c>
      <c r="Z27" s="292">
        <f t="shared" si="8"/>
        <v>945</v>
      </c>
      <c r="AA27" s="292">
        <v>204</v>
      </c>
      <c r="AB27" s="292">
        <v>741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0"/>
        <v>8115</v>
      </c>
      <c r="E28" s="292">
        <f t="shared" si="1"/>
        <v>6415</v>
      </c>
      <c r="F28" s="292">
        <f t="shared" si="2"/>
        <v>1286</v>
      </c>
      <c r="G28" s="292">
        <v>639</v>
      </c>
      <c r="H28" s="292">
        <v>46</v>
      </c>
      <c r="I28" s="292">
        <v>0</v>
      </c>
      <c r="J28" s="292">
        <v>0</v>
      </c>
      <c r="K28" s="292">
        <v>0</v>
      </c>
      <c r="L28" s="292">
        <v>601</v>
      </c>
      <c r="M28" s="292">
        <v>0</v>
      </c>
      <c r="N28" s="292">
        <f t="shared" si="4"/>
        <v>414</v>
      </c>
      <c r="O28" s="292">
        <f>+資源化量内訳!Y28</f>
        <v>0</v>
      </c>
      <c r="P28" s="292">
        <f t="shared" si="5"/>
        <v>6883</v>
      </c>
      <c r="Q28" s="292">
        <v>6415</v>
      </c>
      <c r="R28" s="292">
        <f t="shared" si="6"/>
        <v>468</v>
      </c>
      <c r="S28" s="292">
        <v>468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957</v>
      </c>
      <c r="AA28" s="292">
        <v>414</v>
      </c>
      <c r="AB28" s="292">
        <v>515</v>
      </c>
      <c r="AC28" s="292">
        <f t="shared" si="9"/>
        <v>28</v>
      </c>
      <c r="AD28" s="292">
        <v>28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0"/>
        <v>8935</v>
      </c>
      <c r="E29" s="292">
        <f t="shared" si="1"/>
        <v>7864</v>
      </c>
      <c r="F29" s="292">
        <f t="shared" si="2"/>
        <v>899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744</v>
      </c>
      <c r="M29" s="292">
        <v>155</v>
      </c>
      <c r="N29" s="292">
        <f t="shared" si="4"/>
        <v>0</v>
      </c>
      <c r="O29" s="292">
        <f>+資源化量内訳!Y29</f>
        <v>172</v>
      </c>
      <c r="P29" s="292">
        <f t="shared" si="5"/>
        <v>7864</v>
      </c>
      <c r="Q29" s="292">
        <v>7864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271</v>
      </c>
      <c r="AA29" s="292">
        <v>0</v>
      </c>
      <c r="AB29" s="292">
        <v>217</v>
      </c>
      <c r="AC29" s="292">
        <f t="shared" si="9"/>
        <v>54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54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7966</v>
      </c>
      <c r="E30" s="292">
        <f t="shared" si="1"/>
        <v>6700</v>
      </c>
      <c r="F30" s="292">
        <f t="shared" si="2"/>
        <v>674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569</v>
      </c>
      <c r="M30" s="292">
        <v>105</v>
      </c>
      <c r="N30" s="292">
        <f t="shared" si="4"/>
        <v>0</v>
      </c>
      <c r="O30" s="292">
        <f>+資源化量内訳!Y30</f>
        <v>592</v>
      </c>
      <c r="P30" s="292">
        <f t="shared" si="5"/>
        <v>6700</v>
      </c>
      <c r="Q30" s="292">
        <v>6700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281</v>
      </c>
      <c r="AA30" s="292">
        <v>0</v>
      </c>
      <c r="AB30" s="292">
        <v>176</v>
      </c>
      <c r="AC30" s="292">
        <f t="shared" si="9"/>
        <v>105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105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8779</v>
      </c>
      <c r="E31" s="292">
        <f t="shared" si="1"/>
        <v>6740</v>
      </c>
      <c r="F31" s="292">
        <f t="shared" si="2"/>
        <v>794</v>
      </c>
      <c r="G31" s="292">
        <v>750</v>
      </c>
      <c r="H31" s="292">
        <v>0</v>
      </c>
      <c r="I31" s="292">
        <v>0</v>
      </c>
      <c r="J31" s="292">
        <v>0</v>
      </c>
      <c r="K31" s="292">
        <v>0</v>
      </c>
      <c r="L31" s="292">
        <v>44</v>
      </c>
      <c r="M31" s="292">
        <v>0</v>
      </c>
      <c r="N31" s="292">
        <f t="shared" si="4"/>
        <v>1001</v>
      </c>
      <c r="O31" s="292">
        <f>+資源化量内訳!Y31</f>
        <v>244</v>
      </c>
      <c r="P31" s="292">
        <f t="shared" si="5"/>
        <v>7256</v>
      </c>
      <c r="Q31" s="292">
        <v>6740</v>
      </c>
      <c r="R31" s="292">
        <f t="shared" si="6"/>
        <v>516</v>
      </c>
      <c r="S31" s="292">
        <v>516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1582</v>
      </c>
      <c r="AA31" s="292">
        <v>1001</v>
      </c>
      <c r="AB31" s="292">
        <v>564</v>
      </c>
      <c r="AC31" s="292">
        <f t="shared" si="9"/>
        <v>17</v>
      </c>
      <c r="AD31" s="292">
        <v>17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7988</v>
      </c>
      <c r="E32" s="292">
        <f t="shared" si="1"/>
        <v>6777</v>
      </c>
      <c r="F32" s="292">
        <f t="shared" si="2"/>
        <v>949</v>
      </c>
      <c r="G32" s="292">
        <v>599</v>
      </c>
      <c r="H32" s="292">
        <v>28</v>
      </c>
      <c r="I32" s="292">
        <v>0</v>
      </c>
      <c r="J32" s="292">
        <v>0</v>
      </c>
      <c r="K32" s="292">
        <v>0</v>
      </c>
      <c r="L32" s="292">
        <v>322</v>
      </c>
      <c r="M32" s="292">
        <v>0</v>
      </c>
      <c r="N32" s="292">
        <f t="shared" si="4"/>
        <v>29</v>
      </c>
      <c r="O32" s="292">
        <f>+資源化量内訳!Y32</f>
        <v>233</v>
      </c>
      <c r="P32" s="292">
        <f t="shared" si="5"/>
        <v>7224</v>
      </c>
      <c r="Q32" s="292">
        <v>6777</v>
      </c>
      <c r="R32" s="292">
        <f t="shared" si="6"/>
        <v>447</v>
      </c>
      <c r="S32" s="292">
        <v>447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876</v>
      </c>
      <c r="AA32" s="292">
        <v>29</v>
      </c>
      <c r="AB32" s="292">
        <v>833</v>
      </c>
      <c r="AC32" s="292">
        <f t="shared" si="9"/>
        <v>14</v>
      </c>
      <c r="AD32" s="292">
        <v>14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2020</v>
      </c>
      <c r="E33" s="292">
        <f t="shared" si="1"/>
        <v>1536</v>
      </c>
      <c r="F33" s="292">
        <f t="shared" si="2"/>
        <v>183</v>
      </c>
      <c r="G33" s="292">
        <v>183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 t="shared" si="4"/>
        <v>0</v>
      </c>
      <c r="O33" s="292">
        <f>+資源化量内訳!Y33</f>
        <v>301</v>
      </c>
      <c r="P33" s="292">
        <f t="shared" si="5"/>
        <v>1662</v>
      </c>
      <c r="Q33" s="292">
        <v>1536</v>
      </c>
      <c r="R33" s="292">
        <f t="shared" si="6"/>
        <v>126</v>
      </c>
      <c r="S33" s="292">
        <v>126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120</v>
      </c>
      <c r="AA33" s="292">
        <v>0</v>
      </c>
      <c r="AB33" s="292">
        <v>116</v>
      </c>
      <c r="AC33" s="292">
        <f t="shared" si="9"/>
        <v>4</v>
      </c>
      <c r="AD33" s="292">
        <v>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5536</v>
      </c>
      <c r="E34" s="292">
        <f t="shared" si="1"/>
        <v>4578</v>
      </c>
      <c r="F34" s="292">
        <f t="shared" si="2"/>
        <v>635</v>
      </c>
      <c r="G34" s="292">
        <v>360</v>
      </c>
      <c r="H34" s="292">
        <v>0</v>
      </c>
      <c r="I34" s="292">
        <v>0</v>
      </c>
      <c r="J34" s="292">
        <v>0</v>
      </c>
      <c r="K34" s="292">
        <v>0</v>
      </c>
      <c r="L34" s="292">
        <v>275</v>
      </c>
      <c r="M34" s="292">
        <v>0</v>
      </c>
      <c r="N34" s="292">
        <f t="shared" si="4"/>
        <v>323</v>
      </c>
      <c r="O34" s="292">
        <f>+資源化量内訳!Y34</f>
        <v>0</v>
      </c>
      <c r="P34" s="292">
        <f t="shared" si="5"/>
        <v>4847</v>
      </c>
      <c r="Q34" s="292">
        <v>4578</v>
      </c>
      <c r="R34" s="292">
        <f t="shared" si="6"/>
        <v>269</v>
      </c>
      <c r="S34" s="292">
        <v>269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513</v>
      </c>
      <c r="AA34" s="292">
        <v>323</v>
      </c>
      <c r="AB34" s="292">
        <v>181</v>
      </c>
      <c r="AC34" s="292">
        <f t="shared" si="9"/>
        <v>9</v>
      </c>
      <c r="AD34" s="292">
        <v>9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2783</v>
      </c>
      <c r="E35" s="292">
        <f t="shared" si="1"/>
        <v>1948</v>
      </c>
      <c r="F35" s="292">
        <f t="shared" si="2"/>
        <v>246</v>
      </c>
      <c r="G35" s="292">
        <v>173</v>
      </c>
      <c r="H35" s="292">
        <v>45</v>
      </c>
      <c r="I35" s="292">
        <v>0</v>
      </c>
      <c r="J35" s="292">
        <v>0</v>
      </c>
      <c r="K35" s="292">
        <v>0</v>
      </c>
      <c r="L35" s="292">
        <v>28</v>
      </c>
      <c r="M35" s="292">
        <v>0</v>
      </c>
      <c r="N35" s="292">
        <f t="shared" si="4"/>
        <v>214</v>
      </c>
      <c r="O35" s="292">
        <f>+資源化量内訳!Y35</f>
        <v>375</v>
      </c>
      <c r="P35" s="292">
        <f t="shared" si="5"/>
        <v>2077</v>
      </c>
      <c r="Q35" s="292">
        <v>1948</v>
      </c>
      <c r="R35" s="292">
        <f t="shared" si="6"/>
        <v>129</v>
      </c>
      <c r="S35" s="292">
        <v>129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295</v>
      </c>
      <c r="AA35" s="292">
        <v>214</v>
      </c>
      <c r="AB35" s="292">
        <v>77</v>
      </c>
      <c r="AC35" s="292">
        <f t="shared" si="9"/>
        <v>4</v>
      </c>
      <c r="AD35" s="292">
        <v>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3907</v>
      </c>
      <c r="E36" s="292">
        <f t="shared" si="1"/>
        <v>3230</v>
      </c>
      <c r="F36" s="292">
        <f t="shared" si="2"/>
        <v>451</v>
      </c>
      <c r="G36" s="292">
        <v>451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 t="shared" si="4"/>
        <v>112</v>
      </c>
      <c r="O36" s="292">
        <f>+資源化量内訳!Y36</f>
        <v>114</v>
      </c>
      <c r="P36" s="292">
        <f t="shared" si="5"/>
        <v>3567</v>
      </c>
      <c r="Q36" s="292">
        <v>3230</v>
      </c>
      <c r="R36" s="292">
        <f t="shared" si="6"/>
        <v>337</v>
      </c>
      <c r="S36" s="292">
        <v>337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251</v>
      </c>
      <c r="AA36" s="292">
        <v>112</v>
      </c>
      <c r="AB36" s="292">
        <v>128</v>
      </c>
      <c r="AC36" s="292">
        <f t="shared" si="9"/>
        <v>11</v>
      </c>
      <c r="AD36" s="292">
        <v>11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5374</v>
      </c>
      <c r="E37" s="292">
        <f t="shared" si="1"/>
        <v>4159</v>
      </c>
      <c r="F37" s="292">
        <f t="shared" si="2"/>
        <v>1214</v>
      </c>
      <c r="G37" s="292">
        <v>11</v>
      </c>
      <c r="H37" s="292">
        <v>0</v>
      </c>
      <c r="I37" s="292">
        <v>0</v>
      </c>
      <c r="J37" s="292">
        <v>0</v>
      </c>
      <c r="K37" s="292">
        <v>244</v>
      </c>
      <c r="L37" s="292">
        <v>819</v>
      </c>
      <c r="M37" s="292">
        <v>140</v>
      </c>
      <c r="N37" s="292">
        <f t="shared" si="4"/>
        <v>1</v>
      </c>
      <c r="O37" s="292">
        <f>+資源化量内訳!Y37</f>
        <v>0</v>
      </c>
      <c r="P37" s="292">
        <f t="shared" si="5"/>
        <v>4160</v>
      </c>
      <c r="Q37" s="292">
        <v>4159</v>
      </c>
      <c r="R37" s="292">
        <f t="shared" si="6"/>
        <v>1</v>
      </c>
      <c r="S37" s="292">
        <v>0</v>
      </c>
      <c r="T37" s="292">
        <v>0</v>
      </c>
      <c r="U37" s="292">
        <v>0</v>
      </c>
      <c r="V37" s="292">
        <v>0</v>
      </c>
      <c r="W37" s="292">
        <v>1</v>
      </c>
      <c r="X37" s="292">
        <v>0</v>
      </c>
      <c r="Y37" s="292">
        <v>0</v>
      </c>
      <c r="Z37" s="292">
        <f t="shared" si="8"/>
        <v>90</v>
      </c>
      <c r="AA37" s="292">
        <v>1</v>
      </c>
      <c r="AB37" s="292">
        <v>0</v>
      </c>
      <c r="AC37" s="292">
        <f t="shared" si="9"/>
        <v>89</v>
      </c>
      <c r="AD37" s="292">
        <v>11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78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5183</v>
      </c>
      <c r="E38" s="292">
        <f t="shared" si="1"/>
        <v>4257</v>
      </c>
      <c r="F38" s="292">
        <f t="shared" si="2"/>
        <v>548</v>
      </c>
      <c r="G38" s="292">
        <v>548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f t="shared" si="4"/>
        <v>0</v>
      </c>
      <c r="O38" s="292">
        <f>+資源化量内訳!Y38</f>
        <v>378</v>
      </c>
      <c r="P38" s="292">
        <f t="shared" si="5"/>
        <v>4522</v>
      </c>
      <c r="Q38" s="292">
        <v>4257</v>
      </c>
      <c r="R38" s="292">
        <f t="shared" si="6"/>
        <v>265</v>
      </c>
      <c r="S38" s="292">
        <v>265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316</v>
      </c>
      <c r="AA38" s="292">
        <v>0</v>
      </c>
      <c r="AB38" s="292">
        <v>168</v>
      </c>
      <c r="AC38" s="292">
        <f t="shared" si="9"/>
        <v>148</v>
      </c>
      <c r="AD38" s="292">
        <v>148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5843</v>
      </c>
      <c r="E39" s="292">
        <f t="shared" si="1"/>
        <v>4547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 t="shared" si="4"/>
        <v>89</v>
      </c>
      <c r="O39" s="292">
        <f>+資源化量内訳!Y39</f>
        <v>1207</v>
      </c>
      <c r="P39" s="292">
        <f t="shared" si="5"/>
        <v>4547</v>
      </c>
      <c r="Q39" s="292">
        <v>4547</v>
      </c>
      <c r="R39" s="292">
        <f t="shared" si="6"/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269</v>
      </c>
      <c r="AA39" s="292">
        <v>89</v>
      </c>
      <c r="AB39" s="292">
        <v>180</v>
      </c>
      <c r="AC39" s="292">
        <f t="shared" si="9"/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5154</v>
      </c>
      <c r="E40" s="292">
        <f t="shared" si="1"/>
        <v>4529</v>
      </c>
      <c r="F40" s="292">
        <f t="shared" si="2"/>
        <v>622</v>
      </c>
      <c r="G40" s="292">
        <v>111</v>
      </c>
      <c r="H40" s="292">
        <v>0</v>
      </c>
      <c r="I40" s="292">
        <v>0</v>
      </c>
      <c r="J40" s="292">
        <v>0</v>
      </c>
      <c r="K40" s="292">
        <v>25</v>
      </c>
      <c r="L40" s="292">
        <v>486</v>
      </c>
      <c r="M40" s="292">
        <v>0</v>
      </c>
      <c r="N40" s="292">
        <f t="shared" si="4"/>
        <v>3</v>
      </c>
      <c r="O40" s="292">
        <f>+資源化量内訳!Y40</f>
        <v>0</v>
      </c>
      <c r="P40" s="292">
        <f t="shared" si="5"/>
        <v>4637</v>
      </c>
      <c r="Q40" s="292">
        <v>4529</v>
      </c>
      <c r="R40" s="292">
        <f t="shared" si="6"/>
        <v>108</v>
      </c>
      <c r="S40" s="292">
        <v>108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185</v>
      </c>
      <c r="AA40" s="292">
        <v>3</v>
      </c>
      <c r="AB40" s="292">
        <v>179</v>
      </c>
      <c r="AC40" s="292">
        <f t="shared" si="9"/>
        <v>3</v>
      </c>
      <c r="AD40" s="292">
        <v>3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0"/>
        <v>1974</v>
      </c>
      <c r="E41" s="292">
        <f t="shared" si="1"/>
        <v>1856</v>
      </c>
      <c r="F41" s="292">
        <f t="shared" si="2"/>
        <v>104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104</v>
      </c>
      <c r="M41" s="292">
        <v>0</v>
      </c>
      <c r="N41" s="292">
        <f t="shared" si="4"/>
        <v>12</v>
      </c>
      <c r="O41" s="292">
        <f>+資源化量内訳!Y41</f>
        <v>2</v>
      </c>
      <c r="P41" s="292">
        <f t="shared" si="5"/>
        <v>1861</v>
      </c>
      <c r="Q41" s="292">
        <v>1856</v>
      </c>
      <c r="R41" s="292">
        <f t="shared" si="6"/>
        <v>5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5</v>
      </c>
      <c r="Y41" s="292">
        <v>0</v>
      </c>
      <c r="Z41" s="292">
        <f t="shared" si="8"/>
        <v>104</v>
      </c>
      <c r="AA41" s="292">
        <v>12</v>
      </c>
      <c r="AB41" s="292">
        <v>92</v>
      </c>
      <c r="AC41" s="292">
        <f t="shared" si="9"/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0"/>
        <v>1249</v>
      </c>
      <c r="E42" s="292">
        <f t="shared" si="1"/>
        <v>1160</v>
      </c>
      <c r="F42" s="292">
        <f t="shared" si="2"/>
        <v>76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76</v>
      </c>
      <c r="M42" s="292">
        <v>0</v>
      </c>
      <c r="N42" s="292">
        <f t="shared" si="4"/>
        <v>8</v>
      </c>
      <c r="O42" s="292">
        <f>+資源化量内訳!Y42</f>
        <v>5</v>
      </c>
      <c r="P42" s="292">
        <f t="shared" si="5"/>
        <v>1164</v>
      </c>
      <c r="Q42" s="292">
        <v>1160</v>
      </c>
      <c r="R42" s="292">
        <f t="shared" si="6"/>
        <v>4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4</v>
      </c>
      <c r="Y42" s="292">
        <v>0</v>
      </c>
      <c r="Z42" s="292">
        <f t="shared" si="8"/>
        <v>132</v>
      </c>
      <c r="AA42" s="292">
        <v>8</v>
      </c>
      <c r="AB42" s="292">
        <v>124</v>
      </c>
      <c r="AC42" s="292">
        <f t="shared" si="9"/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0"/>
        <v>2011</v>
      </c>
      <c r="E43" s="292">
        <f t="shared" si="1"/>
        <v>1787</v>
      </c>
      <c r="F43" s="292">
        <f t="shared" si="2"/>
        <v>197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197</v>
      </c>
      <c r="M43" s="292">
        <v>0</v>
      </c>
      <c r="N43" s="292">
        <f t="shared" si="4"/>
        <v>27</v>
      </c>
      <c r="O43" s="292">
        <f>+資源化量内訳!Y43</f>
        <v>0</v>
      </c>
      <c r="P43" s="292">
        <f t="shared" si="5"/>
        <v>1794</v>
      </c>
      <c r="Q43" s="292">
        <v>1787</v>
      </c>
      <c r="R43" s="292">
        <f t="shared" si="6"/>
        <v>7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7</v>
      </c>
      <c r="Y43" s="292">
        <v>0</v>
      </c>
      <c r="Z43" s="292">
        <f t="shared" si="8"/>
        <v>198</v>
      </c>
      <c r="AA43" s="292">
        <v>27</v>
      </c>
      <c r="AB43" s="292">
        <v>171</v>
      </c>
      <c r="AC43" s="292">
        <f t="shared" si="9"/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1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0"/>
        <v>678</v>
      </c>
      <c r="E44" s="292">
        <f t="shared" si="1"/>
        <v>611</v>
      </c>
      <c r="F44" s="292">
        <f t="shared" si="2"/>
        <v>67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67</v>
      </c>
      <c r="M44" s="292">
        <v>0</v>
      </c>
      <c r="N44" s="292">
        <f t="shared" si="4"/>
        <v>0</v>
      </c>
      <c r="O44" s="292">
        <f>+資源化量内訳!Y44</f>
        <v>0</v>
      </c>
      <c r="P44" s="292">
        <f t="shared" si="5"/>
        <v>632</v>
      </c>
      <c r="Q44" s="292">
        <v>611</v>
      </c>
      <c r="R44" s="292">
        <f t="shared" si="6"/>
        <v>21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21</v>
      </c>
      <c r="Y44" s="292">
        <v>0</v>
      </c>
      <c r="Z44" s="292">
        <f t="shared" si="8"/>
        <v>4</v>
      </c>
      <c r="AA44" s="292">
        <v>0</v>
      </c>
      <c r="AB44" s="292">
        <v>4</v>
      </c>
      <c r="AC44" s="292">
        <f t="shared" si="9"/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 t="shared" si="1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0"/>
        <v>2211</v>
      </c>
      <c r="E45" s="292">
        <f t="shared" si="1"/>
        <v>1883</v>
      </c>
      <c r="F45" s="292">
        <f t="shared" si="2"/>
        <v>269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269</v>
      </c>
      <c r="M45" s="292">
        <v>0</v>
      </c>
      <c r="N45" s="292">
        <f t="shared" si="4"/>
        <v>59</v>
      </c>
      <c r="O45" s="292">
        <f>+資源化量内訳!Y45</f>
        <v>0</v>
      </c>
      <c r="P45" s="292">
        <f t="shared" si="5"/>
        <v>1893</v>
      </c>
      <c r="Q45" s="292">
        <v>1883</v>
      </c>
      <c r="R45" s="292">
        <f t="shared" si="6"/>
        <v>10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10</v>
      </c>
      <c r="Y45" s="292">
        <v>0</v>
      </c>
      <c r="Z45" s="292">
        <f t="shared" si="8"/>
        <v>268</v>
      </c>
      <c r="AA45" s="292">
        <v>59</v>
      </c>
      <c r="AB45" s="292">
        <v>209</v>
      </c>
      <c r="AC45" s="292">
        <f t="shared" si="9"/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 t="shared" si="1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0"/>
        <v>1569</v>
      </c>
      <c r="E46" s="292">
        <f t="shared" si="1"/>
        <v>1370</v>
      </c>
      <c r="F46" s="292">
        <f t="shared" si="2"/>
        <v>186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186</v>
      </c>
      <c r="M46" s="292">
        <v>0</v>
      </c>
      <c r="N46" s="292">
        <f t="shared" si="4"/>
        <v>12</v>
      </c>
      <c r="O46" s="292">
        <f>+資源化量内訳!Y46</f>
        <v>1</v>
      </c>
      <c r="P46" s="292">
        <f t="shared" si="5"/>
        <v>1380</v>
      </c>
      <c r="Q46" s="292">
        <v>1370</v>
      </c>
      <c r="R46" s="292">
        <f t="shared" si="6"/>
        <v>10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10</v>
      </c>
      <c r="Y46" s="292">
        <v>0</v>
      </c>
      <c r="Z46" s="292">
        <f t="shared" si="8"/>
        <v>160</v>
      </c>
      <c r="AA46" s="292">
        <v>12</v>
      </c>
      <c r="AB46" s="292">
        <v>148</v>
      </c>
      <c r="AC46" s="292">
        <f t="shared" si="9"/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 t="shared" si="1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0"/>
        <v>298</v>
      </c>
      <c r="E47" s="292">
        <f t="shared" si="1"/>
        <v>235</v>
      </c>
      <c r="F47" s="292">
        <f t="shared" si="2"/>
        <v>59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59</v>
      </c>
      <c r="M47" s="292">
        <v>0</v>
      </c>
      <c r="N47" s="292">
        <f t="shared" si="4"/>
        <v>4</v>
      </c>
      <c r="O47" s="292">
        <f>+資源化量内訳!Y47</f>
        <v>0</v>
      </c>
      <c r="P47" s="292">
        <f t="shared" si="5"/>
        <v>237</v>
      </c>
      <c r="Q47" s="292">
        <v>235</v>
      </c>
      <c r="R47" s="292">
        <f t="shared" si="6"/>
        <v>2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 t="shared" si="8"/>
        <v>30</v>
      </c>
      <c r="AA47" s="292">
        <v>4</v>
      </c>
      <c r="AB47" s="292">
        <v>26</v>
      </c>
      <c r="AC47" s="292">
        <f t="shared" si="9"/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 t="shared" si="1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0"/>
        <v>4233</v>
      </c>
      <c r="E48" s="292">
        <f t="shared" si="1"/>
        <v>3747</v>
      </c>
      <c r="F48" s="292">
        <f t="shared" si="2"/>
        <v>302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302</v>
      </c>
      <c r="M48" s="292">
        <v>0</v>
      </c>
      <c r="N48" s="292">
        <f t="shared" si="4"/>
        <v>88</v>
      </c>
      <c r="O48" s="292">
        <f>+資源化量内訳!Y48</f>
        <v>96</v>
      </c>
      <c r="P48" s="292">
        <f t="shared" si="5"/>
        <v>3763</v>
      </c>
      <c r="Q48" s="292">
        <v>3747</v>
      </c>
      <c r="R48" s="292">
        <f t="shared" si="6"/>
        <v>16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16</v>
      </c>
      <c r="Y48" s="292">
        <v>0</v>
      </c>
      <c r="Z48" s="292">
        <f t="shared" si="8"/>
        <v>478</v>
      </c>
      <c r="AA48" s="292">
        <v>88</v>
      </c>
      <c r="AB48" s="292">
        <v>390</v>
      </c>
      <c r="AC48" s="292">
        <f t="shared" si="9"/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 t="shared" si="1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0"/>
        <v>476</v>
      </c>
      <c r="E49" s="292">
        <f t="shared" si="1"/>
        <v>381</v>
      </c>
      <c r="F49" s="292">
        <f t="shared" si="2"/>
        <v>86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86</v>
      </c>
      <c r="M49" s="292">
        <v>0</v>
      </c>
      <c r="N49" s="292">
        <f t="shared" si="4"/>
        <v>4</v>
      </c>
      <c r="O49" s="292">
        <f>+資源化量内訳!Y49</f>
        <v>5</v>
      </c>
      <c r="P49" s="292">
        <f t="shared" si="5"/>
        <v>381</v>
      </c>
      <c r="Q49" s="292">
        <v>381</v>
      </c>
      <c r="R49" s="292">
        <f t="shared" si="6"/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 t="shared" si="8"/>
        <v>42</v>
      </c>
      <c r="AA49" s="292">
        <v>4</v>
      </c>
      <c r="AB49" s="292">
        <v>38</v>
      </c>
      <c r="AC49" s="292">
        <f t="shared" si="9"/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 t="shared" si="11"/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9">
    <sortCondition ref="A8:A49"/>
    <sortCondition ref="B8:B49"/>
    <sortCondition ref="C8:C49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8" man="1"/>
    <brk id="25" min="1" max="48" man="1"/>
    <brk id="36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19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35" sqref="A35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 x14ac:dyDescent="0.15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 x14ac:dyDescent="0.15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 x14ac:dyDescent="0.15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SUM(Y7,AT7,BO7)</f>
        <v>124634</v>
      </c>
      <c r="E7" s="306">
        <f t="shared" si="0"/>
        <v>51060</v>
      </c>
      <c r="F7" s="306">
        <f t="shared" si="0"/>
        <v>1789</v>
      </c>
      <c r="G7" s="306">
        <f t="shared" si="0"/>
        <v>1361</v>
      </c>
      <c r="H7" s="306">
        <f t="shared" si="0"/>
        <v>12532</v>
      </c>
      <c r="I7" s="306">
        <f t="shared" si="0"/>
        <v>13207</v>
      </c>
      <c r="J7" s="306">
        <f t="shared" si="0"/>
        <v>4079</v>
      </c>
      <c r="K7" s="306">
        <f t="shared" si="0"/>
        <v>152</v>
      </c>
      <c r="L7" s="306">
        <f t="shared" si="0"/>
        <v>2598</v>
      </c>
      <c r="M7" s="306">
        <f t="shared" si="0"/>
        <v>552</v>
      </c>
      <c r="N7" s="306">
        <f t="shared" si="0"/>
        <v>3065</v>
      </c>
      <c r="O7" s="306">
        <f t="shared" si="0"/>
        <v>230</v>
      </c>
      <c r="P7" s="306">
        <f t="shared" si="0"/>
        <v>0</v>
      </c>
      <c r="Q7" s="306">
        <f t="shared" si="0"/>
        <v>12500</v>
      </c>
      <c r="R7" s="306">
        <f t="shared" si="0"/>
        <v>7269</v>
      </c>
      <c r="S7" s="306">
        <f t="shared" si="0"/>
        <v>3453</v>
      </c>
      <c r="T7" s="306">
        <f t="shared" si="0"/>
        <v>0</v>
      </c>
      <c r="U7" s="306">
        <f t="shared" si="0"/>
        <v>0</v>
      </c>
      <c r="V7" s="306">
        <f t="shared" si="0"/>
        <v>2002</v>
      </c>
      <c r="W7" s="306">
        <f t="shared" si="0"/>
        <v>112</v>
      </c>
      <c r="X7" s="306">
        <f t="shared" si="0"/>
        <v>8673</v>
      </c>
      <c r="Y7" s="306">
        <f t="shared" ref="Y7:Y49" si="1">SUM(Z7:AS7)</f>
        <v>19823</v>
      </c>
      <c r="Z7" s="306">
        <f t="shared" ref="Z7:AS7" si="2">SUM(Z$8:Z$1000)</f>
        <v>11733</v>
      </c>
      <c r="AA7" s="306">
        <f t="shared" si="2"/>
        <v>51</v>
      </c>
      <c r="AB7" s="306">
        <f t="shared" si="2"/>
        <v>19</v>
      </c>
      <c r="AC7" s="306">
        <f t="shared" si="2"/>
        <v>1740</v>
      </c>
      <c r="AD7" s="306">
        <f t="shared" si="2"/>
        <v>3029</v>
      </c>
      <c r="AE7" s="306">
        <f t="shared" si="2"/>
        <v>1227</v>
      </c>
      <c r="AF7" s="306">
        <f t="shared" si="2"/>
        <v>25</v>
      </c>
      <c r="AG7" s="306">
        <f t="shared" si="2"/>
        <v>247</v>
      </c>
      <c r="AH7" s="306">
        <f t="shared" si="2"/>
        <v>208</v>
      </c>
      <c r="AI7" s="306">
        <f t="shared" si="2"/>
        <v>738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2"/>
        <v>32</v>
      </c>
      <c r="AS7" s="306">
        <f t="shared" si="2"/>
        <v>774</v>
      </c>
      <c r="AT7" s="306">
        <f>施設資源化量内訳!D7</f>
        <v>62614</v>
      </c>
      <c r="AU7" s="306">
        <f>施設資源化量内訳!E7</f>
        <v>2120</v>
      </c>
      <c r="AV7" s="306">
        <f>施設資源化量内訳!F7</f>
        <v>18</v>
      </c>
      <c r="AW7" s="306">
        <f>施設資源化量内訳!G7</f>
        <v>897</v>
      </c>
      <c r="AX7" s="306">
        <f>施設資源化量内訳!H7</f>
        <v>10267</v>
      </c>
      <c r="AY7" s="306">
        <f>施設資源化量内訳!I7</f>
        <v>9867</v>
      </c>
      <c r="AZ7" s="306">
        <f>施設資源化量内訳!J7</f>
        <v>2850</v>
      </c>
      <c r="BA7" s="306">
        <f>施設資源化量内訳!K7</f>
        <v>127</v>
      </c>
      <c r="BB7" s="306">
        <f>施設資源化量内訳!L7</f>
        <v>2351</v>
      </c>
      <c r="BC7" s="306">
        <f>施設資源化量内訳!M7</f>
        <v>344</v>
      </c>
      <c r="BD7" s="306">
        <f>施設資源化量内訳!N7</f>
        <v>383</v>
      </c>
      <c r="BE7" s="306">
        <f>施設資源化量内訳!O7</f>
        <v>230</v>
      </c>
      <c r="BF7" s="306">
        <f>施設資源化量内訳!P7</f>
        <v>0</v>
      </c>
      <c r="BG7" s="306">
        <f>施設資源化量内訳!Q7</f>
        <v>12500</v>
      </c>
      <c r="BH7" s="306">
        <f>施設資源化量内訳!R7</f>
        <v>7269</v>
      </c>
      <c r="BI7" s="306">
        <f>施設資源化量内訳!S7</f>
        <v>3453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2002</v>
      </c>
      <c r="BM7" s="306">
        <f>施設資源化量内訳!W7</f>
        <v>80</v>
      </c>
      <c r="BN7" s="306">
        <f>施設資源化量内訳!X7</f>
        <v>7856</v>
      </c>
      <c r="BO7" s="306">
        <f t="shared" ref="BO7:BO49" si="3">SUM(BP7:CI7)</f>
        <v>42197</v>
      </c>
      <c r="BP7" s="306">
        <f t="shared" ref="BP7:CI7" si="4">SUM(BP$8:BP$1000)</f>
        <v>37207</v>
      </c>
      <c r="BQ7" s="306">
        <f t="shared" si="4"/>
        <v>1720</v>
      </c>
      <c r="BR7" s="306">
        <f t="shared" si="4"/>
        <v>445</v>
      </c>
      <c r="BS7" s="306">
        <f t="shared" si="4"/>
        <v>525</v>
      </c>
      <c r="BT7" s="306">
        <f t="shared" si="4"/>
        <v>311</v>
      </c>
      <c r="BU7" s="306">
        <f t="shared" si="4"/>
        <v>2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1944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4"/>
        <v>0</v>
      </c>
      <c r="CI7" s="306">
        <f t="shared" si="4"/>
        <v>43</v>
      </c>
      <c r="CJ7" s="307">
        <f>+COUNTIF(CJ$8:CJ$1000,"有る")</f>
        <v>40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9" si="5">SUM(Y8,AT8,BO8)</f>
        <v>18723</v>
      </c>
      <c r="E8" s="292">
        <f t="shared" ref="E8:E49" si="6">SUM(Z8,AU8,BP8)</f>
        <v>9825</v>
      </c>
      <c r="F8" s="292">
        <f t="shared" ref="F8:F49" si="7">SUM(AA8,AV8,BQ8)</f>
        <v>0</v>
      </c>
      <c r="G8" s="292">
        <f t="shared" ref="G8:G49" si="8">SUM(AB8,AW8,BR8)</f>
        <v>0</v>
      </c>
      <c r="H8" s="292">
        <f t="shared" ref="H8:H49" si="9">SUM(AC8,AX8,BS8)</f>
        <v>2990</v>
      </c>
      <c r="I8" s="292">
        <f t="shared" ref="I8:I49" si="10">SUM(AD8,AY8,BT8)</f>
        <v>3188</v>
      </c>
      <c r="J8" s="292">
        <f t="shared" ref="J8:J49" si="11">SUM(AE8,AZ8,BU8)</f>
        <v>1290</v>
      </c>
      <c r="K8" s="292">
        <f t="shared" ref="K8:K49" si="12">SUM(AF8,BA8,BV8)</f>
        <v>3</v>
      </c>
      <c r="L8" s="292">
        <f t="shared" ref="L8:L49" si="13">SUM(AG8,BB8,BW8)</f>
        <v>20</v>
      </c>
      <c r="M8" s="292">
        <f t="shared" ref="M8:M49" si="14">SUM(AH8,BC8,BX8)</f>
        <v>195</v>
      </c>
      <c r="N8" s="292">
        <f t="shared" ref="N8:N49" si="15">SUM(AI8,BD8,BY8)</f>
        <v>514</v>
      </c>
      <c r="O8" s="292">
        <f t="shared" ref="O8:O49" si="16">SUM(AJ8,BE8,BZ8)</f>
        <v>0</v>
      </c>
      <c r="P8" s="292">
        <f t="shared" ref="P8:P49" si="17">SUM(AK8,BF8,CA8)</f>
        <v>0</v>
      </c>
      <c r="Q8" s="292">
        <f t="shared" ref="Q8:Q49" si="18">SUM(AL8,BG8,CB8)</f>
        <v>0</v>
      </c>
      <c r="R8" s="292">
        <f t="shared" ref="R8:R49" si="19">SUM(AM8,BH8,CC8)</f>
        <v>0</v>
      </c>
      <c r="S8" s="292">
        <f t="shared" ref="S8:S49" si="20">SUM(AN8,BI8,CD8)</f>
        <v>0</v>
      </c>
      <c r="T8" s="292">
        <f t="shared" ref="T8:T49" si="21">SUM(AO8,BJ8,CE8)</f>
        <v>0</v>
      </c>
      <c r="U8" s="292">
        <f t="shared" ref="U8:U49" si="22">SUM(AP8,BK8,CF8)</f>
        <v>0</v>
      </c>
      <c r="V8" s="292">
        <f t="shared" ref="V8:V49" si="23">SUM(AQ8,BL8,CG8)</f>
        <v>0</v>
      </c>
      <c r="W8" s="292">
        <f t="shared" ref="W8:W49" si="24">SUM(AR8,BM8,CH8)</f>
        <v>22</v>
      </c>
      <c r="X8" s="292">
        <f t="shared" ref="X8:X49" si="25">SUM(AS8,BN8,CI8)</f>
        <v>676</v>
      </c>
      <c r="Y8" s="292">
        <f t="shared" si="1"/>
        <v>4152</v>
      </c>
      <c r="Z8" s="292">
        <v>2348</v>
      </c>
      <c r="AA8" s="292">
        <v>0</v>
      </c>
      <c r="AB8" s="292">
        <v>0</v>
      </c>
      <c r="AC8" s="292">
        <v>467</v>
      </c>
      <c r="AD8" s="292">
        <v>279</v>
      </c>
      <c r="AE8" s="292">
        <v>236</v>
      </c>
      <c r="AF8" s="292">
        <v>3</v>
      </c>
      <c r="AG8" s="292">
        <v>20</v>
      </c>
      <c r="AH8" s="292">
        <v>195</v>
      </c>
      <c r="AI8" s="295">
        <v>20</v>
      </c>
      <c r="AJ8" s="295" t="s">
        <v>887</v>
      </c>
      <c r="AK8" s="295" t="s">
        <v>887</v>
      </c>
      <c r="AL8" s="295" t="s">
        <v>887</v>
      </c>
      <c r="AM8" s="295" t="s">
        <v>887</v>
      </c>
      <c r="AN8" s="295" t="s">
        <v>887</v>
      </c>
      <c r="AO8" s="295" t="s">
        <v>887</v>
      </c>
      <c r="AP8" s="295" t="s">
        <v>887</v>
      </c>
      <c r="AQ8" s="295" t="s">
        <v>887</v>
      </c>
      <c r="AR8" s="292">
        <v>22</v>
      </c>
      <c r="AS8" s="292">
        <v>562</v>
      </c>
      <c r="AT8" s="292">
        <f>施設資源化量内訳!D8</f>
        <v>6342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2386</v>
      </c>
      <c r="AY8" s="292">
        <f>施設資源化量内訳!I8</f>
        <v>2788</v>
      </c>
      <c r="AZ8" s="292">
        <f>施設資源化量内訳!J8</f>
        <v>1054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114</v>
      </c>
      <c r="BO8" s="292">
        <f t="shared" si="3"/>
        <v>8229</v>
      </c>
      <c r="BP8" s="292">
        <v>7477</v>
      </c>
      <c r="BQ8" s="292">
        <v>0</v>
      </c>
      <c r="BR8" s="292">
        <v>0</v>
      </c>
      <c r="BS8" s="292">
        <v>137</v>
      </c>
      <c r="BT8" s="292">
        <v>121</v>
      </c>
      <c r="BU8" s="292">
        <v>0</v>
      </c>
      <c r="BV8" s="292">
        <v>0</v>
      </c>
      <c r="BW8" s="292">
        <v>0</v>
      </c>
      <c r="BX8" s="292">
        <v>0</v>
      </c>
      <c r="BY8" s="292">
        <v>494</v>
      </c>
      <c r="BZ8" s="295" t="s">
        <v>887</v>
      </c>
      <c r="CA8" s="295" t="s">
        <v>887</v>
      </c>
      <c r="CB8" s="295" t="s">
        <v>887</v>
      </c>
      <c r="CC8" s="295" t="s">
        <v>887</v>
      </c>
      <c r="CD8" s="295" t="s">
        <v>887</v>
      </c>
      <c r="CE8" s="295" t="s">
        <v>887</v>
      </c>
      <c r="CF8" s="295" t="s">
        <v>887</v>
      </c>
      <c r="CG8" s="295" t="s">
        <v>887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11571</v>
      </c>
      <c r="E9" s="292">
        <f t="shared" si="6"/>
        <v>3833</v>
      </c>
      <c r="F9" s="292">
        <f t="shared" si="7"/>
        <v>39</v>
      </c>
      <c r="G9" s="292">
        <f t="shared" si="8"/>
        <v>0</v>
      </c>
      <c r="H9" s="292">
        <f t="shared" si="9"/>
        <v>935</v>
      </c>
      <c r="I9" s="292">
        <f t="shared" si="10"/>
        <v>1004</v>
      </c>
      <c r="J9" s="292">
        <f t="shared" si="11"/>
        <v>347</v>
      </c>
      <c r="K9" s="292">
        <f t="shared" si="12"/>
        <v>0</v>
      </c>
      <c r="L9" s="292">
        <f t="shared" si="13"/>
        <v>460</v>
      </c>
      <c r="M9" s="292">
        <f t="shared" si="14"/>
        <v>4</v>
      </c>
      <c r="N9" s="292">
        <f t="shared" si="15"/>
        <v>236</v>
      </c>
      <c r="O9" s="292">
        <f t="shared" si="16"/>
        <v>3</v>
      </c>
      <c r="P9" s="292">
        <f t="shared" si="17"/>
        <v>0</v>
      </c>
      <c r="Q9" s="292">
        <f t="shared" si="18"/>
        <v>310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15</v>
      </c>
      <c r="X9" s="292">
        <f t="shared" si="25"/>
        <v>4385</v>
      </c>
      <c r="Y9" s="292">
        <f t="shared" si="1"/>
        <v>1705</v>
      </c>
      <c r="Z9" s="292">
        <v>27</v>
      </c>
      <c r="AA9" s="292">
        <v>0</v>
      </c>
      <c r="AB9" s="292">
        <v>0</v>
      </c>
      <c r="AC9" s="292">
        <v>292</v>
      </c>
      <c r="AD9" s="292">
        <v>1004</v>
      </c>
      <c r="AE9" s="292">
        <v>347</v>
      </c>
      <c r="AF9" s="292">
        <v>0</v>
      </c>
      <c r="AG9" s="292">
        <v>0</v>
      </c>
      <c r="AH9" s="292">
        <v>0</v>
      </c>
      <c r="AI9" s="295">
        <v>0</v>
      </c>
      <c r="AJ9" s="295" t="s">
        <v>887</v>
      </c>
      <c r="AK9" s="295" t="s">
        <v>887</v>
      </c>
      <c r="AL9" s="295" t="s">
        <v>887</v>
      </c>
      <c r="AM9" s="295" t="s">
        <v>887</v>
      </c>
      <c r="AN9" s="295" t="s">
        <v>887</v>
      </c>
      <c r="AO9" s="295" t="s">
        <v>887</v>
      </c>
      <c r="AP9" s="295" t="s">
        <v>887</v>
      </c>
      <c r="AQ9" s="295" t="s">
        <v>887</v>
      </c>
      <c r="AR9" s="292">
        <v>0</v>
      </c>
      <c r="AS9" s="292">
        <v>35</v>
      </c>
      <c r="AT9" s="292">
        <f>施設資源化量内訳!D9</f>
        <v>5716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578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460</v>
      </c>
      <c r="BC9" s="292">
        <f>施設資源化量内訳!M9</f>
        <v>4</v>
      </c>
      <c r="BD9" s="292">
        <f>施設資源化量内訳!N9</f>
        <v>0</v>
      </c>
      <c r="BE9" s="292">
        <f>施設資源化量内訳!O9</f>
        <v>3</v>
      </c>
      <c r="BF9" s="292">
        <f>施設資源化量内訳!P9</f>
        <v>0</v>
      </c>
      <c r="BG9" s="292">
        <f>施設資源化量内訳!Q9</f>
        <v>310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15</v>
      </c>
      <c r="BN9" s="292">
        <f>施設資源化量内訳!X9</f>
        <v>4346</v>
      </c>
      <c r="BO9" s="292">
        <f t="shared" si="3"/>
        <v>4150</v>
      </c>
      <c r="BP9" s="292">
        <v>3806</v>
      </c>
      <c r="BQ9" s="292">
        <v>39</v>
      </c>
      <c r="BR9" s="292">
        <v>0</v>
      </c>
      <c r="BS9" s="292">
        <v>65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236</v>
      </c>
      <c r="BZ9" s="295" t="s">
        <v>887</v>
      </c>
      <c r="CA9" s="295" t="s">
        <v>887</v>
      </c>
      <c r="CB9" s="295" t="s">
        <v>887</v>
      </c>
      <c r="CC9" s="295" t="s">
        <v>887</v>
      </c>
      <c r="CD9" s="295" t="s">
        <v>887</v>
      </c>
      <c r="CE9" s="295" t="s">
        <v>887</v>
      </c>
      <c r="CF9" s="295" t="s">
        <v>887</v>
      </c>
      <c r="CG9" s="295" t="s">
        <v>887</v>
      </c>
      <c r="CH9" s="292">
        <v>0</v>
      </c>
      <c r="CI9" s="292">
        <v>4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5"/>
        <v>5876</v>
      </c>
      <c r="E10" s="292">
        <f t="shared" si="6"/>
        <v>2581</v>
      </c>
      <c r="F10" s="292">
        <f t="shared" si="7"/>
        <v>24</v>
      </c>
      <c r="G10" s="292">
        <f t="shared" si="8"/>
        <v>496</v>
      </c>
      <c r="H10" s="292">
        <f t="shared" si="9"/>
        <v>585</v>
      </c>
      <c r="I10" s="292">
        <f t="shared" si="10"/>
        <v>1025</v>
      </c>
      <c r="J10" s="292">
        <f t="shared" si="11"/>
        <v>327</v>
      </c>
      <c r="K10" s="292">
        <f t="shared" si="12"/>
        <v>12</v>
      </c>
      <c r="L10" s="292">
        <f t="shared" si="13"/>
        <v>582</v>
      </c>
      <c r="M10" s="292">
        <f t="shared" si="14"/>
        <v>0</v>
      </c>
      <c r="N10" s="292">
        <f t="shared" si="15"/>
        <v>32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212</v>
      </c>
      <c r="Y10" s="292">
        <f t="shared" si="1"/>
        <v>1106</v>
      </c>
      <c r="Z10" s="292">
        <v>1077</v>
      </c>
      <c r="AA10" s="292">
        <v>7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22</v>
      </c>
      <c r="AJ10" s="295" t="s">
        <v>887</v>
      </c>
      <c r="AK10" s="295" t="s">
        <v>887</v>
      </c>
      <c r="AL10" s="295" t="s">
        <v>887</v>
      </c>
      <c r="AM10" s="295" t="s">
        <v>887</v>
      </c>
      <c r="AN10" s="295" t="s">
        <v>887</v>
      </c>
      <c r="AO10" s="295" t="s">
        <v>887</v>
      </c>
      <c r="AP10" s="295" t="s">
        <v>887</v>
      </c>
      <c r="AQ10" s="295" t="s">
        <v>887</v>
      </c>
      <c r="AR10" s="292">
        <v>0</v>
      </c>
      <c r="AS10" s="292">
        <v>0</v>
      </c>
      <c r="AT10" s="292">
        <f>施設資源化量内訳!D10</f>
        <v>3191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496</v>
      </c>
      <c r="AX10" s="292">
        <f>施設資源化量内訳!H10</f>
        <v>559</v>
      </c>
      <c r="AY10" s="292">
        <f>施設資源化量内訳!I10</f>
        <v>1003</v>
      </c>
      <c r="AZ10" s="292">
        <f>施設資源化量内訳!J10</f>
        <v>327</v>
      </c>
      <c r="BA10" s="292">
        <f>施設資源化量内訳!K10</f>
        <v>12</v>
      </c>
      <c r="BB10" s="292">
        <f>施設資源化量内訳!L10</f>
        <v>582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212</v>
      </c>
      <c r="BO10" s="292">
        <f t="shared" si="3"/>
        <v>1579</v>
      </c>
      <c r="BP10" s="292">
        <v>1504</v>
      </c>
      <c r="BQ10" s="292">
        <v>17</v>
      </c>
      <c r="BR10" s="292">
        <v>0</v>
      </c>
      <c r="BS10" s="292">
        <v>26</v>
      </c>
      <c r="BT10" s="292">
        <v>22</v>
      </c>
      <c r="BU10" s="292">
        <v>0</v>
      </c>
      <c r="BV10" s="292">
        <v>0</v>
      </c>
      <c r="BW10" s="292">
        <v>0</v>
      </c>
      <c r="BX10" s="292">
        <v>0</v>
      </c>
      <c r="BY10" s="292">
        <v>10</v>
      </c>
      <c r="BZ10" s="295" t="s">
        <v>887</v>
      </c>
      <c r="CA10" s="295" t="s">
        <v>887</v>
      </c>
      <c r="CB10" s="295" t="s">
        <v>887</v>
      </c>
      <c r="CC10" s="295" t="s">
        <v>887</v>
      </c>
      <c r="CD10" s="295" t="s">
        <v>887</v>
      </c>
      <c r="CE10" s="295" t="s">
        <v>887</v>
      </c>
      <c r="CF10" s="295" t="s">
        <v>887</v>
      </c>
      <c r="CG10" s="295" t="s">
        <v>887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5"/>
        <v>6251</v>
      </c>
      <c r="E11" s="292">
        <f t="shared" si="6"/>
        <v>1606</v>
      </c>
      <c r="F11" s="292">
        <f t="shared" si="7"/>
        <v>8</v>
      </c>
      <c r="G11" s="292">
        <f t="shared" si="8"/>
        <v>0</v>
      </c>
      <c r="H11" s="292">
        <f t="shared" si="9"/>
        <v>595</v>
      </c>
      <c r="I11" s="292">
        <f t="shared" si="10"/>
        <v>572</v>
      </c>
      <c r="J11" s="292">
        <f t="shared" si="11"/>
        <v>107</v>
      </c>
      <c r="K11" s="292">
        <f t="shared" si="12"/>
        <v>9</v>
      </c>
      <c r="L11" s="292">
        <f t="shared" si="13"/>
        <v>22</v>
      </c>
      <c r="M11" s="292">
        <f t="shared" si="14"/>
        <v>0</v>
      </c>
      <c r="N11" s="292">
        <f t="shared" si="15"/>
        <v>143</v>
      </c>
      <c r="O11" s="292">
        <f t="shared" si="16"/>
        <v>39</v>
      </c>
      <c r="P11" s="292">
        <f t="shared" si="17"/>
        <v>0</v>
      </c>
      <c r="Q11" s="292">
        <f t="shared" si="18"/>
        <v>3113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37</v>
      </c>
      <c r="X11" s="292">
        <f t="shared" si="25"/>
        <v>0</v>
      </c>
      <c r="Y11" s="292">
        <f t="shared" si="1"/>
        <v>1757</v>
      </c>
      <c r="Z11" s="292">
        <v>1606</v>
      </c>
      <c r="AA11" s="292">
        <v>8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143</v>
      </c>
      <c r="AJ11" s="295" t="s">
        <v>887</v>
      </c>
      <c r="AK11" s="295" t="s">
        <v>887</v>
      </c>
      <c r="AL11" s="295" t="s">
        <v>887</v>
      </c>
      <c r="AM11" s="295" t="s">
        <v>887</v>
      </c>
      <c r="AN11" s="295" t="s">
        <v>887</v>
      </c>
      <c r="AO11" s="295" t="s">
        <v>887</v>
      </c>
      <c r="AP11" s="295" t="s">
        <v>887</v>
      </c>
      <c r="AQ11" s="295" t="s">
        <v>887</v>
      </c>
      <c r="AR11" s="292">
        <v>0</v>
      </c>
      <c r="AS11" s="292">
        <v>0</v>
      </c>
      <c r="AT11" s="292">
        <f>施設資源化量内訳!D11</f>
        <v>4494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595</v>
      </c>
      <c r="AY11" s="292">
        <f>施設資源化量内訳!I11</f>
        <v>572</v>
      </c>
      <c r="AZ11" s="292">
        <f>施設資源化量内訳!J11</f>
        <v>107</v>
      </c>
      <c r="BA11" s="292">
        <f>施設資源化量内訳!K11</f>
        <v>9</v>
      </c>
      <c r="BB11" s="292">
        <f>施設資源化量内訳!L11</f>
        <v>22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39</v>
      </c>
      <c r="BF11" s="292">
        <f>施設資源化量内訳!P11</f>
        <v>0</v>
      </c>
      <c r="BG11" s="292">
        <f>施設資源化量内訳!Q11</f>
        <v>3113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37</v>
      </c>
      <c r="BN11" s="292">
        <f>施設資源化量内訳!X11</f>
        <v>0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887</v>
      </c>
      <c r="CA11" s="295" t="s">
        <v>887</v>
      </c>
      <c r="CB11" s="295" t="s">
        <v>887</v>
      </c>
      <c r="CC11" s="295" t="s">
        <v>887</v>
      </c>
      <c r="CD11" s="295" t="s">
        <v>887</v>
      </c>
      <c r="CE11" s="295" t="s">
        <v>887</v>
      </c>
      <c r="CF11" s="295" t="s">
        <v>887</v>
      </c>
      <c r="CG11" s="295" t="s">
        <v>887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5"/>
        <v>5388</v>
      </c>
      <c r="E12" s="292">
        <f t="shared" si="6"/>
        <v>1868</v>
      </c>
      <c r="F12" s="292">
        <f t="shared" si="7"/>
        <v>0</v>
      </c>
      <c r="G12" s="292">
        <f t="shared" si="8"/>
        <v>0</v>
      </c>
      <c r="H12" s="292">
        <f t="shared" si="9"/>
        <v>1119</v>
      </c>
      <c r="I12" s="292">
        <f t="shared" si="10"/>
        <v>479</v>
      </c>
      <c r="J12" s="292">
        <f t="shared" si="11"/>
        <v>129</v>
      </c>
      <c r="K12" s="292">
        <f t="shared" si="12"/>
        <v>7</v>
      </c>
      <c r="L12" s="292">
        <f t="shared" si="13"/>
        <v>0</v>
      </c>
      <c r="M12" s="292">
        <f t="shared" si="14"/>
        <v>0</v>
      </c>
      <c r="N12" s="292">
        <f t="shared" si="15"/>
        <v>0</v>
      </c>
      <c r="O12" s="292">
        <f t="shared" si="16"/>
        <v>0</v>
      </c>
      <c r="P12" s="292">
        <f t="shared" si="17"/>
        <v>0</v>
      </c>
      <c r="Q12" s="292">
        <f t="shared" si="18"/>
        <v>1125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661</v>
      </c>
      <c r="W12" s="292">
        <f t="shared" si="24"/>
        <v>0</v>
      </c>
      <c r="X12" s="292">
        <f t="shared" si="25"/>
        <v>0</v>
      </c>
      <c r="Y12" s="292">
        <f t="shared" si="1"/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887</v>
      </c>
      <c r="AK12" s="295" t="s">
        <v>887</v>
      </c>
      <c r="AL12" s="295" t="s">
        <v>887</v>
      </c>
      <c r="AM12" s="295" t="s">
        <v>887</v>
      </c>
      <c r="AN12" s="295" t="s">
        <v>887</v>
      </c>
      <c r="AO12" s="295" t="s">
        <v>887</v>
      </c>
      <c r="AP12" s="295" t="s">
        <v>887</v>
      </c>
      <c r="AQ12" s="295" t="s">
        <v>887</v>
      </c>
      <c r="AR12" s="292">
        <v>0</v>
      </c>
      <c r="AS12" s="292">
        <v>0</v>
      </c>
      <c r="AT12" s="292">
        <f>施設資源化量内訳!D12</f>
        <v>3579</v>
      </c>
      <c r="AU12" s="292">
        <f>施設資源化量内訳!E12</f>
        <v>59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1119</v>
      </c>
      <c r="AY12" s="292">
        <f>施設資源化量内訳!I12</f>
        <v>479</v>
      </c>
      <c r="AZ12" s="292">
        <f>施設資源化量内訳!J12</f>
        <v>129</v>
      </c>
      <c r="BA12" s="292">
        <f>施設資源化量内訳!K12</f>
        <v>7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1125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661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1809</v>
      </c>
      <c r="BP12" s="292">
        <v>1809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887</v>
      </c>
      <c r="CA12" s="295" t="s">
        <v>887</v>
      </c>
      <c r="CB12" s="295" t="s">
        <v>887</v>
      </c>
      <c r="CC12" s="295" t="s">
        <v>887</v>
      </c>
      <c r="CD12" s="295" t="s">
        <v>887</v>
      </c>
      <c r="CE12" s="295" t="s">
        <v>887</v>
      </c>
      <c r="CF12" s="295" t="s">
        <v>887</v>
      </c>
      <c r="CG12" s="295" t="s">
        <v>887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5"/>
        <v>5406</v>
      </c>
      <c r="E13" s="292">
        <f t="shared" si="6"/>
        <v>3273</v>
      </c>
      <c r="F13" s="292">
        <f t="shared" si="7"/>
        <v>2</v>
      </c>
      <c r="G13" s="292">
        <f t="shared" si="8"/>
        <v>0</v>
      </c>
      <c r="H13" s="292">
        <f t="shared" si="9"/>
        <v>971</v>
      </c>
      <c r="I13" s="292">
        <f t="shared" si="10"/>
        <v>593</v>
      </c>
      <c r="J13" s="292">
        <f t="shared" si="11"/>
        <v>134</v>
      </c>
      <c r="K13" s="292">
        <f t="shared" si="12"/>
        <v>2</v>
      </c>
      <c r="L13" s="292">
        <f t="shared" si="13"/>
        <v>0</v>
      </c>
      <c r="M13" s="292">
        <f t="shared" si="14"/>
        <v>0</v>
      </c>
      <c r="N13" s="292">
        <f t="shared" si="15"/>
        <v>77</v>
      </c>
      <c r="O13" s="292">
        <f t="shared" si="16"/>
        <v>0</v>
      </c>
      <c r="P13" s="292">
        <f t="shared" si="17"/>
        <v>0</v>
      </c>
      <c r="Q13" s="292">
        <f t="shared" si="18"/>
        <v>299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0</v>
      </c>
      <c r="X13" s="292">
        <f t="shared" si="25"/>
        <v>55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887</v>
      </c>
      <c r="AK13" s="295" t="s">
        <v>887</v>
      </c>
      <c r="AL13" s="295" t="s">
        <v>887</v>
      </c>
      <c r="AM13" s="295" t="s">
        <v>887</v>
      </c>
      <c r="AN13" s="295" t="s">
        <v>887</v>
      </c>
      <c r="AO13" s="295" t="s">
        <v>887</v>
      </c>
      <c r="AP13" s="295" t="s">
        <v>887</v>
      </c>
      <c r="AQ13" s="295" t="s">
        <v>887</v>
      </c>
      <c r="AR13" s="292">
        <v>0</v>
      </c>
      <c r="AS13" s="292">
        <v>0</v>
      </c>
      <c r="AT13" s="292">
        <f>施設資源化量内訳!D13</f>
        <v>2116</v>
      </c>
      <c r="AU13" s="292">
        <f>施設資源化量内訳!E13</f>
        <v>100</v>
      </c>
      <c r="AV13" s="292">
        <f>施設資源化量内訳!F13</f>
        <v>2</v>
      </c>
      <c r="AW13" s="292">
        <f>施設資源化量内訳!G13</f>
        <v>0</v>
      </c>
      <c r="AX13" s="292">
        <f>施設資源化量内訳!H13</f>
        <v>952</v>
      </c>
      <c r="AY13" s="292">
        <f>施設資源化量内訳!I13</f>
        <v>577</v>
      </c>
      <c r="AZ13" s="292">
        <f>施設資源化量内訳!J13</f>
        <v>134</v>
      </c>
      <c r="BA13" s="292">
        <f>施設資源化量内訳!K13</f>
        <v>2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299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50</v>
      </c>
      <c r="BO13" s="292">
        <f t="shared" si="3"/>
        <v>3290</v>
      </c>
      <c r="BP13" s="292">
        <v>3173</v>
      </c>
      <c r="BQ13" s="292">
        <v>0</v>
      </c>
      <c r="BR13" s="292">
        <v>0</v>
      </c>
      <c r="BS13" s="292">
        <v>19</v>
      </c>
      <c r="BT13" s="292">
        <v>16</v>
      </c>
      <c r="BU13" s="292">
        <v>0</v>
      </c>
      <c r="BV13" s="292">
        <v>0</v>
      </c>
      <c r="BW13" s="292">
        <v>0</v>
      </c>
      <c r="BX13" s="292">
        <v>0</v>
      </c>
      <c r="BY13" s="292">
        <v>77</v>
      </c>
      <c r="BZ13" s="295" t="s">
        <v>887</v>
      </c>
      <c r="CA13" s="295" t="s">
        <v>887</v>
      </c>
      <c r="CB13" s="295" t="s">
        <v>887</v>
      </c>
      <c r="CC13" s="295" t="s">
        <v>887</v>
      </c>
      <c r="CD13" s="295" t="s">
        <v>887</v>
      </c>
      <c r="CE13" s="295" t="s">
        <v>887</v>
      </c>
      <c r="CF13" s="295" t="s">
        <v>887</v>
      </c>
      <c r="CG13" s="295" t="s">
        <v>887</v>
      </c>
      <c r="CH13" s="292">
        <v>0</v>
      </c>
      <c r="CI13" s="292">
        <v>5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5"/>
        <v>1034</v>
      </c>
      <c r="E14" s="292">
        <f t="shared" si="6"/>
        <v>300</v>
      </c>
      <c r="F14" s="292">
        <f t="shared" si="7"/>
        <v>5</v>
      </c>
      <c r="G14" s="292">
        <f t="shared" si="8"/>
        <v>76</v>
      </c>
      <c r="H14" s="292">
        <f t="shared" si="9"/>
        <v>206</v>
      </c>
      <c r="I14" s="292">
        <f t="shared" si="10"/>
        <v>128</v>
      </c>
      <c r="J14" s="292">
        <f t="shared" si="11"/>
        <v>34</v>
      </c>
      <c r="K14" s="292">
        <f t="shared" si="12"/>
        <v>2</v>
      </c>
      <c r="L14" s="292">
        <f t="shared" si="13"/>
        <v>0</v>
      </c>
      <c r="M14" s="292">
        <f t="shared" si="14"/>
        <v>0</v>
      </c>
      <c r="N14" s="292">
        <f t="shared" si="15"/>
        <v>14</v>
      </c>
      <c r="O14" s="292">
        <f t="shared" si="16"/>
        <v>0</v>
      </c>
      <c r="P14" s="292">
        <f t="shared" si="17"/>
        <v>0</v>
      </c>
      <c r="Q14" s="292">
        <f t="shared" si="18"/>
        <v>120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149</v>
      </c>
      <c r="W14" s="292">
        <f t="shared" si="24"/>
        <v>0</v>
      </c>
      <c r="X14" s="292">
        <f t="shared" si="25"/>
        <v>0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887</v>
      </c>
      <c r="AK14" s="295" t="s">
        <v>887</v>
      </c>
      <c r="AL14" s="295" t="s">
        <v>887</v>
      </c>
      <c r="AM14" s="295" t="s">
        <v>887</v>
      </c>
      <c r="AN14" s="295" t="s">
        <v>887</v>
      </c>
      <c r="AO14" s="295" t="s">
        <v>887</v>
      </c>
      <c r="AP14" s="295" t="s">
        <v>887</v>
      </c>
      <c r="AQ14" s="295" t="s">
        <v>887</v>
      </c>
      <c r="AR14" s="292">
        <v>0</v>
      </c>
      <c r="AS14" s="292">
        <v>0</v>
      </c>
      <c r="AT14" s="292">
        <f>施設資源化量内訳!D14</f>
        <v>643</v>
      </c>
      <c r="AU14" s="292">
        <f>施設資源化量内訳!E14</f>
        <v>13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200</v>
      </c>
      <c r="AY14" s="292">
        <f>施設資源化量内訳!I14</f>
        <v>125</v>
      </c>
      <c r="AZ14" s="292">
        <f>施設資源化量内訳!J14</f>
        <v>34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120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149</v>
      </c>
      <c r="BM14" s="292">
        <f>施設資源化量内訳!W14</f>
        <v>0</v>
      </c>
      <c r="BN14" s="292">
        <f>施設資源化量内訳!X14</f>
        <v>0</v>
      </c>
      <c r="BO14" s="292">
        <f t="shared" si="3"/>
        <v>391</v>
      </c>
      <c r="BP14" s="292">
        <v>287</v>
      </c>
      <c r="BQ14" s="292">
        <v>5</v>
      </c>
      <c r="BR14" s="292">
        <v>76</v>
      </c>
      <c r="BS14" s="292">
        <v>6</v>
      </c>
      <c r="BT14" s="292">
        <v>3</v>
      </c>
      <c r="BU14" s="292">
        <v>0</v>
      </c>
      <c r="BV14" s="292">
        <v>0</v>
      </c>
      <c r="BW14" s="292">
        <v>0</v>
      </c>
      <c r="BX14" s="292">
        <v>0</v>
      </c>
      <c r="BY14" s="292">
        <v>14</v>
      </c>
      <c r="BZ14" s="295" t="s">
        <v>887</v>
      </c>
      <c r="CA14" s="295" t="s">
        <v>887</v>
      </c>
      <c r="CB14" s="295" t="s">
        <v>887</v>
      </c>
      <c r="CC14" s="295" t="s">
        <v>887</v>
      </c>
      <c r="CD14" s="295" t="s">
        <v>887</v>
      </c>
      <c r="CE14" s="295" t="s">
        <v>887</v>
      </c>
      <c r="CF14" s="295" t="s">
        <v>887</v>
      </c>
      <c r="CG14" s="295" t="s">
        <v>887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5"/>
        <v>2073</v>
      </c>
      <c r="E15" s="292">
        <f t="shared" si="6"/>
        <v>1374</v>
      </c>
      <c r="F15" s="292">
        <f t="shared" si="7"/>
        <v>8</v>
      </c>
      <c r="G15" s="292">
        <f t="shared" si="8"/>
        <v>0</v>
      </c>
      <c r="H15" s="292">
        <f t="shared" si="9"/>
        <v>254</v>
      </c>
      <c r="I15" s="292">
        <f t="shared" si="10"/>
        <v>233</v>
      </c>
      <c r="J15" s="292">
        <f t="shared" si="11"/>
        <v>75</v>
      </c>
      <c r="K15" s="292">
        <f t="shared" si="12"/>
        <v>6</v>
      </c>
      <c r="L15" s="292">
        <f t="shared" si="13"/>
        <v>0</v>
      </c>
      <c r="M15" s="292">
        <f t="shared" si="14"/>
        <v>0</v>
      </c>
      <c r="N15" s="292">
        <f t="shared" si="15"/>
        <v>115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8</v>
      </c>
      <c r="X15" s="292">
        <f t="shared" si="25"/>
        <v>0</v>
      </c>
      <c r="Y15" s="292">
        <f t="shared" si="1"/>
        <v>844</v>
      </c>
      <c r="Z15" s="292">
        <v>583</v>
      </c>
      <c r="AA15" s="292">
        <v>3</v>
      </c>
      <c r="AB15" s="292">
        <v>0</v>
      </c>
      <c r="AC15" s="292">
        <v>250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887</v>
      </c>
      <c r="AK15" s="295" t="s">
        <v>887</v>
      </c>
      <c r="AL15" s="295" t="s">
        <v>887</v>
      </c>
      <c r="AM15" s="295" t="s">
        <v>887</v>
      </c>
      <c r="AN15" s="295" t="s">
        <v>887</v>
      </c>
      <c r="AO15" s="295" t="s">
        <v>887</v>
      </c>
      <c r="AP15" s="295" t="s">
        <v>887</v>
      </c>
      <c r="AQ15" s="295" t="s">
        <v>887</v>
      </c>
      <c r="AR15" s="292">
        <v>8</v>
      </c>
      <c r="AS15" s="292">
        <v>0</v>
      </c>
      <c r="AT15" s="292">
        <f>施設資源化量内訳!D15</f>
        <v>365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233</v>
      </c>
      <c r="AZ15" s="292">
        <f>施設資源化量内訳!J15</f>
        <v>75</v>
      </c>
      <c r="BA15" s="292">
        <f>施設資源化量内訳!K15</f>
        <v>6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51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864</v>
      </c>
      <c r="BP15" s="292">
        <v>791</v>
      </c>
      <c r="BQ15" s="292">
        <v>5</v>
      </c>
      <c r="BR15" s="292">
        <v>0</v>
      </c>
      <c r="BS15" s="292">
        <v>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64</v>
      </c>
      <c r="BZ15" s="295" t="s">
        <v>887</v>
      </c>
      <c r="CA15" s="295" t="s">
        <v>887</v>
      </c>
      <c r="CB15" s="295" t="s">
        <v>887</v>
      </c>
      <c r="CC15" s="295" t="s">
        <v>887</v>
      </c>
      <c r="CD15" s="295" t="s">
        <v>887</v>
      </c>
      <c r="CE15" s="295" t="s">
        <v>887</v>
      </c>
      <c r="CF15" s="295" t="s">
        <v>887</v>
      </c>
      <c r="CG15" s="295" t="s">
        <v>887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5"/>
        <v>4079</v>
      </c>
      <c r="E16" s="292">
        <f t="shared" si="6"/>
        <v>1862</v>
      </c>
      <c r="F16" s="292">
        <f t="shared" si="7"/>
        <v>14</v>
      </c>
      <c r="G16" s="292">
        <f t="shared" si="8"/>
        <v>0</v>
      </c>
      <c r="H16" s="292">
        <f t="shared" si="9"/>
        <v>112</v>
      </c>
      <c r="I16" s="292">
        <f t="shared" si="10"/>
        <v>278</v>
      </c>
      <c r="J16" s="292">
        <f t="shared" si="11"/>
        <v>86</v>
      </c>
      <c r="K16" s="292">
        <f t="shared" si="12"/>
        <v>0</v>
      </c>
      <c r="L16" s="292">
        <f t="shared" si="13"/>
        <v>458</v>
      </c>
      <c r="M16" s="292">
        <f t="shared" si="14"/>
        <v>119</v>
      </c>
      <c r="N16" s="292">
        <f t="shared" si="15"/>
        <v>76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381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2</v>
      </c>
      <c r="X16" s="292">
        <f t="shared" si="25"/>
        <v>691</v>
      </c>
      <c r="Y16" s="292">
        <f t="shared" si="1"/>
        <v>915</v>
      </c>
      <c r="Z16" s="292">
        <v>893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22</v>
      </c>
      <c r="AJ16" s="295" t="s">
        <v>887</v>
      </c>
      <c r="AK16" s="295" t="s">
        <v>887</v>
      </c>
      <c r="AL16" s="295" t="s">
        <v>887</v>
      </c>
      <c r="AM16" s="295" t="s">
        <v>887</v>
      </c>
      <c r="AN16" s="295" t="s">
        <v>887</v>
      </c>
      <c r="AO16" s="295" t="s">
        <v>887</v>
      </c>
      <c r="AP16" s="295" t="s">
        <v>887</v>
      </c>
      <c r="AQ16" s="295" t="s">
        <v>887</v>
      </c>
      <c r="AR16" s="292">
        <v>0</v>
      </c>
      <c r="AS16" s="292">
        <v>0</v>
      </c>
      <c r="AT16" s="292">
        <f>施設資源化量内訳!D16</f>
        <v>2114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99</v>
      </c>
      <c r="AY16" s="292">
        <f>施設資源化量内訳!I16</f>
        <v>278</v>
      </c>
      <c r="AZ16" s="292">
        <f>施設資源化量内訳!J16</f>
        <v>86</v>
      </c>
      <c r="BA16" s="292">
        <f>施設資源化量内訳!K16</f>
        <v>0</v>
      </c>
      <c r="BB16" s="292">
        <f>施設資源化量内訳!L16</f>
        <v>458</v>
      </c>
      <c r="BC16" s="292">
        <f>施設資源化量内訳!M16</f>
        <v>119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381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</v>
      </c>
      <c r="BN16" s="292">
        <f>施設資源化量内訳!X16</f>
        <v>691</v>
      </c>
      <c r="BO16" s="292">
        <f t="shared" si="3"/>
        <v>1050</v>
      </c>
      <c r="BP16" s="292">
        <v>969</v>
      </c>
      <c r="BQ16" s="292">
        <v>14</v>
      </c>
      <c r="BR16" s="292">
        <v>0</v>
      </c>
      <c r="BS16" s="292">
        <v>13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54</v>
      </c>
      <c r="BZ16" s="295" t="s">
        <v>887</v>
      </c>
      <c r="CA16" s="295" t="s">
        <v>887</v>
      </c>
      <c r="CB16" s="295" t="s">
        <v>887</v>
      </c>
      <c r="CC16" s="295" t="s">
        <v>887</v>
      </c>
      <c r="CD16" s="295" t="s">
        <v>887</v>
      </c>
      <c r="CE16" s="295" t="s">
        <v>887</v>
      </c>
      <c r="CF16" s="295" t="s">
        <v>887</v>
      </c>
      <c r="CG16" s="295" t="s">
        <v>887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5"/>
        <v>9422</v>
      </c>
      <c r="E17" s="292">
        <f t="shared" si="6"/>
        <v>45</v>
      </c>
      <c r="F17" s="292">
        <f t="shared" si="7"/>
        <v>1505</v>
      </c>
      <c r="G17" s="292">
        <f t="shared" si="8"/>
        <v>2</v>
      </c>
      <c r="H17" s="292">
        <f t="shared" si="9"/>
        <v>321</v>
      </c>
      <c r="I17" s="292">
        <f t="shared" si="10"/>
        <v>383</v>
      </c>
      <c r="J17" s="292">
        <f t="shared" si="11"/>
        <v>88</v>
      </c>
      <c r="K17" s="292">
        <f t="shared" si="12"/>
        <v>0</v>
      </c>
      <c r="L17" s="292">
        <f t="shared" si="13"/>
        <v>0</v>
      </c>
      <c r="M17" s="292">
        <f t="shared" si="14"/>
        <v>0</v>
      </c>
      <c r="N17" s="292">
        <f t="shared" si="15"/>
        <v>112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6888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78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887</v>
      </c>
      <c r="AK17" s="295" t="s">
        <v>887</v>
      </c>
      <c r="AL17" s="295" t="s">
        <v>887</v>
      </c>
      <c r="AM17" s="295" t="s">
        <v>887</v>
      </c>
      <c r="AN17" s="295" t="s">
        <v>887</v>
      </c>
      <c r="AO17" s="295" t="s">
        <v>887</v>
      </c>
      <c r="AP17" s="295" t="s">
        <v>887</v>
      </c>
      <c r="AQ17" s="295" t="s">
        <v>887</v>
      </c>
      <c r="AR17" s="292">
        <v>0</v>
      </c>
      <c r="AS17" s="292">
        <v>0</v>
      </c>
      <c r="AT17" s="292">
        <f>施設資源化量内訳!D17</f>
        <v>7813</v>
      </c>
      <c r="AU17" s="292">
        <f>施設資源化量内訳!E17</f>
        <v>45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315</v>
      </c>
      <c r="AY17" s="292">
        <f>施設資源化量内訳!I17</f>
        <v>379</v>
      </c>
      <c r="AZ17" s="292">
        <f>施設資源化量内訳!J17</f>
        <v>88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20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6888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78</v>
      </c>
      <c r="BO17" s="292">
        <f t="shared" si="3"/>
        <v>1609</v>
      </c>
      <c r="BP17" s="292">
        <v>0</v>
      </c>
      <c r="BQ17" s="292">
        <v>1505</v>
      </c>
      <c r="BR17" s="292">
        <v>2</v>
      </c>
      <c r="BS17" s="292">
        <v>6</v>
      </c>
      <c r="BT17" s="292">
        <v>4</v>
      </c>
      <c r="BU17" s="292">
        <v>0</v>
      </c>
      <c r="BV17" s="292">
        <v>0</v>
      </c>
      <c r="BW17" s="292">
        <v>0</v>
      </c>
      <c r="BX17" s="292">
        <v>0</v>
      </c>
      <c r="BY17" s="292">
        <v>92</v>
      </c>
      <c r="BZ17" s="295" t="s">
        <v>887</v>
      </c>
      <c r="CA17" s="295" t="s">
        <v>887</v>
      </c>
      <c r="CB17" s="295" t="s">
        <v>887</v>
      </c>
      <c r="CC17" s="295" t="s">
        <v>887</v>
      </c>
      <c r="CD17" s="295" t="s">
        <v>887</v>
      </c>
      <c r="CE17" s="295" t="s">
        <v>887</v>
      </c>
      <c r="CF17" s="295" t="s">
        <v>887</v>
      </c>
      <c r="CG17" s="295" t="s">
        <v>887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5"/>
        <v>3629</v>
      </c>
      <c r="E18" s="292">
        <f t="shared" si="6"/>
        <v>2541</v>
      </c>
      <c r="F18" s="292">
        <f t="shared" si="7"/>
        <v>10</v>
      </c>
      <c r="G18" s="292">
        <f t="shared" si="8"/>
        <v>26</v>
      </c>
      <c r="H18" s="292">
        <f t="shared" si="9"/>
        <v>274</v>
      </c>
      <c r="I18" s="292">
        <f t="shared" si="10"/>
        <v>278</v>
      </c>
      <c r="J18" s="292">
        <f t="shared" si="11"/>
        <v>24</v>
      </c>
      <c r="K18" s="292">
        <f t="shared" si="12"/>
        <v>9</v>
      </c>
      <c r="L18" s="292">
        <f t="shared" si="13"/>
        <v>0</v>
      </c>
      <c r="M18" s="292">
        <f t="shared" si="14"/>
        <v>0</v>
      </c>
      <c r="N18" s="292">
        <f t="shared" si="15"/>
        <v>285</v>
      </c>
      <c r="O18" s="292">
        <f t="shared" si="16"/>
        <v>0</v>
      </c>
      <c r="P18" s="292">
        <f t="shared" si="17"/>
        <v>0</v>
      </c>
      <c r="Q18" s="292">
        <f t="shared" si="18"/>
        <v>53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115</v>
      </c>
      <c r="W18" s="292">
        <f t="shared" si="24"/>
        <v>10</v>
      </c>
      <c r="X18" s="292">
        <f t="shared" si="25"/>
        <v>4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887</v>
      </c>
      <c r="AK18" s="295" t="s">
        <v>887</v>
      </c>
      <c r="AL18" s="295" t="s">
        <v>887</v>
      </c>
      <c r="AM18" s="295" t="s">
        <v>887</v>
      </c>
      <c r="AN18" s="295" t="s">
        <v>887</v>
      </c>
      <c r="AO18" s="295" t="s">
        <v>887</v>
      </c>
      <c r="AP18" s="295" t="s">
        <v>887</v>
      </c>
      <c r="AQ18" s="295" t="s">
        <v>887</v>
      </c>
      <c r="AR18" s="292">
        <v>0</v>
      </c>
      <c r="AS18" s="292">
        <v>0</v>
      </c>
      <c r="AT18" s="292">
        <f>施設資源化量内訳!D18</f>
        <v>632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229</v>
      </c>
      <c r="AY18" s="292">
        <f>施設資源化量内訳!I18</f>
        <v>188</v>
      </c>
      <c r="AZ18" s="292">
        <f>施設資源化量内訳!J18</f>
        <v>24</v>
      </c>
      <c r="BA18" s="292">
        <f>施設資源化量内訳!K18</f>
        <v>9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53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115</v>
      </c>
      <c r="BM18" s="292">
        <f>施設資源化量内訳!W18</f>
        <v>10</v>
      </c>
      <c r="BN18" s="292">
        <f>施設資源化量内訳!X18</f>
        <v>4</v>
      </c>
      <c r="BO18" s="292">
        <f t="shared" si="3"/>
        <v>2997</v>
      </c>
      <c r="BP18" s="292">
        <v>2541</v>
      </c>
      <c r="BQ18" s="292">
        <v>10</v>
      </c>
      <c r="BR18" s="292">
        <v>26</v>
      </c>
      <c r="BS18" s="292">
        <v>45</v>
      </c>
      <c r="BT18" s="292">
        <v>90</v>
      </c>
      <c r="BU18" s="292">
        <v>0</v>
      </c>
      <c r="BV18" s="292">
        <v>0</v>
      </c>
      <c r="BW18" s="292">
        <v>0</v>
      </c>
      <c r="BX18" s="292">
        <v>0</v>
      </c>
      <c r="BY18" s="292">
        <v>285</v>
      </c>
      <c r="BZ18" s="295" t="s">
        <v>887</v>
      </c>
      <c r="CA18" s="295" t="s">
        <v>887</v>
      </c>
      <c r="CB18" s="295" t="s">
        <v>887</v>
      </c>
      <c r="CC18" s="295" t="s">
        <v>887</v>
      </c>
      <c r="CD18" s="295" t="s">
        <v>887</v>
      </c>
      <c r="CE18" s="295" t="s">
        <v>887</v>
      </c>
      <c r="CF18" s="295" t="s">
        <v>887</v>
      </c>
      <c r="CG18" s="295" t="s">
        <v>887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5"/>
        <v>2768</v>
      </c>
      <c r="E19" s="292">
        <f t="shared" si="6"/>
        <v>1995</v>
      </c>
      <c r="F19" s="292">
        <f t="shared" si="7"/>
        <v>11</v>
      </c>
      <c r="G19" s="292">
        <f t="shared" si="8"/>
        <v>0</v>
      </c>
      <c r="H19" s="292">
        <f t="shared" si="9"/>
        <v>128</v>
      </c>
      <c r="I19" s="292">
        <f t="shared" si="10"/>
        <v>342</v>
      </c>
      <c r="J19" s="292">
        <f t="shared" si="11"/>
        <v>123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169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0</v>
      </c>
      <c r="Y19" s="292">
        <f t="shared" si="1"/>
        <v>1691</v>
      </c>
      <c r="Z19" s="292">
        <v>1017</v>
      </c>
      <c r="AA19" s="292">
        <v>6</v>
      </c>
      <c r="AB19" s="292">
        <v>0</v>
      </c>
      <c r="AC19" s="292">
        <v>122</v>
      </c>
      <c r="AD19" s="292">
        <v>338</v>
      </c>
      <c r="AE19" s="292">
        <v>123</v>
      </c>
      <c r="AF19" s="292">
        <v>0</v>
      </c>
      <c r="AG19" s="292">
        <v>0</v>
      </c>
      <c r="AH19" s="292">
        <v>0</v>
      </c>
      <c r="AI19" s="295">
        <v>85</v>
      </c>
      <c r="AJ19" s="295" t="s">
        <v>887</v>
      </c>
      <c r="AK19" s="295" t="s">
        <v>887</v>
      </c>
      <c r="AL19" s="295" t="s">
        <v>887</v>
      </c>
      <c r="AM19" s="295" t="s">
        <v>887</v>
      </c>
      <c r="AN19" s="295" t="s">
        <v>887</v>
      </c>
      <c r="AO19" s="295" t="s">
        <v>887</v>
      </c>
      <c r="AP19" s="295" t="s">
        <v>887</v>
      </c>
      <c r="AQ19" s="295" t="s">
        <v>887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1077</v>
      </c>
      <c r="BP19" s="292">
        <v>978</v>
      </c>
      <c r="BQ19" s="292">
        <v>5</v>
      </c>
      <c r="BR19" s="292">
        <v>0</v>
      </c>
      <c r="BS19" s="292">
        <v>6</v>
      </c>
      <c r="BT19" s="292">
        <v>4</v>
      </c>
      <c r="BU19" s="292">
        <v>0</v>
      </c>
      <c r="BV19" s="292">
        <v>0</v>
      </c>
      <c r="BW19" s="292">
        <v>0</v>
      </c>
      <c r="BX19" s="292">
        <v>0</v>
      </c>
      <c r="BY19" s="292">
        <v>84</v>
      </c>
      <c r="BZ19" s="295" t="s">
        <v>887</v>
      </c>
      <c r="CA19" s="295" t="s">
        <v>887</v>
      </c>
      <c r="CB19" s="295" t="s">
        <v>887</v>
      </c>
      <c r="CC19" s="295" t="s">
        <v>887</v>
      </c>
      <c r="CD19" s="295" t="s">
        <v>887</v>
      </c>
      <c r="CE19" s="295" t="s">
        <v>887</v>
      </c>
      <c r="CF19" s="295" t="s">
        <v>887</v>
      </c>
      <c r="CG19" s="295" t="s">
        <v>887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5"/>
        <v>14195</v>
      </c>
      <c r="E20" s="292">
        <f t="shared" si="6"/>
        <v>4158</v>
      </c>
      <c r="F20" s="292">
        <f t="shared" si="7"/>
        <v>30</v>
      </c>
      <c r="G20" s="292">
        <f t="shared" si="8"/>
        <v>0</v>
      </c>
      <c r="H20" s="292">
        <f t="shared" si="9"/>
        <v>319</v>
      </c>
      <c r="I20" s="292">
        <f t="shared" si="10"/>
        <v>881</v>
      </c>
      <c r="J20" s="292">
        <f t="shared" si="11"/>
        <v>186</v>
      </c>
      <c r="K20" s="292">
        <f t="shared" si="12"/>
        <v>0</v>
      </c>
      <c r="L20" s="292">
        <f t="shared" si="13"/>
        <v>0</v>
      </c>
      <c r="M20" s="292">
        <f t="shared" si="14"/>
        <v>0</v>
      </c>
      <c r="N20" s="292">
        <f t="shared" si="15"/>
        <v>189</v>
      </c>
      <c r="O20" s="292">
        <f t="shared" si="16"/>
        <v>0</v>
      </c>
      <c r="P20" s="292">
        <f t="shared" si="17"/>
        <v>0</v>
      </c>
      <c r="Q20" s="292">
        <f t="shared" si="18"/>
        <v>3298</v>
      </c>
      <c r="R20" s="292">
        <f t="shared" si="19"/>
        <v>0</v>
      </c>
      <c r="S20" s="292">
        <f t="shared" si="20"/>
        <v>3453</v>
      </c>
      <c r="T20" s="292">
        <f t="shared" si="21"/>
        <v>0</v>
      </c>
      <c r="U20" s="292">
        <f t="shared" si="22"/>
        <v>0</v>
      </c>
      <c r="V20" s="292">
        <f t="shared" si="23"/>
        <v>766</v>
      </c>
      <c r="W20" s="292">
        <f t="shared" si="24"/>
        <v>0</v>
      </c>
      <c r="X20" s="292">
        <f t="shared" si="25"/>
        <v>915</v>
      </c>
      <c r="Y20" s="292">
        <f t="shared" si="1"/>
        <v>1527</v>
      </c>
      <c r="Z20" s="292">
        <v>1342</v>
      </c>
      <c r="AA20" s="292">
        <v>4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115</v>
      </c>
      <c r="AJ20" s="295" t="s">
        <v>887</v>
      </c>
      <c r="AK20" s="295" t="s">
        <v>887</v>
      </c>
      <c r="AL20" s="295" t="s">
        <v>887</v>
      </c>
      <c r="AM20" s="295" t="s">
        <v>887</v>
      </c>
      <c r="AN20" s="295" t="s">
        <v>887</v>
      </c>
      <c r="AO20" s="295" t="s">
        <v>887</v>
      </c>
      <c r="AP20" s="295" t="s">
        <v>887</v>
      </c>
      <c r="AQ20" s="295" t="s">
        <v>887</v>
      </c>
      <c r="AR20" s="292">
        <v>0</v>
      </c>
      <c r="AS20" s="292">
        <v>66</v>
      </c>
      <c r="AT20" s="292">
        <f>施設資源化量内訳!D20</f>
        <v>9709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276</v>
      </c>
      <c r="AY20" s="292">
        <f>施設資源化量内訳!I20</f>
        <v>881</v>
      </c>
      <c r="AZ20" s="292">
        <f>施設資源化量内訳!J20</f>
        <v>186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3298</v>
      </c>
      <c r="BH20" s="292">
        <f>施設資源化量内訳!R20</f>
        <v>0</v>
      </c>
      <c r="BI20" s="292">
        <f>施設資源化量内訳!S20</f>
        <v>3453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766</v>
      </c>
      <c r="BM20" s="292">
        <f>施設資源化量内訳!W20</f>
        <v>0</v>
      </c>
      <c r="BN20" s="292">
        <f>施設資源化量内訳!X20</f>
        <v>849</v>
      </c>
      <c r="BO20" s="292">
        <f t="shared" si="3"/>
        <v>2959</v>
      </c>
      <c r="BP20" s="292">
        <v>2816</v>
      </c>
      <c r="BQ20" s="292">
        <v>26</v>
      </c>
      <c r="BR20" s="292">
        <v>0</v>
      </c>
      <c r="BS20" s="292">
        <v>43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74</v>
      </c>
      <c r="BZ20" s="295" t="s">
        <v>887</v>
      </c>
      <c r="CA20" s="295" t="s">
        <v>887</v>
      </c>
      <c r="CB20" s="295" t="s">
        <v>887</v>
      </c>
      <c r="CC20" s="295" t="s">
        <v>887</v>
      </c>
      <c r="CD20" s="295" t="s">
        <v>887</v>
      </c>
      <c r="CE20" s="295" t="s">
        <v>887</v>
      </c>
      <c r="CF20" s="295" t="s">
        <v>887</v>
      </c>
      <c r="CG20" s="295" t="s">
        <v>887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5"/>
        <v>4460</v>
      </c>
      <c r="E21" s="292">
        <f t="shared" si="6"/>
        <v>2571</v>
      </c>
      <c r="F21" s="292">
        <f t="shared" si="7"/>
        <v>17</v>
      </c>
      <c r="G21" s="292">
        <f t="shared" si="8"/>
        <v>65</v>
      </c>
      <c r="H21" s="292">
        <f t="shared" si="9"/>
        <v>508</v>
      </c>
      <c r="I21" s="292">
        <f t="shared" si="10"/>
        <v>334</v>
      </c>
      <c r="J21" s="292">
        <f t="shared" si="11"/>
        <v>65</v>
      </c>
      <c r="K21" s="292">
        <f t="shared" si="12"/>
        <v>22</v>
      </c>
      <c r="L21" s="292">
        <f t="shared" si="13"/>
        <v>0</v>
      </c>
      <c r="M21" s="292">
        <f t="shared" si="14"/>
        <v>1</v>
      </c>
      <c r="N21" s="292">
        <f t="shared" si="15"/>
        <v>70</v>
      </c>
      <c r="O21" s="292">
        <f t="shared" si="16"/>
        <v>11</v>
      </c>
      <c r="P21" s="292">
        <f t="shared" si="17"/>
        <v>0</v>
      </c>
      <c r="Q21" s="292">
        <f t="shared" si="18"/>
        <v>578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203</v>
      </c>
      <c r="W21" s="292">
        <f t="shared" si="24"/>
        <v>4</v>
      </c>
      <c r="X21" s="292">
        <f t="shared" si="25"/>
        <v>11</v>
      </c>
      <c r="Y21" s="292">
        <f t="shared" si="1"/>
        <v>410</v>
      </c>
      <c r="Z21" s="292">
        <v>243</v>
      </c>
      <c r="AA21" s="292">
        <v>2</v>
      </c>
      <c r="AB21" s="292">
        <v>15</v>
      </c>
      <c r="AC21" s="292">
        <v>17</v>
      </c>
      <c r="AD21" s="292">
        <v>82</v>
      </c>
      <c r="AE21" s="292">
        <v>19</v>
      </c>
      <c r="AF21" s="292">
        <v>5</v>
      </c>
      <c r="AG21" s="292">
        <v>0</v>
      </c>
      <c r="AH21" s="292">
        <v>1</v>
      </c>
      <c r="AI21" s="295">
        <v>26</v>
      </c>
      <c r="AJ21" s="295" t="s">
        <v>887</v>
      </c>
      <c r="AK21" s="295" t="s">
        <v>887</v>
      </c>
      <c r="AL21" s="295" t="s">
        <v>887</v>
      </c>
      <c r="AM21" s="295" t="s">
        <v>887</v>
      </c>
      <c r="AN21" s="295" t="s">
        <v>887</v>
      </c>
      <c r="AO21" s="295" t="s">
        <v>887</v>
      </c>
      <c r="AP21" s="295" t="s">
        <v>887</v>
      </c>
      <c r="AQ21" s="295" t="s">
        <v>887</v>
      </c>
      <c r="AR21" s="292">
        <v>0</v>
      </c>
      <c r="AS21" s="292">
        <v>0</v>
      </c>
      <c r="AT21" s="292">
        <f>施設資源化量内訳!D21</f>
        <v>1624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37</v>
      </c>
      <c r="AX21" s="292">
        <f>施設資源化量内訳!H21</f>
        <v>466</v>
      </c>
      <c r="AY21" s="292">
        <f>施設資源化量内訳!I21</f>
        <v>251</v>
      </c>
      <c r="AZ21" s="292">
        <f>施設資源化量内訳!J21</f>
        <v>46</v>
      </c>
      <c r="BA21" s="292">
        <f>施設資源化量内訳!K21</f>
        <v>17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11</v>
      </c>
      <c r="BF21" s="292">
        <f>施設資源化量内訳!P21</f>
        <v>0</v>
      </c>
      <c r="BG21" s="292">
        <f>施設資源化量内訳!Q21</f>
        <v>578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203</v>
      </c>
      <c r="BM21" s="292">
        <f>施設資源化量内訳!W21</f>
        <v>4</v>
      </c>
      <c r="BN21" s="292">
        <f>施設資源化量内訳!X21</f>
        <v>11</v>
      </c>
      <c r="BO21" s="292">
        <f t="shared" si="3"/>
        <v>2426</v>
      </c>
      <c r="BP21" s="292">
        <v>2328</v>
      </c>
      <c r="BQ21" s="292">
        <v>15</v>
      </c>
      <c r="BR21" s="292">
        <v>13</v>
      </c>
      <c r="BS21" s="292">
        <v>25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44</v>
      </c>
      <c r="BZ21" s="295" t="s">
        <v>887</v>
      </c>
      <c r="CA21" s="295" t="s">
        <v>887</v>
      </c>
      <c r="CB21" s="295" t="s">
        <v>887</v>
      </c>
      <c r="CC21" s="295" t="s">
        <v>887</v>
      </c>
      <c r="CD21" s="295" t="s">
        <v>887</v>
      </c>
      <c r="CE21" s="295" t="s">
        <v>887</v>
      </c>
      <c r="CF21" s="295" t="s">
        <v>887</v>
      </c>
      <c r="CG21" s="295" t="s">
        <v>887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5"/>
        <v>965</v>
      </c>
      <c r="E22" s="292">
        <f t="shared" si="6"/>
        <v>501</v>
      </c>
      <c r="F22" s="292">
        <f t="shared" si="7"/>
        <v>4</v>
      </c>
      <c r="G22" s="292">
        <f t="shared" si="8"/>
        <v>0</v>
      </c>
      <c r="H22" s="292">
        <f t="shared" si="9"/>
        <v>164</v>
      </c>
      <c r="I22" s="292">
        <f t="shared" si="10"/>
        <v>174</v>
      </c>
      <c r="J22" s="292">
        <f t="shared" si="11"/>
        <v>66</v>
      </c>
      <c r="K22" s="292">
        <f t="shared" si="12"/>
        <v>2</v>
      </c>
      <c r="L22" s="292">
        <f t="shared" si="13"/>
        <v>0</v>
      </c>
      <c r="M22" s="292">
        <f t="shared" si="14"/>
        <v>10</v>
      </c>
      <c r="N22" s="292">
        <f t="shared" si="15"/>
        <v>29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15</v>
      </c>
      <c r="Y22" s="292">
        <f t="shared" si="1"/>
        <v>387</v>
      </c>
      <c r="Z22" s="292">
        <v>50</v>
      </c>
      <c r="AA22" s="292">
        <v>0</v>
      </c>
      <c r="AB22" s="292">
        <v>0</v>
      </c>
      <c r="AC22" s="292">
        <v>71</v>
      </c>
      <c r="AD22" s="292">
        <v>171</v>
      </c>
      <c r="AE22" s="292">
        <v>66</v>
      </c>
      <c r="AF22" s="292">
        <v>2</v>
      </c>
      <c r="AG22" s="292">
        <v>0</v>
      </c>
      <c r="AH22" s="292">
        <v>10</v>
      </c>
      <c r="AI22" s="295">
        <v>2</v>
      </c>
      <c r="AJ22" s="295" t="s">
        <v>887</v>
      </c>
      <c r="AK22" s="295" t="s">
        <v>887</v>
      </c>
      <c r="AL22" s="295" t="s">
        <v>887</v>
      </c>
      <c r="AM22" s="295" t="s">
        <v>887</v>
      </c>
      <c r="AN22" s="295" t="s">
        <v>887</v>
      </c>
      <c r="AO22" s="295" t="s">
        <v>887</v>
      </c>
      <c r="AP22" s="295" t="s">
        <v>887</v>
      </c>
      <c r="AQ22" s="295" t="s">
        <v>887</v>
      </c>
      <c r="AR22" s="292">
        <v>0</v>
      </c>
      <c r="AS22" s="292">
        <v>15</v>
      </c>
      <c r="AT22" s="292">
        <f>施設資源化量内訳!D22</f>
        <v>89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89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3"/>
        <v>489</v>
      </c>
      <c r="BP22" s="292">
        <v>451</v>
      </c>
      <c r="BQ22" s="292">
        <v>4</v>
      </c>
      <c r="BR22" s="292">
        <v>0</v>
      </c>
      <c r="BS22" s="292">
        <v>4</v>
      </c>
      <c r="BT22" s="292">
        <v>3</v>
      </c>
      <c r="BU22" s="292">
        <v>0</v>
      </c>
      <c r="BV22" s="292">
        <v>0</v>
      </c>
      <c r="BW22" s="292">
        <v>0</v>
      </c>
      <c r="BX22" s="292">
        <v>0</v>
      </c>
      <c r="BY22" s="292">
        <v>27</v>
      </c>
      <c r="BZ22" s="295" t="s">
        <v>887</v>
      </c>
      <c r="CA22" s="295" t="s">
        <v>887</v>
      </c>
      <c r="CB22" s="295" t="s">
        <v>887</v>
      </c>
      <c r="CC22" s="295" t="s">
        <v>887</v>
      </c>
      <c r="CD22" s="295" t="s">
        <v>887</v>
      </c>
      <c r="CE22" s="295" t="s">
        <v>887</v>
      </c>
      <c r="CF22" s="295" t="s">
        <v>887</v>
      </c>
      <c r="CG22" s="295" t="s">
        <v>887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5"/>
        <v>1637</v>
      </c>
      <c r="E23" s="292">
        <f t="shared" si="6"/>
        <v>391</v>
      </c>
      <c r="F23" s="292">
        <f t="shared" si="7"/>
        <v>2</v>
      </c>
      <c r="G23" s="292">
        <f t="shared" si="8"/>
        <v>0</v>
      </c>
      <c r="H23" s="292">
        <f t="shared" si="9"/>
        <v>145</v>
      </c>
      <c r="I23" s="292">
        <f t="shared" si="10"/>
        <v>188</v>
      </c>
      <c r="J23" s="292">
        <f t="shared" si="11"/>
        <v>150</v>
      </c>
      <c r="K23" s="292">
        <f t="shared" si="12"/>
        <v>0</v>
      </c>
      <c r="L23" s="292">
        <f t="shared" si="13"/>
        <v>118</v>
      </c>
      <c r="M23" s="292">
        <f t="shared" si="14"/>
        <v>0</v>
      </c>
      <c r="N23" s="292">
        <f t="shared" si="15"/>
        <v>11</v>
      </c>
      <c r="O23" s="292">
        <f t="shared" si="16"/>
        <v>0</v>
      </c>
      <c r="P23" s="292">
        <f t="shared" si="17"/>
        <v>0</v>
      </c>
      <c r="Q23" s="292">
        <f t="shared" si="18"/>
        <v>486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146</v>
      </c>
      <c r="Y23" s="292">
        <f t="shared" si="1"/>
        <v>586</v>
      </c>
      <c r="Z23" s="292">
        <v>107</v>
      </c>
      <c r="AA23" s="292">
        <v>0</v>
      </c>
      <c r="AB23" s="292">
        <v>0</v>
      </c>
      <c r="AC23" s="292">
        <v>145</v>
      </c>
      <c r="AD23" s="292">
        <v>188</v>
      </c>
      <c r="AE23" s="292">
        <v>146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887</v>
      </c>
      <c r="AK23" s="295" t="s">
        <v>887</v>
      </c>
      <c r="AL23" s="295" t="s">
        <v>887</v>
      </c>
      <c r="AM23" s="295" t="s">
        <v>887</v>
      </c>
      <c r="AN23" s="295" t="s">
        <v>887</v>
      </c>
      <c r="AO23" s="295" t="s">
        <v>887</v>
      </c>
      <c r="AP23" s="295" t="s">
        <v>887</v>
      </c>
      <c r="AQ23" s="295" t="s">
        <v>887</v>
      </c>
      <c r="AR23" s="292">
        <v>0</v>
      </c>
      <c r="AS23" s="292">
        <v>0</v>
      </c>
      <c r="AT23" s="292">
        <f>施設資源化量内訳!D23</f>
        <v>754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118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486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146</v>
      </c>
      <c r="BO23" s="292">
        <f t="shared" si="3"/>
        <v>297</v>
      </c>
      <c r="BP23" s="292">
        <v>284</v>
      </c>
      <c r="BQ23" s="292">
        <v>2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11</v>
      </c>
      <c r="BZ23" s="295" t="s">
        <v>887</v>
      </c>
      <c r="CA23" s="295" t="s">
        <v>887</v>
      </c>
      <c r="CB23" s="295" t="s">
        <v>887</v>
      </c>
      <c r="CC23" s="295" t="s">
        <v>887</v>
      </c>
      <c r="CD23" s="295" t="s">
        <v>887</v>
      </c>
      <c r="CE23" s="295" t="s">
        <v>887</v>
      </c>
      <c r="CF23" s="295" t="s">
        <v>887</v>
      </c>
      <c r="CG23" s="295" t="s">
        <v>887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5"/>
        <v>1636</v>
      </c>
      <c r="E24" s="292">
        <f t="shared" si="6"/>
        <v>825</v>
      </c>
      <c r="F24" s="292">
        <f t="shared" si="7"/>
        <v>4</v>
      </c>
      <c r="G24" s="292">
        <f t="shared" si="8"/>
        <v>147</v>
      </c>
      <c r="H24" s="292">
        <f t="shared" si="9"/>
        <v>215</v>
      </c>
      <c r="I24" s="292">
        <f t="shared" si="10"/>
        <v>218</v>
      </c>
      <c r="J24" s="292">
        <f t="shared" si="11"/>
        <v>40</v>
      </c>
      <c r="K24" s="292">
        <f t="shared" si="12"/>
        <v>0</v>
      </c>
      <c r="L24" s="292">
        <f t="shared" si="13"/>
        <v>133</v>
      </c>
      <c r="M24" s="292">
        <f t="shared" si="14"/>
        <v>27</v>
      </c>
      <c r="N24" s="292">
        <f t="shared" si="15"/>
        <v>5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22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887</v>
      </c>
      <c r="AK24" s="295" t="s">
        <v>887</v>
      </c>
      <c r="AL24" s="295" t="s">
        <v>887</v>
      </c>
      <c r="AM24" s="295" t="s">
        <v>887</v>
      </c>
      <c r="AN24" s="295" t="s">
        <v>887</v>
      </c>
      <c r="AO24" s="295" t="s">
        <v>887</v>
      </c>
      <c r="AP24" s="295" t="s">
        <v>887</v>
      </c>
      <c r="AQ24" s="295" t="s">
        <v>887</v>
      </c>
      <c r="AR24" s="292">
        <v>0</v>
      </c>
      <c r="AS24" s="292">
        <v>0</v>
      </c>
      <c r="AT24" s="292">
        <f>施設資源化量内訳!D24</f>
        <v>941</v>
      </c>
      <c r="AU24" s="292">
        <f>施設資源化量内訳!E24</f>
        <v>144</v>
      </c>
      <c r="AV24" s="292">
        <f>施設資源化量内訳!F24</f>
        <v>0</v>
      </c>
      <c r="AW24" s="292">
        <f>施設資源化量内訳!G24</f>
        <v>147</v>
      </c>
      <c r="AX24" s="292">
        <f>施設資源化量内訳!H24</f>
        <v>206</v>
      </c>
      <c r="AY24" s="292">
        <f>施設資源化量内訳!I24</f>
        <v>218</v>
      </c>
      <c r="AZ24" s="292">
        <f>施設資源化量内訳!J24</f>
        <v>40</v>
      </c>
      <c r="BA24" s="292">
        <f>施設資源化量内訳!K24</f>
        <v>0</v>
      </c>
      <c r="BB24" s="292">
        <f>施設資源化量内訳!L24</f>
        <v>133</v>
      </c>
      <c r="BC24" s="292">
        <f>施設資源化量内訳!M24</f>
        <v>27</v>
      </c>
      <c r="BD24" s="292">
        <f>施設資源化量内訳!N24</f>
        <v>4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22</v>
      </c>
      <c r="BO24" s="292">
        <f t="shared" si="3"/>
        <v>695</v>
      </c>
      <c r="BP24" s="292">
        <v>681</v>
      </c>
      <c r="BQ24" s="292">
        <v>4</v>
      </c>
      <c r="BR24" s="292">
        <v>0</v>
      </c>
      <c r="BS24" s="292">
        <v>9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1</v>
      </c>
      <c r="BZ24" s="295" t="s">
        <v>887</v>
      </c>
      <c r="CA24" s="295" t="s">
        <v>887</v>
      </c>
      <c r="CB24" s="295" t="s">
        <v>887</v>
      </c>
      <c r="CC24" s="295" t="s">
        <v>887</v>
      </c>
      <c r="CD24" s="295" t="s">
        <v>887</v>
      </c>
      <c r="CE24" s="295" t="s">
        <v>887</v>
      </c>
      <c r="CF24" s="295" t="s">
        <v>887</v>
      </c>
      <c r="CG24" s="295" t="s">
        <v>887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5"/>
        <v>1904</v>
      </c>
      <c r="E25" s="292">
        <f t="shared" si="6"/>
        <v>958</v>
      </c>
      <c r="F25" s="292">
        <f t="shared" si="7"/>
        <v>6</v>
      </c>
      <c r="G25" s="292">
        <f t="shared" si="8"/>
        <v>84</v>
      </c>
      <c r="H25" s="292">
        <f t="shared" si="9"/>
        <v>173</v>
      </c>
      <c r="I25" s="292">
        <f t="shared" si="10"/>
        <v>291</v>
      </c>
      <c r="J25" s="292">
        <f t="shared" si="11"/>
        <v>98</v>
      </c>
      <c r="K25" s="292">
        <f t="shared" si="12"/>
        <v>5</v>
      </c>
      <c r="L25" s="292">
        <f t="shared" si="13"/>
        <v>143</v>
      </c>
      <c r="M25" s="292">
        <f t="shared" si="14"/>
        <v>49</v>
      </c>
      <c r="N25" s="292">
        <f t="shared" si="15"/>
        <v>84</v>
      </c>
      <c r="O25" s="292">
        <f t="shared" si="16"/>
        <v>0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13</v>
      </c>
      <c r="Y25" s="292">
        <f t="shared" si="1"/>
        <v>730</v>
      </c>
      <c r="Z25" s="292">
        <v>536</v>
      </c>
      <c r="AA25" s="292">
        <v>3</v>
      </c>
      <c r="AB25" s="292">
        <v>0</v>
      </c>
      <c r="AC25" s="292">
        <v>0</v>
      </c>
      <c r="AD25" s="292">
        <v>191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887</v>
      </c>
      <c r="AK25" s="295" t="s">
        <v>887</v>
      </c>
      <c r="AL25" s="295" t="s">
        <v>887</v>
      </c>
      <c r="AM25" s="295" t="s">
        <v>887</v>
      </c>
      <c r="AN25" s="295" t="s">
        <v>887</v>
      </c>
      <c r="AO25" s="295" t="s">
        <v>887</v>
      </c>
      <c r="AP25" s="295" t="s">
        <v>887</v>
      </c>
      <c r="AQ25" s="295" t="s">
        <v>887</v>
      </c>
      <c r="AR25" s="292">
        <v>0</v>
      </c>
      <c r="AS25" s="292">
        <v>0</v>
      </c>
      <c r="AT25" s="292">
        <f>施設資源化量内訳!D25</f>
        <v>711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84</v>
      </c>
      <c r="AX25" s="292">
        <f>施設資源化量内訳!H25</f>
        <v>172</v>
      </c>
      <c r="AY25" s="292">
        <f>施設資源化量内訳!I25</f>
        <v>100</v>
      </c>
      <c r="AZ25" s="292">
        <f>施設資源化量内訳!J25</f>
        <v>98</v>
      </c>
      <c r="BA25" s="292">
        <f>施設資源化量内訳!K25</f>
        <v>5</v>
      </c>
      <c r="BB25" s="292">
        <f>施設資源化量内訳!L25</f>
        <v>143</v>
      </c>
      <c r="BC25" s="292">
        <f>施設資源化量内訳!M25</f>
        <v>49</v>
      </c>
      <c r="BD25" s="292">
        <f>施設資源化量内訳!N25</f>
        <v>47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13</v>
      </c>
      <c r="BO25" s="292">
        <f t="shared" si="3"/>
        <v>463</v>
      </c>
      <c r="BP25" s="292">
        <v>422</v>
      </c>
      <c r="BQ25" s="292">
        <v>3</v>
      </c>
      <c r="BR25" s="292">
        <v>0</v>
      </c>
      <c r="BS25" s="292">
        <v>1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37</v>
      </c>
      <c r="BZ25" s="295" t="s">
        <v>887</v>
      </c>
      <c r="CA25" s="295" t="s">
        <v>887</v>
      </c>
      <c r="CB25" s="295" t="s">
        <v>887</v>
      </c>
      <c r="CC25" s="295" t="s">
        <v>887</v>
      </c>
      <c r="CD25" s="295" t="s">
        <v>887</v>
      </c>
      <c r="CE25" s="295" t="s">
        <v>887</v>
      </c>
      <c r="CF25" s="295" t="s">
        <v>887</v>
      </c>
      <c r="CG25" s="295" t="s">
        <v>887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5"/>
        <v>2200</v>
      </c>
      <c r="E26" s="292">
        <f t="shared" si="6"/>
        <v>702</v>
      </c>
      <c r="F26" s="292">
        <f t="shared" si="7"/>
        <v>4</v>
      </c>
      <c r="G26" s="292">
        <f t="shared" si="8"/>
        <v>26</v>
      </c>
      <c r="H26" s="292">
        <f t="shared" si="9"/>
        <v>332</v>
      </c>
      <c r="I26" s="292">
        <f t="shared" si="10"/>
        <v>430</v>
      </c>
      <c r="J26" s="292">
        <f t="shared" si="11"/>
        <v>82</v>
      </c>
      <c r="K26" s="292">
        <f t="shared" si="12"/>
        <v>14</v>
      </c>
      <c r="L26" s="292">
        <f t="shared" si="13"/>
        <v>83</v>
      </c>
      <c r="M26" s="292">
        <f t="shared" si="14"/>
        <v>0</v>
      </c>
      <c r="N26" s="292">
        <f t="shared" si="15"/>
        <v>125</v>
      </c>
      <c r="O26" s="292">
        <f t="shared" si="16"/>
        <v>58</v>
      </c>
      <c r="P26" s="292">
        <f t="shared" si="17"/>
        <v>0</v>
      </c>
      <c r="Q26" s="292">
        <f t="shared" si="18"/>
        <v>242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102</v>
      </c>
      <c r="Y26" s="292">
        <f t="shared" si="1"/>
        <v>136</v>
      </c>
      <c r="Z26" s="292">
        <v>65</v>
      </c>
      <c r="AA26" s="292">
        <v>0</v>
      </c>
      <c r="AB26" s="292">
        <v>0</v>
      </c>
      <c r="AC26" s="292">
        <v>6</v>
      </c>
      <c r="AD26" s="292">
        <v>6</v>
      </c>
      <c r="AE26" s="292">
        <v>20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887</v>
      </c>
      <c r="AK26" s="295" t="s">
        <v>887</v>
      </c>
      <c r="AL26" s="295" t="s">
        <v>887</v>
      </c>
      <c r="AM26" s="295" t="s">
        <v>887</v>
      </c>
      <c r="AN26" s="295" t="s">
        <v>887</v>
      </c>
      <c r="AO26" s="295" t="s">
        <v>887</v>
      </c>
      <c r="AP26" s="295" t="s">
        <v>887</v>
      </c>
      <c r="AQ26" s="295" t="s">
        <v>887</v>
      </c>
      <c r="AR26" s="292">
        <v>0</v>
      </c>
      <c r="AS26" s="292">
        <v>39</v>
      </c>
      <c r="AT26" s="292">
        <f>施設資源化量内訳!D26</f>
        <v>2064</v>
      </c>
      <c r="AU26" s="292">
        <f>施設資源化量内訳!E26</f>
        <v>637</v>
      </c>
      <c r="AV26" s="292">
        <f>施設資源化量内訳!F26</f>
        <v>4</v>
      </c>
      <c r="AW26" s="292">
        <f>施設資源化量内訳!G26</f>
        <v>26</v>
      </c>
      <c r="AX26" s="292">
        <f>施設資源化量内訳!H26</f>
        <v>326</v>
      </c>
      <c r="AY26" s="292">
        <f>施設資源化量内訳!I26</f>
        <v>424</v>
      </c>
      <c r="AZ26" s="292">
        <f>施設資源化量内訳!J26</f>
        <v>62</v>
      </c>
      <c r="BA26" s="292">
        <f>施設資源化量内訳!K26</f>
        <v>14</v>
      </c>
      <c r="BB26" s="292">
        <f>施設資源化量内訳!L26</f>
        <v>83</v>
      </c>
      <c r="BC26" s="292">
        <f>施設資源化量内訳!M26</f>
        <v>0</v>
      </c>
      <c r="BD26" s="292">
        <f>施設資源化量内訳!N26</f>
        <v>125</v>
      </c>
      <c r="BE26" s="292">
        <f>施設資源化量内訳!O26</f>
        <v>58</v>
      </c>
      <c r="BF26" s="292">
        <f>施設資源化量内訳!P26</f>
        <v>0</v>
      </c>
      <c r="BG26" s="292">
        <f>施設資源化量内訳!Q26</f>
        <v>242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63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887</v>
      </c>
      <c r="CA26" s="295" t="s">
        <v>887</v>
      </c>
      <c r="CB26" s="295" t="s">
        <v>887</v>
      </c>
      <c r="CC26" s="295" t="s">
        <v>887</v>
      </c>
      <c r="CD26" s="295" t="s">
        <v>887</v>
      </c>
      <c r="CE26" s="295" t="s">
        <v>887</v>
      </c>
      <c r="CF26" s="295" t="s">
        <v>887</v>
      </c>
      <c r="CG26" s="295" t="s">
        <v>887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5"/>
        <v>1595</v>
      </c>
      <c r="E27" s="292">
        <f t="shared" si="6"/>
        <v>827</v>
      </c>
      <c r="F27" s="292">
        <f t="shared" si="7"/>
        <v>4</v>
      </c>
      <c r="G27" s="292">
        <f t="shared" si="8"/>
        <v>155</v>
      </c>
      <c r="H27" s="292">
        <f t="shared" si="9"/>
        <v>174</v>
      </c>
      <c r="I27" s="292">
        <f t="shared" si="10"/>
        <v>346</v>
      </c>
      <c r="J27" s="292">
        <f t="shared" si="11"/>
        <v>68</v>
      </c>
      <c r="K27" s="292">
        <f t="shared" si="12"/>
        <v>0</v>
      </c>
      <c r="L27" s="292">
        <f t="shared" si="13"/>
        <v>0</v>
      </c>
      <c r="M27" s="292">
        <f t="shared" si="14"/>
        <v>0</v>
      </c>
      <c r="N27" s="292">
        <f t="shared" si="15"/>
        <v>21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0</v>
      </c>
      <c r="Y27" s="292">
        <f t="shared" si="1"/>
        <v>152</v>
      </c>
      <c r="Z27" s="292">
        <v>140</v>
      </c>
      <c r="AA27" s="292">
        <v>0</v>
      </c>
      <c r="AB27" s="292">
        <v>0</v>
      </c>
      <c r="AC27" s="292">
        <v>12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887</v>
      </c>
      <c r="AK27" s="295" t="s">
        <v>887</v>
      </c>
      <c r="AL27" s="295" t="s">
        <v>887</v>
      </c>
      <c r="AM27" s="295" t="s">
        <v>887</v>
      </c>
      <c r="AN27" s="295" t="s">
        <v>887</v>
      </c>
      <c r="AO27" s="295" t="s">
        <v>887</v>
      </c>
      <c r="AP27" s="295" t="s">
        <v>887</v>
      </c>
      <c r="AQ27" s="295" t="s">
        <v>887</v>
      </c>
      <c r="AR27" s="292">
        <v>0</v>
      </c>
      <c r="AS27" s="292">
        <v>0</v>
      </c>
      <c r="AT27" s="292">
        <f>施設資源化量内訳!D27</f>
        <v>528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136</v>
      </c>
      <c r="AY27" s="292">
        <f>施設資源化量内訳!I27</f>
        <v>324</v>
      </c>
      <c r="AZ27" s="292">
        <f>施設資源化量内訳!J27</f>
        <v>68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 t="shared" si="3"/>
        <v>915</v>
      </c>
      <c r="BP27" s="292">
        <v>687</v>
      </c>
      <c r="BQ27" s="292">
        <v>4</v>
      </c>
      <c r="BR27" s="292">
        <v>155</v>
      </c>
      <c r="BS27" s="292">
        <v>26</v>
      </c>
      <c r="BT27" s="292">
        <v>22</v>
      </c>
      <c r="BU27" s="292">
        <v>0</v>
      </c>
      <c r="BV27" s="292">
        <v>0</v>
      </c>
      <c r="BW27" s="292">
        <v>0</v>
      </c>
      <c r="BX27" s="292">
        <v>0</v>
      </c>
      <c r="BY27" s="292">
        <v>21</v>
      </c>
      <c r="BZ27" s="295" t="s">
        <v>887</v>
      </c>
      <c r="CA27" s="295" t="s">
        <v>887</v>
      </c>
      <c r="CB27" s="295" t="s">
        <v>887</v>
      </c>
      <c r="CC27" s="295" t="s">
        <v>887</v>
      </c>
      <c r="CD27" s="295" t="s">
        <v>887</v>
      </c>
      <c r="CE27" s="295" t="s">
        <v>887</v>
      </c>
      <c r="CF27" s="295" t="s">
        <v>887</v>
      </c>
      <c r="CG27" s="295" t="s">
        <v>887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5"/>
        <v>2028</v>
      </c>
      <c r="E28" s="292">
        <f t="shared" si="6"/>
        <v>1160</v>
      </c>
      <c r="F28" s="292">
        <f t="shared" si="7"/>
        <v>8</v>
      </c>
      <c r="G28" s="292">
        <f t="shared" si="8"/>
        <v>0</v>
      </c>
      <c r="H28" s="292">
        <f t="shared" si="9"/>
        <v>218</v>
      </c>
      <c r="I28" s="292">
        <f t="shared" si="10"/>
        <v>239</v>
      </c>
      <c r="J28" s="292">
        <f t="shared" si="11"/>
        <v>65</v>
      </c>
      <c r="K28" s="292">
        <f t="shared" si="12"/>
        <v>8</v>
      </c>
      <c r="L28" s="292">
        <f t="shared" si="13"/>
        <v>5</v>
      </c>
      <c r="M28" s="292">
        <f t="shared" si="14"/>
        <v>0</v>
      </c>
      <c r="N28" s="292">
        <f t="shared" si="15"/>
        <v>93</v>
      </c>
      <c r="O28" s="292">
        <f t="shared" si="16"/>
        <v>46</v>
      </c>
      <c r="P28" s="292">
        <f t="shared" si="17"/>
        <v>0</v>
      </c>
      <c r="Q28" s="292">
        <f t="shared" si="18"/>
        <v>164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22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887</v>
      </c>
      <c r="AK28" s="295" t="s">
        <v>887</v>
      </c>
      <c r="AL28" s="295" t="s">
        <v>887</v>
      </c>
      <c r="AM28" s="295" t="s">
        <v>887</v>
      </c>
      <c r="AN28" s="295" t="s">
        <v>887</v>
      </c>
      <c r="AO28" s="295" t="s">
        <v>887</v>
      </c>
      <c r="AP28" s="295" t="s">
        <v>887</v>
      </c>
      <c r="AQ28" s="295" t="s">
        <v>887</v>
      </c>
      <c r="AR28" s="292">
        <v>0</v>
      </c>
      <c r="AS28" s="292">
        <v>0</v>
      </c>
      <c r="AT28" s="292">
        <f>施設資源化量内訳!D28</f>
        <v>954</v>
      </c>
      <c r="AU28" s="292">
        <f>施設資源化量内訳!E28</f>
        <v>186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199</v>
      </c>
      <c r="AY28" s="292">
        <f>施設資源化量内訳!I28</f>
        <v>239</v>
      </c>
      <c r="AZ28" s="292">
        <f>施設資源化量内訳!J28</f>
        <v>63</v>
      </c>
      <c r="BA28" s="292">
        <f>施設資源化量内訳!K28</f>
        <v>8</v>
      </c>
      <c r="BB28" s="292">
        <f>施設資源化量内訳!L28</f>
        <v>5</v>
      </c>
      <c r="BC28" s="292">
        <f>施設資源化量内訳!M28</f>
        <v>0</v>
      </c>
      <c r="BD28" s="292">
        <f>施設資源化量内訳!N28</f>
        <v>24</v>
      </c>
      <c r="BE28" s="292">
        <f>施設資源化量内訳!O28</f>
        <v>46</v>
      </c>
      <c r="BF28" s="292">
        <f>施設資源化量内訳!P28</f>
        <v>0</v>
      </c>
      <c r="BG28" s="292">
        <f>施設資源化量内訳!Q28</f>
        <v>164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20</v>
      </c>
      <c r="BO28" s="292">
        <f t="shared" si="3"/>
        <v>1074</v>
      </c>
      <c r="BP28" s="292">
        <v>974</v>
      </c>
      <c r="BQ28" s="292">
        <v>8</v>
      </c>
      <c r="BR28" s="292">
        <v>0</v>
      </c>
      <c r="BS28" s="292">
        <v>19</v>
      </c>
      <c r="BT28" s="292">
        <v>0</v>
      </c>
      <c r="BU28" s="292">
        <v>2</v>
      </c>
      <c r="BV28" s="292">
        <v>0</v>
      </c>
      <c r="BW28" s="292">
        <v>0</v>
      </c>
      <c r="BX28" s="292">
        <v>0</v>
      </c>
      <c r="BY28" s="292">
        <v>69</v>
      </c>
      <c r="BZ28" s="295" t="s">
        <v>887</v>
      </c>
      <c r="CA28" s="295" t="s">
        <v>887</v>
      </c>
      <c r="CB28" s="295" t="s">
        <v>887</v>
      </c>
      <c r="CC28" s="295" t="s">
        <v>887</v>
      </c>
      <c r="CD28" s="295" t="s">
        <v>887</v>
      </c>
      <c r="CE28" s="295" t="s">
        <v>887</v>
      </c>
      <c r="CF28" s="295" t="s">
        <v>887</v>
      </c>
      <c r="CG28" s="295" t="s">
        <v>887</v>
      </c>
      <c r="CH28" s="292">
        <v>0</v>
      </c>
      <c r="CI28" s="292">
        <v>2</v>
      </c>
      <c r="CJ28" s="293" t="s">
        <v>762</v>
      </c>
    </row>
    <row r="29" spans="1:88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5"/>
        <v>2150</v>
      </c>
      <c r="E29" s="292">
        <f t="shared" si="6"/>
        <v>208</v>
      </c>
      <c r="F29" s="292">
        <f t="shared" si="7"/>
        <v>5</v>
      </c>
      <c r="G29" s="292">
        <f t="shared" si="8"/>
        <v>22</v>
      </c>
      <c r="H29" s="292">
        <f t="shared" si="9"/>
        <v>48</v>
      </c>
      <c r="I29" s="292">
        <f t="shared" si="10"/>
        <v>150</v>
      </c>
      <c r="J29" s="292">
        <f t="shared" si="11"/>
        <v>42</v>
      </c>
      <c r="K29" s="292">
        <f t="shared" si="12"/>
        <v>5</v>
      </c>
      <c r="L29" s="292">
        <f t="shared" si="13"/>
        <v>57</v>
      </c>
      <c r="M29" s="292">
        <f t="shared" si="14"/>
        <v>0</v>
      </c>
      <c r="N29" s="292">
        <f t="shared" si="15"/>
        <v>154</v>
      </c>
      <c r="O29" s="292">
        <f t="shared" si="16"/>
        <v>0</v>
      </c>
      <c r="P29" s="292">
        <f t="shared" si="17"/>
        <v>0</v>
      </c>
      <c r="Q29" s="292">
        <f t="shared" si="18"/>
        <v>869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1</v>
      </c>
      <c r="X29" s="292">
        <f t="shared" si="25"/>
        <v>589</v>
      </c>
      <c r="Y29" s="292">
        <f t="shared" si="1"/>
        <v>172</v>
      </c>
      <c r="Z29" s="292">
        <v>0</v>
      </c>
      <c r="AA29" s="292">
        <v>1</v>
      </c>
      <c r="AB29" s="292">
        <v>0</v>
      </c>
      <c r="AC29" s="292">
        <v>21</v>
      </c>
      <c r="AD29" s="292">
        <v>0</v>
      </c>
      <c r="AE29" s="292">
        <v>17</v>
      </c>
      <c r="AF29" s="292">
        <v>1</v>
      </c>
      <c r="AG29" s="292">
        <v>0</v>
      </c>
      <c r="AH29" s="292">
        <v>0</v>
      </c>
      <c r="AI29" s="295">
        <v>131</v>
      </c>
      <c r="AJ29" s="295" t="s">
        <v>887</v>
      </c>
      <c r="AK29" s="295" t="s">
        <v>887</v>
      </c>
      <c r="AL29" s="295" t="s">
        <v>887</v>
      </c>
      <c r="AM29" s="295" t="s">
        <v>887</v>
      </c>
      <c r="AN29" s="295" t="s">
        <v>887</v>
      </c>
      <c r="AO29" s="295" t="s">
        <v>887</v>
      </c>
      <c r="AP29" s="295" t="s">
        <v>887</v>
      </c>
      <c r="AQ29" s="295" t="s">
        <v>887</v>
      </c>
      <c r="AR29" s="292">
        <v>0</v>
      </c>
      <c r="AS29" s="292">
        <v>1</v>
      </c>
      <c r="AT29" s="292">
        <f>施設資源化量内訳!D29</f>
        <v>1978</v>
      </c>
      <c r="AU29" s="292">
        <f>施設資源化量内訳!E29</f>
        <v>208</v>
      </c>
      <c r="AV29" s="292">
        <f>施設資源化量内訳!F29</f>
        <v>4</v>
      </c>
      <c r="AW29" s="292">
        <f>施設資源化量内訳!G29</f>
        <v>22</v>
      </c>
      <c r="AX29" s="292">
        <f>施設資源化量内訳!H29</f>
        <v>27</v>
      </c>
      <c r="AY29" s="292">
        <f>施設資源化量内訳!I29</f>
        <v>150</v>
      </c>
      <c r="AZ29" s="292">
        <f>施設資源化量内訳!J29</f>
        <v>25</v>
      </c>
      <c r="BA29" s="292">
        <f>施設資源化量内訳!K29</f>
        <v>4</v>
      </c>
      <c r="BB29" s="292">
        <f>施設資源化量内訳!L29</f>
        <v>57</v>
      </c>
      <c r="BC29" s="292">
        <f>施設資源化量内訳!M29</f>
        <v>0</v>
      </c>
      <c r="BD29" s="292">
        <f>施設資源化量内訳!N29</f>
        <v>23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869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1</v>
      </c>
      <c r="BN29" s="292">
        <f>施設資源化量内訳!X29</f>
        <v>588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887</v>
      </c>
      <c r="CA29" s="295" t="s">
        <v>887</v>
      </c>
      <c r="CB29" s="295" t="s">
        <v>887</v>
      </c>
      <c r="CC29" s="295" t="s">
        <v>887</v>
      </c>
      <c r="CD29" s="295" t="s">
        <v>887</v>
      </c>
      <c r="CE29" s="295" t="s">
        <v>887</v>
      </c>
      <c r="CF29" s="295" t="s">
        <v>887</v>
      </c>
      <c r="CG29" s="295" t="s">
        <v>887</v>
      </c>
      <c r="CH29" s="292">
        <v>0</v>
      </c>
      <c r="CI29" s="292">
        <v>0</v>
      </c>
      <c r="CJ29" s="293" t="s">
        <v>826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5"/>
        <v>2463</v>
      </c>
      <c r="E30" s="292">
        <f t="shared" si="6"/>
        <v>1082</v>
      </c>
      <c r="F30" s="292">
        <f t="shared" si="7"/>
        <v>7</v>
      </c>
      <c r="G30" s="292">
        <f t="shared" si="8"/>
        <v>33</v>
      </c>
      <c r="H30" s="292">
        <f t="shared" si="9"/>
        <v>148</v>
      </c>
      <c r="I30" s="292">
        <f t="shared" si="10"/>
        <v>77</v>
      </c>
      <c r="J30" s="292">
        <f t="shared" si="11"/>
        <v>21</v>
      </c>
      <c r="K30" s="292">
        <f t="shared" si="12"/>
        <v>0</v>
      </c>
      <c r="L30" s="292">
        <f t="shared" si="13"/>
        <v>44</v>
      </c>
      <c r="M30" s="292">
        <f t="shared" si="14"/>
        <v>0</v>
      </c>
      <c r="N30" s="292">
        <f t="shared" si="15"/>
        <v>29</v>
      </c>
      <c r="O30" s="292">
        <f t="shared" si="16"/>
        <v>0</v>
      </c>
      <c r="P30" s="292">
        <f t="shared" si="17"/>
        <v>0</v>
      </c>
      <c r="Q30" s="292">
        <f t="shared" si="18"/>
        <v>698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324</v>
      </c>
      <c r="Y30" s="292">
        <f t="shared" si="1"/>
        <v>592</v>
      </c>
      <c r="Z30" s="292">
        <v>565</v>
      </c>
      <c r="AA30" s="292">
        <v>1</v>
      </c>
      <c r="AB30" s="292">
        <v>0</v>
      </c>
      <c r="AC30" s="292">
        <v>5</v>
      </c>
      <c r="AD30" s="292">
        <v>0</v>
      </c>
      <c r="AE30" s="292">
        <v>6</v>
      </c>
      <c r="AF30" s="292">
        <v>0</v>
      </c>
      <c r="AG30" s="292">
        <v>1</v>
      </c>
      <c r="AH30" s="292">
        <v>0</v>
      </c>
      <c r="AI30" s="295">
        <v>14</v>
      </c>
      <c r="AJ30" s="295" t="s">
        <v>887</v>
      </c>
      <c r="AK30" s="295" t="s">
        <v>887</v>
      </c>
      <c r="AL30" s="295" t="s">
        <v>887</v>
      </c>
      <c r="AM30" s="295" t="s">
        <v>887</v>
      </c>
      <c r="AN30" s="295" t="s">
        <v>887</v>
      </c>
      <c r="AO30" s="295" t="s">
        <v>887</v>
      </c>
      <c r="AP30" s="295" t="s">
        <v>887</v>
      </c>
      <c r="AQ30" s="295" t="s">
        <v>887</v>
      </c>
      <c r="AR30" s="292">
        <v>0</v>
      </c>
      <c r="AS30" s="292">
        <v>0</v>
      </c>
      <c r="AT30" s="292">
        <f>施設資源化量内訳!D30</f>
        <v>1488</v>
      </c>
      <c r="AU30" s="292">
        <f>施設資源化量内訳!E30</f>
        <v>148</v>
      </c>
      <c r="AV30" s="292">
        <f>施設資源化量内訳!F30</f>
        <v>3</v>
      </c>
      <c r="AW30" s="292">
        <f>施設資源化量内訳!G30</f>
        <v>33</v>
      </c>
      <c r="AX30" s="292">
        <f>施設資源化量内訳!H30</f>
        <v>140</v>
      </c>
      <c r="AY30" s="292">
        <f>施設資源化量内訳!I30</f>
        <v>77</v>
      </c>
      <c r="AZ30" s="292">
        <f>施設資源化量内訳!J30</f>
        <v>15</v>
      </c>
      <c r="BA30" s="292">
        <f>施設資源化量内訳!K30</f>
        <v>0</v>
      </c>
      <c r="BB30" s="292">
        <f>施設資源化量内訳!L30</f>
        <v>43</v>
      </c>
      <c r="BC30" s="292">
        <f>施設資源化量内訳!M30</f>
        <v>0</v>
      </c>
      <c r="BD30" s="292">
        <f>施設資源化量内訳!N30</f>
        <v>7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698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324</v>
      </c>
      <c r="BO30" s="292">
        <f t="shared" si="3"/>
        <v>383</v>
      </c>
      <c r="BP30" s="292">
        <v>369</v>
      </c>
      <c r="BQ30" s="292">
        <v>3</v>
      </c>
      <c r="BR30" s="292">
        <v>0</v>
      </c>
      <c r="BS30" s="292">
        <v>3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8</v>
      </c>
      <c r="BZ30" s="295" t="s">
        <v>887</v>
      </c>
      <c r="CA30" s="295" t="s">
        <v>887</v>
      </c>
      <c r="CB30" s="295" t="s">
        <v>887</v>
      </c>
      <c r="CC30" s="295" t="s">
        <v>887</v>
      </c>
      <c r="CD30" s="295" t="s">
        <v>887</v>
      </c>
      <c r="CE30" s="295" t="s">
        <v>887</v>
      </c>
      <c r="CF30" s="295" t="s">
        <v>887</v>
      </c>
      <c r="CG30" s="295" t="s">
        <v>887</v>
      </c>
      <c r="CH30" s="292">
        <v>0</v>
      </c>
      <c r="CI30" s="292">
        <v>0</v>
      </c>
      <c r="CJ30" s="293" t="s">
        <v>826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5"/>
        <v>1600</v>
      </c>
      <c r="E31" s="292">
        <f t="shared" si="6"/>
        <v>714</v>
      </c>
      <c r="F31" s="292">
        <f t="shared" si="7"/>
        <v>12</v>
      </c>
      <c r="G31" s="292">
        <f t="shared" si="8"/>
        <v>173</v>
      </c>
      <c r="H31" s="292">
        <f t="shared" si="9"/>
        <v>220</v>
      </c>
      <c r="I31" s="292">
        <f t="shared" si="10"/>
        <v>166</v>
      </c>
      <c r="J31" s="292">
        <f t="shared" si="11"/>
        <v>37</v>
      </c>
      <c r="K31" s="292">
        <f t="shared" si="12"/>
        <v>16</v>
      </c>
      <c r="L31" s="292">
        <f t="shared" si="13"/>
        <v>0</v>
      </c>
      <c r="M31" s="292">
        <f t="shared" si="14"/>
        <v>0</v>
      </c>
      <c r="N31" s="292">
        <f t="shared" si="15"/>
        <v>61</v>
      </c>
      <c r="O31" s="292">
        <f t="shared" si="16"/>
        <v>0</v>
      </c>
      <c r="P31" s="292">
        <f t="shared" si="17"/>
        <v>0</v>
      </c>
      <c r="Q31" s="292">
        <f t="shared" si="18"/>
        <v>173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28</v>
      </c>
      <c r="Y31" s="292">
        <f t="shared" si="1"/>
        <v>244</v>
      </c>
      <c r="Z31" s="292">
        <v>0</v>
      </c>
      <c r="AA31" s="292">
        <v>0</v>
      </c>
      <c r="AB31" s="292">
        <v>0</v>
      </c>
      <c r="AC31" s="292">
        <v>41</v>
      </c>
      <c r="AD31" s="292">
        <v>166</v>
      </c>
      <c r="AE31" s="292">
        <v>37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887</v>
      </c>
      <c r="AK31" s="295" t="s">
        <v>887</v>
      </c>
      <c r="AL31" s="295" t="s">
        <v>887</v>
      </c>
      <c r="AM31" s="295" t="s">
        <v>887</v>
      </c>
      <c r="AN31" s="295" t="s">
        <v>887</v>
      </c>
      <c r="AO31" s="295" t="s">
        <v>887</v>
      </c>
      <c r="AP31" s="295" t="s">
        <v>887</v>
      </c>
      <c r="AQ31" s="295" t="s">
        <v>887</v>
      </c>
      <c r="AR31" s="292">
        <v>0</v>
      </c>
      <c r="AS31" s="292">
        <v>0</v>
      </c>
      <c r="AT31" s="292">
        <f>施設資源化量内訳!D31</f>
        <v>382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165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16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173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28</v>
      </c>
      <c r="BO31" s="292">
        <f t="shared" si="3"/>
        <v>974</v>
      </c>
      <c r="BP31" s="292">
        <v>714</v>
      </c>
      <c r="BQ31" s="292">
        <v>12</v>
      </c>
      <c r="BR31" s="292">
        <v>173</v>
      </c>
      <c r="BS31" s="292">
        <v>14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61</v>
      </c>
      <c r="BZ31" s="295" t="s">
        <v>887</v>
      </c>
      <c r="CA31" s="295" t="s">
        <v>887</v>
      </c>
      <c r="CB31" s="295" t="s">
        <v>887</v>
      </c>
      <c r="CC31" s="295" t="s">
        <v>887</v>
      </c>
      <c r="CD31" s="295" t="s">
        <v>887</v>
      </c>
      <c r="CE31" s="295" t="s">
        <v>887</v>
      </c>
      <c r="CF31" s="295" t="s">
        <v>887</v>
      </c>
      <c r="CG31" s="295" t="s">
        <v>887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5"/>
        <v>1379</v>
      </c>
      <c r="E32" s="292">
        <f t="shared" si="6"/>
        <v>792</v>
      </c>
      <c r="F32" s="292">
        <f t="shared" si="7"/>
        <v>18</v>
      </c>
      <c r="G32" s="292">
        <f t="shared" si="8"/>
        <v>0</v>
      </c>
      <c r="H32" s="292">
        <f t="shared" si="9"/>
        <v>217</v>
      </c>
      <c r="I32" s="292">
        <f t="shared" si="10"/>
        <v>179</v>
      </c>
      <c r="J32" s="292">
        <f t="shared" si="11"/>
        <v>50</v>
      </c>
      <c r="K32" s="292">
        <f t="shared" si="12"/>
        <v>2</v>
      </c>
      <c r="L32" s="292">
        <f t="shared" si="13"/>
        <v>4</v>
      </c>
      <c r="M32" s="292">
        <f t="shared" si="14"/>
        <v>9</v>
      </c>
      <c r="N32" s="292">
        <f t="shared" si="15"/>
        <v>52</v>
      </c>
      <c r="O32" s="292">
        <f t="shared" si="16"/>
        <v>28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2</v>
      </c>
      <c r="X32" s="292">
        <f t="shared" si="25"/>
        <v>26</v>
      </c>
      <c r="Y32" s="292">
        <f t="shared" si="1"/>
        <v>233</v>
      </c>
      <c r="Z32" s="292">
        <v>0</v>
      </c>
      <c r="AA32" s="292">
        <v>1</v>
      </c>
      <c r="AB32" s="292">
        <v>0</v>
      </c>
      <c r="AC32" s="292">
        <v>29</v>
      </c>
      <c r="AD32" s="292">
        <v>157</v>
      </c>
      <c r="AE32" s="292">
        <v>42</v>
      </c>
      <c r="AF32" s="292">
        <v>1</v>
      </c>
      <c r="AG32" s="292">
        <v>0</v>
      </c>
      <c r="AH32" s="292">
        <v>0</v>
      </c>
      <c r="AI32" s="295">
        <v>0</v>
      </c>
      <c r="AJ32" s="295" t="s">
        <v>887</v>
      </c>
      <c r="AK32" s="295" t="s">
        <v>887</v>
      </c>
      <c r="AL32" s="295" t="s">
        <v>887</v>
      </c>
      <c r="AM32" s="295" t="s">
        <v>887</v>
      </c>
      <c r="AN32" s="295" t="s">
        <v>887</v>
      </c>
      <c r="AO32" s="295" t="s">
        <v>887</v>
      </c>
      <c r="AP32" s="295" t="s">
        <v>887</v>
      </c>
      <c r="AQ32" s="295" t="s">
        <v>887</v>
      </c>
      <c r="AR32" s="292">
        <v>0</v>
      </c>
      <c r="AS32" s="292">
        <v>3</v>
      </c>
      <c r="AT32" s="292">
        <f>施設資源化量内訳!D32</f>
        <v>487</v>
      </c>
      <c r="AU32" s="292">
        <f>施設資源化量内訳!E32</f>
        <v>186</v>
      </c>
      <c r="AV32" s="292">
        <f>施設資源化量内訳!F32</f>
        <v>2</v>
      </c>
      <c r="AW32" s="292">
        <f>施設資源化量内訳!G32</f>
        <v>0</v>
      </c>
      <c r="AX32" s="292">
        <f>施設資源化量内訳!H32</f>
        <v>182</v>
      </c>
      <c r="AY32" s="292">
        <f>施設資源化量内訳!I32</f>
        <v>22</v>
      </c>
      <c r="AZ32" s="292">
        <f>施設資源化量内訳!J32</f>
        <v>8</v>
      </c>
      <c r="BA32" s="292">
        <f>施設資源化量内訳!K32</f>
        <v>1</v>
      </c>
      <c r="BB32" s="292">
        <f>施設資源化量内訳!L32</f>
        <v>4</v>
      </c>
      <c r="BC32" s="292">
        <f>施設資源化量内訳!M32</f>
        <v>9</v>
      </c>
      <c r="BD32" s="292">
        <f>施設資源化量内訳!N32</f>
        <v>20</v>
      </c>
      <c r="BE32" s="292">
        <f>施設資源化量内訳!O32</f>
        <v>28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2</v>
      </c>
      <c r="BN32" s="292">
        <f>施設資源化量内訳!X32</f>
        <v>23</v>
      </c>
      <c r="BO32" s="292">
        <f t="shared" si="3"/>
        <v>659</v>
      </c>
      <c r="BP32" s="292">
        <v>606</v>
      </c>
      <c r="BQ32" s="292">
        <v>15</v>
      </c>
      <c r="BR32" s="292">
        <v>0</v>
      </c>
      <c r="BS32" s="292">
        <v>6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32</v>
      </c>
      <c r="BZ32" s="295" t="s">
        <v>887</v>
      </c>
      <c r="CA32" s="295" t="s">
        <v>887</v>
      </c>
      <c r="CB32" s="295" t="s">
        <v>887</v>
      </c>
      <c r="CC32" s="295" t="s">
        <v>887</v>
      </c>
      <c r="CD32" s="295" t="s">
        <v>887</v>
      </c>
      <c r="CE32" s="295" t="s">
        <v>887</v>
      </c>
      <c r="CF32" s="295" t="s">
        <v>887</v>
      </c>
      <c r="CG32" s="295" t="s">
        <v>887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5"/>
        <v>505</v>
      </c>
      <c r="E33" s="292">
        <f t="shared" si="6"/>
        <v>291</v>
      </c>
      <c r="F33" s="292">
        <f t="shared" si="7"/>
        <v>1</v>
      </c>
      <c r="G33" s="292">
        <f t="shared" si="8"/>
        <v>0</v>
      </c>
      <c r="H33" s="292">
        <f t="shared" si="9"/>
        <v>33</v>
      </c>
      <c r="I33" s="292">
        <f t="shared" si="10"/>
        <v>52</v>
      </c>
      <c r="J33" s="292">
        <f t="shared" si="11"/>
        <v>15</v>
      </c>
      <c r="K33" s="292">
        <f t="shared" si="12"/>
        <v>0</v>
      </c>
      <c r="L33" s="292">
        <f t="shared" si="13"/>
        <v>57</v>
      </c>
      <c r="M33" s="292">
        <f t="shared" si="14"/>
        <v>1</v>
      </c>
      <c r="N33" s="292">
        <f t="shared" si="15"/>
        <v>19</v>
      </c>
      <c r="O33" s="292">
        <f t="shared" si="16"/>
        <v>0</v>
      </c>
      <c r="P33" s="292">
        <f t="shared" si="17"/>
        <v>0</v>
      </c>
      <c r="Q33" s="292">
        <f t="shared" si="18"/>
        <v>36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301</v>
      </c>
      <c r="Z33" s="292">
        <v>151</v>
      </c>
      <c r="AA33" s="292">
        <v>0</v>
      </c>
      <c r="AB33" s="292">
        <v>0</v>
      </c>
      <c r="AC33" s="292">
        <v>11</v>
      </c>
      <c r="AD33" s="292">
        <v>52</v>
      </c>
      <c r="AE33" s="292">
        <v>15</v>
      </c>
      <c r="AF33" s="292">
        <v>0</v>
      </c>
      <c r="AG33" s="292">
        <v>57</v>
      </c>
      <c r="AH33" s="292">
        <v>1</v>
      </c>
      <c r="AI33" s="295">
        <v>14</v>
      </c>
      <c r="AJ33" s="295" t="s">
        <v>887</v>
      </c>
      <c r="AK33" s="295" t="s">
        <v>887</v>
      </c>
      <c r="AL33" s="295" t="s">
        <v>887</v>
      </c>
      <c r="AM33" s="295" t="s">
        <v>887</v>
      </c>
      <c r="AN33" s="295" t="s">
        <v>887</v>
      </c>
      <c r="AO33" s="295" t="s">
        <v>887</v>
      </c>
      <c r="AP33" s="295" t="s">
        <v>887</v>
      </c>
      <c r="AQ33" s="295" t="s">
        <v>887</v>
      </c>
      <c r="AR33" s="292">
        <v>0</v>
      </c>
      <c r="AS33" s="292">
        <v>0</v>
      </c>
      <c r="AT33" s="292">
        <f>施設資源化量内訳!D33</f>
        <v>58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22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36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146</v>
      </c>
      <c r="BP33" s="292">
        <v>140</v>
      </c>
      <c r="BQ33" s="292">
        <v>1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5</v>
      </c>
      <c r="BZ33" s="295" t="s">
        <v>887</v>
      </c>
      <c r="CA33" s="295" t="s">
        <v>887</v>
      </c>
      <c r="CB33" s="295" t="s">
        <v>887</v>
      </c>
      <c r="CC33" s="295" t="s">
        <v>887</v>
      </c>
      <c r="CD33" s="295" t="s">
        <v>887</v>
      </c>
      <c r="CE33" s="295" t="s">
        <v>887</v>
      </c>
      <c r="CF33" s="295" t="s">
        <v>887</v>
      </c>
      <c r="CG33" s="295" t="s">
        <v>887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5"/>
        <v>769</v>
      </c>
      <c r="E34" s="292">
        <f t="shared" si="6"/>
        <v>179</v>
      </c>
      <c r="F34" s="292">
        <f t="shared" si="7"/>
        <v>0</v>
      </c>
      <c r="G34" s="292">
        <f t="shared" si="8"/>
        <v>0</v>
      </c>
      <c r="H34" s="292">
        <f t="shared" si="9"/>
        <v>132</v>
      </c>
      <c r="I34" s="292">
        <f t="shared" si="10"/>
        <v>123</v>
      </c>
      <c r="J34" s="292">
        <f t="shared" si="11"/>
        <v>34</v>
      </c>
      <c r="K34" s="292">
        <f t="shared" si="12"/>
        <v>0</v>
      </c>
      <c r="L34" s="292">
        <f t="shared" si="13"/>
        <v>10</v>
      </c>
      <c r="M34" s="292">
        <f t="shared" si="14"/>
        <v>0</v>
      </c>
      <c r="N34" s="292">
        <f t="shared" si="15"/>
        <v>26</v>
      </c>
      <c r="O34" s="292">
        <f t="shared" si="16"/>
        <v>0</v>
      </c>
      <c r="P34" s="292">
        <f t="shared" si="17"/>
        <v>0</v>
      </c>
      <c r="Q34" s="292">
        <f t="shared" si="18"/>
        <v>183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82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887</v>
      </c>
      <c r="AK34" s="295" t="s">
        <v>887</v>
      </c>
      <c r="AL34" s="295" t="s">
        <v>887</v>
      </c>
      <c r="AM34" s="295" t="s">
        <v>887</v>
      </c>
      <c r="AN34" s="295" t="s">
        <v>887</v>
      </c>
      <c r="AO34" s="295" t="s">
        <v>887</v>
      </c>
      <c r="AP34" s="295" t="s">
        <v>887</v>
      </c>
      <c r="AQ34" s="295" t="s">
        <v>887</v>
      </c>
      <c r="AR34" s="292">
        <v>0</v>
      </c>
      <c r="AS34" s="292">
        <v>0</v>
      </c>
      <c r="AT34" s="292">
        <f>施設資源化量内訳!D34</f>
        <v>573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132</v>
      </c>
      <c r="AY34" s="292">
        <f>施設資源化量内訳!I34</f>
        <v>123</v>
      </c>
      <c r="AZ34" s="292">
        <f>施設資源化量内訳!J34</f>
        <v>34</v>
      </c>
      <c r="BA34" s="292">
        <f>施設資源化量内訳!K34</f>
        <v>0</v>
      </c>
      <c r="BB34" s="292">
        <f>施設資源化量内訳!L34</f>
        <v>10</v>
      </c>
      <c r="BC34" s="292">
        <f>施設資源化量内訳!M34</f>
        <v>0</v>
      </c>
      <c r="BD34" s="292">
        <f>施設資源化量内訳!N34</f>
        <v>9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183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82</v>
      </c>
      <c r="BO34" s="292">
        <f t="shared" si="3"/>
        <v>196</v>
      </c>
      <c r="BP34" s="292">
        <v>179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17</v>
      </c>
      <c r="BZ34" s="295" t="s">
        <v>887</v>
      </c>
      <c r="CA34" s="295" t="s">
        <v>887</v>
      </c>
      <c r="CB34" s="295" t="s">
        <v>887</v>
      </c>
      <c r="CC34" s="295" t="s">
        <v>887</v>
      </c>
      <c r="CD34" s="295" t="s">
        <v>887</v>
      </c>
      <c r="CE34" s="295" t="s">
        <v>887</v>
      </c>
      <c r="CF34" s="295" t="s">
        <v>887</v>
      </c>
      <c r="CG34" s="295" t="s">
        <v>887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5"/>
        <v>749</v>
      </c>
      <c r="E35" s="292">
        <f t="shared" si="6"/>
        <v>385</v>
      </c>
      <c r="F35" s="292">
        <f t="shared" si="7"/>
        <v>6</v>
      </c>
      <c r="G35" s="292">
        <f t="shared" si="8"/>
        <v>0</v>
      </c>
      <c r="H35" s="292">
        <f t="shared" si="9"/>
        <v>39</v>
      </c>
      <c r="I35" s="292">
        <f t="shared" si="10"/>
        <v>56</v>
      </c>
      <c r="J35" s="292">
        <f t="shared" si="11"/>
        <v>27</v>
      </c>
      <c r="K35" s="292">
        <f t="shared" si="12"/>
        <v>1</v>
      </c>
      <c r="L35" s="292">
        <f t="shared" si="13"/>
        <v>20</v>
      </c>
      <c r="M35" s="292">
        <f t="shared" si="14"/>
        <v>1</v>
      </c>
      <c r="N35" s="292">
        <f t="shared" si="15"/>
        <v>46</v>
      </c>
      <c r="O35" s="292">
        <f t="shared" si="16"/>
        <v>45</v>
      </c>
      <c r="P35" s="292">
        <f t="shared" si="17"/>
        <v>0</v>
      </c>
      <c r="Q35" s="292">
        <f t="shared" si="18"/>
        <v>78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2</v>
      </c>
      <c r="X35" s="292">
        <f t="shared" si="25"/>
        <v>43</v>
      </c>
      <c r="Y35" s="292">
        <f t="shared" si="1"/>
        <v>375</v>
      </c>
      <c r="Z35" s="292">
        <v>229</v>
      </c>
      <c r="AA35" s="292">
        <v>3</v>
      </c>
      <c r="AB35" s="292">
        <v>0</v>
      </c>
      <c r="AC35" s="292">
        <v>23</v>
      </c>
      <c r="AD35" s="292">
        <v>56</v>
      </c>
      <c r="AE35" s="292">
        <v>18</v>
      </c>
      <c r="AF35" s="292">
        <v>1</v>
      </c>
      <c r="AG35" s="292">
        <v>1</v>
      </c>
      <c r="AH35" s="292">
        <v>1</v>
      </c>
      <c r="AI35" s="295">
        <v>38</v>
      </c>
      <c r="AJ35" s="295" t="s">
        <v>887</v>
      </c>
      <c r="AK35" s="295" t="s">
        <v>887</v>
      </c>
      <c r="AL35" s="295" t="s">
        <v>887</v>
      </c>
      <c r="AM35" s="295" t="s">
        <v>887</v>
      </c>
      <c r="AN35" s="295" t="s">
        <v>887</v>
      </c>
      <c r="AO35" s="295" t="s">
        <v>887</v>
      </c>
      <c r="AP35" s="295" t="s">
        <v>887</v>
      </c>
      <c r="AQ35" s="295" t="s">
        <v>887</v>
      </c>
      <c r="AR35" s="292">
        <v>2</v>
      </c>
      <c r="AS35" s="292">
        <v>3</v>
      </c>
      <c r="AT35" s="292">
        <f>施設資源化量内訳!D35</f>
        <v>205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14</v>
      </c>
      <c r="AY35" s="292">
        <f>施設資源化量内訳!I35</f>
        <v>0</v>
      </c>
      <c r="AZ35" s="292">
        <f>施設資源化量内訳!J35</f>
        <v>9</v>
      </c>
      <c r="BA35" s="292">
        <f>施設資源化量内訳!K35</f>
        <v>0</v>
      </c>
      <c r="BB35" s="292">
        <f>施設資源化量内訳!L35</f>
        <v>19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45</v>
      </c>
      <c r="BF35" s="292">
        <f>施設資源化量内訳!P35</f>
        <v>0</v>
      </c>
      <c r="BG35" s="292">
        <f>施設資源化量内訳!Q35</f>
        <v>78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40</v>
      </c>
      <c r="BO35" s="292">
        <f t="shared" si="3"/>
        <v>169</v>
      </c>
      <c r="BP35" s="292">
        <v>156</v>
      </c>
      <c r="BQ35" s="292">
        <v>3</v>
      </c>
      <c r="BR35" s="292">
        <v>0</v>
      </c>
      <c r="BS35" s="292">
        <v>2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8</v>
      </c>
      <c r="BZ35" s="295" t="s">
        <v>887</v>
      </c>
      <c r="CA35" s="295" t="s">
        <v>887</v>
      </c>
      <c r="CB35" s="295" t="s">
        <v>887</v>
      </c>
      <c r="CC35" s="295" t="s">
        <v>887</v>
      </c>
      <c r="CD35" s="295" t="s">
        <v>887</v>
      </c>
      <c r="CE35" s="295" t="s">
        <v>887</v>
      </c>
      <c r="CF35" s="295" t="s">
        <v>887</v>
      </c>
      <c r="CG35" s="295" t="s">
        <v>887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5"/>
        <v>610</v>
      </c>
      <c r="E36" s="292">
        <f t="shared" si="6"/>
        <v>277</v>
      </c>
      <c r="F36" s="292">
        <f t="shared" si="7"/>
        <v>4</v>
      </c>
      <c r="G36" s="292">
        <f t="shared" si="8"/>
        <v>0</v>
      </c>
      <c r="H36" s="292">
        <f t="shared" si="9"/>
        <v>52</v>
      </c>
      <c r="I36" s="292">
        <f t="shared" si="10"/>
        <v>68</v>
      </c>
      <c r="J36" s="292">
        <f t="shared" si="11"/>
        <v>20</v>
      </c>
      <c r="K36" s="292">
        <f t="shared" si="12"/>
        <v>0</v>
      </c>
      <c r="L36" s="292">
        <f t="shared" si="13"/>
        <v>4</v>
      </c>
      <c r="M36" s="292">
        <f t="shared" si="14"/>
        <v>0</v>
      </c>
      <c r="N36" s="292">
        <f t="shared" si="15"/>
        <v>24</v>
      </c>
      <c r="O36" s="292">
        <f t="shared" si="16"/>
        <v>0</v>
      </c>
      <c r="P36" s="292">
        <f t="shared" si="17"/>
        <v>0</v>
      </c>
      <c r="Q36" s="292">
        <f t="shared" si="18"/>
        <v>129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32</v>
      </c>
      <c r="Y36" s="292">
        <f t="shared" si="1"/>
        <v>114</v>
      </c>
      <c r="Z36" s="292">
        <v>0</v>
      </c>
      <c r="AA36" s="292">
        <v>0</v>
      </c>
      <c r="AB36" s="292">
        <v>0</v>
      </c>
      <c r="AC36" s="292">
        <v>22</v>
      </c>
      <c r="AD36" s="292">
        <v>68</v>
      </c>
      <c r="AE36" s="292">
        <v>20</v>
      </c>
      <c r="AF36" s="292">
        <v>0</v>
      </c>
      <c r="AG36" s="292">
        <v>4</v>
      </c>
      <c r="AH36" s="292">
        <v>0</v>
      </c>
      <c r="AI36" s="295">
        <v>0</v>
      </c>
      <c r="AJ36" s="295" t="s">
        <v>887</v>
      </c>
      <c r="AK36" s="295" t="s">
        <v>887</v>
      </c>
      <c r="AL36" s="295" t="s">
        <v>887</v>
      </c>
      <c r="AM36" s="295" t="s">
        <v>887</v>
      </c>
      <c r="AN36" s="295" t="s">
        <v>887</v>
      </c>
      <c r="AO36" s="295" t="s">
        <v>887</v>
      </c>
      <c r="AP36" s="295" t="s">
        <v>887</v>
      </c>
      <c r="AQ36" s="295" t="s">
        <v>887</v>
      </c>
      <c r="AR36" s="292">
        <v>0</v>
      </c>
      <c r="AS36" s="292">
        <v>0</v>
      </c>
      <c r="AT36" s="292">
        <f>施設資源化量内訳!D36</f>
        <v>152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23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129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344</v>
      </c>
      <c r="BP36" s="292">
        <v>277</v>
      </c>
      <c r="BQ36" s="292">
        <v>4</v>
      </c>
      <c r="BR36" s="292">
        <v>0</v>
      </c>
      <c r="BS36" s="292">
        <v>7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24</v>
      </c>
      <c r="BZ36" s="295" t="s">
        <v>887</v>
      </c>
      <c r="CA36" s="295" t="s">
        <v>887</v>
      </c>
      <c r="CB36" s="295" t="s">
        <v>887</v>
      </c>
      <c r="CC36" s="295" t="s">
        <v>887</v>
      </c>
      <c r="CD36" s="295" t="s">
        <v>887</v>
      </c>
      <c r="CE36" s="295" t="s">
        <v>887</v>
      </c>
      <c r="CF36" s="295" t="s">
        <v>887</v>
      </c>
      <c r="CG36" s="295" t="s">
        <v>887</v>
      </c>
      <c r="CH36" s="292">
        <v>0</v>
      </c>
      <c r="CI36" s="292">
        <v>32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5"/>
        <v>1340</v>
      </c>
      <c r="E37" s="292">
        <f t="shared" si="6"/>
        <v>632</v>
      </c>
      <c r="F37" s="292">
        <f t="shared" si="7"/>
        <v>1</v>
      </c>
      <c r="G37" s="292">
        <f t="shared" si="8"/>
        <v>45</v>
      </c>
      <c r="H37" s="292">
        <f t="shared" si="9"/>
        <v>157</v>
      </c>
      <c r="I37" s="292">
        <f t="shared" si="10"/>
        <v>136</v>
      </c>
      <c r="J37" s="292">
        <f t="shared" si="11"/>
        <v>37</v>
      </c>
      <c r="K37" s="292">
        <f t="shared" si="12"/>
        <v>4</v>
      </c>
      <c r="L37" s="292">
        <f t="shared" si="13"/>
        <v>71</v>
      </c>
      <c r="M37" s="292">
        <f t="shared" si="14"/>
        <v>41</v>
      </c>
      <c r="N37" s="292">
        <f t="shared" si="15"/>
        <v>21</v>
      </c>
      <c r="O37" s="292">
        <f t="shared" si="16"/>
        <v>0</v>
      </c>
      <c r="P37" s="292">
        <f t="shared" si="17"/>
        <v>0</v>
      </c>
      <c r="Q37" s="292">
        <f t="shared" si="18"/>
        <v>165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30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887</v>
      </c>
      <c r="AK37" s="295" t="s">
        <v>887</v>
      </c>
      <c r="AL37" s="295" t="s">
        <v>887</v>
      </c>
      <c r="AM37" s="295" t="s">
        <v>887</v>
      </c>
      <c r="AN37" s="295" t="s">
        <v>887</v>
      </c>
      <c r="AO37" s="295" t="s">
        <v>887</v>
      </c>
      <c r="AP37" s="295" t="s">
        <v>887</v>
      </c>
      <c r="AQ37" s="295" t="s">
        <v>887</v>
      </c>
      <c r="AR37" s="292">
        <v>0</v>
      </c>
      <c r="AS37" s="292">
        <v>0</v>
      </c>
      <c r="AT37" s="292">
        <f>施設資源化量内訳!D37</f>
        <v>903</v>
      </c>
      <c r="AU37" s="292">
        <f>施設資源化量内訳!E37</f>
        <v>195</v>
      </c>
      <c r="AV37" s="292">
        <f>施設資源化量内訳!F37</f>
        <v>1</v>
      </c>
      <c r="AW37" s="292">
        <f>施設資源化量内訳!G37</f>
        <v>45</v>
      </c>
      <c r="AX37" s="292">
        <f>施設資源化量内訳!H37</f>
        <v>157</v>
      </c>
      <c r="AY37" s="292">
        <f>施設資源化量内訳!I37</f>
        <v>136</v>
      </c>
      <c r="AZ37" s="292">
        <f>施設資源化量内訳!J37</f>
        <v>37</v>
      </c>
      <c r="BA37" s="292">
        <f>施設資源化量内訳!K37</f>
        <v>4</v>
      </c>
      <c r="BB37" s="292">
        <f>施設資源化量内訳!L37</f>
        <v>71</v>
      </c>
      <c r="BC37" s="292">
        <f>施設資源化量内訳!M37</f>
        <v>41</v>
      </c>
      <c r="BD37" s="292">
        <f>施設資源化量内訳!N37</f>
        <v>21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165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30</v>
      </c>
      <c r="BO37" s="292">
        <f t="shared" si="3"/>
        <v>437</v>
      </c>
      <c r="BP37" s="292">
        <v>437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887</v>
      </c>
      <c r="CA37" s="295" t="s">
        <v>887</v>
      </c>
      <c r="CB37" s="295" t="s">
        <v>887</v>
      </c>
      <c r="CC37" s="295" t="s">
        <v>887</v>
      </c>
      <c r="CD37" s="295" t="s">
        <v>887</v>
      </c>
      <c r="CE37" s="295" t="s">
        <v>887</v>
      </c>
      <c r="CF37" s="295" t="s">
        <v>887</v>
      </c>
      <c r="CG37" s="295" t="s">
        <v>887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5"/>
        <v>911</v>
      </c>
      <c r="E38" s="292">
        <f t="shared" si="6"/>
        <v>416</v>
      </c>
      <c r="F38" s="292">
        <f t="shared" si="7"/>
        <v>4</v>
      </c>
      <c r="G38" s="292">
        <f t="shared" si="8"/>
        <v>0</v>
      </c>
      <c r="H38" s="292">
        <f t="shared" si="9"/>
        <v>163</v>
      </c>
      <c r="I38" s="292">
        <f t="shared" si="10"/>
        <v>123</v>
      </c>
      <c r="J38" s="292">
        <f t="shared" si="11"/>
        <v>26</v>
      </c>
      <c r="K38" s="292">
        <f t="shared" si="12"/>
        <v>0</v>
      </c>
      <c r="L38" s="292">
        <f t="shared" si="13"/>
        <v>99</v>
      </c>
      <c r="M38" s="292">
        <f t="shared" si="14"/>
        <v>0</v>
      </c>
      <c r="N38" s="292">
        <f t="shared" si="15"/>
        <v>42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38</v>
      </c>
      <c r="Y38" s="292">
        <f t="shared" si="1"/>
        <v>378</v>
      </c>
      <c r="Z38" s="292">
        <v>55</v>
      </c>
      <c r="AA38" s="292">
        <v>0</v>
      </c>
      <c r="AB38" s="292">
        <v>0</v>
      </c>
      <c r="AC38" s="292">
        <v>77</v>
      </c>
      <c r="AD38" s="292">
        <v>109</v>
      </c>
      <c r="AE38" s="292">
        <v>26</v>
      </c>
      <c r="AF38" s="292">
        <v>0</v>
      </c>
      <c r="AG38" s="292">
        <v>99</v>
      </c>
      <c r="AH38" s="292">
        <v>0</v>
      </c>
      <c r="AI38" s="295">
        <v>12</v>
      </c>
      <c r="AJ38" s="295" t="s">
        <v>887</v>
      </c>
      <c r="AK38" s="295" t="s">
        <v>887</v>
      </c>
      <c r="AL38" s="295" t="s">
        <v>887</v>
      </c>
      <c r="AM38" s="295" t="s">
        <v>887</v>
      </c>
      <c r="AN38" s="295" t="s">
        <v>887</v>
      </c>
      <c r="AO38" s="295" t="s">
        <v>887</v>
      </c>
      <c r="AP38" s="295" t="s">
        <v>887</v>
      </c>
      <c r="AQ38" s="295" t="s">
        <v>887</v>
      </c>
      <c r="AR38" s="292">
        <v>0</v>
      </c>
      <c r="AS38" s="292">
        <v>0</v>
      </c>
      <c r="AT38" s="292">
        <f>施設資源化量内訳!D38</f>
        <v>135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83</v>
      </c>
      <c r="AY38" s="292">
        <f>施設資源化量内訳!I38</f>
        <v>14</v>
      </c>
      <c r="AZ38" s="292">
        <f>施設資源化量内訳!J38</f>
        <v>0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38</v>
      </c>
      <c r="BO38" s="292">
        <f t="shared" si="3"/>
        <v>398</v>
      </c>
      <c r="BP38" s="292">
        <v>361</v>
      </c>
      <c r="BQ38" s="292">
        <v>4</v>
      </c>
      <c r="BR38" s="292">
        <v>0</v>
      </c>
      <c r="BS38" s="292">
        <v>3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30</v>
      </c>
      <c r="BZ38" s="295" t="s">
        <v>887</v>
      </c>
      <c r="CA38" s="295" t="s">
        <v>887</v>
      </c>
      <c r="CB38" s="295" t="s">
        <v>887</v>
      </c>
      <c r="CC38" s="295" t="s">
        <v>887</v>
      </c>
      <c r="CD38" s="295" t="s">
        <v>887</v>
      </c>
      <c r="CE38" s="295" t="s">
        <v>887</v>
      </c>
      <c r="CF38" s="295" t="s">
        <v>887</v>
      </c>
      <c r="CG38" s="295" t="s">
        <v>887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5"/>
        <v>1362</v>
      </c>
      <c r="E39" s="292">
        <f t="shared" si="6"/>
        <v>755</v>
      </c>
      <c r="F39" s="292">
        <f t="shared" si="7"/>
        <v>8</v>
      </c>
      <c r="G39" s="292">
        <f t="shared" si="8"/>
        <v>0</v>
      </c>
      <c r="H39" s="292">
        <f t="shared" si="9"/>
        <v>129</v>
      </c>
      <c r="I39" s="292">
        <f t="shared" si="10"/>
        <v>159</v>
      </c>
      <c r="J39" s="292">
        <f t="shared" si="11"/>
        <v>85</v>
      </c>
      <c r="K39" s="292">
        <f t="shared" si="12"/>
        <v>10</v>
      </c>
      <c r="L39" s="292">
        <f t="shared" si="13"/>
        <v>65</v>
      </c>
      <c r="M39" s="292">
        <f t="shared" si="14"/>
        <v>0</v>
      </c>
      <c r="N39" s="292">
        <f t="shared" si="15"/>
        <v>101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50</v>
      </c>
      <c r="Y39" s="292">
        <f t="shared" si="1"/>
        <v>1207</v>
      </c>
      <c r="Z39" s="292">
        <v>608</v>
      </c>
      <c r="AA39" s="292">
        <v>8</v>
      </c>
      <c r="AB39" s="292">
        <v>0</v>
      </c>
      <c r="AC39" s="292">
        <v>129</v>
      </c>
      <c r="AD39" s="292">
        <v>159</v>
      </c>
      <c r="AE39" s="292">
        <v>85</v>
      </c>
      <c r="AF39" s="292">
        <v>10</v>
      </c>
      <c r="AG39" s="292">
        <v>65</v>
      </c>
      <c r="AH39" s="292">
        <v>0</v>
      </c>
      <c r="AI39" s="295">
        <v>93</v>
      </c>
      <c r="AJ39" s="295" t="s">
        <v>887</v>
      </c>
      <c r="AK39" s="295" t="s">
        <v>887</v>
      </c>
      <c r="AL39" s="295" t="s">
        <v>887</v>
      </c>
      <c r="AM39" s="295" t="s">
        <v>887</v>
      </c>
      <c r="AN39" s="295" t="s">
        <v>887</v>
      </c>
      <c r="AO39" s="295" t="s">
        <v>887</v>
      </c>
      <c r="AP39" s="295" t="s">
        <v>887</v>
      </c>
      <c r="AQ39" s="295" t="s">
        <v>887</v>
      </c>
      <c r="AR39" s="292">
        <v>0</v>
      </c>
      <c r="AS39" s="292">
        <v>50</v>
      </c>
      <c r="AT39" s="292">
        <f>施設資源化量内訳!D39</f>
        <v>0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155</v>
      </c>
      <c r="BP39" s="292">
        <v>147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8</v>
      </c>
      <c r="BZ39" s="295" t="s">
        <v>887</v>
      </c>
      <c r="CA39" s="295" t="s">
        <v>887</v>
      </c>
      <c r="CB39" s="295" t="s">
        <v>887</v>
      </c>
      <c r="CC39" s="295" t="s">
        <v>887</v>
      </c>
      <c r="CD39" s="295" t="s">
        <v>887</v>
      </c>
      <c r="CE39" s="295" t="s">
        <v>887</v>
      </c>
      <c r="CF39" s="295" t="s">
        <v>887</v>
      </c>
      <c r="CG39" s="295" t="s">
        <v>887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5"/>
        <v>868</v>
      </c>
      <c r="E40" s="292">
        <f t="shared" si="6"/>
        <v>298</v>
      </c>
      <c r="F40" s="292">
        <f t="shared" si="7"/>
        <v>2</v>
      </c>
      <c r="G40" s="292">
        <f t="shared" si="8"/>
        <v>0</v>
      </c>
      <c r="H40" s="292">
        <f t="shared" si="9"/>
        <v>120</v>
      </c>
      <c r="I40" s="292">
        <f t="shared" si="10"/>
        <v>83</v>
      </c>
      <c r="J40" s="292">
        <f t="shared" si="11"/>
        <v>36</v>
      </c>
      <c r="K40" s="292">
        <f t="shared" si="12"/>
        <v>3</v>
      </c>
      <c r="L40" s="292">
        <f t="shared" si="13"/>
        <v>47</v>
      </c>
      <c r="M40" s="292">
        <f t="shared" si="14"/>
        <v>0</v>
      </c>
      <c r="N40" s="292">
        <f t="shared" si="15"/>
        <v>26</v>
      </c>
      <c r="O40" s="292">
        <f t="shared" si="16"/>
        <v>0</v>
      </c>
      <c r="P40" s="292">
        <f t="shared" si="17"/>
        <v>0</v>
      </c>
      <c r="Q40" s="292">
        <f t="shared" si="18"/>
        <v>181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72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887</v>
      </c>
      <c r="AK40" s="295" t="s">
        <v>887</v>
      </c>
      <c r="AL40" s="295" t="s">
        <v>887</v>
      </c>
      <c r="AM40" s="295" t="s">
        <v>887</v>
      </c>
      <c r="AN40" s="295" t="s">
        <v>887</v>
      </c>
      <c r="AO40" s="295" t="s">
        <v>887</v>
      </c>
      <c r="AP40" s="295" t="s">
        <v>887</v>
      </c>
      <c r="AQ40" s="295" t="s">
        <v>887</v>
      </c>
      <c r="AR40" s="292">
        <v>0</v>
      </c>
      <c r="AS40" s="292">
        <v>0</v>
      </c>
      <c r="AT40" s="292">
        <f>施設資源化量内訳!D40</f>
        <v>725</v>
      </c>
      <c r="AU40" s="292">
        <f>施設資源化量内訳!E40</f>
        <v>159</v>
      </c>
      <c r="AV40" s="292">
        <f>施設資源化量内訳!F40</f>
        <v>1</v>
      </c>
      <c r="AW40" s="292">
        <f>施設資源化量内訳!G40</f>
        <v>0</v>
      </c>
      <c r="AX40" s="292">
        <f>施設資源化量内訳!H40</f>
        <v>117</v>
      </c>
      <c r="AY40" s="292">
        <f>施設資源化量内訳!I40</f>
        <v>83</v>
      </c>
      <c r="AZ40" s="292">
        <f>施設資源化量内訳!J40</f>
        <v>36</v>
      </c>
      <c r="BA40" s="292">
        <f>施設資源化量内訳!K40</f>
        <v>3</v>
      </c>
      <c r="BB40" s="292">
        <f>施設資源化量内訳!L40</f>
        <v>47</v>
      </c>
      <c r="BC40" s="292">
        <f>施設資源化量内訳!M40</f>
        <v>0</v>
      </c>
      <c r="BD40" s="292">
        <f>施設資源化量内訳!N40</f>
        <v>26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181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72</v>
      </c>
      <c r="BO40" s="292">
        <f t="shared" si="3"/>
        <v>143</v>
      </c>
      <c r="BP40" s="292">
        <v>139</v>
      </c>
      <c r="BQ40" s="292">
        <v>1</v>
      </c>
      <c r="BR40" s="292">
        <v>0</v>
      </c>
      <c r="BS40" s="292">
        <v>3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887</v>
      </c>
      <c r="CA40" s="295" t="s">
        <v>887</v>
      </c>
      <c r="CB40" s="295" t="s">
        <v>887</v>
      </c>
      <c r="CC40" s="295" t="s">
        <v>887</v>
      </c>
      <c r="CD40" s="295" t="s">
        <v>887</v>
      </c>
      <c r="CE40" s="295" t="s">
        <v>887</v>
      </c>
      <c r="CF40" s="295" t="s">
        <v>887</v>
      </c>
      <c r="CG40" s="295" t="s">
        <v>887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5"/>
        <v>294</v>
      </c>
      <c r="E41" s="292">
        <f t="shared" si="6"/>
        <v>91</v>
      </c>
      <c r="F41" s="292">
        <f t="shared" si="7"/>
        <v>2</v>
      </c>
      <c r="G41" s="292">
        <f t="shared" si="8"/>
        <v>0</v>
      </c>
      <c r="H41" s="292">
        <f t="shared" si="9"/>
        <v>34</v>
      </c>
      <c r="I41" s="292">
        <f t="shared" si="10"/>
        <v>29</v>
      </c>
      <c r="J41" s="292">
        <f t="shared" si="11"/>
        <v>3</v>
      </c>
      <c r="K41" s="292">
        <f t="shared" si="12"/>
        <v>1</v>
      </c>
      <c r="L41" s="292">
        <f t="shared" si="13"/>
        <v>0</v>
      </c>
      <c r="M41" s="292">
        <f t="shared" si="14"/>
        <v>4</v>
      </c>
      <c r="N41" s="292">
        <f t="shared" si="15"/>
        <v>3</v>
      </c>
      <c r="O41" s="292">
        <f t="shared" si="16"/>
        <v>0</v>
      </c>
      <c r="P41" s="292">
        <f t="shared" si="17"/>
        <v>0</v>
      </c>
      <c r="Q41" s="292">
        <f t="shared" si="18"/>
        <v>105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16</v>
      </c>
      <c r="W41" s="292">
        <f t="shared" si="24"/>
        <v>1</v>
      </c>
      <c r="X41" s="292">
        <f t="shared" si="25"/>
        <v>5</v>
      </c>
      <c r="Y41" s="292">
        <f t="shared" si="1"/>
        <v>2</v>
      </c>
      <c r="Z41" s="292">
        <v>0</v>
      </c>
      <c r="AA41" s="292">
        <v>1</v>
      </c>
      <c r="AB41" s="292">
        <v>0</v>
      </c>
      <c r="AC41" s="292">
        <v>0</v>
      </c>
      <c r="AD41" s="292">
        <v>0</v>
      </c>
      <c r="AE41" s="292">
        <v>0</v>
      </c>
      <c r="AF41" s="292">
        <v>1</v>
      </c>
      <c r="AG41" s="292">
        <v>0</v>
      </c>
      <c r="AH41" s="292">
        <v>0</v>
      </c>
      <c r="AI41" s="295">
        <v>0</v>
      </c>
      <c r="AJ41" s="295" t="s">
        <v>887</v>
      </c>
      <c r="AK41" s="295" t="s">
        <v>887</v>
      </c>
      <c r="AL41" s="295" t="s">
        <v>887</v>
      </c>
      <c r="AM41" s="295" t="s">
        <v>887</v>
      </c>
      <c r="AN41" s="295" t="s">
        <v>887</v>
      </c>
      <c r="AO41" s="295" t="s">
        <v>887</v>
      </c>
      <c r="AP41" s="295" t="s">
        <v>887</v>
      </c>
      <c r="AQ41" s="295" t="s">
        <v>887</v>
      </c>
      <c r="AR41" s="292">
        <v>0</v>
      </c>
      <c r="AS41" s="292">
        <v>0</v>
      </c>
      <c r="AT41" s="292">
        <f>施設資源化量内訳!D41</f>
        <v>195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32</v>
      </c>
      <c r="AY41" s="292">
        <f>施設資源化量内訳!I41</f>
        <v>29</v>
      </c>
      <c r="AZ41" s="292">
        <f>施設資源化量内訳!J41</f>
        <v>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4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105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16</v>
      </c>
      <c r="BM41" s="292">
        <f>施設資源化量内訳!W41</f>
        <v>1</v>
      </c>
      <c r="BN41" s="292">
        <f>施設資源化量内訳!X41</f>
        <v>5</v>
      </c>
      <c r="BO41" s="292">
        <f t="shared" si="3"/>
        <v>97</v>
      </c>
      <c r="BP41" s="292">
        <v>91</v>
      </c>
      <c r="BQ41" s="292">
        <v>1</v>
      </c>
      <c r="BR41" s="292">
        <v>0</v>
      </c>
      <c r="BS41" s="292">
        <v>2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3</v>
      </c>
      <c r="BZ41" s="295" t="s">
        <v>887</v>
      </c>
      <c r="CA41" s="295" t="s">
        <v>887</v>
      </c>
      <c r="CB41" s="295" t="s">
        <v>887</v>
      </c>
      <c r="CC41" s="295" t="s">
        <v>887</v>
      </c>
      <c r="CD41" s="295" t="s">
        <v>887</v>
      </c>
      <c r="CE41" s="295" t="s">
        <v>887</v>
      </c>
      <c r="CF41" s="295" t="s">
        <v>887</v>
      </c>
      <c r="CG41" s="295" t="s">
        <v>887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5"/>
        <v>191</v>
      </c>
      <c r="E42" s="292">
        <f t="shared" si="6"/>
        <v>117</v>
      </c>
      <c r="F42" s="292">
        <f t="shared" si="7"/>
        <v>2</v>
      </c>
      <c r="G42" s="292">
        <f t="shared" si="8"/>
        <v>4</v>
      </c>
      <c r="H42" s="292">
        <f t="shared" si="9"/>
        <v>22</v>
      </c>
      <c r="I42" s="292">
        <f t="shared" si="10"/>
        <v>19</v>
      </c>
      <c r="J42" s="292">
        <f t="shared" si="11"/>
        <v>3</v>
      </c>
      <c r="K42" s="292">
        <f t="shared" si="12"/>
        <v>1</v>
      </c>
      <c r="L42" s="292">
        <f t="shared" si="13"/>
        <v>7</v>
      </c>
      <c r="M42" s="292">
        <f t="shared" si="14"/>
        <v>0</v>
      </c>
      <c r="N42" s="292">
        <f t="shared" si="15"/>
        <v>5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10</v>
      </c>
      <c r="W42" s="292">
        <f t="shared" si="24"/>
        <v>1</v>
      </c>
      <c r="X42" s="292">
        <f t="shared" si="25"/>
        <v>0</v>
      </c>
      <c r="Y42" s="292">
        <f t="shared" si="1"/>
        <v>5</v>
      </c>
      <c r="Z42" s="292">
        <v>0</v>
      </c>
      <c r="AA42" s="292">
        <v>1</v>
      </c>
      <c r="AB42" s="292">
        <v>4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887</v>
      </c>
      <c r="AK42" s="295" t="s">
        <v>887</v>
      </c>
      <c r="AL42" s="295" t="s">
        <v>887</v>
      </c>
      <c r="AM42" s="295" t="s">
        <v>887</v>
      </c>
      <c r="AN42" s="295" t="s">
        <v>887</v>
      </c>
      <c r="AO42" s="295" t="s">
        <v>887</v>
      </c>
      <c r="AP42" s="295" t="s">
        <v>887</v>
      </c>
      <c r="AQ42" s="295" t="s">
        <v>887</v>
      </c>
      <c r="AR42" s="292">
        <v>0</v>
      </c>
      <c r="AS42" s="292">
        <v>0</v>
      </c>
      <c r="AT42" s="292">
        <f>施設資源化量内訳!D42</f>
        <v>61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20</v>
      </c>
      <c r="AY42" s="292">
        <f>施設資源化量内訳!I42</f>
        <v>19</v>
      </c>
      <c r="AZ42" s="292">
        <f>施設資源化量内訳!J42</f>
        <v>3</v>
      </c>
      <c r="BA42" s="292">
        <f>施設資源化量内訳!K42</f>
        <v>1</v>
      </c>
      <c r="BB42" s="292">
        <f>施設資源化量内訳!L42</f>
        <v>7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10</v>
      </c>
      <c r="BM42" s="292">
        <f>施設資源化量内訳!W42</f>
        <v>1</v>
      </c>
      <c r="BN42" s="292">
        <f>施設資源化量内訳!X42</f>
        <v>0</v>
      </c>
      <c r="BO42" s="292">
        <f t="shared" si="3"/>
        <v>125</v>
      </c>
      <c r="BP42" s="292">
        <v>117</v>
      </c>
      <c r="BQ42" s="292">
        <v>1</v>
      </c>
      <c r="BR42" s="292">
        <v>0</v>
      </c>
      <c r="BS42" s="292">
        <v>2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5</v>
      </c>
      <c r="BZ42" s="295" t="s">
        <v>887</v>
      </c>
      <c r="CA42" s="295" t="s">
        <v>887</v>
      </c>
      <c r="CB42" s="295" t="s">
        <v>887</v>
      </c>
      <c r="CC42" s="295" t="s">
        <v>887</v>
      </c>
      <c r="CD42" s="295" t="s">
        <v>887</v>
      </c>
      <c r="CE42" s="295" t="s">
        <v>887</v>
      </c>
      <c r="CF42" s="295" t="s">
        <v>887</v>
      </c>
      <c r="CG42" s="295" t="s">
        <v>887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5"/>
        <v>455</v>
      </c>
      <c r="E43" s="292">
        <f t="shared" si="6"/>
        <v>285</v>
      </c>
      <c r="F43" s="292">
        <f t="shared" si="7"/>
        <v>2</v>
      </c>
      <c r="G43" s="292">
        <f t="shared" si="8"/>
        <v>0</v>
      </c>
      <c r="H43" s="292">
        <f t="shared" si="9"/>
        <v>43</v>
      </c>
      <c r="I43" s="292">
        <f t="shared" si="10"/>
        <v>41</v>
      </c>
      <c r="J43" s="292">
        <f t="shared" si="11"/>
        <v>15</v>
      </c>
      <c r="K43" s="292">
        <f t="shared" si="12"/>
        <v>2</v>
      </c>
      <c r="L43" s="292">
        <f t="shared" si="13"/>
        <v>0</v>
      </c>
      <c r="M43" s="292">
        <f t="shared" si="14"/>
        <v>25</v>
      </c>
      <c r="N43" s="292">
        <f t="shared" si="15"/>
        <v>1</v>
      </c>
      <c r="O43" s="292">
        <f t="shared" si="16"/>
        <v>0</v>
      </c>
      <c r="P43" s="292">
        <f t="shared" si="17"/>
        <v>0</v>
      </c>
      <c r="Q43" s="292">
        <f t="shared" si="18"/>
        <v>23</v>
      </c>
      <c r="R43" s="292">
        <f t="shared" si="19"/>
        <v>0</v>
      </c>
      <c r="S43" s="292">
        <f t="shared" si="20"/>
        <v>0</v>
      </c>
      <c r="T43" s="292">
        <f t="shared" si="21"/>
        <v>0</v>
      </c>
      <c r="U43" s="292">
        <f t="shared" si="22"/>
        <v>0</v>
      </c>
      <c r="V43" s="292">
        <f t="shared" si="23"/>
        <v>15</v>
      </c>
      <c r="W43" s="292">
        <f t="shared" si="24"/>
        <v>1</v>
      </c>
      <c r="X43" s="292">
        <f t="shared" si="25"/>
        <v>2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887</v>
      </c>
      <c r="AK43" s="295" t="s">
        <v>887</v>
      </c>
      <c r="AL43" s="295" t="s">
        <v>887</v>
      </c>
      <c r="AM43" s="295" t="s">
        <v>887</v>
      </c>
      <c r="AN43" s="295" t="s">
        <v>887</v>
      </c>
      <c r="AO43" s="295" t="s">
        <v>887</v>
      </c>
      <c r="AP43" s="295" t="s">
        <v>887</v>
      </c>
      <c r="AQ43" s="295" t="s">
        <v>887</v>
      </c>
      <c r="AR43" s="292">
        <v>0</v>
      </c>
      <c r="AS43" s="292">
        <v>0</v>
      </c>
      <c r="AT43" s="292">
        <f>施設資源化量内訳!D43</f>
        <v>160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38</v>
      </c>
      <c r="AY43" s="292">
        <f>施設資源化量内訳!I43</f>
        <v>39</v>
      </c>
      <c r="AZ43" s="292">
        <f>施設資源化量内訳!J43</f>
        <v>15</v>
      </c>
      <c r="BA43" s="292">
        <f>施設資源化量内訳!K43</f>
        <v>2</v>
      </c>
      <c r="BB43" s="292">
        <f>施設資源化量内訳!L43</f>
        <v>0</v>
      </c>
      <c r="BC43" s="292">
        <f>施設資源化量内訳!M43</f>
        <v>25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23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15</v>
      </c>
      <c r="BM43" s="292">
        <f>施設資源化量内訳!W43</f>
        <v>1</v>
      </c>
      <c r="BN43" s="292">
        <f>施設資源化量内訳!X43</f>
        <v>2</v>
      </c>
      <c r="BO43" s="292">
        <f t="shared" si="3"/>
        <v>295</v>
      </c>
      <c r="BP43" s="292">
        <v>285</v>
      </c>
      <c r="BQ43" s="292">
        <v>2</v>
      </c>
      <c r="BR43" s="292">
        <v>0</v>
      </c>
      <c r="BS43" s="292">
        <v>5</v>
      </c>
      <c r="BT43" s="292">
        <v>2</v>
      </c>
      <c r="BU43" s="292">
        <v>0</v>
      </c>
      <c r="BV43" s="292">
        <v>0</v>
      </c>
      <c r="BW43" s="292">
        <v>0</v>
      </c>
      <c r="BX43" s="292">
        <v>0</v>
      </c>
      <c r="BY43" s="292">
        <v>1</v>
      </c>
      <c r="BZ43" s="295" t="s">
        <v>887</v>
      </c>
      <c r="CA43" s="295" t="s">
        <v>887</v>
      </c>
      <c r="CB43" s="295" t="s">
        <v>887</v>
      </c>
      <c r="CC43" s="295" t="s">
        <v>887</v>
      </c>
      <c r="CD43" s="295" t="s">
        <v>887</v>
      </c>
      <c r="CE43" s="295" t="s">
        <v>887</v>
      </c>
      <c r="CF43" s="295" t="s">
        <v>887</v>
      </c>
      <c r="CG43" s="295" t="s">
        <v>887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5"/>
        <v>255</v>
      </c>
      <c r="E44" s="292">
        <f t="shared" si="6"/>
        <v>141</v>
      </c>
      <c r="F44" s="292">
        <f t="shared" si="7"/>
        <v>1</v>
      </c>
      <c r="G44" s="292">
        <f t="shared" si="8"/>
        <v>0</v>
      </c>
      <c r="H44" s="292">
        <f t="shared" si="9"/>
        <v>23</v>
      </c>
      <c r="I44" s="292">
        <f t="shared" si="10"/>
        <v>21</v>
      </c>
      <c r="J44" s="292">
        <f t="shared" si="11"/>
        <v>0</v>
      </c>
      <c r="K44" s="292">
        <f t="shared" si="12"/>
        <v>0</v>
      </c>
      <c r="L44" s="292">
        <f t="shared" si="13"/>
        <v>0</v>
      </c>
      <c r="M44" s="292">
        <f t="shared" si="14"/>
        <v>0</v>
      </c>
      <c r="N44" s="292">
        <f t="shared" si="15"/>
        <v>9</v>
      </c>
      <c r="O44" s="292">
        <f t="shared" si="16"/>
        <v>0</v>
      </c>
      <c r="P44" s="292">
        <f t="shared" si="17"/>
        <v>0</v>
      </c>
      <c r="Q44" s="292">
        <f t="shared" si="18"/>
        <v>55</v>
      </c>
      <c r="R44" s="292">
        <f t="shared" si="19"/>
        <v>0</v>
      </c>
      <c r="S44" s="292">
        <f t="shared" si="20"/>
        <v>0</v>
      </c>
      <c r="T44" s="292">
        <f t="shared" si="21"/>
        <v>0</v>
      </c>
      <c r="U44" s="292">
        <f t="shared" si="22"/>
        <v>0</v>
      </c>
      <c r="V44" s="292">
        <f t="shared" si="23"/>
        <v>5</v>
      </c>
      <c r="W44" s="292">
        <f t="shared" si="24"/>
        <v>0</v>
      </c>
      <c r="X44" s="292">
        <f t="shared" si="25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887</v>
      </c>
      <c r="AK44" s="295" t="s">
        <v>887</v>
      </c>
      <c r="AL44" s="295" t="s">
        <v>887</v>
      </c>
      <c r="AM44" s="295" t="s">
        <v>887</v>
      </c>
      <c r="AN44" s="295" t="s">
        <v>887</v>
      </c>
      <c r="AO44" s="295" t="s">
        <v>887</v>
      </c>
      <c r="AP44" s="295" t="s">
        <v>887</v>
      </c>
      <c r="AQ44" s="295" t="s">
        <v>887</v>
      </c>
      <c r="AR44" s="292">
        <v>0</v>
      </c>
      <c r="AS44" s="292">
        <v>0</v>
      </c>
      <c r="AT44" s="292">
        <f>施設資源化量内訳!D44</f>
        <v>99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20</v>
      </c>
      <c r="AY44" s="292">
        <f>施設資源化量内訳!I44</f>
        <v>19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55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5</v>
      </c>
      <c r="BM44" s="292">
        <f>施設資源化量内訳!W44</f>
        <v>0</v>
      </c>
      <c r="BN44" s="292">
        <f>施設資源化量内訳!X44</f>
        <v>0</v>
      </c>
      <c r="BO44" s="292">
        <f t="shared" si="3"/>
        <v>156</v>
      </c>
      <c r="BP44" s="292">
        <v>141</v>
      </c>
      <c r="BQ44" s="292">
        <v>1</v>
      </c>
      <c r="BR44" s="292">
        <v>0</v>
      </c>
      <c r="BS44" s="292">
        <v>3</v>
      </c>
      <c r="BT44" s="292">
        <v>2</v>
      </c>
      <c r="BU44" s="292">
        <v>0</v>
      </c>
      <c r="BV44" s="292">
        <v>0</v>
      </c>
      <c r="BW44" s="292">
        <v>0</v>
      </c>
      <c r="BX44" s="292">
        <v>0</v>
      </c>
      <c r="BY44" s="292">
        <v>9</v>
      </c>
      <c r="BZ44" s="295" t="s">
        <v>887</v>
      </c>
      <c r="CA44" s="295" t="s">
        <v>887</v>
      </c>
      <c r="CB44" s="295" t="s">
        <v>887</v>
      </c>
      <c r="CC44" s="295" t="s">
        <v>887</v>
      </c>
      <c r="CD44" s="295" t="s">
        <v>887</v>
      </c>
      <c r="CE44" s="295" t="s">
        <v>887</v>
      </c>
      <c r="CF44" s="295" t="s">
        <v>887</v>
      </c>
      <c r="CG44" s="295" t="s">
        <v>887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5"/>
        <v>485</v>
      </c>
      <c r="E45" s="292">
        <f t="shared" si="6"/>
        <v>319</v>
      </c>
      <c r="F45" s="292">
        <f t="shared" si="7"/>
        <v>1</v>
      </c>
      <c r="G45" s="292">
        <f t="shared" si="8"/>
        <v>0</v>
      </c>
      <c r="H45" s="292">
        <f t="shared" si="9"/>
        <v>54</v>
      </c>
      <c r="I45" s="292">
        <f t="shared" si="10"/>
        <v>23</v>
      </c>
      <c r="J45" s="292">
        <f t="shared" si="11"/>
        <v>4</v>
      </c>
      <c r="K45" s="292">
        <f t="shared" si="12"/>
        <v>1</v>
      </c>
      <c r="L45" s="292">
        <f t="shared" si="13"/>
        <v>0</v>
      </c>
      <c r="M45" s="292">
        <f t="shared" si="14"/>
        <v>56</v>
      </c>
      <c r="N45" s="292">
        <f t="shared" si="15"/>
        <v>9</v>
      </c>
      <c r="O45" s="292">
        <f t="shared" si="16"/>
        <v>0</v>
      </c>
      <c r="P45" s="292">
        <f t="shared" si="17"/>
        <v>0</v>
      </c>
      <c r="Q45" s="292">
        <f t="shared" si="18"/>
        <v>1</v>
      </c>
      <c r="R45" s="292">
        <f t="shared" si="19"/>
        <v>0</v>
      </c>
      <c r="S45" s="292">
        <f t="shared" si="20"/>
        <v>0</v>
      </c>
      <c r="T45" s="292">
        <f t="shared" si="21"/>
        <v>0</v>
      </c>
      <c r="U45" s="292">
        <f t="shared" si="22"/>
        <v>0</v>
      </c>
      <c r="V45" s="292">
        <f t="shared" si="23"/>
        <v>16</v>
      </c>
      <c r="W45" s="292">
        <f t="shared" si="24"/>
        <v>0</v>
      </c>
      <c r="X45" s="292">
        <f t="shared" si="25"/>
        <v>1</v>
      </c>
      <c r="Y45" s="292">
        <f t="shared" si="1"/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887</v>
      </c>
      <c r="AK45" s="295" t="s">
        <v>887</v>
      </c>
      <c r="AL45" s="295" t="s">
        <v>887</v>
      </c>
      <c r="AM45" s="295" t="s">
        <v>887</v>
      </c>
      <c r="AN45" s="295" t="s">
        <v>887</v>
      </c>
      <c r="AO45" s="295" t="s">
        <v>887</v>
      </c>
      <c r="AP45" s="295" t="s">
        <v>887</v>
      </c>
      <c r="AQ45" s="295" t="s">
        <v>887</v>
      </c>
      <c r="AR45" s="292">
        <v>0</v>
      </c>
      <c r="AS45" s="292">
        <v>0</v>
      </c>
      <c r="AT45" s="292">
        <f>施設資源化量内訳!D45</f>
        <v>149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49</v>
      </c>
      <c r="AY45" s="292">
        <f>施設資源化量内訳!I45</f>
        <v>18</v>
      </c>
      <c r="AZ45" s="292">
        <f>施設資源化量内訳!J45</f>
        <v>4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56</v>
      </c>
      <c r="BD45" s="292">
        <f>施設資源化量内訳!N45</f>
        <v>3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1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16</v>
      </c>
      <c r="BM45" s="292">
        <f>施設資源化量内訳!W45</f>
        <v>0</v>
      </c>
      <c r="BN45" s="292">
        <f>施設資源化量内訳!X45</f>
        <v>1</v>
      </c>
      <c r="BO45" s="292">
        <f t="shared" si="3"/>
        <v>336</v>
      </c>
      <c r="BP45" s="292">
        <v>319</v>
      </c>
      <c r="BQ45" s="292">
        <v>1</v>
      </c>
      <c r="BR45" s="292">
        <v>0</v>
      </c>
      <c r="BS45" s="292">
        <v>5</v>
      </c>
      <c r="BT45" s="292">
        <v>5</v>
      </c>
      <c r="BU45" s="292">
        <v>0</v>
      </c>
      <c r="BV45" s="292">
        <v>0</v>
      </c>
      <c r="BW45" s="292">
        <v>0</v>
      </c>
      <c r="BX45" s="292">
        <v>0</v>
      </c>
      <c r="BY45" s="292">
        <v>6</v>
      </c>
      <c r="BZ45" s="295" t="s">
        <v>887</v>
      </c>
      <c r="CA45" s="295" t="s">
        <v>887</v>
      </c>
      <c r="CB45" s="295" t="s">
        <v>887</v>
      </c>
      <c r="CC45" s="295" t="s">
        <v>887</v>
      </c>
      <c r="CD45" s="295" t="s">
        <v>887</v>
      </c>
      <c r="CE45" s="295" t="s">
        <v>887</v>
      </c>
      <c r="CF45" s="295" t="s">
        <v>887</v>
      </c>
      <c r="CG45" s="295" t="s">
        <v>887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5"/>
        <v>437</v>
      </c>
      <c r="E46" s="292">
        <f t="shared" si="6"/>
        <v>271</v>
      </c>
      <c r="F46" s="292">
        <f t="shared" si="7"/>
        <v>3</v>
      </c>
      <c r="G46" s="292">
        <f t="shared" si="8"/>
        <v>0</v>
      </c>
      <c r="H46" s="292">
        <f t="shared" si="9"/>
        <v>52</v>
      </c>
      <c r="I46" s="292">
        <f t="shared" si="10"/>
        <v>55</v>
      </c>
      <c r="J46" s="292">
        <f t="shared" si="11"/>
        <v>17</v>
      </c>
      <c r="K46" s="292">
        <f t="shared" si="12"/>
        <v>3</v>
      </c>
      <c r="L46" s="292">
        <f t="shared" si="13"/>
        <v>0</v>
      </c>
      <c r="M46" s="292">
        <f t="shared" si="14"/>
        <v>0</v>
      </c>
      <c r="N46" s="292">
        <f t="shared" si="15"/>
        <v>18</v>
      </c>
      <c r="O46" s="292">
        <f t="shared" si="16"/>
        <v>0</v>
      </c>
      <c r="P46" s="292">
        <f t="shared" si="17"/>
        <v>0</v>
      </c>
      <c r="Q46" s="292">
        <f t="shared" si="18"/>
        <v>2</v>
      </c>
      <c r="R46" s="292">
        <f t="shared" si="19"/>
        <v>0</v>
      </c>
      <c r="S46" s="292">
        <f t="shared" si="20"/>
        <v>0</v>
      </c>
      <c r="T46" s="292">
        <f t="shared" si="21"/>
        <v>0</v>
      </c>
      <c r="U46" s="292">
        <f t="shared" si="22"/>
        <v>0</v>
      </c>
      <c r="V46" s="292">
        <f t="shared" si="23"/>
        <v>12</v>
      </c>
      <c r="W46" s="292">
        <f t="shared" si="24"/>
        <v>2</v>
      </c>
      <c r="X46" s="292">
        <f t="shared" si="25"/>
        <v>2</v>
      </c>
      <c r="Y46" s="292">
        <f t="shared" si="1"/>
        <v>1</v>
      </c>
      <c r="Z46" s="292">
        <v>0</v>
      </c>
      <c r="AA46" s="292">
        <v>1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887</v>
      </c>
      <c r="AK46" s="295" t="s">
        <v>887</v>
      </c>
      <c r="AL46" s="295" t="s">
        <v>887</v>
      </c>
      <c r="AM46" s="295" t="s">
        <v>887</v>
      </c>
      <c r="AN46" s="295" t="s">
        <v>887</v>
      </c>
      <c r="AO46" s="295" t="s">
        <v>887</v>
      </c>
      <c r="AP46" s="295" t="s">
        <v>887</v>
      </c>
      <c r="AQ46" s="295" t="s">
        <v>887</v>
      </c>
      <c r="AR46" s="292">
        <v>0</v>
      </c>
      <c r="AS46" s="292">
        <v>0</v>
      </c>
      <c r="AT46" s="292">
        <f>施設資源化量内訳!D46</f>
        <v>132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49</v>
      </c>
      <c r="AY46" s="292">
        <f>施設資源化量内訳!I46</f>
        <v>45</v>
      </c>
      <c r="AZ46" s="292">
        <f>施設資源化量内訳!J46</f>
        <v>17</v>
      </c>
      <c r="BA46" s="292">
        <f>施設資源化量内訳!K46</f>
        <v>3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2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12</v>
      </c>
      <c r="BM46" s="292">
        <f>施設資源化量内訳!W46</f>
        <v>2</v>
      </c>
      <c r="BN46" s="292">
        <f>施設資源化量内訳!X46</f>
        <v>2</v>
      </c>
      <c r="BO46" s="292">
        <f t="shared" si="3"/>
        <v>304</v>
      </c>
      <c r="BP46" s="292">
        <v>271</v>
      </c>
      <c r="BQ46" s="292">
        <v>2</v>
      </c>
      <c r="BR46" s="292">
        <v>0</v>
      </c>
      <c r="BS46" s="292">
        <v>3</v>
      </c>
      <c r="BT46" s="292">
        <v>10</v>
      </c>
      <c r="BU46" s="292">
        <v>0</v>
      </c>
      <c r="BV46" s="292">
        <v>0</v>
      </c>
      <c r="BW46" s="292">
        <v>0</v>
      </c>
      <c r="BX46" s="292">
        <v>0</v>
      </c>
      <c r="BY46" s="292">
        <v>18</v>
      </c>
      <c r="BZ46" s="295" t="s">
        <v>887</v>
      </c>
      <c r="CA46" s="295" t="s">
        <v>887</v>
      </c>
      <c r="CB46" s="295" t="s">
        <v>887</v>
      </c>
      <c r="CC46" s="295" t="s">
        <v>887</v>
      </c>
      <c r="CD46" s="295" t="s">
        <v>887</v>
      </c>
      <c r="CE46" s="295" t="s">
        <v>887</v>
      </c>
      <c r="CF46" s="295" t="s">
        <v>887</v>
      </c>
      <c r="CG46" s="295" t="s">
        <v>887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5"/>
        <v>164</v>
      </c>
      <c r="E47" s="292">
        <f t="shared" si="6"/>
        <v>105</v>
      </c>
      <c r="F47" s="292">
        <f t="shared" si="7"/>
        <v>1</v>
      </c>
      <c r="G47" s="292">
        <f t="shared" si="8"/>
        <v>0</v>
      </c>
      <c r="H47" s="292">
        <f t="shared" si="9"/>
        <v>16</v>
      </c>
      <c r="I47" s="292">
        <f t="shared" si="10"/>
        <v>18</v>
      </c>
      <c r="J47" s="292">
        <f t="shared" si="11"/>
        <v>4</v>
      </c>
      <c r="K47" s="292">
        <f t="shared" si="12"/>
        <v>1</v>
      </c>
      <c r="L47" s="292">
        <f t="shared" si="13"/>
        <v>0</v>
      </c>
      <c r="M47" s="292">
        <f t="shared" si="14"/>
        <v>7</v>
      </c>
      <c r="N47" s="292">
        <f t="shared" si="15"/>
        <v>10</v>
      </c>
      <c r="O47" s="292">
        <f t="shared" si="16"/>
        <v>0</v>
      </c>
      <c r="P47" s="292">
        <f t="shared" si="17"/>
        <v>0</v>
      </c>
      <c r="Q47" s="292">
        <f t="shared" si="18"/>
        <v>0</v>
      </c>
      <c r="R47" s="292">
        <f t="shared" si="19"/>
        <v>0</v>
      </c>
      <c r="S47" s="292">
        <f t="shared" si="20"/>
        <v>0</v>
      </c>
      <c r="T47" s="292">
        <f t="shared" si="21"/>
        <v>0</v>
      </c>
      <c r="U47" s="292">
        <f t="shared" si="22"/>
        <v>0</v>
      </c>
      <c r="V47" s="292">
        <f t="shared" si="23"/>
        <v>2</v>
      </c>
      <c r="W47" s="292">
        <f t="shared" si="24"/>
        <v>0</v>
      </c>
      <c r="X47" s="292">
        <f t="shared" si="25"/>
        <v>0</v>
      </c>
      <c r="Y47" s="292">
        <f t="shared" si="1"/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887</v>
      </c>
      <c r="AK47" s="295" t="s">
        <v>887</v>
      </c>
      <c r="AL47" s="295" t="s">
        <v>887</v>
      </c>
      <c r="AM47" s="295" t="s">
        <v>887</v>
      </c>
      <c r="AN47" s="295" t="s">
        <v>887</v>
      </c>
      <c r="AO47" s="295" t="s">
        <v>887</v>
      </c>
      <c r="AP47" s="295" t="s">
        <v>887</v>
      </c>
      <c r="AQ47" s="295" t="s">
        <v>887</v>
      </c>
      <c r="AR47" s="292">
        <v>0</v>
      </c>
      <c r="AS47" s="292">
        <v>0</v>
      </c>
      <c r="AT47" s="292">
        <f>施設資源化量内訳!D47</f>
        <v>43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13</v>
      </c>
      <c r="AY47" s="292">
        <f>施設資源化量内訳!I47</f>
        <v>16</v>
      </c>
      <c r="AZ47" s="292">
        <f>施設資源化量内訳!J47</f>
        <v>4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7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2</v>
      </c>
      <c r="BM47" s="292">
        <f>施設資源化量内訳!W47</f>
        <v>0</v>
      </c>
      <c r="BN47" s="292">
        <f>施設資源化量内訳!X47</f>
        <v>0</v>
      </c>
      <c r="BO47" s="292">
        <f t="shared" si="3"/>
        <v>121</v>
      </c>
      <c r="BP47" s="292">
        <v>105</v>
      </c>
      <c r="BQ47" s="292">
        <v>1</v>
      </c>
      <c r="BR47" s="292">
        <v>0</v>
      </c>
      <c r="BS47" s="292">
        <v>3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10</v>
      </c>
      <c r="BZ47" s="295" t="s">
        <v>887</v>
      </c>
      <c r="CA47" s="295" t="s">
        <v>887</v>
      </c>
      <c r="CB47" s="295" t="s">
        <v>887</v>
      </c>
      <c r="CC47" s="295" t="s">
        <v>887</v>
      </c>
      <c r="CD47" s="295" t="s">
        <v>887</v>
      </c>
      <c r="CE47" s="295" t="s">
        <v>887</v>
      </c>
      <c r="CF47" s="295" t="s">
        <v>887</v>
      </c>
      <c r="CG47" s="295" t="s">
        <v>887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5"/>
        <v>674</v>
      </c>
      <c r="E48" s="292">
        <f t="shared" si="6"/>
        <v>424</v>
      </c>
      <c r="F48" s="292">
        <f t="shared" si="7"/>
        <v>3</v>
      </c>
      <c r="G48" s="292">
        <f t="shared" si="8"/>
        <v>0</v>
      </c>
      <c r="H48" s="292">
        <f t="shared" si="9"/>
        <v>89</v>
      </c>
      <c r="I48" s="292">
        <f t="shared" si="10"/>
        <v>7</v>
      </c>
      <c r="J48" s="292">
        <f t="shared" si="11"/>
        <v>15</v>
      </c>
      <c r="K48" s="292">
        <f t="shared" si="12"/>
        <v>0</v>
      </c>
      <c r="L48" s="292">
        <f t="shared" si="13"/>
        <v>78</v>
      </c>
      <c r="M48" s="292">
        <f t="shared" si="14"/>
        <v>0</v>
      </c>
      <c r="N48" s="292">
        <f t="shared" si="15"/>
        <v>6</v>
      </c>
      <c r="O48" s="292">
        <f t="shared" si="16"/>
        <v>0</v>
      </c>
      <c r="P48" s="292">
        <f t="shared" si="17"/>
        <v>0</v>
      </c>
      <c r="Q48" s="292">
        <f t="shared" si="18"/>
        <v>14</v>
      </c>
      <c r="R48" s="292">
        <f t="shared" si="19"/>
        <v>0</v>
      </c>
      <c r="S48" s="292">
        <f t="shared" si="20"/>
        <v>0</v>
      </c>
      <c r="T48" s="292">
        <f t="shared" si="21"/>
        <v>0</v>
      </c>
      <c r="U48" s="292">
        <f t="shared" si="22"/>
        <v>0</v>
      </c>
      <c r="V48" s="292">
        <f t="shared" si="23"/>
        <v>32</v>
      </c>
      <c r="W48" s="292">
        <f t="shared" si="24"/>
        <v>4</v>
      </c>
      <c r="X48" s="292">
        <f t="shared" si="25"/>
        <v>2</v>
      </c>
      <c r="Y48" s="292">
        <f t="shared" si="1"/>
        <v>96</v>
      </c>
      <c r="Z48" s="292">
        <v>91</v>
      </c>
      <c r="AA48" s="292">
        <v>1</v>
      </c>
      <c r="AB48" s="292">
        <v>0</v>
      </c>
      <c r="AC48" s="292">
        <v>0</v>
      </c>
      <c r="AD48" s="292">
        <v>3</v>
      </c>
      <c r="AE48" s="292">
        <v>0</v>
      </c>
      <c r="AF48" s="292">
        <v>0</v>
      </c>
      <c r="AG48" s="292">
        <v>0</v>
      </c>
      <c r="AH48" s="292">
        <v>0</v>
      </c>
      <c r="AI48" s="295">
        <v>1</v>
      </c>
      <c r="AJ48" s="295" t="s">
        <v>887</v>
      </c>
      <c r="AK48" s="295" t="s">
        <v>887</v>
      </c>
      <c r="AL48" s="295" t="s">
        <v>887</v>
      </c>
      <c r="AM48" s="295" t="s">
        <v>887</v>
      </c>
      <c r="AN48" s="295" t="s">
        <v>887</v>
      </c>
      <c r="AO48" s="295" t="s">
        <v>887</v>
      </c>
      <c r="AP48" s="295" t="s">
        <v>887</v>
      </c>
      <c r="AQ48" s="295" t="s">
        <v>887</v>
      </c>
      <c r="AR48" s="292">
        <v>0</v>
      </c>
      <c r="AS48" s="292">
        <v>0</v>
      </c>
      <c r="AT48" s="292">
        <f>施設資源化量内訳!D48</f>
        <v>224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79</v>
      </c>
      <c r="AY48" s="292">
        <f>施設資源化量内訳!I48</f>
        <v>0</v>
      </c>
      <c r="AZ48" s="292">
        <f>施設資源化量内訳!J48</f>
        <v>15</v>
      </c>
      <c r="BA48" s="292">
        <f>施設資源化量内訳!K48</f>
        <v>0</v>
      </c>
      <c r="BB48" s="292">
        <f>施設資源化量内訳!L48</f>
        <v>78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14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32</v>
      </c>
      <c r="BM48" s="292">
        <f>施設資源化量内訳!W48</f>
        <v>4</v>
      </c>
      <c r="BN48" s="292">
        <f>施設資源化量内訳!X48</f>
        <v>2</v>
      </c>
      <c r="BO48" s="292">
        <f t="shared" si="3"/>
        <v>354</v>
      </c>
      <c r="BP48" s="292">
        <v>333</v>
      </c>
      <c r="BQ48" s="292">
        <v>2</v>
      </c>
      <c r="BR48" s="292">
        <v>0</v>
      </c>
      <c r="BS48" s="292">
        <v>10</v>
      </c>
      <c r="BT48" s="292">
        <v>4</v>
      </c>
      <c r="BU48" s="292">
        <v>0</v>
      </c>
      <c r="BV48" s="292">
        <v>0</v>
      </c>
      <c r="BW48" s="292">
        <v>0</v>
      </c>
      <c r="BX48" s="292">
        <v>0</v>
      </c>
      <c r="BY48" s="292">
        <v>5</v>
      </c>
      <c r="BZ48" s="295" t="s">
        <v>887</v>
      </c>
      <c r="CA48" s="295" t="s">
        <v>887</v>
      </c>
      <c r="CB48" s="295" t="s">
        <v>887</v>
      </c>
      <c r="CC48" s="295" t="s">
        <v>887</v>
      </c>
      <c r="CD48" s="295" t="s">
        <v>887</v>
      </c>
      <c r="CE48" s="295" t="s">
        <v>887</v>
      </c>
      <c r="CF48" s="295" t="s">
        <v>887</v>
      </c>
      <c r="CG48" s="295" t="s">
        <v>887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5"/>
        <v>133</v>
      </c>
      <c r="E49" s="292">
        <f t="shared" si="6"/>
        <v>82</v>
      </c>
      <c r="F49" s="292">
        <f t="shared" si="7"/>
        <v>1</v>
      </c>
      <c r="G49" s="292">
        <f t="shared" si="8"/>
        <v>7</v>
      </c>
      <c r="H49" s="292">
        <f t="shared" si="9"/>
        <v>3</v>
      </c>
      <c r="I49" s="292">
        <f t="shared" si="10"/>
        <v>18</v>
      </c>
      <c r="J49" s="292">
        <f t="shared" si="11"/>
        <v>4</v>
      </c>
      <c r="K49" s="292">
        <f t="shared" si="12"/>
        <v>1</v>
      </c>
      <c r="L49" s="292">
        <f t="shared" si="13"/>
        <v>11</v>
      </c>
      <c r="M49" s="292">
        <f t="shared" si="14"/>
        <v>3</v>
      </c>
      <c r="N49" s="292">
        <f t="shared" si="15"/>
        <v>3</v>
      </c>
      <c r="O49" s="292">
        <f t="shared" si="16"/>
        <v>0</v>
      </c>
      <c r="P49" s="292">
        <f t="shared" si="17"/>
        <v>0</v>
      </c>
      <c r="Q49" s="292">
        <f t="shared" si="18"/>
        <v>0</v>
      </c>
      <c r="R49" s="292">
        <f t="shared" si="19"/>
        <v>0</v>
      </c>
      <c r="S49" s="292">
        <f t="shared" si="20"/>
        <v>0</v>
      </c>
      <c r="T49" s="292">
        <f t="shared" si="21"/>
        <v>0</v>
      </c>
      <c r="U49" s="292">
        <f t="shared" si="22"/>
        <v>0</v>
      </c>
      <c r="V49" s="292">
        <f t="shared" si="23"/>
        <v>0</v>
      </c>
      <c r="W49" s="292">
        <f t="shared" si="24"/>
        <v>0</v>
      </c>
      <c r="X49" s="292">
        <f t="shared" si="25"/>
        <v>0</v>
      </c>
      <c r="Y49" s="292">
        <f t="shared" si="1"/>
        <v>5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4</v>
      </c>
      <c r="AF49" s="292">
        <v>1</v>
      </c>
      <c r="AG49" s="292">
        <v>0</v>
      </c>
      <c r="AH49" s="292">
        <v>0</v>
      </c>
      <c r="AI49" s="295">
        <v>0</v>
      </c>
      <c r="AJ49" s="295" t="s">
        <v>887</v>
      </c>
      <c r="AK49" s="295" t="s">
        <v>887</v>
      </c>
      <c r="AL49" s="295" t="s">
        <v>887</v>
      </c>
      <c r="AM49" s="295" t="s">
        <v>887</v>
      </c>
      <c r="AN49" s="295" t="s">
        <v>887</v>
      </c>
      <c r="AO49" s="295" t="s">
        <v>887</v>
      </c>
      <c r="AP49" s="295" t="s">
        <v>887</v>
      </c>
      <c r="AQ49" s="295" t="s">
        <v>887</v>
      </c>
      <c r="AR49" s="292">
        <v>0</v>
      </c>
      <c r="AS49" s="292">
        <v>0</v>
      </c>
      <c r="AT49" s="292">
        <f>施設資源化量内訳!D49</f>
        <v>86</v>
      </c>
      <c r="AU49" s="292">
        <f>施設資源化量内訳!E49</f>
        <v>40</v>
      </c>
      <c r="AV49" s="292">
        <f>施設資源化量内訳!F49</f>
        <v>1</v>
      </c>
      <c r="AW49" s="292">
        <f>施設資源化量内訳!G49</f>
        <v>7</v>
      </c>
      <c r="AX49" s="292">
        <f>施設資源化量内訳!H49</f>
        <v>3</v>
      </c>
      <c r="AY49" s="292">
        <f>施設資源化量内訳!I49</f>
        <v>18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11</v>
      </c>
      <c r="BC49" s="292">
        <f>施設資源化量内訳!M49</f>
        <v>3</v>
      </c>
      <c r="BD49" s="292">
        <f>施設資源化量内訳!N49</f>
        <v>3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 t="shared" si="3"/>
        <v>42</v>
      </c>
      <c r="BP49" s="292">
        <v>42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887</v>
      </c>
      <c r="CA49" s="295" t="s">
        <v>887</v>
      </c>
      <c r="CB49" s="295" t="s">
        <v>887</v>
      </c>
      <c r="CC49" s="295" t="s">
        <v>887</v>
      </c>
      <c r="CD49" s="295" t="s">
        <v>887</v>
      </c>
      <c r="CE49" s="295" t="s">
        <v>887</v>
      </c>
      <c r="CF49" s="295" t="s">
        <v>887</v>
      </c>
      <c r="CG49" s="295" t="s">
        <v>887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9">
    <sortCondition ref="A8:A49"/>
    <sortCondition ref="B8:B49"/>
    <sortCondition ref="C8:C49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8" man="1"/>
    <brk id="45" min="1" max="48" man="1"/>
    <brk id="66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X25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I35" sqref="AI35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 x14ac:dyDescent="0.15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6">
        <f t="shared" ref="D7:X7" si="0">SUM(Y7,AT7,BO7,CJ7,DE7,DZ7,EU7)</f>
        <v>62614</v>
      </c>
      <c r="E7" s="306">
        <f t="shared" si="0"/>
        <v>2120</v>
      </c>
      <c r="F7" s="306">
        <f t="shared" si="0"/>
        <v>18</v>
      </c>
      <c r="G7" s="306">
        <f t="shared" si="0"/>
        <v>897</v>
      </c>
      <c r="H7" s="306">
        <f t="shared" si="0"/>
        <v>10267</v>
      </c>
      <c r="I7" s="306">
        <f t="shared" si="0"/>
        <v>9867</v>
      </c>
      <c r="J7" s="306">
        <f t="shared" si="0"/>
        <v>2850</v>
      </c>
      <c r="K7" s="306">
        <f t="shared" si="0"/>
        <v>127</v>
      </c>
      <c r="L7" s="306">
        <f t="shared" si="0"/>
        <v>2351</v>
      </c>
      <c r="M7" s="306">
        <f t="shared" si="0"/>
        <v>344</v>
      </c>
      <c r="N7" s="306">
        <f t="shared" si="0"/>
        <v>383</v>
      </c>
      <c r="O7" s="306">
        <f t="shared" si="0"/>
        <v>230</v>
      </c>
      <c r="P7" s="306">
        <f t="shared" si="0"/>
        <v>0</v>
      </c>
      <c r="Q7" s="306">
        <f t="shared" si="0"/>
        <v>12500</v>
      </c>
      <c r="R7" s="306">
        <f t="shared" si="0"/>
        <v>7269</v>
      </c>
      <c r="S7" s="306">
        <f t="shared" si="0"/>
        <v>3453</v>
      </c>
      <c r="T7" s="306">
        <f t="shared" si="0"/>
        <v>0</v>
      </c>
      <c r="U7" s="306">
        <f t="shared" si="0"/>
        <v>0</v>
      </c>
      <c r="V7" s="306">
        <f t="shared" si="0"/>
        <v>2002</v>
      </c>
      <c r="W7" s="306">
        <f t="shared" si="0"/>
        <v>80</v>
      </c>
      <c r="X7" s="306">
        <f t="shared" si="0"/>
        <v>7856</v>
      </c>
      <c r="Y7" s="306">
        <f t="shared" ref="Y7:Y49" si="1">SUM(Z7:AS7)</f>
        <v>21535</v>
      </c>
      <c r="Z7" s="306">
        <f t="shared" ref="Z7:AS7" si="2">SUM(Z$8:Z$1000)</f>
        <v>172</v>
      </c>
      <c r="AA7" s="306">
        <f t="shared" si="2"/>
        <v>0</v>
      </c>
      <c r="AB7" s="306">
        <f t="shared" si="2"/>
        <v>0</v>
      </c>
      <c r="AC7" s="306">
        <f t="shared" si="2"/>
        <v>1344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 t="shared" si="2"/>
        <v>12500</v>
      </c>
      <c r="AM7" s="310" t="s">
        <v>739</v>
      </c>
      <c r="AN7" s="310" t="s">
        <v>739</v>
      </c>
      <c r="AO7" s="306">
        <f t="shared" si="2"/>
        <v>0</v>
      </c>
      <c r="AP7" s="310" t="s">
        <v>739</v>
      </c>
      <c r="AQ7" s="306">
        <f t="shared" si="2"/>
        <v>2002</v>
      </c>
      <c r="AR7" s="310" t="s">
        <v>739</v>
      </c>
      <c r="AS7" s="306">
        <f t="shared" si="2"/>
        <v>5517</v>
      </c>
      <c r="AT7" s="306">
        <f t="shared" ref="AT7:AT49" si="3">SUM(AU7:BN7)</f>
        <v>4731</v>
      </c>
      <c r="AU7" s="306">
        <f t="shared" ref="AU7:BN7" si="4">SUM(AU$8:AU$1000)</f>
        <v>0</v>
      </c>
      <c r="AV7" s="306">
        <f t="shared" si="4"/>
        <v>0</v>
      </c>
      <c r="AW7" s="306">
        <f t="shared" si="4"/>
        <v>0</v>
      </c>
      <c r="AX7" s="306">
        <f t="shared" si="4"/>
        <v>3760</v>
      </c>
      <c r="AY7" s="306">
        <f t="shared" si="4"/>
        <v>114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47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4"/>
        <v>810</v>
      </c>
      <c r="BO7" s="306">
        <f t="shared" ref="BO7:BO49" si="5">SUM(BP7:CI7)</f>
        <v>230</v>
      </c>
      <c r="BP7" s="306">
        <f t="shared" ref="BP7:CI7" si="6">SUM(BP$8:BP$1000)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230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6"/>
        <v>0</v>
      </c>
      <c r="CJ7" s="306">
        <f t="shared" ref="CJ7:CJ49" si="7">SUM(CK7:DD7)</f>
        <v>0</v>
      </c>
      <c r="CK7" s="306">
        <f t="shared" ref="CK7:DD7" si="8">SUM(CK$8:CK$1000)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8"/>
        <v>0</v>
      </c>
      <c r="DE7" s="306">
        <f t="shared" ref="DE7:DE49" si="9">SUM(DF7:DY7)</f>
        <v>0</v>
      </c>
      <c r="DF7" s="306">
        <f t="shared" ref="DF7:DY7" si="10">SUM(DF$8:DF$1000)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 t="shared" si="10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10"/>
        <v>0</v>
      </c>
      <c r="DZ7" s="306">
        <f t="shared" ref="DZ7:DZ49" si="11">SUM(EA7:ET7)</f>
        <v>10848</v>
      </c>
      <c r="EA7" s="306">
        <f t="shared" ref="EA7:ET7" si="12">SUM(EA$8:EA$1000)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49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 t="shared" si="12"/>
        <v>7269</v>
      </c>
      <c r="EO7" s="306">
        <f t="shared" si="12"/>
        <v>3453</v>
      </c>
      <c r="EP7" s="310" t="s">
        <v>739</v>
      </c>
      <c r="EQ7" s="310" t="s">
        <v>739</v>
      </c>
      <c r="ER7" s="310" t="s">
        <v>739</v>
      </c>
      <c r="ES7" s="306">
        <f t="shared" si="12"/>
        <v>52</v>
      </c>
      <c r="ET7" s="306">
        <f t="shared" si="12"/>
        <v>25</v>
      </c>
      <c r="EU7" s="306">
        <f t="shared" ref="EU7:EU49" si="13">SUM(EV7:FO7)</f>
        <v>25270</v>
      </c>
      <c r="EV7" s="306">
        <f t="shared" ref="EV7:FO7" si="14">SUM(EV$8:EV$1000)</f>
        <v>1948</v>
      </c>
      <c r="EW7" s="306">
        <f t="shared" si="14"/>
        <v>18</v>
      </c>
      <c r="EX7" s="306">
        <f t="shared" si="14"/>
        <v>897</v>
      </c>
      <c r="EY7" s="306">
        <f t="shared" si="14"/>
        <v>5163</v>
      </c>
      <c r="EZ7" s="306">
        <f t="shared" si="14"/>
        <v>9753</v>
      </c>
      <c r="FA7" s="306">
        <f t="shared" si="14"/>
        <v>2850</v>
      </c>
      <c r="FB7" s="306">
        <f t="shared" si="14"/>
        <v>127</v>
      </c>
      <c r="FC7" s="306">
        <f t="shared" si="14"/>
        <v>2351</v>
      </c>
      <c r="FD7" s="306">
        <f t="shared" si="14"/>
        <v>295</v>
      </c>
      <c r="FE7" s="306">
        <f t="shared" si="14"/>
        <v>336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 t="shared" si="14"/>
        <v>0</v>
      </c>
      <c r="FL7" s="306">
        <f t="shared" si="14"/>
        <v>0</v>
      </c>
      <c r="FM7" s="306">
        <f t="shared" si="14"/>
        <v>0</v>
      </c>
      <c r="FN7" s="306">
        <f t="shared" si="14"/>
        <v>28</v>
      </c>
      <c r="FO7" s="306">
        <f t="shared" si="14"/>
        <v>1504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9" si="15">SUM(Y8,AT8,BO8,CJ8,DE8,DZ8,EU8)</f>
        <v>6342</v>
      </c>
      <c r="E8" s="292">
        <f t="shared" ref="E8:E49" si="16">SUM(Z8,AU8,BP8,CK8,DF8,EA8,EV8)</f>
        <v>0</v>
      </c>
      <c r="F8" s="292">
        <f t="shared" ref="F8:F49" si="17">SUM(AA8,AV8,BQ8,CL8,DG8,EB8,EW8)</f>
        <v>0</v>
      </c>
      <c r="G8" s="292">
        <f t="shared" ref="G8:G49" si="18">SUM(AB8,AW8,BR8,CM8,DH8,EC8,EX8)</f>
        <v>0</v>
      </c>
      <c r="H8" s="292">
        <f t="shared" ref="H8:H49" si="19">SUM(AC8,AX8,BS8,CN8,DI8,ED8,EY8)</f>
        <v>2386</v>
      </c>
      <c r="I8" s="292">
        <f t="shared" ref="I8:I49" si="20">SUM(AD8,AY8,BT8,CO8,DJ8,EE8,EZ8)</f>
        <v>2788</v>
      </c>
      <c r="J8" s="292">
        <f t="shared" ref="J8:J49" si="21">SUM(AE8,AZ8,BU8,CP8,DK8,EF8,FA8)</f>
        <v>1054</v>
      </c>
      <c r="K8" s="292">
        <f t="shared" ref="K8:K49" si="22">SUM(AF8,BA8,BV8,CQ8,DL8,EG8,FB8)</f>
        <v>0</v>
      </c>
      <c r="L8" s="292">
        <f t="shared" ref="L8:L49" si="23">SUM(AG8,BB8,BW8,CR8,DM8,EH8,FC8)</f>
        <v>0</v>
      </c>
      <c r="M8" s="292">
        <f t="shared" ref="M8:M49" si="24">SUM(AH8,BC8,BX8,CS8,DN8,EI8,FD8)</f>
        <v>0</v>
      </c>
      <c r="N8" s="292">
        <f t="shared" ref="N8:N49" si="25">SUM(AI8,BD8,BY8,CT8,DO8,EJ8,FE8)</f>
        <v>0</v>
      </c>
      <c r="O8" s="292">
        <f t="shared" ref="O8:O49" si="26">SUM(AJ8,BE8,BZ8,CU8,DP8,EK8,FF8)</f>
        <v>0</v>
      </c>
      <c r="P8" s="292">
        <f t="shared" ref="P8:P49" si="27">SUM(AK8,BF8,CA8,CV8,DQ8,EL8,FG8)</f>
        <v>0</v>
      </c>
      <c r="Q8" s="292">
        <f t="shared" ref="Q8:Q49" si="28">SUM(AL8,BG8,CB8,CW8,DR8,EM8,FH8)</f>
        <v>0</v>
      </c>
      <c r="R8" s="292">
        <f t="shared" ref="R8:R49" si="29">SUM(AM8,BH8,CC8,CX8,DS8,EN8,FI8)</f>
        <v>0</v>
      </c>
      <c r="S8" s="292">
        <f t="shared" ref="S8:S49" si="30">SUM(AN8,BI8,CD8,CY8,DT8,EO8,FJ8)</f>
        <v>0</v>
      </c>
      <c r="T8" s="292">
        <f t="shared" ref="T8:T49" si="31">SUM(AO8,BJ8,CE8,CZ8,DU8,EP8,FK8)</f>
        <v>0</v>
      </c>
      <c r="U8" s="292">
        <f t="shared" ref="U8:U49" si="32">SUM(AP8,BK8,CF8,DA8,DV8,EQ8,FL8)</f>
        <v>0</v>
      </c>
      <c r="V8" s="292">
        <f t="shared" ref="V8:V49" si="33">SUM(AQ8,BL8,CG8,DB8,DW8,ER8,FM8)</f>
        <v>0</v>
      </c>
      <c r="W8" s="292">
        <f t="shared" ref="W8:W49" si="34">SUM(AR8,BM8,CH8,DC8,DX8,ES8,FN8)</f>
        <v>0</v>
      </c>
      <c r="X8" s="292">
        <f t="shared" ref="X8:X49" si="35">SUM(AS8,BN8,CI8,DD8,DY8,ET8,FO8)</f>
        <v>114</v>
      </c>
      <c r="Y8" s="292">
        <f t="shared" si="1"/>
        <v>526</v>
      </c>
      <c r="Z8" s="292">
        <v>0</v>
      </c>
      <c r="AA8" s="292">
        <v>0</v>
      </c>
      <c r="AB8" s="292">
        <v>0</v>
      </c>
      <c r="AC8" s="292">
        <v>526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887</v>
      </c>
      <c r="AK8" s="295" t="s">
        <v>887</v>
      </c>
      <c r="AL8" s="292">
        <v>0</v>
      </c>
      <c r="AM8" s="295" t="s">
        <v>887</v>
      </c>
      <c r="AN8" s="295" t="s">
        <v>887</v>
      </c>
      <c r="AO8" s="292">
        <v>0</v>
      </c>
      <c r="AP8" s="295" t="s">
        <v>887</v>
      </c>
      <c r="AQ8" s="292">
        <v>0</v>
      </c>
      <c r="AR8" s="295" t="s">
        <v>887</v>
      </c>
      <c r="AS8" s="292">
        <v>0</v>
      </c>
      <c r="AT8" s="292">
        <f t="shared" si="3"/>
        <v>975</v>
      </c>
      <c r="AU8" s="292">
        <v>0</v>
      </c>
      <c r="AV8" s="292">
        <v>0</v>
      </c>
      <c r="AW8" s="292">
        <v>0</v>
      </c>
      <c r="AX8" s="292">
        <v>861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887</v>
      </c>
      <c r="BF8" s="295" t="s">
        <v>887</v>
      </c>
      <c r="BG8" s="295" t="s">
        <v>887</v>
      </c>
      <c r="BH8" s="295" t="s">
        <v>887</v>
      </c>
      <c r="BI8" s="295" t="s">
        <v>887</v>
      </c>
      <c r="BJ8" s="295" t="s">
        <v>887</v>
      </c>
      <c r="BK8" s="295" t="s">
        <v>887</v>
      </c>
      <c r="BL8" s="295" t="s">
        <v>887</v>
      </c>
      <c r="BM8" s="295" t="s">
        <v>887</v>
      </c>
      <c r="BN8" s="292">
        <v>114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887</v>
      </c>
      <c r="CC8" s="295" t="s">
        <v>887</v>
      </c>
      <c r="CD8" s="295" t="s">
        <v>887</v>
      </c>
      <c r="CE8" s="295" t="s">
        <v>887</v>
      </c>
      <c r="CF8" s="295" t="s">
        <v>887</v>
      </c>
      <c r="CG8" s="295" t="s">
        <v>887</v>
      </c>
      <c r="CH8" s="295" t="s">
        <v>887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887</v>
      </c>
      <c r="CX8" s="295" t="s">
        <v>887</v>
      </c>
      <c r="CY8" s="295" t="s">
        <v>887</v>
      </c>
      <c r="CZ8" s="295" t="s">
        <v>887</v>
      </c>
      <c r="DA8" s="295" t="s">
        <v>887</v>
      </c>
      <c r="DB8" s="295" t="s">
        <v>887</v>
      </c>
      <c r="DC8" s="295" t="s">
        <v>887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887</v>
      </c>
      <c r="DS8" s="295" t="s">
        <v>887</v>
      </c>
      <c r="DT8" s="292">
        <v>0</v>
      </c>
      <c r="DU8" s="295" t="s">
        <v>887</v>
      </c>
      <c r="DV8" s="295" t="s">
        <v>887</v>
      </c>
      <c r="DW8" s="295" t="s">
        <v>887</v>
      </c>
      <c r="DX8" s="295" t="s">
        <v>887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887</v>
      </c>
      <c r="EL8" s="295" t="s">
        <v>887</v>
      </c>
      <c r="EM8" s="295" t="s">
        <v>887</v>
      </c>
      <c r="EN8" s="292">
        <v>0</v>
      </c>
      <c r="EO8" s="292">
        <v>0</v>
      </c>
      <c r="EP8" s="295" t="s">
        <v>887</v>
      </c>
      <c r="EQ8" s="295" t="s">
        <v>887</v>
      </c>
      <c r="ER8" s="295" t="s">
        <v>887</v>
      </c>
      <c r="ES8" s="292">
        <v>0</v>
      </c>
      <c r="ET8" s="292">
        <v>0</v>
      </c>
      <c r="EU8" s="292">
        <f t="shared" si="13"/>
        <v>4841</v>
      </c>
      <c r="EV8" s="292">
        <v>0</v>
      </c>
      <c r="EW8" s="292">
        <v>0</v>
      </c>
      <c r="EX8" s="292">
        <v>0</v>
      </c>
      <c r="EY8" s="292">
        <v>999</v>
      </c>
      <c r="EZ8" s="292">
        <v>2788</v>
      </c>
      <c r="FA8" s="292">
        <v>1054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887</v>
      </c>
      <c r="FI8" s="295" t="s">
        <v>887</v>
      </c>
      <c r="FJ8" s="295" t="s">
        <v>887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5716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578</v>
      </c>
      <c r="I9" s="292">
        <f t="shared" si="20"/>
        <v>0</v>
      </c>
      <c r="J9" s="292">
        <f t="shared" si="21"/>
        <v>0</v>
      </c>
      <c r="K9" s="292">
        <f t="shared" si="22"/>
        <v>0</v>
      </c>
      <c r="L9" s="292">
        <f t="shared" si="23"/>
        <v>460</v>
      </c>
      <c r="M9" s="292">
        <f t="shared" si="24"/>
        <v>4</v>
      </c>
      <c r="N9" s="292">
        <f t="shared" si="25"/>
        <v>0</v>
      </c>
      <c r="O9" s="292">
        <f t="shared" si="26"/>
        <v>3</v>
      </c>
      <c r="P9" s="292">
        <f t="shared" si="27"/>
        <v>0</v>
      </c>
      <c r="Q9" s="292">
        <f t="shared" si="28"/>
        <v>310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15</v>
      </c>
      <c r="X9" s="292">
        <f t="shared" si="35"/>
        <v>4346</v>
      </c>
      <c r="Y9" s="292">
        <f t="shared" si="1"/>
        <v>4711</v>
      </c>
      <c r="Z9" s="292">
        <v>0</v>
      </c>
      <c r="AA9" s="292">
        <v>0</v>
      </c>
      <c r="AB9" s="292">
        <v>0</v>
      </c>
      <c r="AC9" s="292">
        <v>55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887</v>
      </c>
      <c r="AK9" s="295" t="s">
        <v>887</v>
      </c>
      <c r="AL9" s="292">
        <v>310</v>
      </c>
      <c r="AM9" s="295" t="s">
        <v>887</v>
      </c>
      <c r="AN9" s="295" t="s">
        <v>887</v>
      </c>
      <c r="AO9" s="292">
        <v>0</v>
      </c>
      <c r="AP9" s="295" t="s">
        <v>887</v>
      </c>
      <c r="AQ9" s="292">
        <v>0</v>
      </c>
      <c r="AR9" s="295" t="s">
        <v>887</v>
      </c>
      <c r="AS9" s="292">
        <v>4346</v>
      </c>
      <c r="AT9" s="292">
        <f t="shared" si="3"/>
        <v>523</v>
      </c>
      <c r="AU9" s="292">
        <v>0</v>
      </c>
      <c r="AV9" s="292">
        <v>0</v>
      </c>
      <c r="AW9" s="292">
        <v>0</v>
      </c>
      <c r="AX9" s="292">
        <v>523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887</v>
      </c>
      <c r="BF9" s="295" t="s">
        <v>887</v>
      </c>
      <c r="BG9" s="295" t="s">
        <v>887</v>
      </c>
      <c r="BH9" s="295" t="s">
        <v>887</v>
      </c>
      <c r="BI9" s="295" t="s">
        <v>887</v>
      </c>
      <c r="BJ9" s="295" t="s">
        <v>887</v>
      </c>
      <c r="BK9" s="295" t="s">
        <v>887</v>
      </c>
      <c r="BL9" s="295" t="s">
        <v>887</v>
      </c>
      <c r="BM9" s="295" t="s">
        <v>887</v>
      </c>
      <c r="BN9" s="292">
        <v>0</v>
      </c>
      <c r="BO9" s="292">
        <f t="shared" si="5"/>
        <v>3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3</v>
      </c>
      <c r="CA9" s="292">
        <v>0</v>
      </c>
      <c r="CB9" s="295" t="s">
        <v>887</v>
      </c>
      <c r="CC9" s="295" t="s">
        <v>887</v>
      </c>
      <c r="CD9" s="295" t="s">
        <v>887</v>
      </c>
      <c r="CE9" s="295" t="s">
        <v>887</v>
      </c>
      <c r="CF9" s="295" t="s">
        <v>887</v>
      </c>
      <c r="CG9" s="295" t="s">
        <v>887</v>
      </c>
      <c r="CH9" s="295" t="s">
        <v>887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887</v>
      </c>
      <c r="CX9" s="295" t="s">
        <v>887</v>
      </c>
      <c r="CY9" s="295" t="s">
        <v>887</v>
      </c>
      <c r="CZ9" s="295" t="s">
        <v>887</v>
      </c>
      <c r="DA9" s="295" t="s">
        <v>887</v>
      </c>
      <c r="DB9" s="295" t="s">
        <v>887</v>
      </c>
      <c r="DC9" s="295" t="s">
        <v>887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887</v>
      </c>
      <c r="DS9" s="295" t="s">
        <v>887</v>
      </c>
      <c r="DT9" s="292">
        <v>0</v>
      </c>
      <c r="DU9" s="295" t="s">
        <v>887</v>
      </c>
      <c r="DV9" s="295" t="s">
        <v>887</v>
      </c>
      <c r="DW9" s="295" t="s">
        <v>887</v>
      </c>
      <c r="DX9" s="295" t="s">
        <v>887</v>
      </c>
      <c r="DY9" s="292">
        <v>0</v>
      </c>
      <c r="DZ9" s="292">
        <f t="shared" si="11"/>
        <v>15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887</v>
      </c>
      <c r="EL9" s="295" t="s">
        <v>887</v>
      </c>
      <c r="EM9" s="295" t="s">
        <v>887</v>
      </c>
      <c r="EN9" s="292">
        <v>0</v>
      </c>
      <c r="EO9" s="292">
        <v>0</v>
      </c>
      <c r="EP9" s="295" t="s">
        <v>887</v>
      </c>
      <c r="EQ9" s="295" t="s">
        <v>887</v>
      </c>
      <c r="ER9" s="295" t="s">
        <v>887</v>
      </c>
      <c r="ES9" s="292">
        <v>15</v>
      </c>
      <c r="ET9" s="292">
        <v>0</v>
      </c>
      <c r="EU9" s="292">
        <f t="shared" si="13"/>
        <v>464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460</v>
      </c>
      <c r="FD9" s="292">
        <v>4</v>
      </c>
      <c r="FE9" s="292">
        <v>0</v>
      </c>
      <c r="FF9" s="292">
        <v>0</v>
      </c>
      <c r="FG9" s="292">
        <v>0</v>
      </c>
      <c r="FH9" s="295" t="s">
        <v>887</v>
      </c>
      <c r="FI9" s="295" t="s">
        <v>887</v>
      </c>
      <c r="FJ9" s="295" t="s">
        <v>887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15"/>
        <v>3191</v>
      </c>
      <c r="E10" s="292">
        <f t="shared" si="16"/>
        <v>0</v>
      </c>
      <c r="F10" s="292">
        <f t="shared" si="17"/>
        <v>0</v>
      </c>
      <c r="G10" s="292">
        <f t="shared" si="18"/>
        <v>496</v>
      </c>
      <c r="H10" s="292">
        <f t="shared" si="19"/>
        <v>559</v>
      </c>
      <c r="I10" s="292">
        <f t="shared" si="20"/>
        <v>1003</v>
      </c>
      <c r="J10" s="292">
        <f t="shared" si="21"/>
        <v>327</v>
      </c>
      <c r="K10" s="292">
        <f t="shared" si="22"/>
        <v>12</v>
      </c>
      <c r="L10" s="292">
        <f t="shared" si="23"/>
        <v>582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212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887</v>
      </c>
      <c r="AK10" s="295" t="s">
        <v>887</v>
      </c>
      <c r="AL10" s="292">
        <v>0</v>
      </c>
      <c r="AM10" s="295" t="s">
        <v>887</v>
      </c>
      <c r="AN10" s="295" t="s">
        <v>887</v>
      </c>
      <c r="AO10" s="292">
        <v>0</v>
      </c>
      <c r="AP10" s="295" t="s">
        <v>887</v>
      </c>
      <c r="AQ10" s="292">
        <v>0</v>
      </c>
      <c r="AR10" s="295" t="s">
        <v>887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887</v>
      </c>
      <c r="BF10" s="295" t="s">
        <v>887</v>
      </c>
      <c r="BG10" s="295" t="s">
        <v>887</v>
      </c>
      <c r="BH10" s="295" t="s">
        <v>887</v>
      </c>
      <c r="BI10" s="295" t="s">
        <v>887</v>
      </c>
      <c r="BJ10" s="295" t="s">
        <v>887</v>
      </c>
      <c r="BK10" s="295" t="s">
        <v>887</v>
      </c>
      <c r="BL10" s="295" t="s">
        <v>887</v>
      </c>
      <c r="BM10" s="295" t="s">
        <v>887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887</v>
      </c>
      <c r="CC10" s="295" t="s">
        <v>887</v>
      </c>
      <c r="CD10" s="295" t="s">
        <v>887</v>
      </c>
      <c r="CE10" s="295" t="s">
        <v>887</v>
      </c>
      <c r="CF10" s="295" t="s">
        <v>887</v>
      </c>
      <c r="CG10" s="295" t="s">
        <v>887</v>
      </c>
      <c r="CH10" s="295" t="s">
        <v>887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887</v>
      </c>
      <c r="CX10" s="295" t="s">
        <v>887</v>
      </c>
      <c r="CY10" s="295" t="s">
        <v>887</v>
      </c>
      <c r="CZ10" s="295" t="s">
        <v>887</v>
      </c>
      <c r="DA10" s="295" t="s">
        <v>887</v>
      </c>
      <c r="DB10" s="295" t="s">
        <v>887</v>
      </c>
      <c r="DC10" s="295" t="s">
        <v>887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887</v>
      </c>
      <c r="DS10" s="295" t="s">
        <v>887</v>
      </c>
      <c r="DT10" s="292">
        <v>0</v>
      </c>
      <c r="DU10" s="295" t="s">
        <v>887</v>
      </c>
      <c r="DV10" s="295" t="s">
        <v>887</v>
      </c>
      <c r="DW10" s="295" t="s">
        <v>887</v>
      </c>
      <c r="DX10" s="295" t="s">
        <v>887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887</v>
      </c>
      <c r="EL10" s="295" t="s">
        <v>887</v>
      </c>
      <c r="EM10" s="295" t="s">
        <v>887</v>
      </c>
      <c r="EN10" s="292">
        <v>0</v>
      </c>
      <c r="EO10" s="292">
        <v>0</v>
      </c>
      <c r="EP10" s="295" t="s">
        <v>887</v>
      </c>
      <c r="EQ10" s="295" t="s">
        <v>887</v>
      </c>
      <c r="ER10" s="295" t="s">
        <v>887</v>
      </c>
      <c r="ES10" s="292">
        <v>0</v>
      </c>
      <c r="ET10" s="292">
        <v>0</v>
      </c>
      <c r="EU10" s="292">
        <f t="shared" si="13"/>
        <v>3191</v>
      </c>
      <c r="EV10" s="292">
        <v>0</v>
      </c>
      <c r="EW10" s="292">
        <v>0</v>
      </c>
      <c r="EX10" s="292">
        <v>496</v>
      </c>
      <c r="EY10" s="292">
        <v>559</v>
      </c>
      <c r="EZ10" s="292">
        <v>1003</v>
      </c>
      <c r="FA10" s="292">
        <v>327</v>
      </c>
      <c r="FB10" s="292">
        <v>12</v>
      </c>
      <c r="FC10" s="292">
        <v>582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887</v>
      </c>
      <c r="FI10" s="295" t="s">
        <v>887</v>
      </c>
      <c r="FJ10" s="295" t="s">
        <v>887</v>
      </c>
      <c r="FK10" s="292">
        <v>0</v>
      </c>
      <c r="FL10" s="292">
        <v>0</v>
      </c>
      <c r="FM10" s="292">
        <v>0</v>
      </c>
      <c r="FN10" s="292">
        <v>0</v>
      </c>
      <c r="FO10" s="292">
        <v>212</v>
      </c>
    </row>
    <row r="11" spans="1:171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15"/>
        <v>4494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595</v>
      </c>
      <c r="I11" s="292">
        <f t="shared" si="20"/>
        <v>572</v>
      </c>
      <c r="J11" s="292">
        <f t="shared" si="21"/>
        <v>107</v>
      </c>
      <c r="K11" s="292">
        <f t="shared" si="22"/>
        <v>9</v>
      </c>
      <c r="L11" s="292">
        <f t="shared" si="23"/>
        <v>22</v>
      </c>
      <c r="M11" s="292">
        <f t="shared" si="24"/>
        <v>0</v>
      </c>
      <c r="N11" s="292">
        <f t="shared" si="25"/>
        <v>0</v>
      </c>
      <c r="O11" s="292">
        <f t="shared" si="26"/>
        <v>39</v>
      </c>
      <c r="P11" s="292">
        <f t="shared" si="27"/>
        <v>0</v>
      </c>
      <c r="Q11" s="292">
        <f t="shared" si="28"/>
        <v>3113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37</v>
      </c>
      <c r="X11" s="292">
        <f t="shared" si="35"/>
        <v>0</v>
      </c>
      <c r="Y11" s="292">
        <f t="shared" si="1"/>
        <v>3113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887</v>
      </c>
      <c r="AK11" s="295" t="s">
        <v>887</v>
      </c>
      <c r="AL11" s="292">
        <v>3113</v>
      </c>
      <c r="AM11" s="295" t="s">
        <v>887</v>
      </c>
      <c r="AN11" s="295" t="s">
        <v>887</v>
      </c>
      <c r="AO11" s="292">
        <v>0</v>
      </c>
      <c r="AP11" s="295" t="s">
        <v>887</v>
      </c>
      <c r="AQ11" s="292">
        <v>0</v>
      </c>
      <c r="AR11" s="295" t="s">
        <v>887</v>
      </c>
      <c r="AS11" s="292">
        <v>0</v>
      </c>
      <c r="AT11" s="292">
        <f t="shared" si="3"/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887</v>
      </c>
      <c r="BF11" s="295" t="s">
        <v>887</v>
      </c>
      <c r="BG11" s="295" t="s">
        <v>887</v>
      </c>
      <c r="BH11" s="295" t="s">
        <v>887</v>
      </c>
      <c r="BI11" s="295" t="s">
        <v>887</v>
      </c>
      <c r="BJ11" s="295" t="s">
        <v>887</v>
      </c>
      <c r="BK11" s="295" t="s">
        <v>887</v>
      </c>
      <c r="BL11" s="295" t="s">
        <v>887</v>
      </c>
      <c r="BM11" s="295" t="s">
        <v>887</v>
      </c>
      <c r="BN11" s="292">
        <v>0</v>
      </c>
      <c r="BO11" s="292">
        <f t="shared" si="5"/>
        <v>39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39</v>
      </c>
      <c r="CA11" s="292">
        <v>0</v>
      </c>
      <c r="CB11" s="295" t="s">
        <v>887</v>
      </c>
      <c r="CC11" s="295" t="s">
        <v>887</v>
      </c>
      <c r="CD11" s="295" t="s">
        <v>887</v>
      </c>
      <c r="CE11" s="295" t="s">
        <v>887</v>
      </c>
      <c r="CF11" s="295" t="s">
        <v>887</v>
      </c>
      <c r="CG11" s="295" t="s">
        <v>887</v>
      </c>
      <c r="CH11" s="295" t="s">
        <v>887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887</v>
      </c>
      <c r="CX11" s="295" t="s">
        <v>887</v>
      </c>
      <c r="CY11" s="295" t="s">
        <v>887</v>
      </c>
      <c r="CZ11" s="295" t="s">
        <v>887</v>
      </c>
      <c r="DA11" s="295" t="s">
        <v>887</v>
      </c>
      <c r="DB11" s="295" t="s">
        <v>887</v>
      </c>
      <c r="DC11" s="295" t="s">
        <v>887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887</v>
      </c>
      <c r="DS11" s="295" t="s">
        <v>887</v>
      </c>
      <c r="DT11" s="292">
        <v>0</v>
      </c>
      <c r="DU11" s="295" t="s">
        <v>887</v>
      </c>
      <c r="DV11" s="295" t="s">
        <v>887</v>
      </c>
      <c r="DW11" s="295" t="s">
        <v>887</v>
      </c>
      <c r="DX11" s="295" t="s">
        <v>887</v>
      </c>
      <c r="DY11" s="292">
        <v>0</v>
      </c>
      <c r="DZ11" s="292">
        <f t="shared" si="11"/>
        <v>37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887</v>
      </c>
      <c r="EL11" s="295" t="s">
        <v>887</v>
      </c>
      <c r="EM11" s="295" t="s">
        <v>887</v>
      </c>
      <c r="EN11" s="292">
        <v>0</v>
      </c>
      <c r="EO11" s="292">
        <v>0</v>
      </c>
      <c r="EP11" s="295" t="s">
        <v>887</v>
      </c>
      <c r="EQ11" s="295" t="s">
        <v>887</v>
      </c>
      <c r="ER11" s="295" t="s">
        <v>887</v>
      </c>
      <c r="ES11" s="292">
        <v>37</v>
      </c>
      <c r="ET11" s="292">
        <v>0</v>
      </c>
      <c r="EU11" s="292">
        <f t="shared" si="13"/>
        <v>1305</v>
      </c>
      <c r="EV11" s="292">
        <v>0</v>
      </c>
      <c r="EW11" s="292">
        <v>0</v>
      </c>
      <c r="EX11" s="292">
        <v>0</v>
      </c>
      <c r="EY11" s="292">
        <v>595</v>
      </c>
      <c r="EZ11" s="292">
        <v>572</v>
      </c>
      <c r="FA11" s="292">
        <v>107</v>
      </c>
      <c r="FB11" s="292">
        <v>9</v>
      </c>
      <c r="FC11" s="292">
        <v>22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887</v>
      </c>
      <c r="FI11" s="295" t="s">
        <v>887</v>
      </c>
      <c r="FJ11" s="295" t="s">
        <v>887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15"/>
        <v>3579</v>
      </c>
      <c r="E12" s="292">
        <f t="shared" si="16"/>
        <v>59</v>
      </c>
      <c r="F12" s="292">
        <f t="shared" si="17"/>
        <v>0</v>
      </c>
      <c r="G12" s="292">
        <f t="shared" si="18"/>
        <v>0</v>
      </c>
      <c r="H12" s="292">
        <f t="shared" si="19"/>
        <v>1119</v>
      </c>
      <c r="I12" s="292">
        <f t="shared" si="20"/>
        <v>479</v>
      </c>
      <c r="J12" s="292">
        <f t="shared" si="21"/>
        <v>129</v>
      </c>
      <c r="K12" s="292">
        <f t="shared" si="22"/>
        <v>7</v>
      </c>
      <c r="L12" s="292">
        <f t="shared" si="23"/>
        <v>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1125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661</v>
      </c>
      <c r="W12" s="292">
        <f t="shared" si="34"/>
        <v>0</v>
      </c>
      <c r="X12" s="292">
        <f t="shared" si="35"/>
        <v>0</v>
      </c>
      <c r="Y12" s="292">
        <f t="shared" si="1"/>
        <v>2012</v>
      </c>
      <c r="Z12" s="292">
        <v>59</v>
      </c>
      <c r="AA12" s="292">
        <v>0</v>
      </c>
      <c r="AB12" s="292">
        <v>0</v>
      </c>
      <c r="AC12" s="292">
        <v>167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887</v>
      </c>
      <c r="AK12" s="295" t="s">
        <v>887</v>
      </c>
      <c r="AL12" s="292">
        <v>1125</v>
      </c>
      <c r="AM12" s="295" t="s">
        <v>887</v>
      </c>
      <c r="AN12" s="295" t="s">
        <v>887</v>
      </c>
      <c r="AO12" s="292">
        <v>0</v>
      </c>
      <c r="AP12" s="295" t="s">
        <v>887</v>
      </c>
      <c r="AQ12" s="292">
        <v>661</v>
      </c>
      <c r="AR12" s="295" t="s">
        <v>887</v>
      </c>
      <c r="AS12" s="292">
        <v>0</v>
      </c>
      <c r="AT12" s="292">
        <f t="shared" si="3"/>
        <v>812</v>
      </c>
      <c r="AU12" s="292">
        <v>0</v>
      </c>
      <c r="AV12" s="292">
        <v>0</v>
      </c>
      <c r="AW12" s="292">
        <v>0</v>
      </c>
      <c r="AX12" s="292">
        <v>812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887</v>
      </c>
      <c r="BF12" s="295" t="s">
        <v>887</v>
      </c>
      <c r="BG12" s="295" t="s">
        <v>887</v>
      </c>
      <c r="BH12" s="295" t="s">
        <v>887</v>
      </c>
      <c r="BI12" s="295" t="s">
        <v>887</v>
      </c>
      <c r="BJ12" s="295" t="s">
        <v>887</v>
      </c>
      <c r="BK12" s="295" t="s">
        <v>887</v>
      </c>
      <c r="BL12" s="295" t="s">
        <v>887</v>
      </c>
      <c r="BM12" s="295" t="s">
        <v>887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887</v>
      </c>
      <c r="CC12" s="295" t="s">
        <v>887</v>
      </c>
      <c r="CD12" s="295" t="s">
        <v>887</v>
      </c>
      <c r="CE12" s="295" t="s">
        <v>887</v>
      </c>
      <c r="CF12" s="295" t="s">
        <v>887</v>
      </c>
      <c r="CG12" s="295" t="s">
        <v>887</v>
      </c>
      <c r="CH12" s="295" t="s">
        <v>887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887</v>
      </c>
      <c r="CX12" s="295" t="s">
        <v>887</v>
      </c>
      <c r="CY12" s="295" t="s">
        <v>887</v>
      </c>
      <c r="CZ12" s="295" t="s">
        <v>887</v>
      </c>
      <c r="DA12" s="295" t="s">
        <v>887</v>
      </c>
      <c r="DB12" s="295" t="s">
        <v>887</v>
      </c>
      <c r="DC12" s="295" t="s">
        <v>887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887</v>
      </c>
      <c r="DS12" s="295" t="s">
        <v>887</v>
      </c>
      <c r="DT12" s="292">
        <v>0</v>
      </c>
      <c r="DU12" s="295" t="s">
        <v>887</v>
      </c>
      <c r="DV12" s="295" t="s">
        <v>887</v>
      </c>
      <c r="DW12" s="295" t="s">
        <v>887</v>
      </c>
      <c r="DX12" s="295" t="s">
        <v>887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887</v>
      </c>
      <c r="EL12" s="295" t="s">
        <v>887</v>
      </c>
      <c r="EM12" s="295" t="s">
        <v>887</v>
      </c>
      <c r="EN12" s="292">
        <v>0</v>
      </c>
      <c r="EO12" s="292">
        <v>0</v>
      </c>
      <c r="EP12" s="295" t="s">
        <v>887</v>
      </c>
      <c r="EQ12" s="295" t="s">
        <v>887</v>
      </c>
      <c r="ER12" s="295" t="s">
        <v>887</v>
      </c>
      <c r="ES12" s="292">
        <v>0</v>
      </c>
      <c r="ET12" s="292">
        <v>0</v>
      </c>
      <c r="EU12" s="292">
        <f t="shared" si="13"/>
        <v>755</v>
      </c>
      <c r="EV12" s="292">
        <v>0</v>
      </c>
      <c r="EW12" s="292">
        <v>0</v>
      </c>
      <c r="EX12" s="292">
        <v>0</v>
      </c>
      <c r="EY12" s="292">
        <v>140</v>
      </c>
      <c r="EZ12" s="292">
        <v>479</v>
      </c>
      <c r="FA12" s="292">
        <v>129</v>
      </c>
      <c r="FB12" s="292">
        <v>7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887</v>
      </c>
      <c r="FI12" s="295" t="s">
        <v>887</v>
      </c>
      <c r="FJ12" s="295" t="s">
        <v>887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15"/>
        <v>2116</v>
      </c>
      <c r="E13" s="292">
        <f t="shared" si="16"/>
        <v>100</v>
      </c>
      <c r="F13" s="292">
        <f t="shared" si="17"/>
        <v>2</v>
      </c>
      <c r="G13" s="292">
        <f t="shared" si="18"/>
        <v>0</v>
      </c>
      <c r="H13" s="292">
        <f t="shared" si="19"/>
        <v>952</v>
      </c>
      <c r="I13" s="292">
        <f t="shared" si="20"/>
        <v>577</v>
      </c>
      <c r="J13" s="292">
        <f t="shared" si="21"/>
        <v>134</v>
      </c>
      <c r="K13" s="292">
        <f t="shared" si="22"/>
        <v>2</v>
      </c>
      <c r="L13" s="292">
        <f t="shared" si="23"/>
        <v>0</v>
      </c>
      <c r="M13" s="292">
        <f t="shared" si="24"/>
        <v>0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299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50</v>
      </c>
      <c r="Y13" s="292">
        <f t="shared" si="1"/>
        <v>488</v>
      </c>
      <c r="Z13" s="292">
        <v>100</v>
      </c>
      <c r="AA13" s="292">
        <v>0</v>
      </c>
      <c r="AB13" s="292">
        <v>0</v>
      </c>
      <c r="AC13" s="292">
        <v>89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887</v>
      </c>
      <c r="AK13" s="295" t="s">
        <v>887</v>
      </c>
      <c r="AL13" s="292">
        <v>299</v>
      </c>
      <c r="AM13" s="295" t="s">
        <v>887</v>
      </c>
      <c r="AN13" s="295" t="s">
        <v>887</v>
      </c>
      <c r="AO13" s="292">
        <v>0</v>
      </c>
      <c r="AP13" s="295" t="s">
        <v>887</v>
      </c>
      <c r="AQ13" s="292">
        <v>0</v>
      </c>
      <c r="AR13" s="295" t="s">
        <v>887</v>
      </c>
      <c r="AS13" s="292">
        <v>0</v>
      </c>
      <c r="AT13" s="292">
        <f t="shared" si="3"/>
        <v>740</v>
      </c>
      <c r="AU13" s="292">
        <v>0</v>
      </c>
      <c r="AV13" s="292">
        <v>0</v>
      </c>
      <c r="AW13" s="292">
        <v>0</v>
      </c>
      <c r="AX13" s="292">
        <v>740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887</v>
      </c>
      <c r="BF13" s="295" t="s">
        <v>887</v>
      </c>
      <c r="BG13" s="295" t="s">
        <v>887</v>
      </c>
      <c r="BH13" s="295" t="s">
        <v>887</v>
      </c>
      <c r="BI13" s="295" t="s">
        <v>887</v>
      </c>
      <c r="BJ13" s="295" t="s">
        <v>887</v>
      </c>
      <c r="BK13" s="295" t="s">
        <v>887</v>
      </c>
      <c r="BL13" s="295" t="s">
        <v>887</v>
      </c>
      <c r="BM13" s="295" t="s">
        <v>887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887</v>
      </c>
      <c r="CC13" s="295" t="s">
        <v>887</v>
      </c>
      <c r="CD13" s="295" t="s">
        <v>887</v>
      </c>
      <c r="CE13" s="295" t="s">
        <v>887</v>
      </c>
      <c r="CF13" s="295" t="s">
        <v>887</v>
      </c>
      <c r="CG13" s="295" t="s">
        <v>887</v>
      </c>
      <c r="CH13" s="295" t="s">
        <v>887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887</v>
      </c>
      <c r="CX13" s="295" t="s">
        <v>887</v>
      </c>
      <c r="CY13" s="295" t="s">
        <v>887</v>
      </c>
      <c r="CZ13" s="295" t="s">
        <v>887</v>
      </c>
      <c r="DA13" s="295" t="s">
        <v>887</v>
      </c>
      <c r="DB13" s="295" t="s">
        <v>887</v>
      </c>
      <c r="DC13" s="295" t="s">
        <v>887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887</v>
      </c>
      <c r="DS13" s="295" t="s">
        <v>887</v>
      </c>
      <c r="DT13" s="292">
        <v>0</v>
      </c>
      <c r="DU13" s="295" t="s">
        <v>887</v>
      </c>
      <c r="DV13" s="295" t="s">
        <v>887</v>
      </c>
      <c r="DW13" s="295" t="s">
        <v>887</v>
      </c>
      <c r="DX13" s="295" t="s">
        <v>887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887</v>
      </c>
      <c r="EL13" s="295" t="s">
        <v>887</v>
      </c>
      <c r="EM13" s="295" t="s">
        <v>887</v>
      </c>
      <c r="EN13" s="292">
        <v>0</v>
      </c>
      <c r="EO13" s="292">
        <v>0</v>
      </c>
      <c r="EP13" s="295" t="s">
        <v>887</v>
      </c>
      <c r="EQ13" s="295" t="s">
        <v>887</v>
      </c>
      <c r="ER13" s="295" t="s">
        <v>887</v>
      </c>
      <c r="ES13" s="292">
        <v>0</v>
      </c>
      <c r="ET13" s="292">
        <v>0</v>
      </c>
      <c r="EU13" s="292">
        <f t="shared" si="13"/>
        <v>888</v>
      </c>
      <c r="EV13" s="292">
        <v>0</v>
      </c>
      <c r="EW13" s="292">
        <v>2</v>
      </c>
      <c r="EX13" s="292">
        <v>0</v>
      </c>
      <c r="EY13" s="292">
        <v>123</v>
      </c>
      <c r="EZ13" s="292">
        <v>577</v>
      </c>
      <c r="FA13" s="292">
        <v>134</v>
      </c>
      <c r="FB13" s="292">
        <v>2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887</v>
      </c>
      <c r="FI13" s="295" t="s">
        <v>887</v>
      </c>
      <c r="FJ13" s="295" t="s">
        <v>887</v>
      </c>
      <c r="FK13" s="292">
        <v>0</v>
      </c>
      <c r="FL13" s="292">
        <v>0</v>
      </c>
      <c r="FM13" s="292">
        <v>0</v>
      </c>
      <c r="FN13" s="292">
        <v>0</v>
      </c>
      <c r="FO13" s="292">
        <v>50</v>
      </c>
    </row>
    <row r="14" spans="1:171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15"/>
        <v>643</v>
      </c>
      <c r="E14" s="292">
        <f t="shared" si="16"/>
        <v>13</v>
      </c>
      <c r="F14" s="292">
        <f t="shared" si="17"/>
        <v>0</v>
      </c>
      <c r="G14" s="292">
        <f t="shared" si="18"/>
        <v>0</v>
      </c>
      <c r="H14" s="292">
        <f t="shared" si="19"/>
        <v>200</v>
      </c>
      <c r="I14" s="292">
        <f t="shared" si="20"/>
        <v>125</v>
      </c>
      <c r="J14" s="292">
        <f t="shared" si="21"/>
        <v>34</v>
      </c>
      <c r="K14" s="292">
        <f t="shared" si="22"/>
        <v>2</v>
      </c>
      <c r="L14" s="292">
        <f t="shared" si="23"/>
        <v>0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120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149</v>
      </c>
      <c r="W14" s="292">
        <f t="shared" si="34"/>
        <v>0</v>
      </c>
      <c r="X14" s="292">
        <f t="shared" si="35"/>
        <v>0</v>
      </c>
      <c r="Y14" s="292">
        <f t="shared" si="1"/>
        <v>319</v>
      </c>
      <c r="Z14" s="292">
        <v>13</v>
      </c>
      <c r="AA14" s="292">
        <v>0</v>
      </c>
      <c r="AB14" s="292">
        <v>0</v>
      </c>
      <c r="AC14" s="292">
        <v>37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887</v>
      </c>
      <c r="AK14" s="295" t="s">
        <v>887</v>
      </c>
      <c r="AL14" s="292">
        <v>120</v>
      </c>
      <c r="AM14" s="295" t="s">
        <v>887</v>
      </c>
      <c r="AN14" s="295" t="s">
        <v>887</v>
      </c>
      <c r="AO14" s="292">
        <v>0</v>
      </c>
      <c r="AP14" s="295" t="s">
        <v>887</v>
      </c>
      <c r="AQ14" s="292">
        <v>149</v>
      </c>
      <c r="AR14" s="295" t="s">
        <v>887</v>
      </c>
      <c r="AS14" s="292">
        <v>0</v>
      </c>
      <c r="AT14" s="292">
        <f t="shared" si="3"/>
        <v>135</v>
      </c>
      <c r="AU14" s="292">
        <v>0</v>
      </c>
      <c r="AV14" s="292">
        <v>0</v>
      </c>
      <c r="AW14" s="292">
        <v>0</v>
      </c>
      <c r="AX14" s="292">
        <v>135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887</v>
      </c>
      <c r="BF14" s="295" t="s">
        <v>887</v>
      </c>
      <c r="BG14" s="295" t="s">
        <v>887</v>
      </c>
      <c r="BH14" s="295" t="s">
        <v>887</v>
      </c>
      <c r="BI14" s="295" t="s">
        <v>887</v>
      </c>
      <c r="BJ14" s="295" t="s">
        <v>887</v>
      </c>
      <c r="BK14" s="295" t="s">
        <v>887</v>
      </c>
      <c r="BL14" s="295" t="s">
        <v>887</v>
      </c>
      <c r="BM14" s="295" t="s">
        <v>887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887</v>
      </c>
      <c r="CC14" s="295" t="s">
        <v>887</v>
      </c>
      <c r="CD14" s="295" t="s">
        <v>887</v>
      </c>
      <c r="CE14" s="295" t="s">
        <v>887</v>
      </c>
      <c r="CF14" s="295" t="s">
        <v>887</v>
      </c>
      <c r="CG14" s="295" t="s">
        <v>887</v>
      </c>
      <c r="CH14" s="295" t="s">
        <v>887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887</v>
      </c>
      <c r="CX14" s="295" t="s">
        <v>887</v>
      </c>
      <c r="CY14" s="295" t="s">
        <v>887</v>
      </c>
      <c r="CZ14" s="295" t="s">
        <v>887</v>
      </c>
      <c r="DA14" s="295" t="s">
        <v>887</v>
      </c>
      <c r="DB14" s="295" t="s">
        <v>887</v>
      </c>
      <c r="DC14" s="295" t="s">
        <v>887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887</v>
      </c>
      <c r="DS14" s="295" t="s">
        <v>887</v>
      </c>
      <c r="DT14" s="292">
        <v>0</v>
      </c>
      <c r="DU14" s="295" t="s">
        <v>887</v>
      </c>
      <c r="DV14" s="295" t="s">
        <v>887</v>
      </c>
      <c r="DW14" s="295" t="s">
        <v>887</v>
      </c>
      <c r="DX14" s="295" t="s">
        <v>887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887</v>
      </c>
      <c r="EL14" s="295" t="s">
        <v>887</v>
      </c>
      <c r="EM14" s="295" t="s">
        <v>887</v>
      </c>
      <c r="EN14" s="292">
        <v>0</v>
      </c>
      <c r="EO14" s="292">
        <v>0</v>
      </c>
      <c r="EP14" s="295" t="s">
        <v>887</v>
      </c>
      <c r="EQ14" s="295" t="s">
        <v>887</v>
      </c>
      <c r="ER14" s="295" t="s">
        <v>887</v>
      </c>
      <c r="ES14" s="292">
        <v>0</v>
      </c>
      <c r="ET14" s="292">
        <v>0</v>
      </c>
      <c r="EU14" s="292">
        <f t="shared" si="13"/>
        <v>189</v>
      </c>
      <c r="EV14" s="292">
        <v>0</v>
      </c>
      <c r="EW14" s="292">
        <v>0</v>
      </c>
      <c r="EX14" s="292">
        <v>0</v>
      </c>
      <c r="EY14" s="292">
        <v>28</v>
      </c>
      <c r="EZ14" s="292">
        <v>125</v>
      </c>
      <c r="FA14" s="292">
        <v>34</v>
      </c>
      <c r="FB14" s="292">
        <v>2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887</v>
      </c>
      <c r="FI14" s="295" t="s">
        <v>887</v>
      </c>
      <c r="FJ14" s="295" t="s">
        <v>887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15"/>
        <v>365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0</v>
      </c>
      <c r="I15" s="292">
        <f t="shared" si="20"/>
        <v>233</v>
      </c>
      <c r="J15" s="292">
        <f t="shared" si="21"/>
        <v>75</v>
      </c>
      <c r="K15" s="292">
        <f t="shared" si="22"/>
        <v>6</v>
      </c>
      <c r="L15" s="292">
        <f t="shared" si="23"/>
        <v>0</v>
      </c>
      <c r="M15" s="292">
        <f t="shared" si="24"/>
        <v>0</v>
      </c>
      <c r="N15" s="292">
        <f t="shared" si="25"/>
        <v>51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887</v>
      </c>
      <c r="AK15" s="295" t="s">
        <v>887</v>
      </c>
      <c r="AL15" s="292">
        <v>0</v>
      </c>
      <c r="AM15" s="295" t="s">
        <v>887</v>
      </c>
      <c r="AN15" s="295" t="s">
        <v>887</v>
      </c>
      <c r="AO15" s="292">
        <v>0</v>
      </c>
      <c r="AP15" s="295" t="s">
        <v>887</v>
      </c>
      <c r="AQ15" s="292">
        <v>0</v>
      </c>
      <c r="AR15" s="295" t="s">
        <v>887</v>
      </c>
      <c r="AS15" s="292">
        <v>0</v>
      </c>
      <c r="AT15" s="292">
        <f t="shared" si="3"/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887</v>
      </c>
      <c r="BF15" s="295" t="s">
        <v>887</v>
      </c>
      <c r="BG15" s="295" t="s">
        <v>887</v>
      </c>
      <c r="BH15" s="295" t="s">
        <v>887</v>
      </c>
      <c r="BI15" s="295" t="s">
        <v>887</v>
      </c>
      <c r="BJ15" s="295" t="s">
        <v>887</v>
      </c>
      <c r="BK15" s="295" t="s">
        <v>887</v>
      </c>
      <c r="BL15" s="295" t="s">
        <v>887</v>
      </c>
      <c r="BM15" s="295" t="s">
        <v>887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887</v>
      </c>
      <c r="CC15" s="295" t="s">
        <v>887</v>
      </c>
      <c r="CD15" s="295" t="s">
        <v>887</v>
      </c>
      <c r="CE15" s="295" t="s">
        <v>887</v>
      </c>
      <c r="CF15" s="295" t="s">
        <v>887</v>
      </c>
      <c r="CG15" s="295" t="s">
        <v>887</v>
      </c>
      <c r="CH15" s="295" t="s">
        <v>887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887</v>
      </c>
      <c r="CX15" s="295" t="s">
        <v>887</v>
      </c>
      <c r="CY15" s="295" t="s">
        <v>887</v>
      </c>
      <c r="CZ15" s="295" t="s">
        <v>887</v>
      </c>
      <c r="DA15" s="295" t="s">
        <v>887</v>
      </c>
      <c r="DB15" s="295" t="s">
        <v>887</v>
      </c>
      <c r="DC15" s="295" t="s">
        <v>887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887</v>
      </c>
      <c r="DS15" s="295" t="s">
        <v>887</v>
      </c>
      <c r="DT15" s="292">
        <v>0</v>
      </c>
      <c r="DU15" s="295" t="s">
        <v>887</v>
      </c>
      <c r="DV15" s="295" t="s">
        <v>887</v>
      </c>
      <c r="DW15" s="295" t="s">
        <v>887</v>
      </c>
      <c r="DX15" s="295" t="s">
        <v>887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887</v>
      </c>
      <c r="EL15" s="295" t="s">
        <v>887</v>
      </c>
      <c r="EM15" s="295" t="s">
        <v>887</v>
      </c>
      <c r="EN15" s="292">
        <v>0</v>
      </c>
      <c r="EO15" s="292">
        <v>0</v>
      </c>
      <c r="EP15" s="295" t="s">
        <v>887</v>
      </c>
      <c r="EQ15" s="295" t="s">
        <v>887</v>
      </c>
      <c r="ER15" s="295" t="s">
        <v>887</v>
      </c>
      <c r="ES15" s="292">
        <v>0</v>
      </c>
      <c r="ET15" s="292">
        <v>0</v>
      </c>
      <c r="EU15" s="292">
        <f t="shared" si="13"/>
        <v>365</v>
      </c>
      <c r="EV15" s="292">
        <v>0</v>
      </c>
      <c r="EW15" s="292">
        <v>0</v>
      </c>
      <c r="EX15" s="292">
        <v>0</v>
      </c>
      <c r="EY15" s="292">
        <v>0</v>
      </c>
      <c r="EZ15" s="292">
        <v>233</v>
      </c>
      <c r="FA15" s="292">
        <v>75</v>
      </c>
      <c r="FB15" s="292">
        <v>6</v>
      </c>
      <c r="FC15" s="292">
        <v>0</v>
      </c>
      <c r="FD15" s="292">
        <v>0</v>
      </c>
      <c r="FE15" s="292">
        <v>51</v>
      </c>
      <c r="FF15" s="292">
        <v>0</v>
      </c>
      <c r="FG15" s="292">
        <v>0</v>
      </c>
      <c r="FH15" s="295" t="s">
        <v>887</v>
      </c>
      <c r="FI15" s="295" t="s">
        <v>887</v>
      </c>
      <c r="FJ15" s="295" t="s">
        <v>887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15"/>
        <v>2114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99</v>
      </c>
      <c r="I16" s="292">
        <f t="shared" si="20"/>
        <v>278</v>
      </c>
      <c r="J16" s="292">
        <f t="shared" si="21"/>
        <v>86</v>
      </c>
      <c r="K16" s="292">
        <f t="shared" si="22"/>
        <v>0</v>
      </c>
      <c r="L16" s="292">
        <f t="shared" si="23"/>
        <v>458</v>
      </c>
      <c r="M16" s="292">
        <f t="shared" si="24"/>
        <v>119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381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2</v>
      </c>
      <c r="X16" s="292">
        <f t="shared" si="35"/>
        <v>691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887</v>
      </c>
      <c r="AK16" s="295" t="s">
        <v>887</v>
      </c>
      <c r="AL16" s="292">
        <v>0</v>
      </c>
      <c r="AM16" s="295" t="s">
        <v>887</v>
      </c>
      <c r="AN16" s="295" t="s">
        <v>887</v>
      </c>
      <c r="AO16" s="292">
        <v>0</v>
      </c>
      <c r="AP16" s="295" t="s">
        <v>887</v>
      </c>
      <c r="AQ16" s="292">
        <v>0</v>
      </c>
      <c r="AR16" s="295" t="s">
        <v>887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887</v>
      </c>
      <c r="BF16" s="295" t="s">
        <v>887</v>
      </c>
      <c r="BG16" s="295" t="s">
        <v>887</v>
      </c>
      <c r="BH16" s="295" t="s">
        <v>887</v>
      </c>
      <c r="BI16" s="295" t="s">
        <v>887</v>
      </c>
      <c r="BJ16" s="295" t="s">
        <v>887</v>
      </c>
      <c r="BK16" s="295" t="s">
        <v>887</v>
      </c>
      <c r="BL16" s="295" t="s">
        <v>887</v>
      </c>
      <c r="BM16" s="295" t="s">
        <v>887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887</v>
      </c>
      <c r="CC16" s="295" t="s">
        <v>887</v>
      </c>
      <c r="CD16" s="295" t="s">
        <v>887</v>
      </c>
      <c r="CE16" s="295" t="s">
        <v>887</v>
      </c>
      <c r="CF16" s="295" t="s">
        <v>887</v>
      </c>
      <c r="CG16" s="295" t="s">
        <v>887</v>
      </c>
      <c r="CH16" s="295" t="s">
        <v>887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887</v>
      </c>
      <c r="CX16" s="295" t="s">
        <v>887</v>
      </c>
      <c r="CY16" s="295" t="s">
        <v>887</v>
      </c>
      <c r="CZ16" s="295" t="s">
        <v>887</v>
      </c>
      <c r="DA16" s="295" t="s">
        <v>887</v>
      </c>
      <c r="DB16" s="295" t="s">
        <v>887</v>
      </c>
      <c r="DC16" s="295" t="s">
        <v>887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887</v>
      </c>
      <c r="DS16" s="295" t="s">
        <v>887</v>
      </c>
      <c r="DT16" s="292">
        <v>0</v>
      </c>
      <c r="DU16" s="295" t="s">
        <v>887</v>
      </c>
      <c r="DV16" s="295" t="s">
        <v>887</v>
      </c>
      <c r="DW16" s="295" t="s">
        <v>887</v>
      </c>
      <c r="DX16" s="295" t="s">
        <v>887</v>
      </c>
      <c r="DY16" s="292">
        <v>0</v>
      </c>
      <c r="DZ16" s="292">
        <f t="shared" si="11"/>
        <v>381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887</v>
      </c>
      <c r="EL16" s="295" t="s">
        <v>887</v>
      </c>
      <c r="EM16" s="295" t="s">
        <v>887</v>
      </c>
      <c r="EN16" s="292">
        <v>381</v>
      </c>
      <c r="EO16" s="292">
        <v>0</v>
      </c>
      <c r="EP16" s="295" t="s">
        <v>887</v>
      </c>
      <c r="EQ16" s="295" t="s">
        <v>887</v>
      </c>
      <c r="ER16" s="295" t="s">
        <v>887</v>
      </c>
      <c r="ES16" s="292">
        <v>0</v>
      </c>
      <c r="ET16" s="292">
        <v>0</v>
      </c>
      <c r="EU16" s="292">
        <f t="shared" si="13"/>
        <v>1733</v>
      </c>
      <c r="EV16" s="292">
        <v>0</v>
      </c>
      <c r="EW16" s="292">
        <v>0</v>
      </c>
      <c r="EX16" s="292">
        <v>0</v>
      </c>
      <c r="EY16" s="292">
        <v>99</v>
      </c>
      <c r="EZ16" s="292">
        <v>278</v>
      </c>
      <c r="FA16" s="292">
        <v>86</v>
      </c>
      <c r="FB16" s="292">
        <v>0</v>
      </c>
      <c r="FC16" s="292">
        <v>458</v>
      </c>
      <c r="FD16" s="292">
        <v>119</v>
      </c>
      <c r="FE16" s="292">
        <v>0</v>
      </c>
      <c r="FF16" s="292">
        <v>0</v>
      </c>
      <c r="FG16" s="292">
        <v>0</v>
      </c>
      <c r="FH16" s="295" t="s">
        <v>887</v>
      </c>
      <c r="FI16" s="295" t="s">
        <v>887</v>
      </c>
      <c r="FJ16" s="295" t="s">
        <v>887</v>
      </c>
      <c r="FK16" s="292">
        <v>0</v>
      </c>
      <c r="FL16" s="292">
        <v>0</v>
      </c>
      <c r="FM16" s="292">
        <v>0</v>
      </c>
      <c r="FN16" s="292">
        <v>2</v>
      </c>
      <c r="FO16" s="292">
        <v>691</v>
      </c>
    </row>
    <row r="17" spans="1:171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15"/>
        <v>7813</v>
      </c>
      <c r="E17" s="292">
        <f t="shared" si="16"/>
        <v>45</v>
      </c>
      <c r="F17" s="292">
        <f t="shared" si="17"/>
        <v>0</v>
      </c>
      <c r="G17" s="292">
        <f t="shared" si="18"/>
        <v>0</v>
      </c>
      <c r="H17" s="292">
        <f t="shared" si="19"/>
        <v>315</v>
      </c>
      <c r="I17" s="292">
        <f t="shared" si="20"/>
        <v>379</v>
      </c>
      <c r="J17" s="292">
        <f t="shared" si="21"/>
        <v>88</v>
      </c>
      <c r="K17" s="292">
        <f t="shared" si="22"/>
        <v>0</v>
      </c>
      <c r="L17" s="292">
        <f t="shared" si="23"/>
        <v>0</v>
      </c>
      <c r="M17" s="292">
        <f t="shared" si="24"/>
        <v>0</v>
      </c>
      <c r="N17" s="292">
        <f t="shared" si="25"/>
        <v>20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6888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78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887</v>
      </c>
      <c r="AK17" s="295" t="s">
        <v>887</v>
      </c>
      <c r="AL17" s="292">
        <v>0</v>
      </c>
      <c r="AM17" s="295" t="s">
        <v>887</v>
      </c>
      <c r="AN17" s="295" t="s">
        <v>887</v>
      </c>
      <c r="AO17" s="292">
        <v>0</v>
      </c>
      <c r="AP17" s="295" t="s">
        <v>887</v>
      </c>
      <c r="AQ17" s="292">
        <v>0</v>
      </c>
      <c r="AR17" s="295" t="s">
        <v>887</v>
      </c>
      <c r="AS17" s="292">
        <v>0</v>
      </c>
      <c r="AT17" s="292">
        <f t="shared" si="3"/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887</v>
      </c>
      <c r="BF17" s="295" t="s">
        <v>887</v>
      </c>
      <c r="BG17" s="295" t="s">
        <v>887</v>
      </c>
      <c r="BH17" s="295" t="s">
        <v>887</v>
      </c>
      <c r="BI17" s="295" t="s">
        <v>887</v>
      </c>
      <c r="BJ17" s="295" t="s">
        <v>887</v>
      </c>
      <c r="BK17" s="295" t="s">
        <v>887</v>
      </c>
      <c r="BL17" s="295" t="s">
        <v>887</v>
      </c>
      <c r="BM17" s="295" t="s">
        <v>887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887</v>
      </c>
      <c r="CC17" s="295" t="s">
        <v>887</v>
      </c>
      <c r="CD17" s="295" t="s">
        <v>887</v>
      </c>
      <c r="CE17" s="295" t="s">
        <v>887</v>
      </c>
      <c r="CF17" s="295" t="s">
        <v>887</v>
      </c>
      <c r="CG17" s="295" t="s">
        <v>887</v>
      </c>
      <c r="CH17" s="295" t="s">
        <v>887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887</v>
      </c>
      <c r="CX17" s="295" t="s">
        <v>887</v>
      </c>
      <c r="CY17" s="295" t="s">
        <v>887</v>
      </c>
      <c r="CZ17" s="295" t="s">
        <v>887</v>
      </c>
      <c r="DA17" s="295" t="s">
        <v>887</v>
      </c>
      <c r="DB17" s="295" t="s">
        <v>887</v>
      </c>
      <c r="DC17" s="295" t="s">
        <v>887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887</v>
      </c>
      <c r="DS17" s="295" t="s">
        <v>887</v>
      </c>
      <c r="DT17" s="292">
        <v>0</v>
      </c>
      <c r="DU17" s="295" t="s">
        <v>887</v>
      </c>
      <c r="DV17" s="295" t="s">
        <v>887</v>
      </c>
      <c r="DW17" s="295" t="s">
        <v>887</v>
      </c>
      <c r="DX17" s="295" t="s">
        <v>887</v>
      </c>
      <c r="DY17" s="292">
        <v>0</v>
      </c>
      <c r="DZ17" s="292">
        <f t="shared" si="11"/>
        <v>6888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887</v>
      </c>
      <c r="EL17" s="295" t="s">
        <v>887</v>
      </c>
      <c r="EM17" s="295" t="s">
        <v>887</v>
      </c>
      <c r="EN17" s="292">
        <v>6888</v>
      </c>
      <c r="EO17" s="292">
        <v>0</v>
      </c>
      <c r="EP17" s="295" t="s">
        <v>887</v>
      </c>
      <c r="EQ17" s="295" t="s">
        <v>887</v>
      </c>
      <c r="ER17" s="295" t="s">
        <v>887</v>
      </c>
      <c r="ES17" s="292">
        <v>0</v>
      </c>
      <c r="ET17" s="292">
        <v>0</v>
      </c>
      <c r="EU17" s="292">
        <f t="shared" si="13"/>
        <v>925</v>
      </c>
      <c r="EV17" s="292">
        <v>45</v>
      </c>
      <c r="EW17" s="292">
        <v>0</v>
      </c>
      <c r="EX17" s="292">
        <v>0</v>
      </c>
      <c r="EY17" s="292">
        <v>315</v>
      </c>
      <c r="EZ17" s="292">
        <v>379</v>
      </c>
      <c r="FA17" s="292">
        <v>88</v>
      </c>
      <c r="FB17" s="292">
        <v>0</v>
      </c>
      <c r="FC17" s="292">
        <v>0</v>
      </c>
      <c r="FD17" s="292">
        <v>0</v>
      </c>
      <c r="FE17" s="292">
        <v>20</v>
      </c>
      <c r="FF17" s="292">
        <v>0</v>
      </c>
      <c r="FG17" s="292">
        <v>0</v>
      </c>
      <c r="FH17" s="295" t="s">
        <v>887</v>
      </c>
      <c r="FI17" s="295" t="s">
        <v>887</v>
      </c>
      <c r="FJ17" s="295" t="s">
        <v>887</v>
      </c>
      <c r="FK17" s="292">
        <v>0</v>
      </c>
      <c r="FL17" s="292">
        <v>0</v>
      </c>
      <c r="FM17" s="292">
        <v>0</v>
      </c>
      <c r="FN17" s="292">
        <v>0</v>
      </c>
      <c r="FO17" s="292">
        <v>78</v>
      </c>
    </row>
    <row r="18" spans="1:171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15"/>
        <v>632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229</v>
      </c>
      <c r="I18" s="292">
        <f t="shared" si="20"/>
        <v>188</v>
      </c>
      <c r="J18" s="292">
        <f t="shared" si="21"/>
        <v>24</v>
      </c>
      <c r="K18" s="292">
        <f t="shared" si="22"/>
        <v>9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53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115</v>
      </c>
      <c r="W18" s="292">
        <f t="shared" si="34"/>
        <v>10</v>
      </c>
      <c r="X18" s="292">
        <f t="shared" si="35"/>
        <v>4</v>
      </c>
      <c r="Y18" s="292">
        <f t="shared" si="1"/>
        <v>249</v>
      </c>
      <c r="Z18" s="292">
        <v>0</v>
      </c>
      <c r="AA18" s="292">
        <v>0</v>
      </c>
      <c r="AB18" s="292">
        <v>0</v>
      </c>
      <c r="AC18" s="292">
        <v>81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887</v>
      </c>
      <c r="AK18" s="295" t="s">
        <v>887</v>
      </c>
      <c r="AL18" s="292">
        <v>53</v>
      </c>
      <c r="AM18" s="295" t="s">
        <v>887</v>
      </c>
      <c r="AN18" s="295" t="s">
        <v>887</v>
      </c>
      <c r="AO18" s="292">
        <v>0</v>
      </c>
      <c r="AP18" s="295" t="s">
        <v>887</v>
      </c>
      <c r="AQ18" s="292">
        <v>115</v>
      </c>
      <c r="AR18" s="295" t="s">
        <v>887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887</v>
      </c>
      <c r="BF18" s="295" t="s">
        <v>887</v>
      </c>
      <c r="BG18" s="295" t="s">
        <v>887</v>
      </c>
      <c r="BH18" s="295" t="s">
        <v>887</v>
      </c>
      <c r="BI18" s="295" t="s">
        <v>887</v>
      </c>
      <c r="BJ18" s="295" t="s">
        <v>887</v>
      </c>
      <c r="BK18" s="295" t="s">
        <v>887</v>
      </c>
      <c r="BL18" s="295" t="s">
        <v>887</v>
      </c>
      <c r="BM18" s="295" t="s">
        <v>887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887</v>
      </c>
      <c r="CC18" s="295" t="s">
        <v>887</v>
      </c>
      <c r="CD18" s="295" t="s">
        <v>887</v>
      </c>
      <c r="CE18" s="295" t="s">
        <v>887</v>
      </c>
      <c r="CF18" s="295" t="s">
        <v>887</v>
      </c>
      <c r="CG18" s="295" t="s">
        <v>887</v>
      </c>
      <c r="CH18" s="295" t="s">
        <v>887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887</v>
      </c>
      <c r="CX18" s="295" t="s">
        <v>887</v>
      </c>
      <c r="CY18" s="295" t="s">
        <v>887</v>
      </c>
      <c r="CZ18" s="295" t="s">
        <v>887</v>
      </c>
      <c r="DA18" s="295" t="s">
        <v>887</v>
      </c>
      <c r="DB18" s="295" t="s">
        <v>887</v>
      </c>
      <c r="DC18" s="295" t="s">
        <v>887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887</v>
      </c>
      <c r="DS18" s="295" t="s">
        <v>887</v>
      </c>
      <c r="DT18" s="292">
        <v>0</v>
      </c>
      <c r="DU18" s="295" t="s">
        <v>887</v>
      </c>
      <c r="DV18" s="295" t="s">
        <v>887</v>
      </c>
      <c r="DW18" s="295" t="s">
        <v>887</v>
      </c>
      <c r="DX18" s="295" t="s">
        <v>887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887</v>
      </c>
      <c r="EL18" s="295" t="s">
        <v>887</v>
      </c>
      <c r="EM18" s="295" t="s">
        <v>887</v>
      </c>
      <c r="EN18" s="292">
        <v>0</v>
      </c>
      <c r="EO18" s="292">
        <v>0</v>
      </c>
      <c r="EP18" s="295" t="s">
        <v>887</v>
      </c>
      <c r="EQ18" s="295" t="s">
        <v>887</v>
      </c>
      <c r="ER18" s="295" t="s">
        <v>887</v>
      </c>
      <c r="ES18" s="292">
        <v>0</v>
      </c>
      <c r="ET18" s="292">
        <v>0</v>
      </c>
      <c r="EU18" s="292">
        <f t="shared" si="13"/>
        <v>383</v>
      </c>
      <c r="EV18" s="292">
        <v>0</v>
      </c>
      <c r="EW18" s="292">
        <v>0</v>
      </c>
      <c r="EX18" s="292">
        <v>0</v>
      </c>
      <c r="EY18" s="292">
        <v>148</v>
      </c>
      <c r="EZ18" s="292">
        <v>188</v>
      </c>
      <c r="FA18" s="292">
        <v>24</v>
      </c>
      <c r="FB18" s="292">
        <v>9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887</v>
      </c>
      <c r="FI18" s="295" t="s">
        <v>887</v>
      </c>
      <c r="FJ18" s="295" t="s">
        <v>887</v>
      </c>
      <c r="FK18" s="292">
        <v>0</v>
      </c>
      <c r="FL18" s="292">
        <v>0</v>
      </c>
      <c r="FM18" s="292">
        <v>0</v>
      </c>
      <c r="FN18" s="292">
        <v>10</v>
      </c>
      <c r="FO18" s="292">
        <v>4</v>
      </c>
    </row>
    <row r="19" spans="1:171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15"/>
        <v>0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0</v>
      </c>
      <c r="I19" s="292">
        <f t="shared" si="20"/>
        <v>0</v>
      </c>
      <c r="J19" s="292">
        <f t="shared" si="21"/>
        <v>0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887</v>
      </c>
      <c r="AK19" s="295" t="s">
        <v>887</v>
      </c>
      <c r="AL19" s="292">
        <v>0</v>
      </c>
      <c r="AM19" s="295" t="s">
        <v>887</v>
      </c>
      <c r="AN19" s="295" t="s">
        <v>887</v>
      </c>
      <c r="AO19" s="292">
        <v>0</v>
      </c>
      <c r="AP19" s="295" t="s">
        <v>887</v>
      </c>
      <c r="AQ19" s="292">
        <v>0</v>
      </c>
      <c r="AR19" s="295" t="s">
        <v>887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887</v>
      </c>
      <c r="BF19" s="295" t="s">
        <v>887</v>
      </c>
      <c r="BG19" s="295" t="s">
        <v>887</v>
      </c>
      <c r="BH19" s="295" t="s">
        <v>887</v>
      </c>
      <c r="BI19" s="295" t="s">
        <v>887</v>
      </c>
      <c r="BJ19" s="295" t="s">
        <v>887</v>
      </c>
      <c r="BK19" s="295" t="s">
        <v>887</v>
      </c>
      <c r="BL19" s="295" t="s">
        <v>887</v>
      </c>
      <c r="BM19" s="295" t="s">
        <v>887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887</v>
      </c>
      <c r="CC19" s="295" t="s">
        <v>887</v>
      </c>
      <c r="CD19" s="295" t="s">
        <v>887</v>
      </c>
      <c r="CE19" s="295" t="s">
        <v>887</v>
      </c>
      <c r="CF19" s="295" t="s">
        <v>887</v>
      </c>
      <c r="CG19" s="295" t="s">
        <v>887</v>
      </c>
      <c r="CH19" s="295" t="s">
        <v>887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887</v>
      </c>
      <c r="CX19" s="295" t="s">
        <v>887</v>
      </c>
      <c r="CY19" s="295" t="s">
        <v>887</v>
      </c>
      <c r="CZ19" s="295" t="s">
        <v>887</v>
      </c>
      <c r="DA19" s="295" t="s">
        <v>887</v>
      </c>
      <c r="DB19" s="295" t="s">
        <v>887</v>
      </c>
      <c r="DC19" s="295" t="s">
        <v>887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887</v>
      </c>
      <c r="DS19" s="295" t="s">
        <v>887</v>
      </c>
      <c r="DT19" s="292">
        <v>0</v>
      </c>
      <c r="DU19" s="295" t="s">
        <v>887</v>
      </c>
      <c r="DV19" s="295" t="s">
        <v>887</v>
      </c>
      <c r="DW19" s="295" t="s">
        <v>887</v>
      </c>
      <c r="DX19" s="295" t="s">
        <v>887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887</v>
      </c>
      <c r="EL19" s="295" t="s">
        <v>887</v>
      </c>
      <c r="EM19" s="295" t="s">
        <v>887</v>
      </c>
      <c r="EN19" s="292">
        <v>0</v>
      </c>
      <c r="EO19" s="292">
        <v>0</v>
      </c>
      <c r="EP19" s="295" t="s">
        <v>887</v>
      </c>
      <c r="EQ19" s="295" t="s">
        <v>887</v>
      </c>
      <c r="ER19" s="295" t="s">
        <v>887</v>
      </c>
      <c r="ES19" s="292">
        <v>0</v>
      </c>
      <c r="ET19" s="292">
        <v>0</v>
      </c>
      <c r="EU19" s="292">
        <f t="shared" si="13"/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887</v>
      </c>
      <c r="FI19" s="295" t="s">
        <v>887</v>
      </c>
      <c r="FJ19" s="295" t="s">
        <v>887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15"/>
        <v>9709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276</v>
      </c>
      <c r="I20" s="292">
        <f t="shared" si="20"/>
        <v>881</v>
      </c>
      <c r="J20" s="292">
        <f t="shared" si="21"/>
        <v>186</v>
      </c>
      <c r="K20" s="292">
        <f t="shared" si="22"/>
        <v>0</v>
      </c>
      <c r="L20" s="292">
        <f t="shared" si="23"/>
        <v>0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3298</v>
      </c>
      <c r="R20" s="292">
        <f t="shared" si="29"/>
        <v>0</v>
      </c>
      <c r="S20" s="292">
        <f t="shared" si="30"/>
        <v>3453</v>
      </c>
      <c r="T20" s="292">
        <f t="shared" si="31"/>
        <v>0</v>
      </c>
      <c r="U20" s="292">
        <f t="shared" si="32"/>
        <v>0</v>
      </c>
      <c r="V20" s="292">
        <f t="shared" si="33"/>
        <v>766</v>
      </c>
      <c r="W20" s="292">
        <f t="shared" si="34"/>
        <v>0</v>
      </c>
      <c r="X20" s="292">
        <f t="shared" si="35"/>
        <v>849</v>
      </c>
      <c r="Y20" s="292">
        <f t="shared" si="1"/>
        <v>4448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887</v>
      </c>
      <c r="AK20" s="295" t="s">
        <v>887</v>
      </c>
      <c r="AL20" s="292">
        <v>3298</v>
      </c>
      <c r="AM20" s="295" t="s">
        <v>887</v>
      </c>
      <c r="AN20" s="295" t="s">
        <v>887</v>
      </c>
      <c r="AO20" s="292">
        <v>0</v>
      </c>
      <c r="AP20" s="295" t="s">
        <v>887</v>
      </c>
      <c r="AQ20" s="292">
        <v>766</v>
      </c>
      <c r="AR20" s="295" t="s">
        <v>887</v>
      </c>
      <c r="AS20" s="292">
        <v>384</v>
      </c>
      <c r="AT20" s="292">
        <f t="shared" si="3"/>
        <v>465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887</v>
      </c>
      <c r="BF20" s="295" t="s">
        <v>887</v>
      </c>
      <c r="BG20" s="295" t="s">
        <v>887</v>
      </c>
      <c r="BH20" s="295" t="s">
        <v>887</v>
      </c>
      <c r="BI20" s="295" t="s">
        <v>887</v>
      </c>
      <c r="BJ20" s="295" t="s">
        <v>887</v>
      </c>
      <c r="BK20" s="295" t="s">
        <v>887</v>
      </c>
      <c r="BL20" s="295" t="s">
        <v>887</v>
      </c>
      <c r="BM20" s="295" t="s">
        <v>887</v>
      </c>
      <c r="BN20" s="292">
        <v>465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887</v>
      </c>
      <c r="CC20" s="295" t="s">
        <v>887</v>
      </c>
      <c r="CD20" s="295" t="s">
        <v>887</v>
      </c>
      <c r="CE20" s="295" t="s">
        <v>887</v>
      </c>
      <c r="CF20" s="295" t="s">
        <v>887</v>
      </c>
      <c r="CG20" s="295" t="s">
        <v>887</v>
      </c>
      <c r="CH20" s="295" t="s">
        <v>887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887</v>
      </c>
      <c r="CX20" s="295" t="s">
        <v>887</v>
      </c>
      <c r="CY20" s="295" t="s">
        <v>887</v>
      </c>
      <c r="CZ20" s="295" t="s">
        <v>887</v>
      </c>
      <c r="DA20" s="295" t="s">
        <v>887</v>
      </c>
      <c r="DB20" s="295" t="s">
        <v>887</v>
      </c>
      <c r="DC20" s="295" t="s">
        <v>887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887</v>
      </c>
      <c r="DS20" s="295" t="s">
        <v>887</v>
      </c>
      <c r="DT20" s="292">
        <v>0</v>
      </c>
      <c r="DU20" s="295" t="s">
        <v>887</v>
      </c>
      <c r="DV20" s="295" t="s">
        <v>887</v>
      </c>
      <c r="DW20" s="295" t="s">
        <v>887</v>
      </c>
      <c r="DX20" s="295" t="s">
        <v>887</v>
      </c>
      <c r="DY20" s="292">
        <v>0</v>
      </c>
      <c r="DZ20" s="292">
        <f t="shared" si="11"/>
        <v>3453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887</v>
      </c>
      <c r="EL20" s="295" t="s">
        <v>887</v>
      </c>
      <c r="EM20" s="295" t="s">
        <v>887</v>
      </c>
      <c r="EN20" s="292">
        <v>0</v>
      </c>
      <c r="EO20" s="292">
        <v>3453</v>
      </c>
      <c r="EP20" s="295" t="s">
        <v>887</v>
      </c>
      <c r="EQ20" s="295" t="s">
        <v>887</v>
      </c>
      <c r="ER20" s="295" t="s">
        <v>887</v>
      </c>
      <c r="ES20" s="292">
        <v>0</v>
      </c>
      <c r="ET20" s="292">
        <v>0</v>
      </c>
      <c r="EU20" s="292">
        <f t="shared" si="13"/>
        <v>1343</v>
      </c>
      <c r="EV20" s="292">
        <v>0</v>
      </c>
      <c r="EW20" s="292">
        <v>0</v>
      </c>
      <c r="EX20" s="292">
        <v>0</v>
      </c>
      <c r="EY20" s="292">
        <v>276</v>
      </c>
      <c r="EZ20" s="292">
        <v>881</v>
      </c>
      <c r="FA20" s="292">
        <v>186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887</v>
      </c>
      <c r="FI20" s="295" t="s">
        <v>887</v>
      </c>
      <c r="FJ20" s="295" t="s">
        <v>887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15"/>
        <v>1624</v>
      </c>
      <c r="E21" s="292">
        <f t="shared" si="16"/>
        <v>0</v>
      </c>
      <c r="F21" s="292">
        <f t="shared" si="17"/>
        <v>0</v>
      </c>
      <c r="G21" s="292">
        <f t="shared" si="18"/>
        <v>37</v>
      </c>
      <c r="H21" s="292">
        <f t="shared" si="19"/>
        <v>466</v>
      </c>
      <c r="I21" s="292">
        <f t="shared" si="20"/>
        <v>251</v>
      </c>
      <c r="J21" s="292">
        <f t="shared" si="21"/>
        <v>46</v>
      </c>
      <c r="K21" s="292">
        <f t="shared" si="22"/>
        <v>17</v>
      </c>
      <c r="L21" s="292">
        <f t="shared" si="23"/>
        <v>0</v>
      </c>
      <c r="M21" s="292">
        <f t="shared" si="24"/>
        <v>0</v>
      </c>
      <c r="N21" s="292">
        <f t="shared" si="25"/>
        <v>0</v>
      </c>
      <c r="O21" s="292">
        <f t="shared" si="26"/>
        <v>11</v>
      </c>
      <c r="P21" s="292">
        <f t="shared" si="27"/>
        <v>0</v>
      </c>
      <c r="Q21" s="292">
        <f t="shared" si="28"/>
        <v>578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203</v>
      </c>
      <c r="W21" s="292">
        <f t="shared" si="34"/>
        <v>4</v>
      </c>
      <c r="X21" s="292">
        <f t="shared" si="35"/>
        <v>11</v>
      </c>
      <c r="Y21" s="292">
        <f t="shared" si="1"/>
        <v>926</v>
      </c>
      <c r="Z21" s="292">
        <v>0</v>
      </c>
      <c r="AA21" s="292">
        <v>0</v>
      </c>
      <c r="AB21" s="292">
        <v>0</v>
      </c>
      <c r="AC21" s="292">
        <v>145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887</v>
      </c>
      <c r="AK21" s="295" t="s">
        <v>887</v>
      </c>
      <c r="AL21" s="292">
        <v>578</v>
      </c>
      <c r="AM21" s="295" t="s">
        <v>887</v>
      </c>
      <c r="AN21" s="295" t="s">
        <v>887</v>
      </c>
      <c r="AO21" s="292">
        <v>0</v>
      </c>
      <c r="AP21" s="295" t="s">
        <v>887</v>
      </c>
      <c r="AQ21" s="292">
        <v>203</v>
      </c>
      <c r="AR21" s="295" t="s">
        <v>887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887</v>
      </c>
      <c r="BF21" s="295" t="s">
        <v>887</v>
      </c>
      <c r="BG21" s="295" t="s">
        <v>887</v>
      </c>
      <c r="BH21" s="295" t="s">
        <v>887</v>
      </c>
      <c r="BI21" s="295" t="s">
        <v>887</v>
      </c>
      <c r="BJ21" s="295" t="s">
        <v>887</v>
      </c>
      <c r="BK21" s="295" t="s">
        <v>887</v>
      </c>
      <c r="BL21" s="295" t="s">
        <v>887</v>
      </c>
      <c r="BM21" s="295" t="s">
        <v>887</v>
      </c>
      <c r="BN21" s="292">
        <v>0</v>
      </c>
      <c r="BO21" s="292">
        <f t="shared" si="5"/>
        <v>11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11</v>
      </c>
      <c r="CA21" s="292">
        <v>0</v>
      </c>
      <c r="CB21" s="295" t="s">
        <v>887</v>
      </c>
      <c r="CC21" s="295" t="s">
        <v>887</v>
      </c>
      <c r="CD21" s="295" t="s">
        <v>887</v>
      </c>
      <c r="CE21" s="295" t="s">
        <v>887</v>
      </c>
      <c r="CF21" s="295" t="s">
        <v>887</v>
      </c>
      <c r="CG21" s="295" t="s">
        <v>887</v>
      </c>
      <c r="CH21" s="295" t="s">
        <v>887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887</v>
      </c>
      <c r="CX21" s="295" t="s">
        <v>887</v>
      </c>
      <c r="CY21" s="295" t="s">
        <v>887</v>
      </c>
      <c r="CZ21" s="295" t="s">
        <v>887</v>
      </c>
      <c r="DA21" s="295" t="s">
        <v>887</v>
      </c>
      <c r="DB21" s="295" t="s">
        <v>887</v>
      </c>
      <c r="DC21" s="295" t="s">
        <v>887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887</v>
      </c>
      <c r="DS21" s="295" t="s">
        <v>887</v>
      </c>
      <c r="DT21" s="292">
        <v>0</v>
      </c>
      <c r="DU21" s="295" t="s">
        <v>887</v>
      </c>
      <c r="DV21" s="295" t="s">
        <v>887</v>
      </c>
      <c r="DW21" s="295" t="s">
        <v>887</v>
      </c>
      <c r="DX21" s="295" t="s">
        <v>887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887</v>
      </c>
      <c r="EL21" s="295" t="s">
        <v>887</v>
      </c>
      <c r="EM21" s="295" t="s">
        <v>887</v>
      </c>
      <c r="EN21" s="292">
        <v>0</v>
      </c>
      <c r="EO21" s="292">
        <v>0</v>
      </c>
      <c r="EP21" s="295" t="s">
        <v>887</v>
      </c>
      <c r="EQ21" s="295" t="s">
        <v>887</v>
      </c>
      <c r="ER21" s="295" t="s">
        <v>887</v>
      </c>
      <c r="ES21" s="292">
        <v>0</v>
      </c>
      <c r="ET21" s="292">
        <v>0</v>
      </c>
      <c r="EU21" s="292">
        <f t="shared" si="13"/>
        <v>687</v>
      </c>
      <c r="EV21" s="292">
        <v>0</v>
      </c>
      <c r="EW21" s="292">
        <v>0</v>
      </c>
      <c r="EX21" s="292">
        <v>37</v>
      </c>
      <c r="EY21" s="292">
        <v>321</v>
      </c>
      <c r="EZ21" s="292">
        <v>251</v>
      </c>
      <c r="FA21" s="292">
        <v>46</v>
      </c>
      <c r="FB21" s="292">
        <v>17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887</v>
      </c>
      <c r="FI21" s="295" t="s">
        <v>887</v>
      </c>
      <c r="FJ21" s="295" t="s">
        <v>887</v>
      </c>
      <c r="FK21" s="292">
        <v>0</v>
      </c>
      <c r="FL21" s="292">
        <v>0</v>
      </c>
      <c r="FM21" s="292">
        <v>0</v>
      </c>
      <c r="FN21" s="292">
        <v>4</v>
      </c>
      <c r="FO21" s="292">
        <v>11</v>
      </c>
    </row>
    <row r="22" spans="1:171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15"/>
        <v>89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89</v>
      </c>
      <c r="I22" s="292">
        <f t="shared" si="20"/>
        <v>0</v>
      </c>
      <c r="J22" s="292">
        <f t="shared" si="21"/>
        <v>0</v>
      </c>
      <c r="K22" s="292">
        <f t="shared" si="22"/>
        <v>0</v>
      </c>
      <c r="L22" s="292">
        <f t="shared" si="23"/>
        <v>0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887</v>
      </c>
      <c r="AK22" s="295" t="s">
        <v>887</v>
      </c>
      <c r="AL22" s="292">
        <v>0</v>
      </c>
      <c r="AM22" s="295" t="s">
        <v>887</v>
      </c>
      <c r="AN22" s="295" t="s">
        <v>887</v>
      </c>
      <c r="AO22" s="292">
        <v>0</v>
      </c>
      <c r="AP22" s="295" t="s">
        <v>887</v>
      </c>
      <c r="AQ22" s="292">
        <v>0</v>
      </c>
      <c r="AR22" s="295" t="s">
        <v>887</v>
      </c>
      <c r="AS22" s="292">
        <v>0</v>
      </c>
      <c r="AT22" s="292">
        <f t="shared" si="3"/>
        <v>89</v>
      </c>
      <c r="AU22" s="292">
        <v>0</v>
      </c>
      <c r="AV22" s="292">
        <v>0</v>
      </c>
      <c r="AW22" s="292">
        <v>0</v>
      </c>
      <c r="AX22" s="292">
        <v>89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887</v>
      </c>
      <c r="BF22" s="295" t="s">
        <v>887</v>
      </c>
      <c r="BG22" s="295" t="s">
        <v>887</v>
      </c>
      <c r="BH22" s="295" t="s">
        <v>887</v>
      </c>
      <c r="BI22" s="295" t="s">
        <v>887</v>
      </c>
      <c r="BJ22" s="295" t="s">
        <v>887</v>
      </c>
      <c r="BK22" s="295" t="s">
        <v>887</v>
      </c>
      <c r="BL22" s="295" t="s">
        <v>887</v>
      </c>
      <c r="BM22" s="295" t="s">
        <v>887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887</v>
      </c>
      <c r="CC22" s="295" t="s">
        <v>887</v>
      </c>
      <c r="CD22" s="295" t="s">
        <v>887</v>
      </c>
      <c r="CE22" s="295" t="s">
        <v>887</v>
      </c>
      <c r="CF22" s="295" t="s">
        <v>887</v>
      </c>
      <c r="CG22" s="295" t="s">
        <v>887</v>
      </c>
      <c r="CH22" s="295" t="s">
        <v>887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887</v>
      </c>
      <c r="CX22" s="295" t="s">
        <v>887</v>
      </c>
      <c r="CY22" s="295" t="s">
        <v>887</v>
      </c>
      <c r="CZ22" s="295" t="s">
        <v>887</v>
      </c>
      <c r="DA22" s="295" t="s">
        <v>887</v>
      </c>
      <c r="DB22" s="295" t="s">
        <v>887</v>
      </c>
      <c r="DC22" s="295" t="s">
        <v>887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887</v>
      </c>
      <c r="DS22" s="295" t="s">
        <v>887</v>
      </c>
      <c r="DT22" s="292">
        <v>0</v>
      </c>
      <c r="DU22" s="295" t="s">
        <v>887</v>
      </c>
      <c r="DV22" s="295" t="s">
        <v>887</v>
      </c>
      <c r="DW22" s="295" t="s">
        <v>887</v>
      </c>
      <c r="DX22" s="295" t="s">
        <v>887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887</v>
      </c>
      <c r="EL22" s="295" t="s">
        <v>887</v>
      </c>
      <c r="EM22" s="295" t="s">
        <v>887</v>
      </c>
      <c r="EN22" s="292">
        <v>0</v>
      </c>
      <c r="EO22" s="292">
        <v>0</v>
      </c>
      <c r="EP22" s="295" t="s">
        <v>887</v>
      </c>
      <c r="EQ22" s="295" t="s">
        <v>887</v>
      </c>
      <c r="ER22" s="295" t="s">
        <v>887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887</v>
      </c>
      <c r="FI22" s="295" t="s">
        <v>887</v>
      </c>
      <c r="FJ22" s="295" t="s">
        <v>887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15"/>
        <v>754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0</v>
      </c>
      <c r="I23" s="292">
        <f t="shared" si="20"/>
        <v>0</v>
      </c>
      <c r="J23" s="292">
        <f t="shared" si="21"/>
        <v>4</v>
      </c>
      <c r="K23" s="292">
        <f t="shared" si="22"/>
        <v>0</v>
      </c>
      <c r="L23" s="292">
        <f t="shared" si="23"/>
        <v>118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486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146</v>
      </c>
      <c r="Y23" s="292">
        <f t="shared" si="1"/>
        <v>574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887</v>
      </c>
      <c r="AK23" s="295" t="s">
        <v>887</v>
      </c>
      <c r="AL23" s="292">
        <v>486</v>
      </c>
      <c r="AM23" s="295" t="s">
        <v>887</v>
      </c>
      <c r="AN23" s="295" t="s">
        <v>887</v>
      </c>
      <c r="AO23" s="292">
        <v>0</v>
      </c>
      <c r="AP23" s="295" t="s">
        <v>887</v>
      </c>
      <c r="AQ23" s="292">
        <v>0</v>
      </c>
      <c r="AR23" s="295" t="s">
        <v>887</v>
      </c>
      <c r="AS23" s="292">
        <v>88</v>
      </c>
      <c r="AT23" s="292">
        <f t="shared" si="3"/>
        <v>58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887</v>
      </c>
      <c r="BF23" s="295" t="s">
        <v>887</v>
      </c>
      <c r="BG23" s="295" t="s">
        <v>887</v>
      </c>
      <c r="BH23" s="295" t="s">
        <v>887</v>
      </c>
      <c r="BI23" s="295" t="s">
        <v>887</v>
      </c>
      <c r="BJ23" s="295" t="s">
        <v>887</v>
      </c>
      <c r="BK23" s="295" t="s">
        <v>887</v>
      </c>
      <c r="BL23" s="295" t="s">
        <v>887</v>
      </c>
      <c r="BM23" s="295" t="s">
        <v>887</v>
      </c>
      <c r="BN23" s="292">
        <v>58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887</v>
      </c>
      <c r="CC23" s="295" t="s">
        <v>887</v>
      </c>
      <c r="CD23" s="295" t="s">
        <v>887</v>
      </c>
      <c r="CE23" s="295" t="s">
        <v>887</v>
      </c>
      <c r="CF23" s="295" t="s">
        <v>887</v>
      </c>
      <c r="CG23" s="295" t="s">
        <v>887</v>
      </c>
      <c r="CH23" s="295" t="s">
        <v>887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887</v>
      </c>
      <c r="CX23" s="295" t="s">
        <v>887</v>
      </c>
      <c r="CY23" s="295" t="s">
        <v>887</v>
      </c>
      <c r="CZ23" s="295" t="s">
        <v>887</v>
      </c>
      <c r="DA23" s="295" t="s">
        <v>887</v>
      </c>
      <c r="DB23" s="295" t="s">
        <v>887</v>
      </c>
      <c r="DC23" s="295" t="s">
        <v>887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887</v>
      </c>
      <c r="DS23" s="295" t="s">
        <v>887</v>
      </c>
      <c r="DT23" s="292">
        <v>0</v>
      </c>
      <c r="DU23" s="295" t="s">
        <v>887</v>
      </c>
      <c r="DV23" s="295" t="s">
        <v>887</v>
      </c>
      <c r="DW23" s="295" t="s">
        <v>887</v>
      </c>
      <c r="DX23" s="295" t="s">
        <v>887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887</v>
      </c>
      <c r="EL23" s="295" t="s">
        <v>887</v>
      </c>
      <c r="EM23" s="295" t="s">
        <v>887</v>
      </c>
      <c r="EN23" s="292">
        <v>0</v>
      </c>
      <c r="EO23" s="292">
        <v>0</v>
      </c>
      <c r="EP23" s="295" t="s">
        <v>887</v>
      </c>
      <c r="EQ23" s="295" t="s">
        <v>887</v>
      </c>
      <c r="ER23" s="295" t="s">
        <v>887</v>
      </c>
      <c r="ES23" s="292">
        <v>0</v>
      </c>
      <c r="ET23" s="292">
        <v>0</v>
      </c>
      <c r="EU23" s="292">
        <f t="shared" si="13"/>
        <v>122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118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887</v>
      </c>
      <c r="FI23" s="295" t="s">
        <v>887</v>
      </c>
      <c r="FJ23" s="295" t="s">
        <v>887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15"/>
        <v>941</v>
      </c>
      <c r="E24" s="292">
        <f t="shared" si="16"/>
        <v>144</v>
      </c>
      <c r="F24" s="292">
        <f t="shared" si="17"/>
        <v>0</v>
      </c>
      <c r="G24" s="292">
        <f t="shared" si="18"/>
        <v>147</v>
      </c>
      <c r="H24" s="292">
        <f t="shared" si="19"/>
        <v>206</v>
      </c>
      <c r="I24" s="292">
        <f t="shared" si="20"/>
        <v>218</v>
      </c>
      <c r="J24" s="292">
        <f t="shared" si="21"/>
        <v>40</v>
      </c>
      <c r="K24" s="292">
        <f t="shared" si="22"/>
        <v>0</v>
      </c>
      <c r="L24" s="292">
        <f t="shared" si="23"/>
        <v>133</v>
      </c>
      <c r="M24" s="292">
        <f t="shared" si="24"/>
        <v>27</v>
      </c>
      <c r="N24" s="292">
        <f t="shared" si="25"/>
        <v>4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22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887</v>
      </c>
      <c r="AK24" s="295" t="s">
        <v>887</v>
      </c>
      <c r="AL24" s="292">
        <v>0</v>
      </c>
      <c r="AM24" s="295" t="s">
        <v>887</v>
      </c>
      <c r="AN24" s="295" t="s">
        <v>887</v>
      </c>
      <c r="AO24" s="292">
        <v>0</v>
      </c>
      <c r="AP24" s="295" t="s">
        <v>887</v>
      </c>
      <c r="AQ24" s="292">
        <v>0</v>
      </c>
      <c r="AR24" s="295" t="s">
        <v>887</v>
      </c>
      <c r="AS24" s="292">
        <v>0</v>
      </c>
      <c r="AT24" s="292">
        <f t="shared" si="3"/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887</v>
      </c>
      <c r="BF24" s="295" t="s">
        <v>887</v>
      </c>
      <c r="BG24" s="295" t="s">
        <v>887</v>
      </c>
      <c r="BH24" s="295" t="s">
        <v>887</v>
      </c>
      <c r="BI24" s="295" t="s">
        <v>887</v>
      </c>
      <c r="BJ24" s="295" t="s">
        <v>887</v>
      </c>
      <c r="BK24" s="295" t="s">
        <v>887</v>
      </c>
      <c r="BL24" s="295" t="s">
        <v>887</v>
      </c>
      <c r="BM24" s="295" t="s">
        <v>887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887</v>
      </c>
      <c r="CC24" s="295" t="s">
        <v>887</v>
      </c>
      <c r="CD24" s="295" t="s">
        <v>887</v>
      </c>
      <c r="CE24" s="295" t="s">
        <v>887</v>
      </c>
      <c r="CF24" s="295" t="s">
        <v>887</v>
      </c>
      <c r="CG24" s="295" t="s">
        <v>887</v>
      </c>
      <c r="CH24" s="295" t="s">
        <v>887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887</v>
      </c>
      <c r="CX24" s="295" t="s">
        <v>887</v>
      </c>
      <c r="CY24" s="295" t="s">
        <v>887</v>
      </c>
      <c r="CZ24" s="295" t="s">
        <v>887</v>
      </c>
      <c r="DA24" s="295" t="s">
        <v>887</v>
      </c>
      <c r="DB24" s="295" t="s">
        <v>887</v>
      </c>
      <c r="DC24" s="295" t="s">
        <v>887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887</v>
      </c>
      <c r="DS24" s="295" t="s">
        <v>887</v>
      </c>
      <c r="DT24" s="292">
        <v>0</v>
      </c>
      <c r="DU24" s="295" t="s">
        <v>887</v>
      </c>
      <c r="DV24" s="295" t="s">
        <v>887</v>
      </c>
      <c r="DW24" s="295" t="s">
        <v>887</v>
      </c>
      <c r="DX24" s="295" t="s">
        <v>887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887</v>
      </c>
      <c r="EL24" s="295" t="s">
        <v>887</v>
      </c>
      <c r="EM24" s="295" t="s">
        <v>887</v>
      </c>
      <c r="EN24" s="292">
        <v>0</v>
      </c>
      <c r="EO24" s="292">
        <v>0</v>
      </c>
      <c r="EP24" s="295" t="s">
        <v>887</v>
      </c>
      <c r="EQ24" s="295" t="s">
        <v>887</v>
      </c>
      <c r="ER24" s="295" t="s">
        <v>887</v>
      </c>
      <c r="ES24" s="292">
        <v>0</v>
      </c>
      <c r="ET24" s="292">
        <v>0</v>
      </c>
      <c r="EU24" s="292">
        <f t="shared" si="13"/>
        <v>941</v>
      </c>
      <c r="EV24" s="292">
        <v>144</v>
      </c>
      <c r="EW24" s="292">
        <v>0</v>
      </c>
      <c r="EX24" s="292">
        <v>147</v>
      </c>
      <c r="EY24" s="292">
        <v>206</v>
      </c>
      <c r="EZ24" s="292">
        <v>218</v>
      </c>
      <c r="FA24" s="292">
        <v>40</v>
      </c>
      <c r="FB24" s="292">
        <v>0</v>
      </c>
      <c r="FC24" s="292">
        <v>133</v>
      </c>
      <c r="FD24" s="292">
        <v>27</v>
      </c>
      <c r="FE24" s="292">
        <v>4</v>
      </c>
      <c r="FF24" s="292">
        <v>0</v>
      </c>
      <c r="FG24" s="292">
        <v>0</v>
      </c>
      <c r="FH24" s="295" t="s">
        <v>887</v>
      </c>
      <c r="FI24" s="295" t="s">
        <v>887</v>
      </c>
      <c r="FJ24" s="295" t="s">
        <v>887</v>
      </c>
      <c r="FK24" s="292">
        <v>0</v>
      </c>
      <c r="FL24" s="292">
        <v>0</v>
      </c>
      <c r="FM24" s="292">
        <v>0</v>
      </c>
      <c r="FN24" s="292">
        <v>0</v>
      </c>
      <c r="FO24" s="292">
        <v>22</v>
      </c>
    </row>
    <row r="25" spans="1:171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15"/>
        <v>711</v>
      </c>
      <c r="E25" s="292">
        <f t="shared" si="16"/>
        <v>0</v>
      </c>
      <c r="F25" s="292">
        <f t="shared" si="17"/>
        <v>0</v>
      </c>
      <c r="G25" s="292">
        <f t="shared" si="18"/>
        <v>84</v>
      </c>
      <c r="H25" s="292">
        <f t="shared" si="19"/>
        <v>172</v>
      </c>
      <c r="I25" s="292">
        <f t="shared" si="20"/>
        <v>100</v>
      </c>
      <c r="J25" s="292">
        <f t="shared" si="21"/>
        <v>98</v>
      </c>
      <c r="K25" s="292">
        <f t="shared" si="22"/>
        <v>5</v>
      </c>
      <c r="L25" s="292">
        <f t="shared" si="23"/>
        <v>143</v>
      </c>
      <c r="M25" s="292">
        <f t="shared" si="24"/>
        <v>49</v>
      </c>
      <c r="N25" s="292">
        <f t="shared" si="25"/>
        <v>47</v>
      </c>
      <c r="O25" s="292">
        <f t="shared" si="26"/>
        <v>0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13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887</v>
      </c>
      <c r="AK25" s="295" t="s">
        <v>887</v>
      </c>
      <c r="AL25" s="292">
        <v>0</v>
      </c>
      <c r="AM25" s="295" t="s">
        <v>887</v>
      </c>
      <c r="AN25" s="295" t="s">
        <v>887</v>
      </c>
      <c r="AO25" s="292">
        <v>0</v>
      </c>
      <c r="AP25" s="295" t="s">
        <v>887</v>
      </c>
      <c r="AQ25" s="292">
        <v>0</v>
      </c>
      <c r="AR25" s="295" t="s">
        <v>887</v>
      </c>
      <c r="AS25" s="292">
        <v>0</v>
      </c>
      <c r="AT25" s="292">
        <f t="shared" si="3"/>
        <v>218</v>
      </c>
      <c r="AU25" s="292">
        <v>0</v>
      </c>
      <c r="AV25" s="292">
        <v>0</v>
      </c>
      <c r="AW25" s="292">
        <v>0</v>
      </c>
      <c r="AX25" s="292">
        <v>58</v>
      </c>
      <c r="AY25" s="292">
        <v>100</v>
      </c>
      <c r="AZ25" s="292">
        <v>0</v>
      </c>
      <c r="BA25" s="292">
        <v>0</v>
      </c>
      <c r="BB25" s="292">
        <v>0</v>
      </c>
      <c r="BC25" s="292">
        <v>0</v>
      </c>
      <c r="BD25" s="292">
        <v>47</v>
      </c>
      <c r="BE25" s="295" t="s">
        <v>887</v>
      </c>
      <c r="BF25" s="295" t="s">
        <v>887</v>
      </c>
      <c r="BG25" s="295" t="s">
        <v>887</v>
      </c>
      <c r="BH25" s="295" t="s">
        <v>887</v>
      </c>
      <c r="BI25" s="295" t="s">
        <v>887</v>
      </c>
      <c r="BJ25" s="295" t="s">
        <v>887</v>
      </c>
      <c r="BK25" s="295" t="s">
        <v>887</v>
      </c>
      <c r="BL25" s="295" t="s">
        <v>887</v>
      </c>
      <c r="BM25" s="295" t="s">
        <v>887</v>
      </c>
      <c r="BN25" s="292">
        <v>13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887</v>
      </c>
      <c r="CC25" s="295" t="s">
        <v>887</v>
      </c>
      <c r="CD25" s="295" t="s">
        <v>887</v>
      </c>
      <c r="CE25" s="295" t="s">
        <v>887</v>
      </c>
      <c r="CF25" s="295" t="s">
        <v>887</v>
      </c>
      <c r="CG25" s="295" t="s">
        <v>887</v>
      </c>
      <c r="CH25" s="295" t="s">
        <v>887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887</v>
      </c>
      <c r="CX25" s="295" t="s">
        <v>887</v>
      </c>
      <c r="CY25" s="295" t="s">
        <v>887</v>
      </c>
      <c r="CZ25" s="295" t="s">
        <v>887</v>
      </c>
      <c r="DA25" s="295" t="s">
        <v>887</v>
      </c>
      <c r="DB25" s="295" t="s">
        <v>887</v>
      </c>
      <c r="DC25" s="295" t="s">
        <v>887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887</v>
      </c>
      <c r="DS25" s="295" t="s">
        <v>887</v>
      </c>
      <c r="DT25" s="292">
        <v>0</v>
      </c>
      <c r="DU25" s="295" t="s">
        <v>887</v>
      </c>
      <c r="DV25" s="295" t="s">
        <v>887</v>
      </c>
      <c r="DW25" s="295" t="s">
        <v>887</v>
      </c>
      <c r="DX25" s="295" t="s">
        <v>887</v>
      </c>
      <c r="DY25" s="292">
        <v>0</v>
      </c>
      <c r="DZ25" s="292">
        <f t="shared" si="11"/>
        <v>49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49</v>
      </c>
      <c r="EJ25" s="292">
        <v>0</v>
      </c>
      <c r="EK25" s="295" t="s">
        <v>887</v>
      </c>
      <c r="EL25" s="295" t="s">
        <v>887</v>
      </c>
      <c r="EM25" s="295" t="s">
        <v>887</v>
      </c>
      <c r="EN25" s="292">
        <v>0</v>
      </c>
      <c r="EO25" s="292">
        <v>0</v>
      </c>
      <c r="EP25" s="295" t="s">
        <v>887</v>
      </c>
      <c r="EQ25" s="295" t="s">
        <v>887</v>
      </c>
      <c r="ER25" s="295" t="s">
        <v>887</v>
      </c>
      <c r="ES25" s="292">
        <v>0</v>
      </c>
      <c r="ET25" s="292">
        <v>0</v>
      </c>
      <c r="EU25" s="292">
        <f t="shared" si="13"/>
        <v>444</v>
      </c>
      <c r="EV25" s="292">
        <v>0</v>
      </c>
      <c r="EW25" s="292">
        <v>0</v>
      </c>
      <c r="EX25" s="292">
        <v>84</v>
      </c>
      <c r="EY25" s="292">
        <v>114</v>
      </c>
      <c r="EZ25" s="292">
        <v>0</v>
      </c>
      <c r="FA25" s="292">
        <v>98</v>
      </c>
      <c r="FB25" s="292">
        <v>5</v>
      </c>
      <c r="FC25" s="292">
        <v>143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887</v>
      </c>
      <c r="FI25" s="295" t="s">
        <v>887</v>
      </c>
      <c r="FJ25" s="295" t="s">
        <v>887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15"/>
        <v>2064</v>
      </c>
      <c r="E26" s="292">
        <f t="shared" si="16"/>
        <v>637</v>
      </c>
      <c r="F26" s="292">
        <f t="shared" si="17"/>
        <v>4</v>
      </c>
      <c r="G26" s="292">
        <f t="shared" si="18"/>
        <v>26</v>
      </c>
      <c r="H26" s="292">
        <f t="shared" si="19"/>
        <v>326</v>
      </c>
      <c r="I26" s="292">
        <f t="shared" si="20"/>
        <v>424</v>
      </c>
      <c r="J26" s="292">
        <f t="shared" si="21"/>
        <v>62</v>
      </c>
      <c r="K26" s="292">
        <f t="shared" si="22"/>
        <v>14</v>
      </c>
      <c r="L26" s="292">
        <f t="shared" si="23"/>
        <v>83</v>
      </c>
      <c r="M26" s="292">
        <f t="shared" si="24"/>
        <v>0</v>
      </c>
      <c r="N26" s="292">
        <f t="shared" si="25"/>
        <v>125</v>
      </c>
      <c r="O26" s="292">
        <f t="shared" si="26"/>
        <v>58</v>
      </c>
      <c r="P26" s="292">
        <f t="shared" si="27"/>
        <v>0</v>
      </c>
      <c r="Q26" s="292">
        <f t="shared" si="28"/>
        <v>242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63</v>
      </c>
      <c r="Y26" s="292">
        <f t="shared" si="1"/>
        <v>295</v>
      </c>
      <c r="Z26" s="292">
        <v>0</v>
      </c>
      <c r="AA26" s="292">
        <v>0</v>
      </c>
      <c r="AB26" s="292">
        <v>0</v>
      </c>
      <c r="AC26" s="292">
        <v>53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887</v>
      </c>
      <c r="AK26" s="295" t="s">
        <v>887</v>
      </c>
      <c r="AL26" s="292">
        <v>242</v>
      </c>
      <c r="AM26" s="295" t="s">
        <v>887</v>
      </c>
      <c r="AN26" s="295" t="s">
        <v>887</v>
      </c>
      <c r="AO26" s="292">
        <v>0</v>
      </c>
      <c r="AP26" s="295" t="s">
        <v>887</v>
      </c>
      <c r="AQ26" s="292">
        <v>0</v>
      </c>
      <c r="AR26" s="295" t="s">
        <v>887</v>
      </c>
      <c r="AS26" s="292">
        <v>0</v>
      </c>
      <c r="AT26" s="292">
        <f t="shared" si="3"/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887</v>
      </c>
      <c r="BF26" s="295" t="s">
        <v>887</v>
      </c>
      <c r="BG26" s="295" t="s">
        <v>887</v>
      </c>
      <c r="BH26" s="295" t="s">
        <v>887</v>
      </c>
      <c r="BI26" s="295" t="s">
        <v>887</v>
      </c>
      <c r="BJ26" s="295" t="s">
        <v>887</v>
      </c>
      <c r="BK26" s="295" t="s">
        <v>887</v>
      </c>
      <c r="BL26" s="295" t="s">
        <v>887</v>
      </c>
      <c r="BM26" s="295" t="s">
        <v>887</v>
      </c>
      <c r="BN26" s="292">
        <v>0</v>
      </c>
      <c r="BO26" s="292">
        <f t="shared" si="5"/>
        <v>58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58</v>
      </c>
      <c r="CA26" s="292">
        <v>0</v>
      </c>
      <c r="CB26" s="295" t="s">
        <v>887</v>
      </c>
      <c r="CC26" s="295" t="s">
        <v>887</v>
      </c>
      <c r="CD26" s="295" t="s">
        <v>887</v>
      </c>
      <c r="CE26" s="295" t="s">
        <v>887</v>
      </c>
      <c r="CF26" s="295" t="s">
        <v>887</v>
      </c>
      <c r="CG26" s="295" t="s">
        <v>887</v>
      </c>
      <c r="CH26" s="295" t="s">
        <v>887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887</v>
      </c>
      <c r="CX26" s="295" t="s">
        <v>887</v>
      </c>
      <c r="CY26" s="295" t="s">
        <v>887</v>
      </c>
      <c r="CZ26" s="295" t="s">
        <v>887</v>
      </c>
      <c r="DA26" s="295" t="s">
        <v>887</v>
      </c>
      <c r="DB26" s="295" t="s">
        <v>887</v>
      </c>
      <c r="DC26" s="295" t="s">
        <v>887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887</v>
      </c>
      <c r="DS26" s="295" t="s">
        <v>887</v>
      </c>
      <c r="DT26" s="292">
        <v>0</v>
      </c>
      <c r="DU26" s="295" t="s">
        <v>887</v>
      </c>
      <c r="DV26" s="295" t="s">
        <v>887</v>
      </c>
      <c r="DW26" s="295" t="s">
        <v>887</v>
      </c>
      <c r="DX26" s="295" t="s">
        <v>887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887</v>
      </c>
      <c r="EL26" s="295" t="s">
        <v>887</v>
      </c>
      <c r="EM26" s="295" t="s">
        <v>887</v>
      </c>
      <c r="EN26" s="292">
        <v>0</v>
      </c>
      <c r="EO26" s="292">
        <v>0</v>
      </c>
      <c r="EP26" s="295" t="s">
        <v>887</v>
      </c>
      <c r="EQ26" s="295" t="s">
        <v>887</v>
      </c>
      <c r="ER26" s="295" t="s">
        <v>887</v>
      </c>
      <c r="ES26" s="292">
        <v>0</v>
      </c>
      <c r="ET26" s="292">
        <v>0</v>
      </c>
      <c r="EU26" s="292">
        <f t="shared" si="13"/>
        <v>1711</v>
      </c>
      <c r="EV26" s="292">
        <v>637</v>
      </c>
      <c r="EW26" s="292">
        <v>4</v>
      </c>
      <c r="EX26" s="292">
        <v>26</v>
      </c>
      <c r="EY26" s="292">
        <v>273</v>
      </c>
      <c r="EZ26" s="292">
        <v>424</v>
      </c>
      <c r="FA26" s="292">
        <v>62</v>
      </c>
      <c r="FB26" s="292">
        <v>14</v>
      </c>
      <c r="FC26" s="292">
        <v>83</v>
      </c>
      <c r="FD26" s="292">
        <v>0</v>
      </c>
      <c r="FE26" s="292">
        <v>125</v>
      </c>
      <c r="FF26" s="292">
        <v>0</v>
      </c>
      <c r="FG26" s="292">
        <v>0</v>
      </c>
      <c r="FH26" s="295" t="s">
        <v>887</v>
      </c>
      <c r="FI26" s="295" t="s">
        <v>887</v>
      </c>
      <c r="FJ26" s="295" t="s">
        <v>887</v>
      </c>
      <c r="FK26" s="292">
        <v>0</v>
      </c>
      <c r="FL26" s="292">
        <v>0</v>
      </c>
      <c r="FM26" s="292">
        <v>0</v>
      </c>
      <c r="FN26" s="292">
        <v>0</v>
      </c>
      <c r="FO26" s="292">
        <v>63</v>
      </c>
    </row>
    <row r="27" spans="1:171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15"/>
        <v>528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136</v>
      </c>
      <c r="I27" s="292">
        <f t="shared" si="20"/>
        <v>324</v>
      </c>
      <c r="J27" s="292">
        <f t="shared" si="21"/>
        <v>68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887</v>
      </c>
      <c r="AK27" s="295" t="s">
        <v>887</v>
      </c>
      <c r="AL27" s="292">
        <v>0</v>
      </c>
      <c r="AM27" s="295" t="s">
        <v>887</v>
      </c>
      <c r="AN27" s="295" t="s">
        <v>887</v>
      </c>
      <c r="AO27" s="292">
        <v>0</v>
      </c>
      <c r="AP27" s="295" t="s">
        <v>887</v>
      </c>
      <c r="AQ27" s="292">
        <v>0</v>
      </c>
      <c r="AR27" s="295" t="s">
        <v>887</v>
      </c>
      <c r="AS27" s="292">
        <v>0</v>
      </c>
      <c r="AT27" s="292">
        <f t="shared" si="3"/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887</v>
      </c>
      <c r="BF27" s="295" t="s">
        <v>887</v>
      </c>
      <c r="BG27" s="295" t="s">
        <v>887</v>
      </c>
      <c r="BH27" s="295" t="s">
        <v>887</v>
      </c>
      <c r="BI27" s="295" t="s">
        <v>887</v>
      </c>
      <c r="BJ27" s="295" t="s">
        <v>887</v>
      </c>
      <c r="BK27" s="295" t="s">
        <v>887</v>
      </c>
      <c r="BL27" s="295" t="s">
        <v>887</v>
      </c>
      <c r="BM27" s="295" t="s">
        <v>887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887</v>
      </c>
      <c r="CC27" s="295" t="s">
        <v>887</v>
      </c>
      <c r="CD27" s="295" t="s">
        <v>887</v>
      </c>
      <c r="CE27" s="295" t="s">
        <v>887</v>
      </c>
      <c r="CF27" s="295" t="s">
        <v>887</v>
      </c>
      <c r="CG27" s="295" t="s">
        <v>887</v>
      </c>
      <c r="CH27" s="295" t="s">
        <v>887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887</v>
      </c>
      <c r="CX27" s="295" t="s">
        <v>887</v>
      </c>
      <c r="CY27" s="295" t="s">
        <v>887</v>
      </c>
      <c r="CZ27" s="295" t="s">
        <v>887</v>
      </c>
      <c r="DA27" s="295" t="s">
        <v>887</v>
      </c>
      <c r="DB27" s="295" t="s">
        <v>887</v>
      </c>
      <c r="DC27" s="295" t="s">
        <v>887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887</v>
      </c>
      <c r="DS27" s="295" t="s">
        <v>887</v>
      </c>
      <c r="DT27" s="292">
        <v>0</v>
      </c>
      <c r="DU27" s="295" t="s">
        <v>887</v>
      </c>
      <c r="DV27" s="295" t="s">
        <v>887</v>
      </c>
      <c r="DW27" s="295" t="s">
        <v>887</v>
      </c>
      <c r="DX27" s="295" t="s">
        <v>887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887</v>
      </c>
      <c r="EL27" s="295" t="s">
        <v>887</v>
      </c>
      <c r="EM27" s="295" t="s">
        <v>887</v>
      </c>
      <c r="EN27" s="292">
        <v>0</v>
      </c>
      <c r="EO27" s="292">
        <v>0</v>
      </c>
      <c r="EP27" s="295" t="s">
        <v>887</v>
      </c>
      <c r="EQ27" s="295" t="s">
        <v>887</v>
      </c>
      <c r="ER27" s="295" t="s">
        <v>887</v>
      </c>
      <c r="ES27" s="292">
        <v>0</v>
      </c>
      <c r="ET27" s="292">
        <v>0</v>
      </c>
      <c r="EU27" s="292">
        <f t="shared" si="13"/>
        <v>528</v>
      </c>
      <c r="EV27" s="292">
        <v>0</v>
      </c>
      <c r="EW27" s="292">
        <v>0</v>
      </c>
      <c r="EX27" s="292">
        <v>0</v>
      </c>
      <c r="EY27" s="292">
        <v>136</v>
      </c>
      <c r="EZ27" s="292">
        <v>324</v>
      </c>
      <c r="FA27" s="292">
        <v>68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887</v>
      </c>
      <c r="FI27" s="295" t="s">
        <v>887</v>
      </c>
      <c r="FJ27" s="295" t="s">
        <v>887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15"/>
        <v>954</v>
      </c>
      <c r="E28" s="292">
        <f t="shared" si="16"/>
        <v>186</v>
      </c>
      <c r="F28" s="292">
        <f t="shared" si="17"/>
        <v>0</v>
      </c>
      <c r="G28" s="292">
        <f t="shared" si="18"/>
        <v>0</v>
      </c>
      <c r="H28" s="292">
        <f t="shared" si="19"/>
        <v>199</v>
      </c>
      <c r="I28" s="292">
        <f t="shared" si="20"/>
        <v>239</v>
      </c>
      <c r="J28" s="292">
        <f t="shared" si="21"/>
        <v>63</v>
      </c>
      <c r="K28" s="292">
        <f t="shared" si="22"/>
        <v>8</v>
      </c>
      <c r="L28" s="292">
        <f t="shared" si="23"/>
        <v>5</v>
      </c>
      <c r="M28" s="292">
        <f t="shared" si="24"/>
        <v>0</v>
      </c>
      <c r="N28" s="292">
        <f t="shared" si="25"/>
        <v>24</v>
      </c>
      <c r="O28" s="292">
        <f t="shared" si="26"/>
        <v>46</v>
      </c>
      <c r="P28" s="292">
        <f t="shared" si="27"/>
        <v>0</v>
      </c>
      <c r="Q28" s="292">
        <f t="shared" si="28"/>
        <v>164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20</v>
      </c>
      <c r="Y28" s="292">
        <f t="shared" si="1"/>
        <v>164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887</v>
      </c>
      <c r="AK28" s="295" t="s">
        <v>887</v>
      </c>
      <c r="AL28" s="292">
        <v>164</v>
      </c>
      <c r="AM28" s="295" t="s">
        <v>887</v>
      </c>
      <c r="AN28" s="295" t="s">
        <v>887</v>
      </c>
      <c r="AO28" s="292">
        <v>0</v>
      </c>
      <c r="AP28" s="295" t="s">
        <v>887</v>
      </c>
      <c r="AQ28" s="292">
        <v>0</v>
      </c>
      <c r="AR28" s="295" t="s">
        <v>887</v>
      </c>
      <c r="AS28" s="292">
        <v>0</v>
      </c>
      <c r="AT28" s="292">
        <f t="shared" si="3"/>
        <v>143</v>
      </c>
      <c r="AU28" s="292">
        <v>0</v>
      </c>
      <c r="AV28" s="292">
        <v>0</v>
      </c>
      <c r="AW28" s="292">
        <v>0</v>
      </c>
      <c r="AX28" s="292">
        <v>143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887</v>
      </c>
      <c r="BF28" s="295" t="s">
        <v>887</v>
      </c>
      <c r="BG28" s="295" t="s">
        <v>887</v>
      </c>
      <c r="BH28" s="295" t="s">
        <v>887</v>
      </c>
      <c r="BI28" s="295" t="s">
        <v>887</v>
      </c>
      <c r="BJ28" s="295" t="s">
        <v>887</v>
      </c>
      <c r="BK28" s="295" t="s">
        <v>887</v>
      </c>
      <c r="BL28" s="295" t="s">
        <v>887</v>
      </c>
      <c r="BM28" s="295" t="s">
        <v>887</v>
      </c>
      <c r="BN28" s="292">
        <v>0</v>
      </c>
      <c r="BO28" s="292">
        <f t="shared" si="5"/>
        <v>46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46</v>
      </c>
      <c r="CA28" s="292">
        <v>0</v>
      </c>
      <c r="CB28" s="295" t="s">
        <v>887</v>
      </c>
      <c r="CC28" s="295" t="s">
        <v>887</v>
      </c>
      <c r="CD28" s="295" t="s">
        <v>887</v>
      </c>
      <c r="CE28" s="295" t="s">
        <v>887</v>
      </c>
      <c r="CF28" s="295" t="s">
        <v>887</v>
      </c>
      <c r="CG28" s="295" t="s">
        <v>887</v>
      </c>
      <c r="CH28" s="295" t="s">
        <v>887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887</v>
      </c>
      <c r="CX28" s="295" t="s">
        <v>887</v>
      </c>
      <c r="CY28" s="295" t="s">
        <v>887</v>
      </c>
      <c r="CZ28" s="295" t="s">
        <v>887</v>
      </c>
      <c r="DA28" s="295" t="s">
        <v>887</v>
      </c>
      <c r="DB28" s="295" t="s">
        <v>887</v>
      </c>
      <c r="DC28" s="295" t="s">
        <v>887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887</v>
      </c>
      <c r="DS28" s="295" t="s">
        <v>887</v>
      </c>
      <c r="DT28" s="292">
        <v>0</v>
      </c>
      <c r="DU28" s="295" t="s">
        <v>887</v>
      </c>
      <c r="DV28" s="295" t="s">
        <v>887</v>
      </c>
      <c r="DW28" s="295" t="s">
        <v>887</v>
      </c>
      <c r="DX28" s="295" t="s">
        <v>887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887</v>
      </c>
      <c r="EL28" s="295" t="s">
        <v>887</v>
      </c>
      <c r="EM28" s="295" t="s">
        <v>887</v>
      </c>
      <c r="EN28" s="292">
        <v>0</v>
      </c>
      <c r="EO28" s="292">
        <v>0</v>
      </c>
      <c r="EP28" s="295" t="s">
        <v>887</v>
      </c>
      <c r="EQ28" s="295" t="s">
        <v>887</v>
      </c>
      <c r="ER28" s="295" t="s">
        <v>887</v>
      </c>
      <c r="ES28" s="292">
        <v>0</v>
      </c>
      <c r="ET28" s="292">
        <v>0</v>
      </c>
      <c r="EU28" s="292">
        <f t="shared" si="13"/>
        <v>601</v>
      </c>
      <c r="EV28" s="292">
        <v>186</v>
      </c>
      <c r="EW28" s="292">
        <v>0</v>
      </c>
      <c r="EX28" s="292">
        <v>0</v>
      </c>
      <c r="EY28" s="292">
        <v>56</v>
      </c>
      <c r="EZ28" s="292">
        <v>239</v>
      </c>
      <c r="FA28" s="292">
        <v>63</v>
      </c>
      <c r="FB28" s="292">
        <v>8</v>
      </c>
      <c r="FC28" s="292">
        <v>5</v>
      </c>
      <c r="FD28" s="292">
        <v>0</v>
      </c>
      <c r="FE28" s="292">
        <v>24</v>
      </c>
      <c r="FF28" s="292">
        <v>0</v>
      </c>
      <c r="FG28" s="292">
        <v>0</v>
      </c>
      <c r="FH28" s="295" t="s">
        <v>887</v>
      </c>
      <c r="FI28" s="295" t="s">
        <v>887</v>
      </c>
      <c r="FJ28" s="295" t="s">
        <v>887</v>
      </c>
      <c r="FK28" s="292">
        <v>0</v>
      </c>
      <c r="FL28" s="292">
        <v>0</v>
      </c>
      <c r="FM28" s="292">
        <v>0</v>
      </c>
      <c r="FN28" s="292">
        <v>0</v>
      </c>
      <c r="FO28" s="292">
        <v>20</v>
      </c>
    </row>
    <row r="29" spans="1:171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15"/>
        <v>1978</v>
      </c>
      <c r="E29" s="292">
        <f t="shared" si="16"/>
        <v>208</v>
      </c>
      <c r="F29" s="292">
        <f t="shared" si="17"/>
        <v>4</v>
      </c>
      <c r="G29" s="292">
        <f t="shared" si="18"/>
        <v>22</v>
      </c>
      <c r="H29" s="292">
        <f t="shared" si="19"/>
        <v>27</v>
      </c>
      <c r="I29" s="292">
        <f t="shared" si="20"/>
        <v>150</v>
      </c>
      <c r="J29" s="292">
        <f t="shared" si="21"/>
        <v>25</v>
      </c>
      <c r="K29" s="292">
        <f t="shared" si="22"/>
        <v>4</v>
      </c>
      <c r="L29" s="292">
        <f t="shared" si="23"/>
        <v>57</v>
      </c>
      <c r="M29" s="292">
        <f t="shared" si="24"/>
        <v>0</v>
      </c>
      <c r="N29" s="292">
        <f t="shared" si="25"/>
        <v>23</v>
      </c>
      <c r="O29" s="292">
        <f t="shared" si="26"/>
        <v>0</v>
      </c>
      <c r="P29" s="292">
        <f t="shared" si="27"/>
        <v>0</v>
      </c>
      <c r="Q29" s="292">
        <f t="shared" si="28"/>
        <v>869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1</v>
      </c>
      <c r="X29" s="292">
        <f t="shared" si="35"/>
        <v>588</v>
      </c>
      <c r="Y29" s="292">
        <f t="shared" si="1"/>
        <v>1234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887</v>
      </c>
      <c r="AK29" s="295" t="s">
        <v>887</v>
      </c>
      <c r="AL29" s="292">
        <v>869</v>
      </c>
      <c r="AM29" s="295" t="s">
        <v>887</v>
      </c>
      <c r="AN29" s="295" t="s">
        <v>887</v>
      </c>
      <c r="AO29" s="292">
        <v>0</v>
      </c>
      <c r="AP29" s="295" t="s">
        <v>887</v>
      </c>
      <c r="AQ29" s="292">
        <v>0</v>
      </c>
      <c r="AR29" s="295" t="s">
        <v>887</v>
      </c>
      <c r="AS29" s="292">
        <v>365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887</v>
      </c>
      <c r="BF29" s="295" t="s">
        <v>887</v>
      </c>
      <c r="BG29" s="295" t="s">
        <v>887</v>
      </c>
      <c r="BH29" s="295" t="s">
        <v>887</v>
      </c>
      <c r="BI29" s="295" t="s">
        <v>887</v>
      </c>
      <c r="BJ29" s="295" t="s">
        <v>887</v>
      </c>
      <c r="BK29" s="295" t="s">
        <v>887</v>
      </c>
      <c r="BL29" s="295" t="s">
        <v>887</v>
      </c>
      <c r="BM29" s="295" t="s">
        <v>887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887</v>
      </c>
      <c r="CC29" s="295" t="s">
        <v>887</v>
      </c>
      <c r="CD29" s="295" t="s">
        <v>887</v>
      </c>
      <c r="CE29" s="295" t="s">
        <v>887</v>
      </c>
      <c r="CF29" s="295" t="s">
        <v>887</v>
      </c>
      <c r="CG29" s="295" t="s">
        <v>887</v>
      </c>
      <c r="CH29" s="295" t="s">
        <v>887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887</v>
      </c>
      <c r="CX29" s="295" t="s">
        <v>887</v>
      </c>
      <c r="CY29" s="295" t="s">
        <v>887</v>
      </c>
      <c r="CZ29" s="295" t="s">
        <v>887</v>
      </c>
      <c r="DA29" s="295" t="s">
        <v>887</v>
      </c>
      <c r="DB29" s="295" t="s">
        <v>887</v>
      </c>
      <c r="DC29" s="295" t="s">
        <v>887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887</v>
      </c>
      <c r="DS29" s="295" t="s">
        <v>887</v>
      </c>
      <c r="DT29" s="292">
        <v>0</v>
      </c>
      <c r="DU29" s="295" t="s">
        <v>887</v>
      </c>
      <c r="DV29" s="295" t="s">
        <v>887</v>
      </c>
      <c r="DW29" s="295" t="s">
        <v>887</v>
      </c>
      <c r="DX29" s="295" t="s">
        <v>887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887</v>
      </c>
      <c r="EL29" s="295" t="s">
        <v>887</v>
      </c>
      <c r="EM29" s="295" t="s">
        <v>887</v>
      </c>
      <c r="EN29" s="292">
        <v>0</v>
      </c>
      <c r="EO29" s="292">
        <v>0</v>
      </c>
      <c r="EP29" s="295" t="s">
        <v>887</v>
      </c>
      <c r="EQ29" s="295" t="s">
        <v>887</v>
      </c>
      <c r="ER29" s="295" t="s">
        <v>887</v>
      </c>
      <c r="ES29" s="292">
        <v>0</v>
      </c>
      <c r="ET29" s="292">
        <v>0</v>
      </c>
      <c r="EU29" s="292">
        <f t="shared" si="13"/>
        <v>744</v>
      </c>
      <c r="EV29" s="292">
        <v>208</v>
      </c>
      <c r="EW29" s="292">
        <v>4</v>
      </c>
      <c r="EX29" s="292">
        <v>22</v>
      </c>
      <c r="EY29" s="292">
        <v>27</v>
      </c>
      <c r="EZ29" s="292">
        <v>150</v>
      </c>
      <c r="FA29" s="292">
        <v>25</v>
      </c>
      <c r="FB29" s="292">
        <v>4</v>
      </c>
      <c r="FC29" s="292">
        <v>57</v>
      </c>
      <c r="FD29" s="292">
        <v>0</v>
      </c>
      <c r="FE29" s="292">
        <v>23</v>
      </c>
      <c r="FF29" s="292">
        <v>0</v>
      </c>
      <c r="FG29" s="292">
        <v>0</v>
      </c>
      <c r="FH29" s="295" t="s">
        <v>887</v>
      </c>
      <c r="FI29" s="295" t="s">
        <v>887</v>
      </c>
      <c r="FJ29" s="295" t="s">
        <v>887</v>
      </c>
      <c r="FK29" s="292">
        <v>0</v>
      </c>
      <c r="FL29" s="292">
        <v>0</v>
      </c>
      <c r="FM29" s="292">
        <v>0</v>
      </c>
      <c r="FN29" s="292">
        <v>1</v>
      </c>
      <c r="FO29" s="292">
        <v>223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15"/>
        <v>1488</v>
      </c>
      <c r="E30" s="292">
        <f t="shared" si="16"/>
        <v>148</v>
      </c>
      <c r="F30" s="292">
        <f t="shared" si="17"/>
        <v>3</v>
      </c>
      <c r="G30" s="292">
        <f t="shared" si="18"/>
        <v>33</v>
      </c>
      <c r="H30" s="292">
        <f t="shared" si="19"/>
        <v>140</v>
      </c>
      <c r="I30" s="292">
        <f t="shared" si="20"/>
        <v>77</v>
      </c>
      <c r="J30" s="292">
        <f t="shared" si="21"/>
        <v>15</v>
      </c>
      <c r="K30" s="292">
        <f t="shared" si="22"/>
        <v>0</v>
      </c>
      <c r="L30" s="292">
        <f t="shared" si="23"/>
        <v>43</v>
      </c>
      <c r="M30" s="292">
        <f t="shared" si="24"/>
        <v>0</v>
      </c>
      <c r="N30" s="292">
        <f t="shared" si="25"/>
        <v>7</v>
      </c>
      <c r="O30" s="292">
        <f t="shared" si="26"/>
        <v>0</v>
      </c>
      <c r="P30" s="292">
        <f t="shared" si="27"/>
        <v>0</v>
      </c>
      <c r="Q30" s="292">
        <f t="shared" si="28"/>
        <v>698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324</v>
      </c>
      <c r="Y30" s="292">
        <f t="shared" si="1"/>
        <v>1002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887</v>
      </c>
      <c r="AK30" s="295" t="s">
        <v>887</v>
      </c>
      <c r="AL30" s="292">
        <v>698</v>
      </c>
      <c r="AM30" s="295" t="s">
        <v>887</v>
      </c>
      <c r="AN30" s="295" t="s">
        <v>887</v>
      </c>
      <c r="AO30" s="292">
        <v>0</v>
      </c>
      <c r="AP30" s="295" t="s">
        <v>887</v>
      </c>
      <c r="AQ30" s="292">
        <v>0</v>
      </c>
      <c r="AR30" s="295" t="s">
        <v>887</v>
      </c>
      <c r="AS30" s="292">
        <v>304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887</v>
      </c>
      <c r="BF30" s="295" t="s">
        <v>887</v>
      </c>
      <c r="BG30" s="295" t="s">
        <v>887</v>
      </c>
      <c r="BH30" s="295" t="s">
        <v>887</v>
      </c>
      <c r="BI30" s="295" t="s">
        <v>887</v>
      </c>
      <c r="BJ30" s="295" t="s">
        <v>887</v>
      </c>
      <c r="BK30" s="295" t="s">
        <v>887</v>
      </c>
      <c r="BL30" s="295" t="s">
        <v>887</v>
      </c>
      <c r="BM30" s="295" t="s">
        <v>887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887</v>
      </c>
      <c r="CC30" s="295" t="s">
        <v>887</v>
      </c>
      <c r="CD30" s="295" t="s">
        <v>887</v>
      </c>
      <c r="CE30" s="295" t="s">
        <v>887</v>
      </c>
      <c r="CF30" s="295" t="s">
        <v>887</v>
      </c>
      <c r="CG30" s="295" t="s">
        <v>887</v>
      </c>
      <c r="CH30" s="295" t="s">
        <v>887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887</v>
      </c>
      <c r="CX30" s="295" t="s">
        <v>887</v>
      </c>
      <c r="CY30" s="295" t="s">
        <v>887</v>
      </c>
      <c r="CZ30" s="295" t="s">
        <v>887</v>
      </c>
      <c r="DA30" s="295" t="s">
        <v>887</v>
      </c>
      <c r="DB30" s="295" t="s">
        <v>887</v>
      </c>
      <c r="DC30" s="295" t="s">
        <v>887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887</v>
      </c>
      <c r="DS30" s="295" t="s">
        <v>887</v>
      </c>
      <c r="DT30" s="292">
        <v>0</v>
      </c>
      <c r="DU30" s="295" t="s">
        <v>887</v>
      </c>
      <c r="DV30" s="295" t="s">
        <v>887</v>
      </c>
      <c r="DW30" s="295" t="s">
        <v>887</v>
      </c>
      <c r="DX30" s="295" t="s">
        <v>887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887</v>
      </c>
      <c r="EL30" s="295" t="s">
        <v>887</v>
      </c>
      <c r="EM30" s="295" t="s">
        <v>887</v>
      </c>
      <c r="EN30" s="292">
        <v>0</v>
      </c>
      <c r="EO30" s="292">
        <v>0</v>
      </c>
      <c r="EP30" s="295" t="s">
        <v>887</v>
      </c>
      <c r="EQ30" s="295" t="s">
        <v>887</v>
      </c>
      <c r="ER30" s="295" t="s">
        <v>887</v>
      </c>
      <c r="ES30" s="292">
        <v>0</v>
      </c>
      <c r="ET30" s="292">
        <v>0</v>
      </c>
      <c r="EU30" s="292">
        <f t="shared" si="13"/>
        <v>486</v>
      </c>
      <c r="EV30" s="292">
        <v>148</v>
      </c>
      <c r="EW30" s="292">
        <v>3</v>
      </c>
      <c r="EX30" s="292">
        <v>33</v>
      </c>
      <c r="EY30" s="292">
        <v>140</v>
      </c>
      <c r="EZ30" s="292">
        <v>77</v>
      </c>
      <c r="FA30" s="292">
        <v>15</v>
      </c>
      <c r="FB30" s="292">
        <v>0</v>
      </c>
      <c r="FC30" s="292">
        <v>43</v>
      </c>
      <c r="FD30" s="292">
        <v>0</v>
      </c>
      <c r="FE30" s="292">
        <v>7</v>
      </c>
      <c r="FF30" s="292">
        <v>0</v>
      </c>
      <c r="FG30" s="292">
        <v>0</v>
      </c>
      <c r="FH30" s="295" t="s">
        <v>887</v>
      </c>
      <c r="FI30" s="295" t="s">
        <v>887</v>
      </c>
      <c r="FJ30" s="295" t="s">
        <v>887</v>
      </c>
      <c r="FK30" s="292">
        <v>0</v>
      </c>
      <c r="FL30" s="292">
        <v>0</v>
      </c>
      <c r="FM30" s="292">
        <v>0</v>
      </c>
      <c r="FN30" s="292">
        <v>0</v>
      </c>
      <c r="FO30" s="292">
        <v>20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15"/>
        <v>382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165</v>
      </c>
      <c r="I31" s="292">
        <f t="shared" si="20"/>
        <v>0</v>
      </c>
      <c r="J31" s="292">
        <f t="shared" si="21"/>
        <v>0</v>
      </c>
      <c r="K31" s="292">
        <f t="shared" si="22"/>
        <v>16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173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28</v>
      </c>
      <c r="Y31" s="292">
        <f t="shared" si="1"/>
        <v>180</v>
      </c>
      <c r="Z31" s="292">
        <v>0</v>
      </c>
      <c r="AA31" s="292">
        <v>0</v>
      </c>
      <c r="AB31" s="292">
        <v>0</v>
      </c>
      <c r="AC31" s="292">
        <v>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887</v>
      </c>
      <c r="AK31" s="295" t="s">
        <v>887</v>
      </c>
      <c r="AL31" s="292">
        <v>173</v>
      </c>
      <c r="AM31" s="295" t="s">
        <v>887</v>
      </c>
      <c r="AN31" s="295" t="s">
        <v>887</v>
      </c>
      <c r="AO31" s="292">
        <v>0</v>
      </c>
      <c r="AP31" s="295" t="s">
        <v>887</v>
      </c>
      <c r="AQ31" s="292">
        <v>0</v>
      </c>
      <c r="AR31" s="295" t="s">
        <v>887</v>
      </c>
      <c r="AS31" s="292">
        <v>0</v>
      </c>
      <c r="AT31" s="292">
        <f t="shared" si="3"/>
        <v>158</v>
      </c>
      <c r="AU31" s="292">
        <v>0</v>
      </c>
      <c r="AV31" s="292">
        <v>0</v>
      </c>
      <c r="AW31" s="292">
        <v>0</v>
      </c>
      <c r="AX31" s="292">
        <v>158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887</v>
      </c>
      <c r="BF31" s="295" t="s">
        <v>887</v>
      </c>
      <c r="BG31" s="295" t="s">
        <v>887</v>
      </c>
      <c r="BH31" s="295" t="s">
        <v>887</v>
      </c>
      <c r="BI31" s="295" t="s">
        <v>887</v>
      </c>
      <c r="BJ31" s="295" t="s">
        <v>887</v>
      </c>
      <c r="BK31" s="295" t="s">
        <v>887</v>
      </c>
      <c r="BL31" s="295" t="s">
        <v>887</v>
      </c>
      <c r="BM31" s="295" t="s">
        <v>887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887</v>
      </c>
      <c r="CC31" s="295" t="s">
        <v>887</v>
      </c>
      <c r="CD31" s="295" t="s">
        <v>887</v>
      </c>
      <c r="CE31" s="295" t="s">
        <v>887</v>
      </c>
      <c r="CF31" s="295" t="s">
        <v>887</v>
      </c>
      <c r="CG31" s="295" t="s">
        <v>887</v>
      </c>
      <c r="CH31" s="295" t="s">
        <v>887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887</v>
      </c>
      <c r="CX31" s="295" t="s">
        <v>887</v>
      </c>
      <c r="CY31" s="295" t="s">
        <v>887</v>
      </c>
      <c r="CZ31" s="295" t="s">
        <v>887</v>
      </c>
      <c r="DA31" s="295" t="s">
        <v>887</v>
      </c>
      <c r="DB31" s="295" t="s">
        <v>887</v>
      </c>
      <c r="DC31" s="295" t="s">
        <v>887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887</v>
      </c>
      <c r="DS31" s="295" t="s">
        <v>887</v>
      </c>
      <c r="DT31" s="292">
        <v>0</v>
      </c>
      <c r="DU31" s="295" t="s">
        <v>887</v>
      </c>
      <c r="DV31" s="295" t="s">
        <v>887</v>
      </c>
      <c r="DW31" s="295" t="s">
        <v>887</v>
      </c>
      <c r="DX31" s="295" t="s">
        <v>887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887</v>
      </c>
      <c r="EL31" s="295" t="s">
        <v>887</v>
      </c>
      <c r="EM31" s="295" t="s">
        <v>887</v>
      </c>
      <c r="EN31" s="292">
        <v>0</v>
      </c>
      <c r="EO31" s="292">
        <v>0</v>
      </c>
      <c r="EP31" s="295" t="s">
        <v>887</v>
      </c>
      <c r="EQ31" s="295" t="s">
        <v>887</v>
      </c>
      <c r="ER31" s="295" t="s">
        <v>887</v>
      </c>
      <c r="ES31" s="292">
        <v>0</v>
      </c>
      <c r="ET31" s="292">
        <v>0</v>
      </c>
      <c r="EU31" s="292">
        <f t="shared" si="13"/>
        <v>44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16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887</v>
      </c>
      <c r="FI31" s="295" t="s">
        <v>887</v>
      </c>
      <c r="FJ31" s="295" t="s">
        <v>887</v>
      </c>
      <c r="FK31" s="292">
        <v>0</v>
      </c>
      <c r="FL31" s="292">
        <v>0</v>
      </c>
      <c r="FM31" s="292">
        <v>0</v>
      </c>
      <c r="FN31" s="292">
        <v>0</v>
      </c>
      <c r="FO31" s="292">
        <v>28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15"/>
        <v>487</v>
      </c>
      <c r="E32" s="292">
        <f t="shared" si="16"/>
        <v>186</v>
      </c>
      <c r="F32" s="292">
        <f t="shared" si="17"/>
        <v>2</v>
      </c>
      <c r="G32" s="292">
        <f t="shared" si="18"/>
        <v>0</v>
      </c>
      <c r="H32" s="292">
        <f t="shared" si="19"/>
        <v>182</v>
      </c>
      <c r="I32" s="292">
        <f t="shared" si="20"/>
        <v>22</v>
      </c>
      <c r="J32" s="292">
        <f t="shared" si="21"/>
        <v>8</v>
      </c>
      <c r="K32" s="292">
        <f t="shared" si="22"/>
        <v>1</v>
      </c>
      <c r="L32" s="292">
        <f t="shared" si="23"/>
        <v>4</v>
      </c>
      <c r="M32" s="292">
        <f t="shared" si="24"/>
        <v>9</v>
      </c>
      <c r="N32" s="292">
        <f t="shared" si="25"/>
        <v>20</v>
      </c>
      <c r="O32" s="292">
        <f t="shared" si="26"/>
        <v>28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2</v>
      </c>
      <c r="X32" s="292">
        <f t="shared" si="35"/>
        <v>23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887</v>
      </c>
      <c r="AK32" s="295" t="s">
        <v>887</v>
      </c>
      <c r="AL32" s="292">
        <v>0</v>
      </c>
      <c r="AM32" s="295" t="s">
        <v>887</v>
      </c>
      <c r="AN32" s="295" t="s">
        <v>887</v>
      </c>
      <c r="AO32" s="292">
        <v>0</v>
      </c>
      <c r="AP32" s="295" t="s">
        <v>887</v>
      </c>
      <c r="AQ32" s="292">
        <v>0</v>
      </c>
      <c r="AR32" s="295" t="s">
        <v>887</v>
      </c>
      <c r="AS32" s="292">
        <v>0</v>
      </c>
      <c r="AT32" s="292">
        <f t="shared" si="3"/>
        <v>138</v>
      </c>
      <c r="AU32" s="292">
        <v>0</v>
      </c>
      <c r="AV32" s="292">
        <v>0</v>
      </c>
      <c r="AW32" s="292">
        <v>0</v>
      </c>
      <c r="AX32" s="292">
        <v>138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887</v>
      </c>
      <c r="BF32" s="295" t="s">
        <v>887</v>
      </c>
      <c r="BG32" s="295" t="s">
        <v>887</v>
      </c>
      <c r="BH32" s="295" t="s">
        <v>887</v>
      </c>
      <c r="BI32" s="295" t="s">
        <v>887</v>
      </c>
      <c r="BJ32" s="295" t="s">
        <v>887</v>
      </c>
      <c r="BK32" s="295" t="s">
        <v>887</v>
      </c>
      <c r="BL32" s="295" t="s">
        <v>887</v>
      </c>
      <c r="BM32" s="295" t="s">
        <v>887</v>
      </c>
      <c r="BN32" s="292">
        <v>0</v>
      </c>
      <c r="BO32" s="292">
        <f t="shared" si="5"/>
        <v>28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28</v>
      </c>
      <c r="CA32" s="292">
        <v>0</v>
      </c>
      <c r="CB32" s="295" t="s">
        <v>887</v>
      </c>
      <c r="CC32" s="295" t="s">
        <v>887</v>
      </c>
      <c r="CD32" s="295" t="s">
        <v>887</v>
      </c>
      <c r="CE32" s="295" t="s">
        <v>887</v>
      </c>
      <c r="CF32" s="295" t="s">
        <v>887</v>
      </c>
      <c r="CG32" s="295" t="s">
        <v>887</v>
      </c>
      <c r="CH32" s="295" t="s">
        <v>887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887</v>
      </c>
      <c r="CX32" s="295" t="s">
        <v>887</v>
      </c>
      <c r="CY32" s="295" t="s">
        <v>887</v>
      </c>
      <c r="CZ32" s="295" t="s">
        <v>887</v>
      </c>
      <c r="DA32" s="295" t="s">
        <v>887</v>
      </c>
      <c r="DB32" s="295" t="s">
        <v>887</v>
      </c>
      <c r="DC32" s="295" t="s">
        <v>887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887</v>
      </c>
      <c r="DS32" s="295" t="s">
        <v>887</v>
      </c>
      <c r="DT32" s="292">
        <v>0</v>
      </c>
      <c r="DU32" s="295" t="s">
        <v>887</v>
      </c>
      <c r="DV32" s="295" t="s">
        <v>887</v>
      </c>
      <c r="DW32" s="295" t="s">
        <v>887</v>
      </c>
      <c r="DX32" s="295" t="s">
        <v>887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887</v>
      </c>
      <c r="EL32" s="295" t="s">
        <v>887</v>
      </c>
      <c r="EM32" s="295" t="s">
        <v>887</v>
      </c>
      <c r="EN32" s="292">
        <v>0</v>
      </c>
      <c r="EO32" s="292">
        <v>0</v>
      </c>
      <c r="EP32" s="295" t="s">
        <v>887</v>
      </c>
      <c r="EQ32" s="295" t="s">
        <v>887</v>
      </c>
      <c r="ER32" s="295" t="s">
        <v>887</v>
      </c>
      <c r="ES32" s="292">
        <v>0</v>
      </c>
      <c r="ET32" s="292">
        <v>0</v>
      </c>
      <c r="EU32" s="292">
        <f t="shared" si="13"/>
        <v>321</v>
      </c>
      <c r="EV32" s="292">
        <v>186</v>
      </c>
      <c r="EW32" s="292">
        <v>2</v>
      </c>
      <c r="EX32" s="292">
        <v>0</v>
      </c>
      <c r="EY32" s="292">
        <v>44</v>
      </c>
      <c r="EZ32" s="292">
        <v>22</v>
      </c>
      <c r="FA32" s="292">
        <v>8</v>
      </c>
      <c r="FB32" s="292">
        <v>1</v>
      </c>
      <c r="FC32" s="292">
        <v>4</v>
      </c>
      <c r="FD32" s="292">
        <v>9</v>
      </c>
      <c r="FE32" s="292">
        <v>20</v>
      </c>
      <c r="FF32" s="292">
        <v>0</v>
      </c>
      <c r="FG32" s="292">
        <v>0</v>
      </c>
      <c r="FH32" s="295" t="s">
        <v>887</v>
      </c>
      <c r="FI32" s="295" t="s">
        <v>887</v>
      </c>
      <c r="FJ32" s="295" t="s">
        <v>887</v>
      </c>
      <c r="FK32" s="292">
        <v>0</v>
      </c>
      <c r="FL32" s="292">
        <v>0</v>
      </c>
      <c r="FM32" s="292">
        <v>0</v>
      </c>
      <c r="FN32" s="292">
        <v>2</v>
      </c>
      <c r="FO32" s="292">
        <v>23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15"/>
        <v>58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22</v>
      </c>
      <c r="I33" s="292">
        <f t="shared" si="20"/>
        <v>0</v>
      </c>
      <c r="J33" s="292">
        <f t="shared" si="21"/>
        <v>0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36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38</v>
      </c>
      <c r="Z33" s="292">
        <v>0</v>
      </c>
      <c r="AA33" s="292">
        <v>0</v>
      </c>
      <c r="AB33" s="292">
        <v>0</v>
      </c>
      <c r="AC33" s="292">
        <v>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887</v>
      </c>
      <c r="AK33" s="295" t="s">
        <v>887</v>
      </c>
      <c r="AL33" s="292">
        <v>36</v>
      </c>
      <c r="AM33" s="295" t="s">
        <v>887</v>
      </c>
      <c r="AN33" s="295" t="s">
        <v>887</v>
      </c>
      <c r="AO33" s="292">
        <v>0</v>
      </c>
      <c r="AP33" s="295" t="s">
        <v>887</v>
      </c>
      <c r="AQ33" s="292">
        <v>0</v>
      </c>
      <c r="AR33" s="295" t="s">
        <v>887</v>
      </c>
      <c r="AS33" s="292">
        <v>0</v>
      </c>
      <c r="AT33" s="292">
        <f t="shared" si="3"/>
        <v>20</v>
      </c>
      <c r="AU33" s="292">
        <v>0</v>
      </c>
      <c r="AV33" s="292">
        <v>0</v>
      </c>
      <c r="AW33" s="292">
        <v>0</v>
      </c>
      <c r="AX33" s="292">
        <v>20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887</v>
      </c>
      <c r="BF33" s="295" t="s">
        <v>887</v>
      </c>
      <c r="BG33" s="295" t="s">
        <v>887</v>
      </c>
      <c r="BH33" s="295" t="s">
        <v>887</v>
      </c>
      <c r="BI33" s="295" t="s">
        <v>887</v>
      </c>
      <c r="BJ33" s="295" t="s">
        <v>887</v>
      </c>
      <c r="BK33" s="295" t="s">
        <v>887</v>
      </c>
      <c r="BL33" s="295" t="s">
        <v>887</v>
      </c>
      <c r="BM33" s="295" t="s">
        <v>887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887</v>
      </c>
      <c r="CC33" s="295" t="s">
        <v>887</v>
      </c>
      <c r="CD33" s="295" t="s">
        <v>887</v>
      </c>
      <c r="CE33" s="295" t="s">
        <v>887</v>
      </c>
      <c r="CF33" s="295" t="s">
        <v>887</v>
      </c>
      <c r="CG33" s="295" t="s">
        <v>887</v>
      </c>
      <c r="CH33" s="295" t="s">
        <v>887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887</v>
      </c>
      <c r="CX33" s="295" t="s">
        <v>887</v>
      </c>
      <c r="CY33" s="295" t="s">
        <v>887</v>
      </c>
      <c r="CZ33" s="295" t="s">
        <v>887</v>
      </c>
      <c r="DA33" s="295" t="s">
        <v>887</v>
      </c>
      <c r="DB33" s="295" t="s">
        <v>887</v>
      </c>
      <c r="DC33" s="295" t="s">
        <v>887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887</v>
      </c>
      <c r="DS33" s="295" t="s">
        <v>887</v>
      </c>
      <c r="DT33" s="292">
        <v>0</v>
      </c>
      <c r="DU33" s="295" t="s">
        <v>887</v>
      </c>
      <c r="DV33" s="295" t="s">
        <v>887</v>
      </c>
      <c r="DW33" s="295" t="s">
        <v>887</v>
      </c>
      <c r="DX33" s="295" t="s">
        <v>887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887</v>
      </c>
      <c r="EL33" s="295" t="s">
        <v>887</v>
      </c>
      <c r="EM33" s="295" t="s">
        <v>887</v>
      </c>
      <c r="EN33" s="292">
        <v>0</v>
      </c>
      <c r="EO33" s="292">
        <v>0</v>
      </c>
      <c r="EP33" s="295" t="s">
        <v>887</v>
      </c>
      <c r="EQ33" s="295" t="s">
        <v>887</v>
      </c>
      <c r="ER33" s="295" t="s">
        <v>887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887</v>
      </c>
      <c r="FI33" s="295" t="s">
        <v>887</v>
      </c>
      <c r="FJ33" s="295" t="s">
        <v>887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15"/>
        <v>573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132</v>
      </c>
      <c r="I34" s="292">
        <f t="shared" si="20"/>
        <v>123</v>
      </c>
      <c r="J34" s="292">
        <f t="shared" si="21"/>
        <v>34</v>
      </c>
      <c r="K34" s="292">
        <f t="shared" si="22"/>
        <v>0</v>
      </c>
      <c r="L34" s="292">
        <f t="shared" si="23"/>
        <v>10</v>
      </c>
      <c r="M34" s="292">
        <f t="shared" si="24"/>
        <v>0</v>
      </c>
      <c r="N34" s="292">
        <f t="shared" si="25"/>
        <v>9</v>
      </c>
      <c r="O34" s="292">
        <f t="shared" si="26"/>
        <v>0</v>
      </c>
      <c r="P34" s="292">
        <f t="shared" si="27"/>
        <v>0</v>
      </c>
      <c r="Q34" s="292">
        <f t="shared" si="28"/>
        <v>183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82</v>
      </c>
      <c r="Y34" s="292">
        <f t="shared" si="1"/>
        <v>216</v>
      </c>
      <c r="Z34" s="292">
        <v>0</v>
      </c>
      <c r="AA34" s="292">
        <v>0</v>
      </c>
      <c r="AB34" s="292">
        <v>0</v>
      </c>
      <c r="AC34" s="292">
        <v>33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887</v>
      </c>
      <c r="AK34" s="295" t="s">
        <v>887</v>
      </c>
      <c r="AL34" s="292">
        <v>183</v>
      </c>
      <c r="AM34" s="295" t="s">
        <v>887</v>
      </c>
      <c r="AN34" s="295" t="s">
        <v>887</v>
      </c>
      <c r="AO34" s="292">
        <v>0</v>
      </c>
      <c r="AP34" s="295" t="s">
        <v>887</v>
      </c>
      <c r="AQ34" s="292">
        <v>0</v>
      </c>
      <c r="AR34" s="295" t="s">
        <v>887</v>
      </c>
      <c r="AS34" s="292">
        <v>0</v>
      </c>
      <c r="AT34" s="292">
        <f t="shared" si="3"/>
        <v>82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887</v>
      </c>
      <c r="BF34" s="295" t="s">
        <v>887</v>
      </c>
      <c r="BG34" s="295" t="s">
        <v>887</v>
      </c>
      <c r="BH34" s="295" t="s">
        <v>887</v>
      </c>
      <c r="BI34" s="295" t="s">
        <v>887</v>
      </c>
      <c r="BJ34" s="295" t="s">
        <v>887</v>
      </c>
      <c r="BK34" s="295" t="s">
        <v>887</v>
      </c>
      <c r="BL34" s="295" t="s">
        <v>887</v>
      </c>
      <c r="BM34" s="295" t="s">
        <v>887</v>
      </c>
      <c r="BN34" s="292">
        <v>82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887</v>
      </c>
      <c r="CC34" s="295" t="s">
        <v>887</v>
      </c>
      <c r="CD34" s="295" t="s">
        <v>887</v>
      </c>
      <c r="CE34" s="295" t="s">
        <v>887</v>
      </c>
      <c r="CF34" s="295" t="s">
        <v>887</v>
      </c>
      <c r="CG34" s="295" t="s">
        <v>887</v>
      </c>
      <c r="CH34" s="295" t="s">
        <v>887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887</v>
      </c>
      <c r="CX34" s="295" t="s">
        <v>887</v>
      </c>
      <c r="CY34" s="295" t="s">
        <v>887</v>
      </c>
      <c r="CZ34" s="295" t="s">
        <v>887</v>
      </c>
      <c r="DA34" s="295" t="s">
        <v>887</v>
      </c>
      <c r="DB34" s="295" t="s">
        <v>887</v>
      </c>
      <c r="DC34" s="295" t="s">
        <v>887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887</v>
      </c>
      <c r="DS34" s="295" t="s">
        <v>887</v>
      </c>
      <c r="DT34" s="292">
        <v>0</v>
      </c>
      <c r="DU34" s="295" t="s">
        <v>887</v>
      </c>
      <c r="DV34" s="295" t="s">
        <v>887</v>
      </c>
      <c r="DW34" s="295" t="s">
        <v>887</v>
      </c>
      <c r="DX34" s="295" t="s">
        <v>887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887</v>
      </c>
      <c r="EL34" s="295" t="s">
        <v>887</v>
      </c>
      <c r="EM34" s="295" t="s">
        <v>887</v>
      </c>
      <c r="EN34" s="292">
        <v>0</v>
      </c>
      <c r="EO34" s="292">
        <v>0</v>
      </c>
      <c r="EP34" s="295" t="s">
        <v>887</v>
      </c>
      <c r="EQ34" s="295" t="s">
        <v>887</v>
      </c>
      <c r="ER34" s="295" t="s">
        <v>887</v>
      </c>
      <c r="ES34" s="292">
        <v>0</v>
      </c>
      <c r="ET34" s="292">
        <v>0</v>
      </c>
      <c r="EU34" s="292">
        <f t="shared" si="13"/>
        <v>275</v>
      </c>
      <c r="EV34" s="292">
        <v>0</v>
      </c>
      <c r="EW34" s="292">
        <v>0</v>
      </c>
      <c r="EX34" s="292">
        <v>0</v>
      </c>
      <c r="EY34" s="292">
        <v>99</v>
      </c>
      <c r="EZ34" s="292">
        <v>123</v>
      </c>
      <c r="FA34" s="292">
        <v>34</v>
      </c>
      <c r="FB34" s="292">
        <v>0</v>
      </c>
      <c r="FC34" s="292">
        <v>10</v>
      </c>
      <c r="FD34" s="292">
        <v>0</v>
      </c>
      <c r="FE34" s="292">
        <v>9</v>
      </c>
      <c r="FF34" s="292">
        <v>0</v>
      </c>
      <c r="FG34" s="292">
        <v>0</v>
      </c>
      <c r="FH34" s="295" t="s">
        <v>887</v>
      </c>
      <c r="FI34" s="295" t="s">
        <v>887</v>
      </c>
      <c r="FJ34" s="295" t="s">
        <v>887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15"/>
        <v>205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14</v>
      </c>
      <c r="I35" s="292">
        <f t="shared" si="20"/>
        <v>0</v>
      </c>
      <c r="J35" s="292">
        <f t="shared" si="21"/>
        <v>9</v>
      </c>
      <c r="K35" s="292">
        <f t="shared" si="22"/>
        <v>0</v>
      </c>
      <c r="L35" s="292">
        <f t="shared" si="23"/>
        <v>19</v>
      </c>
      <c r="M35" s="292">
        <f t="shared" si="24"/>
        <v>0</v>
      </c>
      <c r="N35" s="292">
        <f t="shared" si="25"/>
        <v>0</v>
      </c>
      <c r="O35" s="292">
        <f t="shared" si="26"/>
        <v>45</v>
      </c>
      <c r="P35" s="292">
        <f t="shared" si="27"/>
        <v>0</v>
      </c>
      <c r="Q35" s="292">
        <f t="shared" si="28"/>
        <v>78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40</v>
      </c>
      <c r="Y35" s="292">
        <f t="shared" si="1"/>
        <v>92</v>
      </c>
      <c r="Z35" s="292">
        <v>0</v>
      </c>
      <c r="AA35" s="292">
        <v>0</v>
      </c>
      <c r="AB35" s="292">
        <v>0</v>
      </c>
      <c r="AC35" s="292">
        <v>14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887</v>
      </c>
      <c r="AK35" s="295" t="s">
        <v>887</v>
      </c>
      <c r="AL35" s="292">
        <v>78</v>
      </c>
      <c r="AM35" s="295" t="s">
        <v>887</v>
      </c>
      <c r="AN35" s="295" t="s">
        <v>887</v>
      </c>
      <c r="AO35" s="292">
        <v>0</v>
      </c>
      <c r="AP35" s="295" t="s">
        <v>887</v>
      </c>
      <c r="AQ35" s="292">
        <v>0</v>
      </c>
      <c r="AR35" s="295" t="s">
        <v>887</v>
      </c>
      <c r="AS35" s="292">
        <v>0</v>
      </c>
      <c r="AT35" s="292">
        <f t="shared" si="3"/>
        <v>40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887</v>
      </c>
      <c r="BF35" s="295" t="s">
        <v>887</v>
      </c>
      <c r="BG35" s="295" t="s">
        <v>887</v>
      </c>
      <c r="BH35" s="295" t="s">
        <v>887</v>
      </c>
      <c r="BI35" s="295" t="s">
        <v>887</v>
      </c>
      <c r="BJ35" s="295" t="s">
        <v>887</v>
      </c>
      <c r="BK35" s="295" t="s">
        <v>887</v>
      </c>
      <c r="BL35" s="295" t="s">
        <v>887</v>
      </c>
      <c r="BM35" s="295" t="s">
        <v>887</v>
      </c>
      <c r="BN35" s="292">
        <v>40</v>
      </c>
      <c r="BO35" s="292">
        <f t="shared" si="5"/>
        <v>45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45</v>
      </c>
      <c r="CA35" s="292">
        <v>0</v>
      </c>
      <c r="CB35" s="295" t="s">
        <v>887</v>
      </c>
      <c r="CC35" s="295" t="s">
        <v>887</v>
      </c>
      <c r="CD35" s="295" t="s">
        <v>887</v>
      </c>
      <c r="CE35" s="295" t="s">
        <v>887</v>
      </c>
      <c r="CF35" s="295" t="s">
        <v>887</v>
      </c>
      <c r="CG35" s="295" t="s">
        <v>887</v>
      </c>
      <c r="CH35" s="295" t="s">
        <v>887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887</v>
      </c>
      <c r="CX35" s="295" t="s">
        <v>887</v>
      </c>
      <c r="CY35" s="295" t="s">
        <v>887</v>
      </c>
      <c r="CZ35" s="295" t="s">
        <v>887</v>
      </c>
      <c r="DA35" s="295" t="s">
        <v>887</v>
      </c>
      <c r="DB35" s="295" t="s">
        <v>887</v>
      </c>
      <c r="DC35" s="295" t="s">
        <v>887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887</v>
      </c>
      <c r="DS35" s="295" t="s">
        <v>887</v>
      </c>
      <c r="DT35" s="292">
        <v>0</v>
      </c>
      <c r="DU35" s="295" t="s">
        <v>887</v>
      </c>
      <c r="DV35" s="295" t="s">
        <v>887</v>
      </c>
      <c r="DW35" s="295" t="s">
        <v>887</v>
      </c>
      <c r="DX35" s="295" t="s">
        <v>887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887</v>
      </c>
      <c r="EL35" s="295" t="s">
        <v>887</v>
      </c>
      <c r="EM35" s="295" t="s">
        <v>887</v>
      </c>
      <c r="EN35" s="292">
        <v>0</v>
      </c>
      <c r="EO35" s="292">
        <v>0</v>
      </c>
      <c r="EP35" s="295" t="s">
        <v>887</v>
      </c>
      <c r="EQ35" s="295" t="s">
        <v>887</v>
      </c>
      <c r="ER35" s="295" t="s">
        <v>887</v>
      </c>
      <c r="ES35" s="292">
        <v>0</v>
      </c>
      <c r="ET35" s="292">
        <v>0</v>
      </c>
      <c r="EU35" s="292">
        <f t="shared" si="13"/>
        <v>28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9</v>
      </c>
      <c r="FB35" s="292">
        <v>0</v>
      </c>
      <c r="FC35" s="292">
        <v>19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887</v>
      </c>
      <c r="FI35" s="295" t="s">
        <v>887</v>
      </c>
      <c r="FJ35" s="295" t="s">
        <v>887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15"/>
        <v>152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23</v>
      </c>
      <c r="I36" s="292">
        <f t="shared" si="20"/>
        <v>0</v>
      </c>
      <c r="J36" s="292">
        <f t="shared" si="21"/>
        <v>0</v>
      </c>
      <c r="K36" s="292">
        <f t="shared" si="22"/>
        <v>0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129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152</v>
      </c>
      <c r="Z36" s="292">
        <v>0</v>
      </c>
      <c r="AA36" s="292">
        <v>0</v>
      </c>
      <c r="AB36" s="292">
        <v>0</v>
      </c>
      <c r="AC36" s="292">
        <v>23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887</v>
      </c>
      <c r="AK36" s="295" t="s">
        <v>887</v>
      </c>
      <c r="AL36" s="292">
        <v>129</v>
      </c>
      <c r="AM36" s="295" t="s">
        <v>887</v>
      </c>
      <c r="AN36" s="295" t="s">
        <v>887</v>
      </c>
      <c r="AO36" s="292">
        <v>0</v>
      </c>
      <c r="AP36" s="295" t="s">
        <v>887</v>
      </c>
      <c r="AQ36" s="292">
        <v>0</v>
      </c>
      <c r="AR36" s="295" t="s">
        <v>887</v>
      </c>
      <c r="AS36" s="292">
        <v>0</v>
      </c>
      <c r="AT36" s="292">
        <f t="shared" si="3"/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887</v>
      </c>
      <c r="BF36" s="295" t="s">
        <v>887</v>
      </c>
      <c r="BG36" s="295" t="s">
        <v>887</v>
      </c>
      <c r="BH36" s="295" t="s">
        <v>887</v>
      </c>
      <c r="BI36" s="295" t="s">
        <v>887</v>
      </c>
      <c r="BJ36" s="295" t="s">
        <v>887</v>
      </c>
      <c r="BK36" s="295" t="s">
        <v>887</v>
      </c>
      <c r="BL36" s="295" t="s">
        <v>887</v>
      </c>
      <c r="BM36" s="295" t="s">
        <v>887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887</v>
      </c>
      <c r="CC36" s="295" t="s">
        <v>887</v>
      </c>
      <c r="CD36" s="295" t="s">
        <v>887</v>
      </c>
      <c r="CE36" s="295" t="s">
        <v>887</v>
      </c>
      <c r="CF36" s="295" t="s">
        <v>887</v>
      </c>
      <c r="CG36" s="295" t="s">
        <v>887</v>
      </c>
      <c r="CH36" s="295" t="s">
        <v>887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887</v>
      </c>
      <c r="CX36" s="295" t="s">
        <v>887</v>
      </c>
      <c r="CY36" s="295" t="s">
        <v>887</v>
      </c>
      <c r="CZ36" s="295" t="s">
        <v>887</v>
      </c>
      <c r="DA36" s="295" t="s">
        <v>887</v>
      </c>
      <c r="DB36" s="295" t="s">
        <v>887</v>
      </c>
      <c r="DC36" s="295" t="s">
        <v>887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887</v>
      </c>
      <c r="DS36" s="295" t="s">
        <v>887</v>
      </c>
      <c r="DT36" s="292">
        <v>0</v>
      </c>
      <c r="DU36" s="295" t="s">
        <v>887</v>
      </c>
      <c r="DV36" s="295" t="s">
        <v>887</v>
      </c>
      <c r="DW36" s="295" t="s">
        <v>887</v>
      </c>
      <c r="DX36" s="295" t="s">
        <v>887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887</v>
      </c>
      <c r="EL36" s="295" t="s">
        <v>887</v>
      </c>
      <c r="EM36" s="295" t="s">
        <v>887</v>
      </c>
      <c r="EN36" s="292">
        <v>0</v>
      </c>
      <c r="EO36" s="292">
        <v>0</v>
      </c>
      <c r="EP36" s="295" t="s">
        <v>887</v>
      </c>
      <c r="EQ36" s="295" t="s">
        <v>887</v>
      </c>
      <c r="ER36" s="295" t="s">
        <v>887</v>
      </c>
      <c r="ES36" s="292">
        <v>0</v>
      </c>
      <c r="ET36" s="292">
        <v>0</v>
      </c>
      <c r="EU36" s="292">
        <f t="shared" si="13"/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887</v>
      </c>
      <c r="FI36" s="295" t="s">
        <v>887</v>
      </c>
      <c r="FJ36" s="295" t="s">
        <v>887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15"/>
        <v>903</v>
      </c>
      <c r="E37" s="292">
        <f t="shared" si="16"/>
        <v>195</v>
      </c>
      <c r="F37" s="292">
        <f t="shared" si="17"/>
        <v>1</v>
      </c>
      <c r="G37" s="292">
        <f t="shared" si="18"/>
        <v>45</v>
      </c>
      <c r="H37" s="292">
        <f t="shared" si="19"/>
        <v>157</v>
      </c>
      <c r="I37" s="292">
        <f t="shared" si="20"/>
        <v>136</v>
      </c>
      <c r="J37" s="292">
        <f t="shared" si="21"/>
        <v>37</v>
      </c>
      <c r="K37" s="292">
        <f t="shared" si="22"/>
        <v>4</v>
      </c>
      <c r="L37" s="292">
        <f t="shared" si="23"/>
        <v>71</v>
      </c>
      <c r="M37" s="292">
        <f t="shared" si="24"/>
        <v>41</v>
      </c>
      <c r="N37" s="292">
        <f t="shared" si="25"/>
        <v>21</v>
      </c>
      <c r="O37" s="292">
        <f t="shared" si="26"/>
        <v>0</v>
      </c>
      <c r="P37" s="292">
        <f t="shared" si="27"/>
        <v>0</v>
      </c>
      <c r="Q37" s="292">
        <f t="shared" si="28"/>
        <v>165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30</v>
      </c>
      <c r="Y37" s="292">
        <f t="shared" si="1"/>
        <v>195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887</v>
      </c>
      <c r="AK37" s="295" t="s">
        <v>887</v>
      </c>
      <c r="AL37" s="292">
        <v>165</v>
      </c>
      <c r="AM37" s="295" t="s">
        <v>887</v>
      </c>
      <c r="AN37" s="295" t="s">
        <v>887</v>
      </c>
      <c r="AO37" s="292">
        <v>0</v>
      </c>
      <c r="AP37" s="295" t="s">
        <v>887</v>
      </c>
      <c r="AQ37" s="292">
        <v>0</v>
      </c>
      <c r="AR37" s="295" t="s">
        <v>887</v>
      </c>
      <c r="AS37" s="292">
        <v>30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887</v>
      </c>
      <c r="BF37" s="295" t="s">
        <v>887</v>
      </c>
      <c r="BG37" s="295" t="s">
        <v>887</v>
      </c>
      <c r="BH37" s="295" t="s">
        <v>887</v>
      </c>
      <c r="BI37" s="295" t="s">
        <v>887</v>
      </c>
      <c r="BJ37" s="295" t="s">
        <v>887</v>
      </c>
      <c r="BK37" s="295" t="s">
        <v>887</v>
      </c>
      <c r="BL37" s="295" t="s">
        <v>887</v>
      </c>
      <c r="BM37" s="295" t="s">
        <v>887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887</v>
      </c>
      <c r="CC37" s="295" t="s">
        <v>887</v>
      </c>
      <c r="CD37" s="295" t="s">
        <v>887</v>
      </c>
      <c r="CE37" s="295" t="s">
        <v>887</v>
      </c>
      <c r="CF37" s="295" t="s">
        <v>887</v>
      </c>
      <c r="CG37" s="295" t="s">
        <v>887</v>
      </c>
      <c r="CH37" s="295" t="s">
        <v>887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887</v>
      </c>
      <c r="CX37" s="295" t="s">
        <v>887</v>
      </c>
      <c r="CY37" s="295" t="s">
        <v>887</v>
      </c>
      <c r="CZ37" s="295" t="s">
        <v>887</v>
      </c>
      <c r="DA37" s="295" t="s">
        <v>887</v>
      </c>
      <c r="DB37" s="295" t="s">
        <v>887</v>
      </c>
      <c r="DC37" s="295" t="s">
        <v>887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887</v>
      </c>
      <c r="DS37" s="295" t="s">
        <v>887</v>
      </c>
      <c r="DT37" s="292">
        <v>0</v>
      </c>
      <c r="DU37" s="295" t="s">
        <v>887</v>
      </c>
      <c r="DV37" s="295" t="s">
        <v>887</v>
      </c>
      <c r="DW37" s="295" t="s">
        <v>887</v>
      </c>
      <c r="DX37" s="295" t="s">
        <v>887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887</v>
      </c>
      <c r="EL37" s="295" t="s">
        <v>887</v>
      </c>
      <c r="EM37" s="295" t="s">
        <v>887</v>
      </c>
      <c r="EN37" s="292">
        <v>0</v>
      </c>
      <c r="EO37" s="292">
        <v>0</v>
      </c>
      <c r="EP37" s="295" t="s">
        <v>887</v>
      </c>
      <c r="EQ37" s="295" t="s">
        <v>887</v>
      </c>
      <c r="ER37" s="295" t="s">
        <v>887</v>
      </c>
      <c r="ES37" s="292">
        <v>0</v>
      </c>
      <c r="ET37" s="292">
        <v>0</v>
      </c>
      <c r="EU37" s="292">
        <f t="shared" si="13"/>
        <v>708</v>
      </c>
      <c r="EV37" s="292">
        <v>195</v>
      </c>
      <c r="EW37" s="292">
        <v>1</v>
      </c>
      <c r="EX37" s="292">
        <v>45</v>
      </c>
      <c r="EY37" s="292">
        <v>157</v>
      </c>
      <c r="EZ37" s="292">
        <v>136</v>
      </c>
      <c r="FA37" s="292">
        <v>37</v>
      </c>
      <c r="FB37" s="292">
        <v>4</v>
      </c>
      <c r="FC37" s="292">
        <v>71</v>
      </c>
      <c r="FD37" s="292">
        <v>41</v>
      </c>
      <c r="FE37" s="292">
        <v>21</v>
      </c>
      <c r="FF37" s="292">
        <v>0</v>
      </c>
      <c r="FG37" s="292">
        <v>0</v>
      </c>
      <c r="FH37" s="295" t="s">
        <v>887</v>
      </c>
      <c r="FI37" s="295" t="s">
        <v>887</v>
      </c>
      <c r="FJ37" s="295" t="s">
        <v>887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15"/>
        <v>135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83</v>
      </c>
      <c r="I38" s="292">
        <f t="shared" si="20"/>
        <v>14</v>
      </c>
      <c r="J38" s="292">
        <f t="shared" si="21"/>
        <v>0</v>
      </c>
      <c r="K38" s="292">
        <f t="shared" si="22"/>
        <v>0</v>
      </c>
      <c r="L38" s="292">
        <f t="shared" si="23"/>
        <v>0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38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887</v>
      </c>
      <c r="AK38" s="295" t="s">
        <v>887</v>
      </c>
      <c r="AL38" s="292">
        <v>0</v>
      </c>
      <c r="AM38" s="295" t="s">
        <v>887</v>
      </c>
      <c r="AN38" s="295" t="s">
        <v>887</v>
      </c>
      <c r="AO38" s="292">
        <v>0</v>
      </c>
      <c r="AP38" s="295" t="s">
        <v>887</v>
      </c>
      <c r="AQ38" s="292">
        <v>0</v>
      </c>
      <c r="AR38" s="295" t="s">
        <v>887</v>
      </c>
      <c r="AS38" s="292">
        <v>0</v>
      </c>
      <c r="AT38" s="292">
        <f t="shared" si="3"/>
        <v>135</v>
      </c>
      <c r="AU38" s="292">
        <v>0</v>
      </c>
      <c r="AV38" s="292">
        <v>0</v>
      </c>
      <c r="AW38" s="292">
        <v>0</v>
      </c>
      <c r="AX38" s="292">
        <v>83</v>
      </c>
      <c r="AY38" s="292">
        <v>14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887</v>
      </c>
      <c r="BF38" s="295" t="s">
        <v>887</v>
      </c>
      <c r="BG38" s="295" t="s">
        <v>887</v>
      </c>
      <c r="BH38" s="295" t="s">
        <v>887</v>
      </c>
      <c r="BI38" s="295" t="s">
        <v>887</v>
      </c>
      <c r="BJ38" s="295" t="s">
        <v>887</v>
      </c>
      <c r="BK38" s="295" t="s">
        <v>887</v>
      </c>
      <c r="BL38" s="295" t="s">
        <v>887</v>
      </c>
      <c r="BM38" s="295" t="s">
        <v>887</v>
      </c>
      <c r="BN38" s="292">
        <v>38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887</v>
      </c>
      <c r="CC38" s="295" t="s">
        <v>887</v>
      </c>
      <c r="CD38" s="295" t="s">
        <v>887</v>
      </c>
      <c r="CE38" s="295" t="s">
        <v>887</v>
      </c>
      <c r="CF38" s="295" t="s">
        <v>887</v>
      </c>
      <c r="CG38" s="295" t="s">
        <v>887</v>
      </c>
      <c r="CH38" s="295" t="s">
        <v>887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887</v>
      </c>
      <c r="CX38" s="295" t="s">
        <v>887</v>
      </c>
      <c r="CY38" s="295" t="s">
        <v>887</v>
      </c>
      <c r="CZ38" s="295" t="s">
        <v>887</v>
      </c>
      <c r="DA38" s="295" t="s">
        <v>887</v>
      </c>
      <c r="DB38" s="295" t="s">
        <v>887</v>
      </c>
      <c r="DC38" s="295" t="s">
        <v>887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887</v>
      </c>
      <c r="DS38" s="295" t="s">
        <v>887</v>
      </c>
      <c r="DT38" s="292">
        <v>0</v>
      </c>
      <c r="DU38" s="295" t="s">
        <v>887</v>
      </c>
      <c r="DV38" s="295" t="s">
        <v>887</v>
      </c>
      <c r="DW38" s="295" t="s">
        <v>887</v>
      </c>
      <c r="DX38" s="295" t="s">
        <v>887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887</v>
      </c>
      <c r="EL38" s="295" t="s">
        <v>887</v>
      </c>
      <c r="EM38" s="295" t="s">
        <v>887</v>
      </c>
      <c r="EN38" s="292">
        <v>0</v>
      </c>
      <c r="EO38" s="292">
        <v>0</v>
      </c>
      <c r="EP38" s="295" t="s">
        <v>887</v>
      </c>
      <c r="EQ38" s="295" t="s">
        <v>887</v>
      </c>
      <c r="ER38" s="295" t="s">
        <v>887</v>
      </c>
      <c r="ES38" s="292">
        <v>0</v>
      </c>
      <c r="ET38" s="292">
        <v>0</v>
      </c>
      <c r="EU38" s="292">
        <f t="shared" si="13"/>
        <v>0</v>
      </c>
      <c r="EV38" s="292">
        <v>0</v>
      </c>
      <c r="EW38" s="292">
        <v>0</v>
      </c>
      <c r="EX38" s="292">
        <v>0</v>
      </c>
      <c r="EY38" s="292">
        <v>0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887</v>
      </c>
      <c r="FI38" s="295" t="s">
        <v>887</v>
      </c>
      <c r="FJ38" s="295" t="s">
        <v>887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15"/>
        <v>0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0</v>
      </c>
      <c r="I39" s="292">
        <f t="shared" si="20"/>
        <v>0</v>
      </c>
      <c r="J39" s="292">
        <f t="shared" si="21"/>
        <v>0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887</v>
      </c>
      <c r="AK39" s="295" t="s">
        <v>887</v>
      </c>
      <c r="AL39" s="292">
        <v>0</v>
      </c>
      <c r="AM39" s="295" t="s">
        <v>887</v>
      </c>
      <c r="AN39" s="295" t="s">
        <v>887</v>
      </c>
      <c r="AO39" s="292">
        <v>0</v>
      </c>
      <c r="AP39" s="295" t="s">
        <v>887</v>
      </c>
      <c r="AQ39" s="292">
        <v>0</v>
      </c>
      <c r="AR39" s="295" t="s">
        <v>887</v>
      </c>
      <c r="AS39" s="292">
        <v>0</v>
      </c>
      <c r="AT39" s="292">
        <f t="shared" si="3"/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887</v>
      </c>
      <c r="BF39" s="295" t="s">
        <v>887</v>
      </c>
      <c r="BG39" s="295" t="s">
        <v>887</v>
      </c>
      <c r="BH39" s="295" t="s">
        <v>887</v>
      </c>
      <c r="BI39" s="295" t="s">
        <v>887</v>
      </c>
      <c r="BJ39" s="295" t="s">
        <v>887</v>
      </c>
      <c r="BK39" s="295" t="s">
        <v>887</v>
      </c>
      <c r="BL39" s="295" t="s">
        <v>887</v>
      </c>
      <c r="BM39" s="295" t="s">
        <v>887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887</v>
      </c>
      <c r="CC39" s="295" t="s">
        <v>887</v>
      </c>
      <c r="CD39" s="295" t="s">
        <v>887</v>
      </c>
      <c r="CE39" s="295" t="s">
        <v>887</v>
      </c>
      <c r="CF39" s="295" t="s">
        <v>887</v>
      </c>
      <c r="CG39" s="295" t="s">
        <v>887</v>
      </c>
      <c r="CH39" s="295" t="s">
        <v>887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887</v>
      </c>
      <c r="CX39" s="295" t="s">
        <v>887</v>
      </c>
      <c r="CY39" s="295" t="s">
        <v>887</v>
      </c>
      <c r="CZ39" s="295" t="s">
        <v>887</v>
      </c>
      <c r="DA39" s="295" t="s">
        <v>887</v>
      </c>
      <c r="DB39" s="295" t="s">
        <v>887</v>
      </c>
      <c r="DC39" s="295" t="s">
        <v>887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887</v>
      </c>
      <c r="DS39" s="295" t="s">
        <v>887</v>
      </c>
      <c r="DT39" s="292">
        <v>0</v>
      </c>
      <c r="DU39" s="295" t="s">
        <v>887</v>
      </c>
      <c r="DV39" s="295" t="s">
        <v>887</v>
      </c>
      <c r="DW39" s="295" t="s">
        <v>887</v>
      </c>
      <c r="DX39" s="295" t="s">
        <v>887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887</v>
      </c>
      <c r="EL39" s="295" t="s">
        <v>887</v>
      </c>
      <c r="EM39" s="295" t="s">
        <v>887</v>
      </c>
      <c r="EN39" s="292">
        <v>0</v>
      </c>
      <c r="EO39" s="292">
        <v>0</v>
      </c>
      <c r="EP39" s="295" t="s">
        <v>887</v>
      </c>
      <c r="EQ39" s="295" t="s">
        <v>887</v>
      </c>
      <c r="ER39" s="295" t="s">
        <v>887</v>
      </c>
      <c r="ES39" s="292">
        <v>0</v>
      </c>
      <c r="ET39" s="292">
        <v>0</v>
      </c>
      <c r="EU39" s="292">
        <f t="shared" si="13"/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887</v>
      </c>
      <c r="FI39" s="295" t="s">
        <v>887</v>
      </c>
      <c r="FJ39" s="295" t="s">
        <v>887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15"/>
        <v>725</v>
      </c>
      <c r="E40" s="292">
        <f t="shared" si="16"/>
        <v>159</v>
      </c>
      <c r="F40" s="292">
        <f t="shared" si="17"/>
        <v>1</v>
      </c>
      <c r="G40" s="292">
        <f t="shared" si="18"/>
        <v>0</v>
      </c>
      <c r="H40" s="292">
        <f t="shared" si="19"/>
        <v>117</v>
      </c>
      <c r="I40" s="292">
        <f t="shared" si="20"/>
        <v>83</v>
      </c>
      <c r="J40" s="292">
        <f t="shared" si="21"/>
        <v>36</v>
      </c>
      <c r="K40" s="292">
        <f t="shared" si="22"/>
        <v>3</v>
      </c>
      <c r="L40" s="292">
        <f t="shared" si="23"/>
        <v>47</v>
      </c>
      <c r="M40" s="292">
        <f t="shared" si="24"/>
        <v>0</v>
      </c>
      <c r="N40" s="292">
        <f t="shared" si="25"/>
        <v>26</v>
      </c>
      <c r="O40" s="292">
        <f t="shared" si="26"/>
        <v>0</v>
      </c>
      <c r="P40" s="292">
        <f t="shared" si="27"/>
        <v>0</v>
      </c>
      <c r="Q40" s="292">
        <f t="shared" si="28"/>
        <v>181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72</v>
      </c>
      <c r="Y40" s="292">
        <f t="shared" si="1"/>
        <v>214</v>
      </c>
      <c r="Z40" s="292">
        <v>0</v>
      </c>
      <c r="AA40" s="292">
        <v>0</v>
      </c>
      <c r="AB40" s="292">
        <v>0</v>
      </c>
      <c r="AC40" s="292">
        <v>33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887</v>
      </c>
      <c r="AK40" s="295" t="s">
        <v>887</v>
      </c>
      <c r="AL40" s="292">
        <v>181</v>
      </c>
      <c r="AM40" s="295" t="s">
        <v>887</v>
      </c>
      <c r="AN40" s="295" t="s">
        <v>887</v>
      </c>
      <c r="AO40" s="292">
        <v>0</v>
      </c>
      <c r="AP40" s="295" t="s">
        <v>887</v>
      </c>
      <c r="AQ40" s="292">
        <v>0</v>
      </c>
      <c r="AR40" s="295" t="s">
        <v>887</v>
      </c>
      <c r="AS40" s="292">
        <v>0</v>
      </c>
      <c r="AT40" s="292">
        <f t="shared" si="3"/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887</v>
      </c>
      <c r="BF40" s="295" t="s">
        <v>887</v>
      </c>
      <c r="BG40" s="295" t="s">
        <v>887</v>
      </c>
      <c r="BH40" s="295" t="s">
        <v>887</v>
      </c>
      <c r="BI40" s="295" t="s">
        <v>887</v>
      </c>
      <c r="BJ40" s="295" t="s">
        <v>887</v>
      </c>
      <c r="BK40" s="295" t="s">
        <v>887</v>
      </c>
      <c r="BL40" s="295" t="s">
        <v>887</v>
      </c>
      <c r="BM40" s="295" t="s">
        <v>887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887</v>
      </c>
      <c r="CC40" s="295" t="s">
        <v>887</v>
      </c>
      <c r="CD40" s="295" t="s">
        <v>887</v>
      </c>
      <c r="CE40" s="295" t="s">
        <v>887</v>
      </c>
      <c r="CF40" s="295" t="s">
        <v>887</v>
      </c>
      <c r="CG40" s="295" t="s">
        <v>887</v>
      </c>
      <c r="CH40" s="295" t="s">
        <v>887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887</v>
      </c>
      <c r="CX40" s="295" t="s">
        <v>887</v>
      </c>
      <c r="CY40" s="295" t="s">
        <v>887</v>
      </c>
      <c r="CZ40" s="295" t="s">
        <v>887</v>
      </c>
      <c r="DA40" s="295" t="s">
        <v>887</v>
      </c>
      <c r="DB40" s="295" t="s">
        <v>887</v>
      </c>
      <c r="DC40" s="295" t="s">
        <v>887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887</v>
      </c>
      <c r="DS40" s="295" t="s">
        <v>887</v>
      </c>
      <c r="DT40" s="292">
        <v>0</v>
      </c>
      <c r="DU40" s="295" t="s">
        <v>887</v>
      </c>
      <c r="DV40" s="295" t="s">
        <v>887</v>
      </c>
      <c r="DW40" s="295" t="s">
        <v>887</v>
      </c>
      <c r="DX40" s="295" t="s">
        <v>887</v>
      </c>
      <c r="DY40" s="292">
        <v>0</v>
      </c>
      <c r="DZ40" s="292">
        <f t="shared" si="11"/>
        <v>25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887</v>
      </c>
      <c r="EL40" s="295" t="s">
        <v>887</v>
      </c>
      <c r="EM40" s="295" t="s">
        <v>887</v>
      </c>
      <c r="EN40" s="292">
        <v>0</v>
      </c>
      <c r="EO40" s="292">
        <v>0</v>
      </c>
      <c r="EP40" s="295" t="s">
        <v>887</v>
      </c>
      <c r="EQ40" s="295" t="s">
        <v>887</v>
      </c>
      <c r="ER40" s="295" t="s">
        <v>887</v>
      </c>
      <c r="ES40" s="292">
        <v>0</v>
      </c>
      <c r="ET40" s="292">
        <v>25</v>
      </c>
      <c r="EU40" s="292">
        <f t="shared" si="13"/>
        <v>486</v>
      </c>
      <c r="EV40" s="292">
        <v>159</v>
      </c>
      <c r="EW40" s="292">
        <v>1</v>
      </c>
      <c r="EX40" s="292">
        <v>0</v>
      </c>
      <c r="EY40" s="292">
        <v>84</v>
      </c>
      <c r="EZ40" s="292">
        <v>83</v>
      </c>
      <c r="FA40" s="292">
        <v>36</v>
      </c>
      <c r="FB40" s="292">
        <v>3</v>
      </c>
      <c r="FC40" s="292">
        <v>47</v>
      </c>
      <c r="FD40" s="292">
        <v>0</v>
      </c>
      <c r="FE40" s="292">
        <v>26</v>
      </c>
      <c r="FF40" s="292">
        <v>0</v>
      </c>
      <c r="FG40" s="292">
        <v>0</v>
      </c>
      <c r="FH40" s="295" t="s">
        <v>887</v>
      </c>
      <c r="FI40" s="295" t="s">
        <v>887</v>
      </c>
      <c r="FJ40" s="295" t="s">
        <v>887</v>
      </c>
      <c r="FK40" s="292">
        <v>0</v>
      </c>
      <c r="FL40" s="292">
        <v>0</v>
      </c>
      <c r="FM40" s="292">
        <v>0</v>
      </c>
      <c r="FN40" s="292">
        <v>0</v>
      </c>
      <c r="FO40" s="292">
        <v>47</v>
      </c>
    </row>
    <row r="41" spans="1:171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15"/>
        <v>195</v>
      </c>
      <c r="E41" s="292">
        <f t="shared" si="16"/>
        <v>0</v>
      </c>
      <c r="F41" s="292">
        <f t="shared" si="17"/>
        <v>0</v>
      </c>
      <c r="G41" s="292">
        <f t="shared" si="18"/>
        <v>0</v>
      </c>
      <c r="H41" s="292">
        <f t="shared" si="19"/>
        <v>32</v>
      </c>
      <c r="I41" s="292">
        <f t="shared" si="20"/>
        <v>29</v>
      </c>
      <c r="J41" s="292">
        <f t="shared" si="21"/>
        <v>3</v>
      </c>
      <c r="K41" s="292">
        <f t="shared" si="22"/>
        <v>0</v>
      </c>
      <c r="L41" s="292">
        <f t="shared" si="23"/>
        <v>0</v>
      </c>
      <c r="M41" s="292">
        <f t="shared" si="24"/>
        <v>4</v>
      </c>
      <c r="N41" s="292">
        <f t="shared" si="25"/>
        <v>0</v>
      </c>
      <c r="O41" s="292">
        <f t="shared" si="26"/>
        <v>0</v>
      </c>
      <c r="P41" s="292">
        <f t="shared" si="27"/>
        <v>0</v>
      </c>
      <c r="Q41" s="292">
        <f t="shared" si="28"/>
        <v>105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16</v>
      </c>
      <c r="W41" s="292">
        <f t="shared" si="34"/>
        <v>1</v>
      </c>
      <c r="X41" s="292">
        <f t="shared" si="35"/>
        <v>5</v>
      </c>
      <c r="Y41" s="292">
        <f t="shared" si="1"/>
        <v>133</v>
      </c>
      <c r="Z41" s="292">
        <v>0</v>
      </c>
      <c r="AA41" s="292">
        <v>0</v>
      </c>
      <c r="AB41" s="292">
        <v>0</v>
      </c>
      <c r="AC41" s="292">
        <v>12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887</v>
      </c>
      <c r="AK41" s="295" t="s">
        <v>887</v>
      </c>
      <c r="AL41" s="292">
        <v>105</v>
      </c>
      <c r="AM41" s="295" t="s">
        <v>887</v>
      </c>
      <c r="AN41" s="295" t="s">
        <v>887</v>
      </c>
      <c r="AO41" s="292">
        <v>0</v>
      </c>
      <c r="AP41" s="295" t="s">
        <v>887</v>
      </c>
      <c r="AQ41" s="292">
        <v>16</v>
      </c>
      <c r="AR41" s="295" t="s">
        <v>887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887</v>
      </c>
      <c r="BF41" s="295" t="s">
        <v>887</v>
      </c>
      <c r="BG41" s="295" t="s">
        <v>887</v>
      </c>
      <c r="BH41" s="295" t="s">
        <v>887</v>
      </c>
      <c r="BI41" s="295" t="s">
        <v>887</v>
      </c>
      <c r="BJ41" s="295" t="s">
        <v>887</v>
      </c>
      <c r="BK41" s="295" t="s">
        <v>887</v>
      </c>
      <c r="BL41" s="295" t="s">
        <v>887</v>
      </c>
      <c r="BM41" s="295" t="s">
        <v>887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887</v>
      </c>
      <c r="CC41" s="295" t="s">
        <v>887</v>
      </c>
      <c r="CD41" s="295" t="s">
        <v>887</v>
      </c>
      <c r="CE41" s="295" t="s">
        <v>887</v>
      </c>
      <c r="CF41" s="295" t="s">
        <v>887</v>
      </c>
      <c r="CG41" s="295" t="s">
        <v>887</v>
      </c>
      <c r="CH41" s="295" t="s">
        <v>887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887</v>
      </c>
      <c r="CX41" s="295" t="s">
        <v>887</v>
      </c>
      <c r="CY41" s="295" t="s">
        <v>887</v>
      </c>
      <c r="CZ41" s="295" t="s">
        <v>887</v>
      </c>
      <c r="DA41" s="295" t="s">
        <v>887</v>
      </c>
      <c r="DB41" s="295" t="s">
        <v>887</v>
      </c>
      <c r="DC41" s="295" t="s">
        <v>887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887</v>
      </c>
      <c r="DS41" s="295" t="s">
        <v>887</v>
      </c>
      <c r="DT41" s="292">
        <v>0</v>
      </c>
      <c r="DU41" s="295" t="s">
        <v>887</v>
      </c>
      <c r="DV41" s="295" t="s">
        <v>887</v>
      </c>
      <c r="DW41" s="295" t="s">
        <v>887</v>
      </c>
      <c r="DX41" s="295" t="s">
        <v>887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887</v>
      </c>
      <c r="EL41" s="295" t="s">
        <v>887</v>
      </c>
      <c r="EM41" s="295" t="s">
        <v>887</v>
      </c>
      <c r="EN41" s="292">
        <v>0</v>
      </c>
      <c r="EO41" s="292">
        <v>0</v>
      </c>
      <c r="EP41" s="295" t="s">
        <v>887</v>
      </c>
      <c r="EQ41" s="295" t="s">
        <v>887</v>
      </c>
      <c r="ER41" s="295" t="s">
        <v>887</v>
      </c>
      <c r="ES41" s="292">
        <v>0</v>
      </c>
      <c r="ET41" s="292">
        <v>0</v>
      </c>
      <c r="EU41" s="292">
        <f t="shared" si="13"/>
        <v>62</v>
      </c>
      <c r="EV41" s="292">
        <v>0</v>
      </c>
      <c r="EW41" s="292">
        <v>0</v>
      </c>
      <c r="EX41" s="292">
        <v>0</v>
      </c>
      <c r="EY41" s="292">
        <v>20</v>
      </c>
      <c r="EZ41" s="292">
        <v>29</v>
      </c>
      <c r="FA41" s="292">
        <v>3</v>
      </c>
      <c r="FB41" s="292">
        <v>0</v>
      </c>
      <c r="FC41" s="292">
        <v>0</v>
      </c>
      <c r="FD41" s="292">
        <v>4</v>
      </c>
      <c r="FE41" s="292">
        <v>0</v>
      </c>
      <c r="FF41" s="292">
        <v>0</v>
      </c>
      <c r="FG41" s="292">
        <v>0</v>
      </c>
      <c r="FH41" s="295" t="s">
        <v>887</v>
      </c>
      <c r="FI41" s="295" t="s">
        <v>887</v>
      </c>
      <c r="FJ41" s="295" t="s">
        <v>887</v>
      </c>
      <c r="FK41" s="292">
        <v>0</v>
      </c>
      <c r="FL41" s="292">
        <v>0</v>
      </c>
      <c r="FM41" s="292">
        <v>0</v>
      </c>
      <c r="FN41" s="292">
        <v>1</v>
      </c>
      <c r="FO41" s="292">
        <v>5</v>
      </c>
    </row>
    <row r="42" spans="1:171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15"/>
        <v>61</v>
      </c>
      <c r="E42" s="292">
        <f t="shared" si="16"/>
        <v>0</v>
      </c>
      <c r="F42" s="292">
        <f t="shared" si="17"/>
        <v>0</v>
      </c>
      <c r="G42" s="292">
        <f t="shared" si="18"/>
        <v>0</v>
      </c>
      <c r="H42" s="292">
        <f t="shared" si="19"/>
        <v>20</v>
      </c>
      <c r="I42" s="292">
        <f t="shared" si="20"/>
        <v>19</v>
      </c>
      <c r="J42" s="292">
        <f t="shared" si="21"/>
        <v>3</v>
      </c>
      <c r="K42" s="292">
        <f t="shared" si="22"/>
        <v>1</v>
      </c>
      <c r="L42" s="292">
        <f t="shared" si="23"/>
        <v>7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10</v>
      </c>
      <c r="W42" s="292">
        <f t="shared" si="34"/>
        <v>1</v>
      </c>
      <c r="X42" s="292">
        <f t="shared" si="35"/>
        <v>0</v>
      </c>
      <c r="Y42" s="292">
        <f t="shared" si="1"/>
        <v>17</v>
      </c>
      <c r="Z42" s="292">
        <v>0</v>
      </c>
      <c r="AA42" s="292">
        <v>0</v>
      </c>
      <c r="AB42" s="292">
        <v>0</v>
      </c>
      <c r="AC42" s="292">
        <v>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887</v>
      </c>
      <c r="AK42" s="295" t="s">
        <v>887</v>
      </c>
      <c r="AL42" s="292">
        <v>0</v>
      </c>
      <c r="AM42" s="295" t="s">
        <v>887</v>
      </c>
      <c r="AN42" s="295" t="s">
        <v>887</v>
      </c>
      <c r="AO42" s="292">
        <v>0</v>
      </c>
      <c r="AP42" s="295" t="s">
        <v>887</v>
      </c>
      <c r="AQ42" s="292">
        <v>10</v>
      </c>
      <c r="AR42" s="295" t="s">
        <v>887</v>
      </c>
      <c r="AS42" s="292">
        <v>0</v>
      </c>
      <c r="AT42" s="292">
        <f t="shared" si="3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887</v>
      </c>
      <c r="BF42" s="295" t="s">
        <v>887</v>
      </c>
      <c r="BG42" s="295" t="s">
        <v>887</v>
      </c>
      <c r="BH42" s="295" t="s">
        <v>887</v>
      </c>
      <c r="BI42" s="295" t="s">
        <v>887</v>
      </c>
      <c r="BJ42" s="295" t="s">
        <v>887</v>
      </c>
      <c r="BK42" s="295" t="s">
        <v>887</v>
      </c>
      <c r="BL42" s="295" t="s">
        <v>887</v>
      </c>
      <c r="BM42" s="295" t="s">
        <v>887</v>
      </c>
      <c r="BN42" s="292">
        <v>0</v>
      </c>
      <c r="BO42" s="292">
        <f t="shared" si="5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887</v>
      </c>
      <c r="CC42" s="295" t="s">
        <v>887</v>
      </c>
      <c r="CD42" s="295" t="s">
        <v>887</v>
      </c>
      <c r="CE42" s="295" t="s">
        <v>887</v>
      </c>
      <c r="CF42" s="295" t="s">
        <v>887</v>
      </c>
      <c r="CG42" s="295" t="s">
        <v>887</v>
      </c>
      <c r="CH42" s="295" t="s">
        <v>887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887</v>
      </c>
      <c r="CX42" s="295" t="s">
        <v>887</v>
      </c>
      <c r="CY42" s="295" t="s">
        <v>887</v>
      </c>
      <c r="CZ42" s="295" t="s">
        <v>887</v>
      </c>
      <c r="DA42" s="295" t="s">
        <v>887</v>
      </c>
      <c r="DB42" s="295" t="s">
        <v>887</v>
      </c>
      <c r="DC42" s="295" t="s">
        <v>887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887</v>
      </c>
      <c r="DS42" s="295" t="s">
        <v>887</v>
      </c>
      <c r="DT42" s="292">
        <v>0</v>
      </c>
      <c r="DU42" s="295" t="s">
        <v>887</v>
      </c>
      <c r="DV42" s="295" t="s">
        <v>887</v>
      </c>
      <c r="DW42" s="295" t="s">
        <v>887</v>
      </c>
      <c r="DX42" s="295" t="s">
        <v>887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887</v>
      </c>
      <c r="EL42" s="295" t="s">
        <v>887</v>
      </c>
      <c r="EM42" s="295" t="s">
        <v>887</v>
      </c>
      <c r="EN42" s="292">
        <v>0</v>
      </c>
      <c r="EO42" s="292">
        <v>0</v>
      </c>
      <c r="EP42" s="295" t="s">
        <v>887</v>
      </c>
      <c r="EQ42" s="295" t="s">
        <v>887</v>
      </c>
      <c r="ER42" s="295" t="s">
        <v>887</v>
      </c>
      <c r="ES42" s="292">
        <v>0</v>
      </c>
      <c r="ET42" s="292">
        <v>0</v>
      </c>
      <c r="EU42" s="292">
        <f t="shared" si="13"/>
        <v>44</v>
      </c>
      <c r="EV42" s="292">
        <v>0</v>
      </c>
      <c r="EW42" s="292">
        <v>0</v>
      </c>
      <c r="EX42" s="292">
        <v>0</v>
      </c>
      <c r="EY42" s="292">
        <v>13</v>
      </c>
      <c r="EZ42" s="292">
        <v>19</v>
      </c>
      <c r="FA42" s="292">
        <v>3</v>
      </c>
      <c r="FB42" s="292">
        <v>1</v>
      </c>
      <c r="FC42" s="292">
        <v>7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887</v>
      </c>
      <c r="FI42" s="295" t="s">
        <v>887</v>
      </c>
      <c r="FJ42" s="295" t="s">
        <v>887</v>
      </c>
      <c r="FK42" s="292">
        <v>0</v>
      </c>
      <c r="FL42" s="292">
        <v>0</v>
      </c>
      <c r="FM42" s="292">
        <v>0</v>
      </c>
      <c r="FN42" s="292">
        <v>1</v>
      </c>
      <c r="FO42" s="292">
        <v>0</v>
      </c>
    </row>
    <row r="43" spans="1:171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15"/>
        <v>160</v>
      </c>
      <c r="E43" s="292">
        <f t="shared" si="16"/>
        <v>0</v>
      </c>
      <c r="F43" s="292">
        <f t="shared" si="17"/>
        <v>0</v>
      </c>
      <c r="G43" s="292">
        <f t="shared" si="18"/>
        <v>0</v>
      </c>
      <c r="H43" s="292">
        <f t="shared" si="19"/>
        <v>38</v>
      </c>
      <c r="I43" s="292">
        <f t="shared" si="20"/>
        <v>39</v>
      </c>
      <c r="J43" s="292">
        <f t="shared" si="21"/>
        <v>15</v>
      </c>
      <c r="K43" s="292">
        <f t="shared" si="22"/>
        <v>2</v>
      </c>
      <c r="L43" s="292">
        <f t="shared" si="23"/>
        <v>0</v>
      </c>
      <c r="M43" s="292">
        <f t="shared" si="24"/>
        <v>25</v>
      </c>
      <c r="N43" s="292">
        <f t="shared" si="25"/>
        <v>0</v>
      </c>
      <c r="O43" s="292">
        <f t="shared" si="26"/>
        <v>0</v>
      </c>
      <c r="P43" s="292">
        <f t="shared" si="27"/>
        <v>0</v>
      </c>
      <c r="Q43" s="292">
        <f t="shared" si="28"/>
        <v>23</v>
      </c>
      <c r="R43" s="292">
        <f t="shared" si="29"/>
        <v>0</v>
      </c>
      <c r="S43" s="292">
        <f t="shared" si="30"/>
        <v>0</v>
      </c>
      <c r="T43" s="292">
        <f t="shared" si="31"/>
        <v>0</v>
      </c>
      <c r="U43" s="292">
        <f t="shared" si="32"/>
        <v>0</v>
      </c>
      <c r="V43" s="292">
        <f t="shared" si="33"/>
        <v>15</v>
      </c>
      <c r="W43" s="292">
        <f t="shared" si="34"/>
        <v>1</v>
      </c>
      <c r="X43" s="292">
        <f t="shared" si="35"/>
        <v>2</v>
      </c>
      <c r="Y43" s="292">
        <f t="shared" si="1"/>
        <v>49</v>
      </c>
      <c r="Z43" s="292">
        <v>0</v>
      </c>
      <c r="AA43" s="292">
        <v>0</v>
      </c>
      <c r="AB43" s="292">
        <v>0</v>
      </c>
      <c r="AC43" s="292">
        <v>11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887</v>
      </c>
      <c r="AK43" s="295" t="s">
        <v>887</v>
      </c>
      <c r="AL43" s="292">
        <v>23</v>
      </c>
      <c r="AM43" s="295" t="s">
        <v>887</v>
      </c>
      <c r="AN43" s="295" t="s">
        <v>887</v>
      </c>
      <c r="AO43" s="292">
        <v>0</v>
      </c>
      <c r="AP43" s="295" t="s">
        <v>887</v>
      </c>
      <c r="AQ43" s="292">
        <v>15</v>
      </c>
      <c r="AR43" s="295" t="s">
        <v>887</v>
      </c>
      <c r="AS43" s="292">
        <v>0</v>
      </c>
      <c r="AT43" s="292">
        <f t="shared" si="3"/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887</v>
      </c>
      <c r="BF43" s="295" t="s">
        <v>887</v>
      </c>
      <c r="BG43" s="295" t="s">
        <v>887</v>
      </c>
      <c r="BH43" s="295" t="s">
        <v>887</v>
      </c>
      <c r="BI43" s="295" t="s">
        <v>887</v>
      </c>
      <c r="BJ43" s="295" t="s">
        <v>887</v>
      </c>
      <c r="BK43" s="295" t="s">
        <v>887</v>
      </c>
      <c r="BL43" s="295" t="s">
        <v>887</v>
      </c>
      <c r="BM43" s="295" t="s">
        <v>887</v>
      </c>
      <c r="BN43" s="292">
        <v>0</v>
      </c>
      <c r="BO43" s="292">
        <f t="shared" si="5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887</v>
      </c>
      <c r="CC43" s="295" t="s">
        <v>887</v>
      </c>
      <c r="CD43" s="295" t="s">
        <v>887</v>
      </c>
      <c r="CE43" s="295" t="s">
        <v>887</v>
      </c>
      <c r="CF43" s="295" t="s">
        <v>887</v>
      </c>
      <c r="CG43" s="295" t="s">
        <v>887</v>
      </c>
      <c r="CH43" s="295" t="s">
        <v>887</v>
      </c>
      <c r="CI43" s="292">
        <v>0</v>
      </c>
      <c r="CJ43" s="292">
        <f t="shared" si="7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887</v>
      </c>
      <c r="CX43" s="295" t="s">
        <v>887</v>
      </c>
      <c r="CY43" s="295" t="s">
        <v>887</v>
      </c>
      <c r="CZ43" s="295" t="s">
        <v>887</v>
      </c>
      <c r="DA43" s="295" t="s">
        <v>887</v>
      </c>
      <c r="DB43" s="295" t="s">
        <v>887</v>
      </c>
      <c r="DC43" s="295" t="s">
        <v>887</v>
      </c>
      <c r="DD43" s="292">
        <v>0</v>
      </c>
      <c r="DE43" s="292">
        <f t="shared" si="9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887</v>
      </c>
      <c r="DS43" s="295" t="s">
        <v>887</v>
      </c>
      <c r="DT43" s="292">
        <v>0</v>
      </c>
      <c r="DU43" s="295" t="s">
        <v>887</v>
      </c>
      <c r="DV43" s="295" t="s">
        <v>887</v>
      </c>
      <c r="DW43" s="295" t="s">
        <v>887</v>
      </c>
      <c r="DX43" s="295" t="s">
        <v>887</v>
      </c>
      <c r="DY43" s="292">
        <v>0</v>
      </c>
      <c r="DZ43" s="292">
        <f t="shared" si="1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887</v>
      </c>
      <c r="EL43" s="295" t="s">
        <v>887</v>
      </c>
      <c r="EM43" s="295" t="s">
        <v>887</v>
      </c>
      <c r="EN43" s="292">
        <v>0</v>
      </c>
      <c r="EO43" s="292">
        <v>0</v>
      </c>
      <c r="EP43" s="295" t="s">
        <v>887</v>
      </c>
      <c r="EQ43" s="295" t="s">
        <v>887</v>
      </c>
      <c r="ER43" s="295" t="s">
        <v>887</v>
      </c>
      <c r="ES43" s="292">
        <v>0</v>
      </c>
      <c r="ET43" s="292">
        <v>0</v>
      </c>
      <c r="EU43" s="292">
        <f t="shared" si="13"/>
        <v>111</v>
      </c>
      <c r="EV43" s="292">
        <v>0</v>
      </c>
      <c r="EW43" s="292">
        <v>0</v>
      </c>
      <c r="EX43" s="292">
        <v>0</v>
      </c>
      <c r="EY43" s="292">
        <v>27</v>
      </c>
      <c r="EZ43" s="292">
        <v>39</v>
      </c>
      <c r="FA43" s="292">
        <v>15</v>
      </c>
      <c r="FB43" s="292">
        <v>2</v>
      </c>
      <c r="FC43" s="292">
        <v>0</v>
      </c>
      <c r="FD43" s="292">
        <v>25</v>
      </c>
      <c r="FE43" s="292">
        <v>0</v>
      </c>
      <c r="FF43" s="292">
        <v>0</v>
      </c>
      <c r="FG43" s="292">
        <v>0</v>
      </c>
      <c r="FH43" s="295" t="s">
        <v>887</v>
      </c>
      <c r="FI43" s="295" t="s">
        <v>887</v>
      </c>
      <c r="FJ43" s="295" t="s">
        <v>887</v>
      </c>
      <c r="FK43" s="292">
        <v>0</v>
      </c>
      <c r="FL43" s="292">
        <v>0</v>
      </c>
      <c r="FM43" s="292">
        <v>0</v>
      </c>
      <c r="FN43" s="292">
        <v>1</v>
      </c>
      <c r="FO43" s="292">
        <v>2</v>
      </c>
    </row>
    <row r="44" spans="1:171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15"/>
        <v>99</v>
      </c>
      <c r="E44" s="292">
        <f t="shared" si="16"/>
        <v>0</v>
      </c>
      <c r="F44" s="292">
        <f t="shared" si="17"/>
        <v>0</v>
      </c>
      <c r="G44" s="292">
        <f t="shared" si="18"/>
        <v>0</v>
      </c>
      <c r="H44" s="292">
        <f t="shared" si="19"/>
        <v>20</v>
      </c>
      <c r="I44" s="292">
        <f t="shared" si="20"/>
        <v>19</v>
      </c>
      <c r="J44" s="292">
        <f t="shared" si="21"/>
        <v>0</v>
      </c>
      <c r="K44" s="292">
        <f t="shared" si="22"/>
        <v>0</v>
      </c>
      <c r="L44" s="292">
        <f t="shared" si="23"/>
        <v>0</v>
      </c>
      <c r="M44" s="292">
        <f t="shared" si="24"/>
        <v>0</v>
      </c>
      <c r="N44" s="292">
        <f t="shared" si="25"/>
        <v>0</v>
      </c>
      <c r="O44" s="292">
        <f t="shared" si="26"/>
        <v>0</v>
      </c>
      <c r="P44" s="292">
        <f t="shared" si="27"/>
        <v>0</v>
      </c>
      <c r="Q44" s="292">
        <f t="shared" si="28"/>
        <v>55</v>
      </c>
      <c r="R44" s="292">
        <f t="shared" si="29"/>
        <v>0</v>
      </c>
      <c r="S44" s="292">
        <f t="shared" si="30"/>
        <v>0</v>
      </c>
      <c r="T44" s="292">
        <f t="shared" si="31"/>
        <v>0</v>
      </c>
      <c r="U44" s="292">
        <f t="shared" si="32"/>
        <v>0</v>
      </c>
      <c r="V44" s="292">
        <f t="shared" si="33"/>
        <v>5</v>
      </c>
      <c r="W44" s="292">
        <f t="shared" si="34"/>
        <v>0</v>
      </c>
      <c r="X44" s="292">
        <f t="shared" si="35"/>
        <v>0</v>
      </c>
      <c r="Y44" s="292">
        <f t="shared" si="1"/>
        <v>64</v>
      </c>
      <c r="Z44" s="292">
        <v>0</v>
      </c>
      <c r="AA44" s="292">
        <v>0</v>
      </c>
      <c r="AB44" s="292">
        <v>0</v>
      </c>
      <c r="AC44" s="292">
        <v>4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887</v>
      </c>
      <c r="AK44" s="295" t="s">
        <v>887</v>
      </c>
      <c r="AL44" s="292">
        <v>55</v>
      </c>
      <c r="AM44" s="295" t="s">
        <v>887</v>
      </c>
      <c r="AN44" s="295" t="s">
        <v>887</v>
      </c>
      <c r="AO44" s="292">
        <v>0</v>
      </c>
      <c r="AP44" s="295" t="s">
        <v>887</v>
      </c>
      <c r="AQ44" s="292">
        <v>5</v>
      </c>
      <c r="AR44" s="295" t="s">
        <v>887</v>
      </c>
      <c r="AS44" s="292">
        <v>0</v>
      </c>
      <c r="AT44" s="292">
        <f t="shared" si="3"/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887</v>
      </c>
      <c r="BF44" s="295" t="s">
        <v>887</v>
      </c>
      <c r="BG44" s="295" t="s">
        <v>887</v>
      </c>
      <c r="BH44" s="295" t="s">
        <v>887</v>
      </c>
      <c r="BI44" s="295" t="s">
        <v>887</v>
      </c>
      <c r="BJ44" s="295" t="s">
        <v>887</v>
      </c>
      <c r="BK44" s="295" t="s">
        <v>887</v>
      </c>
      <c r="BL44" s="295" t="s">
        <v>887</v>
      </c>
      <c r="BM44" s="295" t="s">
        <v>887</v>
      </c>
      <c r="BN44" s="292">
        <v>0</v>
      </c>
      <c r="BO44" s="292">
        <f t="shared" si="5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887</v>
      </c>
      <c r="CC44" s="295" t="s">
        <v>887</v>
      </c>
      <c r="CD44" s="295" t="s">
        <v>887</v>
      </c>
      <c r="CE44" s="295" t="s">
        <v>887</v>
      </c>
      <c r="CF44" s="295" t="s">
        <v>887</v>
      </c>
      <c r="CG44" s="295" t="s">
        <v>887</v>
      </c>
      <c r="CH44" s="295" t="s">
        <v>887</v>
      </c>
      <c r="CI44" s="292">
        <v>0</v>
      </c>
      <c r="CJ44" s="292">
        <f t="shared" si="7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887</v>
      </c>
      <c r="CX44" s="295" t="s">
        <v>887</v>
      </c>
      <c r="CY44" s="295" t="s">
        <v>887</v>
      </c>
      <c r="CZ44" s="295" t="s">
        <v>887</v>
      </c>
      <c r="DA44" s="295" t="s">
        <v>887</v>
      </c>
      <c r="DB44" s="295" t="s">
        <v>887</v>
      </c>
      <c r="DC44" s="295" t="s">
        <v>887</v>
      </c>
      <c r="DD44" s="292">
        <v>0</v>
      </c>
      <c r="DE44" s="292">
        <f t="shared" si="9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887</v>
      </c>
      <c r="DS44" s="295" t="s">
        <v>887</v>
      </c>
      <c r="DT44" s="292">
        <v>0</v>
      </c>
      <c r="DU44" s="295" t="s">
        <v>887</v>
      </c>
      <c r="DV44" s="295" t="s">
        <v>887</v>
      </c>
      <c r="DW44" s="295" t="s">
        <v>887</v>
      </c>
      <c r="DX44" s="295" t="s">
        <v>887</v>
      </c>
      <c r="DY44" s="292">
        <v>0</v>
      </c>
      <c r="DZ44" s="292">
        <f t="shared" si="1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887</v>
      </c>
      <c r="EL44" s="295" t="s">
        <v>887</v>
      </c>
      <c r="EM44" s="295" t="s">
        <v>887</v>
      </c>
      <c r="EN44" s="292">
        <v>0</v>
      </c>
      <c r="EO44" s="292">
        <v>0</v>
      </c>
      <c r="EP44" s="295" t="s">
        <v>887</v>
      </c>
      <c r="EQ44" s="295" t="s">
        <v>887</v>
      </c>
      <c r="ER44" s="295" t="s">
        <v>887</v>
      </c>
      <c r="ES44" s="292">
        <v>0</v>
      </c>
      <c r="ET44" s="292">
        <v>0</v>
      </c>
      <c r="EU44" s="292">
        <f t="shared" si="13"/>
        <v>35</v>
      </c>
      <c r="EV44" s="292">
        <v>0</v>
      </c>
      <c r="EW44" s="292">
        <v>0</v>
      </c>
      <c r="EX44" s="292">
        <v>0</v>
      </c>
      <c r="EY44" s="292">
        <v>16</v>
      </c>
      <c r="EZ44" s="292">
        <v>19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887</v>
      </c>
      <c r="FI44" s="295" t="s">
        <v>887</v>
      </c>
      <c r="FJ44" s="295" t="s">
        <v>887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15"/>
        <v>149</v>
      </c>
      <c r="E45" s="292">
        <f t="shared" si="16"/>
        <v>0</v>
      </c>
      <c r="F45" s="292">
        <f t="shared" si="17"/>
        <v>0</v>
      </c>
      <c r="G45" s="292">
        <f t="shared" si="18"/>
        <v>0</v>
      </c>
      <c r="H45" s="292">
        <f t="shared" si="19"/>
        <v>49</v>
      </c>
      <c r="I45" s="292">
        <f t="shared" si="20"/>
        <v>18</v>
      </c>
      <c r="J45" s="292">
        <f t="shared" si="21"/>
        <v>4</v>
      </c>
      <c r="K45" s="292">
        <f t="shared" si="22"/>
        <v>1</v>
      </c>
      <c r="L45" s="292">
        <f t="shared" si="23"/>
        <v>0</v>
      </c>
      <c r="M45" s="292">
        <f t="shared" si="24"/>
        <v>56</v>
      </c>
      <c r="N45" s="292">
        <f t="shared" si="25"/>
        <v>3</v>
      </c>
      <c r="O45" s="292">
        <f t="shared" si="26"/>
        <v>0</v>
      </c>
      <c r="P45" s="292">
        <f t="shared" si="27"/>
        <v>0</v>
      </c>
      <c r="Q45" s="292">
        <f t="shared" si="28"/>
        <v>1</v>
      </c>
      <c r="R45" s="292">
        <f t="shared" si="29"/>
        <v>0</v>
      </c>
      <c r="S45" s="292">
        <f t="shared" si="30"/>
        <v>0</v>
      </c>
      <c r="T45" s="292">
        <f t="shared" si="31"/>
        <v>0</v>
      </c>
      <c r="U45" s="292">
        <f t="shared" si="32"/>
        <v>0</v>
      </c>
      <c r="V45" s="292">
        <f t="shared" si="33"/>
        <v>16</v>
      </c>
      <c r="W45" s="292">
        <f t="shared" si="34"/>
        <v>0</v>
      </c>
      <c r="X45" s="292">
        <f t="shared" si="35"/>
        <v>1</v>
      </c>
      <c r="Y45" s="292">
        <f t="shared" si="1"/>
        <v>29</v>
      </c>
      <c r="Z45" s="292">
        <v>0</v>
      </c>
      <c r="AA45" s="292">
        <v>0</v>
      </c>
      <c r="AB45" s="292">
        <v>0</v>
      </c>
      <c r="AC45" s="292">
        <v>12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887</v>
      </c>
      <c r="AK45" s="295" t="s">
        <v>887</v>
      </c>
      <c r="AL45" s="292">
        <v>1</v>
      </c>
      <c r="AM45" s="295" t="s">
        <v>887</v>
      </c>
      <c r="AN45" s="295" t="s">
        <v>887</v>
      </c>
      <c r="AO45" s="292">
        <v>0</v>
      </c>
      <c r="AP45" s="295" t="s">
        <v>887</v>
      </c>
      <c r="AQ45" s="292">
        <v>16</v>
      </c>
      <c r="AR45" s="295" t="s">
        <v>887</v>
      </c>
      <c r="AS45" s="292">
        <v>0</v>
      </c>
      <c r="AT45" s="292">
        <f t="shared" si="3"/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887</v>
      </c>
      <c r="BF45" s="295" t="s">
        <v>887</v>
      </c>
      <c r="BG45" s="295" t="s">
        <v>887</v>
      </c>
      <c r="BH45" s="295" t="s">
        <v>887</v>
      </c>
      <c r="BI45" s="295" t="s">
        <v>887</v>
      </c>
      <c r="BJ45" s="295" t="s">
        <v>887</v>
      </c>
      <c r="BK45" s="295" t="s">
        <v>887</v>
      </c>
      <c r="BL45" s="295" t="s">
        <v>887</v>
      </c>
      <c r="BM45" s="295" t="s">
        <v>887</v>
      </c>
      <c r="BN45" s="292">
        <v>0</v>
      </c>
      <c r="BO45" s="292">
        <f t="shared" si="5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887</v>
      </c>
      <c r="CC45" s="295" t="s">
        <v>887</v>
      </c>
      <c r="CD45" s="295" t="s">
        <v>887</v>
      </c>
      <c r="CE45" s="295" t="s">
        <v>887</v>
      </c>
      <c r="CF45" s="295" t="s">
        <v>887</v>
      </c>
      <c r="CG45" s="295" t="s">
        <v>887</v>
      </c>
      <c r="CH45" s="295" t="s">
        <v>887</v>
      </c>
      <c r="CI45" s="292">
        <v>0</v>
      </c>
      <c r="CJ45" s="292">
        <f t="shared" si="7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887</v>
      </c>
      <c r="CX45" s="295" t="s">
        <v>887</v>
      </c>
      <c r="CY45" s="295" t="s">
        <v>887</v>
      </c>
      <c r="CZ45" s="295" t="s">
        <v>887</v>
      </c>
      <c r="DA45" s="295" t="s">
        <v>887</v>
      </c>
      <c r="DB45" s="295" t="s">
        <v>887</v>
      </c>
      <c r="DC45" s="295" t="s">
        <v>887</v>
      </c>
      <c r="DD45" s="292">
        <v>0</v>
      </c>
      <c r="DE45" s="292">
        <f t="shared" si="9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887</v>
      </c>
      <c r="DS45" s="295" t="s">
        <v>887</v>
      </c>
      <c r="DT45" s="292">
        <v>0</v>
      </c>
      <c r="DU45" s="295" t="s">
        <v>887</v>
      </c>
      <c r="DV45" s="295" t="s">
        <v>887</v>
      </c>
      <c r="DW45" s="295" t="s">
        <v>887</v>
      </c>
      <c r="DX45" s="295" t="s">
        <v>887</v>
      </c>
      <c r="DY45" s="292">
        <v>0</v>
      </c>
      <c r="DZ45" s="292">
        <f t="shared" si="1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887</v>
      </c>
      <c r="EL45" s="295" t="s">
        <v>887</v>
      </c>
      <c r="EM45" s="295" t="s">
        <v>887</v>
      </c>
      <c r="EN45" s="292">
        <v>0</v>
      </c>
      <c r="EO45" s="292">
        <v>0</v>
      </c>
      <c r="EP45" s="295" t="s">
        <v>887</v>
      </c>
      <c r="EQ45" s="295" t="s">
        <v>887</v>
      </c>
      <c r="ER45" s="295" t="s">
        <v>887</v>
      </c>
      <c r="ES45" s="292">
        <v>0</v>
      </c>
      <c r="ET45" s="292">
        <v>0</v>
      </c>
      <c r="EU45" s="292">
        <f t="shared" si="13"/>
        <v>120</v>
      </c>
      <c r="EV45" s="292">
        <v>0</v>
      </c>
      <c r="EW45" s="292">
        <v>0</v>
      </c>
      <c r="EX45" s="292">
        <v>0</v>
      </c>
      <c r="EY45" s="292">
        <v>37</v>
      </c>
      <c r="EZ45" s="292">
        <v>18</v>
      </c>
      <c r="FA45" s="292">
        <v>4</v>
      </c>
      <c r="FB45" s="292">
        <v>1</v>
      </c>
      <c r="FC45" s="292">
        <v>0</v>
      </c>
      <c r="FD45" s="292">
        <v>56</v>
      </c>
      <c r="FE45" s="292">
        <v>3</v>
      </c>
      <c r="FF45" s="292">
        <v>0</v>
      </c>
      <c r="FG45" s="292">
        <v>0</v>
      </c>
      <c r="FH45" s="295" t="s">
        <v>887</v>
      </c>
      <c r="FI45" s="295" t="s">
        <v>887</v>
      </c>
      <c r="FJ45" s="295" t="s">
        <v>887</v>
      </c>
      <c r="FK45" s="292">
        <v>0</v>
      </c>
      <c r="FL45" s="292">
        <v>0</v>
      </c>
      <c r="FM45" s="292">
        <v>0</v>
      </c>
      <c r="FN45" s="292">
        <v>0</v>
      </c>
      <c r="FO45" s="292">
        <v>1</v>
      </c>
    </row>
    <row r="46" spans="1:171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15"/>
        <v>132</v>
      </c>
      <c r="E46" s="292">
        <f t="shared" si="16"/>
        <v>0</v>
      </c>
      <c r="F46" s="292">
        <f t="shared" si="17"/>
        <v>0</v>
      </c>
      <c r="G46" s="292">
        <f t="shared" si="18"/>
        <v>0</v>
      </c>
      <c r="H46" s="292">
        <f t="shared" si="19"/>
        <v>49</v>
      </c>
      <c r="I46" s="292">
        <f t="shared" si="20"/>
        <v>45</v>
      </c>
      <c r="J46" s="292">
        <f t="shared" si="21"/>
        <v>17</v>
      </c>
      <c r="K46" s="292">
        <f t="shared" si="22"/>
        <v>3</v>
      </c>
      <c r="L46" s="292">
        <f t="shared" si="23"/>
        <v>0</v>
      </c>
      <c r="M46" s="292">
        <f t="shared" si="24"/>
        <v>0</v>
      </c>
      <c r="N46" s="292">
        <f t="shared" si="25"/>
        <v>0</v>
      </c>
      <c r="O46" s="292">
        <f t="shared" si="26"/>
        <v>0</v>
      </c>
      <c r="P46" s="292">
        <f t="shared" si="27"/>
        <v>0</v>
      </c>
      <c r="Q46" s="292">
        <f t="shared" si="28"/>
        <v>2</v>
      </c>
      <c r="R46" s="292">
        <f t="shared" si="29"/>
        <v>0</v>
      </c>
      <c r="S46" s="292">
        <f t="shared" si="30"/>
        <v>0</v>
      </c>
      <c r="T46" s="292">
        <f t="shared" si="31"/>
        <v>0</v>
      </c>
      <c r="U46" s="292">
        <f t="shared" si="32"/>
        <v>0</v>
      </c>
      <c r="V46" s="292">
        <f t="shared" si="33"/>
        <v>12</v>
      </c>
      <c r="W46" s="292">
        <f t="shared" si="34"/>
        <v>2</v>
      </c>
      <c r="X46" s="292">
        <f t="shared" si="35"/>
        <v>2</v>
      </c>
      <c r="Y46" s="292">
        <f t="shared" si="1"/>
        <v>22</v>
      </c>
      <c r="Z46" s="292">
        <v>0</v>
      </c>
      <c r="AA46" s="292">
        <v>0</v>
      </c>
      <c r="AB46" s="292">
        <v>0</v>
      </c>
      <c r="AC46" s="292">
        <v>8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887</v>
      </c>
      <c r="AK46" s="295" t="s">
        <v>887</v>
      </c>
      <c r="AL46" s="292">
        <v>2</v>
      </c>
      <c r="AM46" s="295" t="s">
        <v>887</v>
      </c>
      <c r="AN46" s="295" t="s">
        <v>887</v>
      </c>
      <c r="AO46" s="292">
        <v>0</v>
      </c>
      <c r="AP46" s="295" t="s">
        <v>887</v>
      </c>
      <c r="AQ46" s="292">
        <v>12</v>
      </c>
      <c r="AR46" s="295" t="s">
        <v>887</v>
      </c>
      <c r="AS46" s="292">
        <v>0</v>
      </c>
      <c r="AT46" s="292">
        <f t="shared" si="3"/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887</v>
      </c>
      <c r="BF46" s="295" t="s">
        <v>887</v>
      </c>
      <c r="BG46" s="295" t="s">
        <v>887</v>
      </c>
      <c r="BH46" s="295" t="s">
        <v>887</v>
      </c>
      <c r="BI46" s="295" t="s">
        <v>887</v>
      </c>
      <c r="BJ46" s="295" t="s">
        <v>887</v>
      </c>
      <c r="BK46" s="295" t="s">
        <v>887</v>
      </c>
      <c r="BL46" s="295" t="s">
        <v>887</v>
      </c>
      <c r="BM46" s="295" t="s">
        <v>887</v>
      </c>
      <c r="BN46" s="292">
        <v>0</v>
      </c>
      <c r="BO46" s="292">
        <f t="shared" si="5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887</v>
      </c>
      <c r="CC46" s="295" t="s">
        <v>887</v>
      </c>
      <c r="CD46" s="295" t="s">
        <v>887</v>
      </c>
      <c r="CE46" s="295" t="s">
        <v>887</v>
      </c>
      <c r="CF46" s="295" t="s">
        <v>887</v>
      </c>
      <c r="CG46" s="295" t="s">
        <v>887</v>
      </c>
      <c r="CH46" s="295" t="s">
        <v>887</v>
      </c>
      <c r="CI46" s="292">
        <v>0</v>
      </c>
      <c r="CJ46" s="292">
        <f t="shared" si="7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887</v>
      </c>
      <c r="CX46" s="295" t="s">
        <v>887</v>
      </c>
      <c r="CY46" s="295" t="s">
        <v>887</v>
      </c>
      <c r="CZ46" s="295" t="s">
        <v>887</v>
      </c>
      <c r="DA46" s="295" t="s">
        <v>887</v>
      </c>
      <c r="DB46" s="295" t="s">
        <v>887</v>
      </c>
      <c r="DC46" s="295" t="s">
        <v>887</v>
      </c>
      <c r="DD46" s="292">
        <v>0</v>
      </c>
      <c r="DE46" s="292">
        <f t="shared" si="9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887</v>
      </c>
      <c r="DS46" s="295" t="s">
        <v>887</v>
      </c>
      <c r="DT46" s="292">
        <v>0</v>
      </c>
      <c r="DU46" s="295" t="s">
        <v>887</v>
      </c>
      <c r="DV46" s="295" t="s">
        <v>887</v>
      </c>
      <c r="DW46" s="295" t="s">
        <v>887</v>
      </c>
      <c r="DX46" s="295" t="s">
        <v>887</v>
      </c>
      <c r="DY46" s="292">
        <v>0</v>
      </c>
      <c r="DZ46" s="292">
        <f t="shared" si="1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887</v>
      </c>
      <c r="EL46" s="295" t="s">
        <v>887</v>
      </c>
      <c r="EM46" s="295" t="s">
        <v>887</v>
      </c>
      <c r="EN46" s="292">
        <v>0</v>
      </c>
      <c r="EO46" s="292">
        <v>0</v>
      </c>
      <c r="EP46" s="295" t="s">
        <v>887</v>
      </c>
      <c r="EQ46" s="295" t="s">
        <v>887</v>
      </c>
      <c r="ER46" s="295" t="s">
        <v>887</v>
      </c>
      <c r="ES46" s="292">
        <v>0</v>
      </c>
      <c r="ET46" s="292">
        <v>0</v>
      </c>
      <c r="EU46" s="292">
        <f t="shared" si="13"/>
        <v>110</v>
      </c>
      <c r="EV46" s="292">
        <v>0</v>
      </c>
      <c r="EW46" s="292">
        <v>0</v>
      </c>
      <c r="EX46" s="292">
        <v>0</v>
      </c>
      <c r="EY46" s="292">
        <v>41</v>
      </c>
      <c r="EZ46" s="292">
        <v>45</v>
      </c>
      <c r="FA46" s="292">
        <v>17</v>
      </c>
      <c r="FB46" s="292">
        <v>3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887</v>
      </c>
      <c r="FI46" s="295" t="s">
        <v>887</v>
      </c>
      <c r="FJ46" s="295" t="s">
        <v>887</v>
      </c>
      <c r="FK46" s="292">
        <v>0</v>
      </c>
      <c r="FL46" s="292">
        <v>0</v>
      </c>
      <c r="FM46" s="292">
        <v>0</v>
      </c>
      <c r="FN46" s="292">
        <v>2</v>
      </c>
      <c r="FO46" s="292">
        <v>2</v>
      </c>
    </row>
    <row r="47" spans="1:171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15"/>
        <v>43</v>
      </c>
      <c r="E47" s="292">
        <f t="shared" si="16"/>
        <v>0</v>
      </c>
      <c r="F47" s="292">
        <f t="shared" si="17"/>
        <v>0</v>
      </c>
      <c r="G47" s="292">
        <f t="shared" si="18"/>
        <v>0</v>
      </c>
      <c r="H47" s="292">
        <f t="shared" si="19"/>
        <v>13</v>
      </c>
      <c r="I47" s="292">
        <f t="shared" si="20"/>
        <v>16</v>
      </c>
      <c r="J47" s="292">
        <f t="shared" si="21"/>
        <v>4</v>
      </c>
      <c r="K47" s="292">
        <f t="shared" si="22"/>
        <v>1</v>
      </c>
      <c r="L47" s="292">
        <f t="shared" si="23"/>
        <v>0</v>
      </c>
      <c r="M47" s="292">
        <f t="shared" si="24"/>
        <v>7</v>
      </c>
      <c r="N47" s="292">
        <f t="shared" si="25"/>
        <v>0</v>
      </c>
      <c r="O47" s="292">
        <f t="shared" si="26"/>
        <v>0</v>
      </c>
      <c r="P47" s="292">
        <f t="shared" si="27"/>
        <v>0</v>
      </c>
      <c r="Q47" s="292">
        <f t="shared" si="28"/>
        <v>0</v>
      </c>
      <c r="R47" s="292">
        <f t="shared" si="29"/>
        <v>0</v>
      </c>
      <c r="S47" s="292">
        <f t="shared" si="30"/>
        <v>0</v>
      </c>
      <c r="T47" s="292">
        <f t="shared" si="31"/>
        <v>0</v>
      </c>
      <c r="U47" s="292">
        <f t="shared" si="32"/>
        <v>0</v>
      </c>
      <c r="V47" s="292">
        <f t="shared" si="33"/>
        <v>2</v>
      </c>
      <c r="W47" s="292">
        <f t="shared" si="34"/>
        <v>0</v>
      </c>
      <c r="X47" s="292">
        <f t="shared" si="35"/>
        <v>0</v>
      </c>
      <c r="Y47" s="292">
        <f t="shared" si="1"/>
        <v>4</v>
      </c>
      <c r="Z47" s="292">
        <v>0</v>
      </c>
      <c r="AA47" s="292">
        <v>0</v>
      </c>
      <c r="AB47" s="292">
        <v>0</v>
      </c>
      <c r="AC47" s="292">
        <v>2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887</v>
      </c>
      <c r="AK47" s="295" t="s">
        <v>887</v>
      </c>
      <c r="AL47" s="292">
        <v>0</v>
      </c>
      <c r="AM47" s="295" t="s">
        <v>887</v>
      </c>
      <c r="AN47" s="295" t="s">
        <v>887</v>
      </c>
      <c r="AO47" s="292">
        <v>0</v>
      </c>
      <c r="AP47" s="295" t="s">
        <v>887</v>
      </c>
      <c r="AQ47" s="292">
        <v>2</v>
      </c>
      <c r="AR47" s="295" t="s">
        <v>887</v>
      </c>
      <c r="AS47" s="292">
        <v>0</v>
      </c>
      <c r="AT47" s="292">
        <f t="shared" si="3"/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887</v>
      </c>
      <c r="BF47" s="295" t="s">
        <v>887</v>
      </c>
      <c r="BG47" s="295" t="s">
        <v>887</v>
      </c>
      <c r="BH47" s="295" t="s">
        <v>887</v>
      </c>
      <c r="BI47" s="295" t="s">
        <v>887</v>
      </c>
      <c r="BJ47" s="295" t="s">
        <v>887</v>
      </c>
      <c r="BK47" s="295" t="s">
        <v>887</v>
      </c>
      <c r="BL47" s="295" t="s">
        <v>887</v>
      </c>
      <c r="BM47" s="295" t="s">
        <v>887</v>
      </c>
      <c r="BN47" s="292">
        <v>0</v>
      </c>
      <c r="BO47" s="292">
        <f t="shared" si="5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887</v>
      </c>
      <c r="CC47" s="295" t="s">
        <v>887</v>
      </c>
      <c r="CD47" s="295" t="s">
        <v>887</v>
      </c>
      <c r="CE47" s="295" t="s">
        <v>887</v>
      </c>
      <c r="CF47" s="295" t="s">
        <v>887</v>
      </c>
      <c r="CG47" s="295" t="s">
        <v>887</v>
      </c>
      <c r="CH47" s="295" t="s">
        <v>887</v>
      </c>
      <c r="CI47" s="292">
        <v>0</v>
      </c>
      <c r="CJ47" s="292">
        <f t="shared" si="7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887</v>
      </c>
      <c r="CX47" s="295" t="s">
        <v>887</v>
      </c>
      <c r="CY47" s="295" t="s">
        <v>887</v>
      </c>
      <c r="CZ47" s="295" t="s">
        <v>887</v>
      </c>
      <c r="DA47" s="295" t="s">
        <v>887</v>
      </c>
      <c r="DB47" s="295" t="s">
        <v>887</v>
      </c>
      <c r="DC47" s="295" t="s">
        <v>887</v>
      </c>
      <c r="DD47" s="292">
        <v>0</v>
      </c>
      <c r="DE47" s="292">
        <f t="shared" si="9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887</v>
      </c>
      <c r="DS47" s="295" t="s">
        <v>887</v>
      </c>
      <c r="DT47" s="292">
        <v>0</v>
      </c>
      <c r="DU47" s="295" t="s">
        <v>887</v>
      </c>
      <c r="DV47" s="295" t="s">
        <v>887</v>
      </c>
      <c r="DW47" s="295" t="s">
        <v>887</v>
      </c>
      <c r="DX47" s="295" t="s">
        <v>887</v>
      </c>
      <c r="DY47" s="292">
        <v>0</v>
      </c>
      <c r="DZ47" s="292">
        <f t="shared" si="1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887</v>
      </c>
      <c r="EL47" s="295" t="s">
        <v>887</v>
      </c>
      <c r="EM47" s="295" t="s">
        <v>887</v>
      </c>
      <c r="EN47" s="292">
        <v>0</v>
      </c>
      <c r="EO47" s="292">
        <v>0</v>
      </c>
      <c r="EP47" s="295" t="s">
        <v>887</v>
      </c>
      <c r="EQ47" s="295" t="s">
        <v>887</v>
      </c>
      <c r="ER47" s="295" t="s">
        <v>887</v>
      </c>
      <c r="ES47" s="292">
        <v>0</v>
      </c>
      <c r="ET47" s="292">
        <v>0</v>
      </c>
      <c r="EU47" s="292">
        <f t="shared" si="13"/>
        <v>39</v>
      </c>
      <c r="EV47" s="292">
        <v>0</v>
      </c>
      <c r="EW47" s="292">
        <v>0</v>
      </c>
      <c r="EX47" s="292">
        <v>0</v>
      </c>
      <c r="EY47" s="292">
        <v>11</v>
      </c>
      <c r="EZ47" s="292">
        <v>16</v>
      </c>
      <c r="FA47" s="292">
        <v>4</v>
      </c>
      <c r="FB47" s="292">
        <v>1</v>
      </c>
      <c r="FC47" s="292">
        <v>0</v>
      </c>
      <c r="FD47" s="292">
        <v>7</v>
      </c>
      <c r="FE47" s="292">
        <v>0</v>
      </c>
      <c r="FF47" s="292">
        <v>0</v>
      </c>
      <c r="FG47" s="292">
        <v>0</v>
      </c>
      <c r="FH47" s="295" t="s">
        <v>887</v>
      </c>
      <c r="FI47" s="295" t="s">
        <v>887</v>
      </c>
      <c r="FJ47" s="295" t="s">
        <v>887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15"/>
        <v>224</v>
      </c>
      <c r="E48" s="292">
        <f t="shared" si="16"/>
        <v>0</v>
      </c>
      <c r="F48" s="292">
        <f t="shared" si="17"/>
        <v>0</v>
      </c>
      <c r="G48" s="292">
        <f t="shared" si="18"/>
        <v>0</v>
      </c>
      <c r="H48" s="292">
        <f t="shared" si="19"/>
        <v>79</v>
      </c>
      <c r="I48" s="292">
        <f t="shared" si="20"/>
        <v>0</v>
      </c>
      <c r="J48" s="292">
        <f t="shared" si="21"/>
        <v>15</v>
      </c>
      <c r="K48" s="292">
        <f t="shared" si="22"/>
        <v>0</v>
      </c>
      <c r="L48" s="292">
        <f t="shared" si="23"/>
        <v>78</v>
      </c>
      <c r="M48" s="292">
        <f t="shared" si="24"/>
        <v>0</v>
      </c>
      <c r="N48" s="292">
        <f t="shared" si="25"/>
        <v>0</v>
      </c>
      <c r="O48" s="292">
        <f t="shared" si="26"/>
        <v>0</v>
      </c>
      <c r="P48" s="292">
        <f t="shared" si="27"/>
        <v>0</v>
      </c>
      <c r="Q48" s="292">
        <f t="shared" si="28"/>
        <v>14</v>
      </c>
      <c r="R48" s="292">
        <f t="shared" si="29"/>
        <v>0</v>
      </c>
      <c r="S48" s="292">
        <f t="shared" si="30"/>
        <v>0</v>
      </c>
      <c r="T48" s="292">
        <f t="shared" si="31"/>
        <v>0</v>
      </c>
      <c r="U48" s="292">
        <f t="shared" si="32"/>
        <v>0</v>
      </c>
      <c r="V48" s="292">
        <f t="shared" si="33"/>
        <v>32</v>
      </c>
      <c r="W48" s="292">
        <f t="shared" si="34"/>
        <v>4</v>
      </c>
      <c r="X48" s="292">
        <f t="shared" si="35"/>
        <v>2</v>
      </c>
      <c r="Y48" s="292">
        <f t="shared" si="1"/>
        <v>69</v>
      </c>
      <c r="Z48" s="292">
        <v>0</v>
      </c>
      <c r="AA48" s="292">
        <v>0</v>
      </c>
      <c r="AB48" s="292">
        <v>0</v>
      </c>
      <c r="AC48" s="292">
        <v>23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887</v>
      </c>
      <c r="AK48" s="295" t="s">
        <v>887</v>
      </c>
      <c r="AL48" s="292">
        <v>14</v>
      </c>
      <c r="AM48" s="295" t="s">
        <v>887</v>
      </c>
      <c r="AN48" s="295" t="s">
        <v>887</v>
      </c>
      <c r="AO48" s="292">
        <v>0</v>
      </c>
      <c r="AP48" s="295" t="s">
        <v>887</v>
      </c>
      <c r="AQ48" s="292">
        <v>32</v>
      </c>
      <c r="AR48" s="295" t="s">
        <v>887</v>
      </c>
      <c r="AS48" s="292">
        <v>0</v>
      </c>
      <c r="AT48" s="292">
        <f t="shared" si="3"/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887</v>
      </c>
      <c r="BF48" s="295" t="s">
        <v>887</v>
      </c>
      <c r="BG48" s="295" t="s">
        <v>887</v>
      </c>
      <c r="BH48" s="295" t="s">
        <v>887</v>
      </c>
      <c r="BI48" s="295" t="s">
        <v>887</v>
      </c>
      <c r="BJ48" s="295" t="s">
        <v>887</v>
      </c>
      <c r="BK48" s="295" t="s">
        <v>887</v>
      </c>
      <c r="BL48" s="295" t="s">
        <v>887</v>
      </c>
      <c r="BM48" s="295" t="s">
        <v>887</v>
      </c>
      <c r="BN48" s="292">
        <v>0</v>
      </c>
      <c r="BO48" s="292">
        <f t="shared" si="5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887</v>
      </c>
      <c r="CC48" s="295" t="s">
        <v>887</v>
      </c>
      <c r="CD48" s="295" t="s">
        <v>887</v>
      </c>
      <c r="CE48" s="295" t="s">
        <v>887</v>
      </c>
      <c r="CF48" s="295" t="s">
        <v>887</v>
      </c>
      <c r="CG48" s="295" t="s">
        <v>887</v>
      </c>
      <c r="CH48" s="295" t="s">
        <v>887</v>
      </c>
      <c r="CI48" s="292">
        <v>0</v>
      </c>
      <c r="CJ48" s="292">
        <f t="shared" si="7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887</v>
      </c>
      <c r="CX48" s="295" t="s">
        <v>887</v>
      </c>
      <c r="CY48" s="295" t="s">
        <v>887</v>
      </c>
      <c r="CZ48" s="295" t="s">
        <v>887</v>
      </c>
      <c r="DA48" s="295" t="s">
        <v>887</v>
      </c>
      <c r="DB48" s="295" t="s">
        <v>887</v>
      </c>
      <c r="DC48" s="295" t="s">
        <v>887</v>
      </c>
      <c r="DD48" s="292">
        <v>0</v>
      </c>
      <c r="DE48" s="292">
        <f t="shared" si="9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887</v>
      </c>
      <c r="DS48" s="295" t="s">
        <v>887</v>
      </c>
      <c r="DT48" s="292">
        <v>0</v>
      </c>
      <c r="DU48" s="295" t="s">
        <v>887</v>
      </c>
      <c r="DV48" s="295" t="s">
        <v>887</v>
      </c>
      <c r="DW48" s="295" t="s">
        <v>887</v>
      </c>
      <c r="DX48" s="295" t="s">
        <v>887</v>
      </c>
      <c r="DY48" s="292">
        <v>0</v>
      </c>
      <c r="DZ48" s="292">
        <f t="shared" si="1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887</v>
      </c>
      <c r="EL48" s="295" t="s">
        <v>887</v>
      </c>
      <c r="EM48" s="295" t="s">
        <v>887</v>
      </c>
      <c r="EN48" s="292">
        <v>0</v>
      </c>
      <c r="EO48" s="292">
        <v>0</v>
      </c>
      <c r="EP48" s="295" t="s">
        <v>887</v>
      </c>
      <c r="EQ48" s="295" t="s">
        <v>887</v>
      </c>
      <c r="ER48" s="295" t="s">
        <v>887</v>
      </c>
      <c r="ES48" s="292">
        <v>0</v>
      </c>
      <c r="ET48" s="292">
        <v>0</v>
      </c>
      <c r="EU48" s="292">
        <f t="shared" si="13"/>
        <v>155</v>
      </c>
      <c r="EV48" s="292">
        <v>0</v>
      </c>
      <c r="EW48" s="292">
        <v>0</v>
      </c>
      <c r="EX48" s="292">
        <v>0</v>
      </c>
      <c r="EY48" s="292">
        <v>56</v>
      </c>
      <c r="EZ48" s="292">
        <v>0</v>
      </c>
      <c r="FA48" s="292">
        <v>15</v>
      </c>
      <c r="FB48" s="292">
        <v>0</v>
      </c>
      <c r="FC48" s="292">
        <v>78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887</v>
      </c>
      <c r="FI48" s="295" t="s">
        <v>887</v>
      </c>
      <c r="FJ48" s="295" t="s">
        <v>887</v>
      </c>
      <c r="FK48" s="292">
        <v>0</v>
      </c>
      <c r="FL48" s="292">
        <v>0</v>
      </c>
      <c r="FM48" s="292">
        <v>0</v>
      </c>
      <c r="FN48" s="292">
        <v>4</v>
      </c>
      <c r="FO48" s="292">
        <v>2</v>
      </c>
    </row>
    <row r="49" spans="1:171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15"/>
        <v>86</v>
      </c>
      <c r="E49" s="292">
        <f t="shared" si="16"/>
        <v>40</v>
      </c>
      <c r="F49" s="292">
        <f t="shared" si="17"/>
        <v>1</v>
      </c>
      <c r="G49" s="292">
        <f t="shared" si="18"/>
        <v>7</v>
      </c>
      <c r="H49" s="292">
        <f t="shared" si="19"/>
        <v>3</v>
      </c>
      <c r="I49" s="292">
        <f t="shared" si="20"/>
        <v>18</v>
      </c>
      <c r="J49" s="292">
        <f t="shared" si="21"/>
        <v>0</v>
      </c>
      <c r="K49" s="292">
        <f t="shared" si="22"/>
        <v>0</v>
      </c>
      <c r="L49" s="292">
        <f t="shared" si="23"/>
        <v>11</v>
      </c>
      <c r="M49" s="292">
        <f t="shared" si="24"/>
        <v>3</v>
      </c>
      <c r="N49" s="292">
        <f t="shared" si="25"/>
        <v>3</v>
      </c>
      <c r="O49" s="292">
        <f t="shared" si="26"/>
        <v>0</v>
      </c>
      <c r="P49" s="292">
        <f t="shared" si="27"/>
        <v>0</v>
      </c>
      <c r="Q49" s="292">
        <f t="shared" si="28"/>
        <v>0</v>
      </c>
      <c r="R49" s="292">
        <f t="shared" si="29"/>
        <v>0</v>
      </c>
      <c r="S49" s="292">
        <f t="shared" si="30"/>
        <v>0</v>
      </c>
      <c r="T49" s="292">
        <f t="shared" si="31"/>
        <v>0</v>
      </c>
      <c r="U49" s="292">
        <f t="shared" si="32"/>
        <v>0</v>
      </c>
      <c r="V49" s="292">
        <f t="shared" si="33"/>
        <v>0</v>
      </c>
      <c r="W49" s="292">
        <f t="shared" si="34"/>
        <v>0</v>
      </c>
      <c r="X49" s="292">
        <f t="shared" si="35"/>
        <v>0</v>
      </c>
      <c r="Y49" s="292">
        <f t="shared" si="1"/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887</v>
      </c>
      <c r="AK49" s="295" t="s">
        <v>887</v>
      </c>
      <c r="AL49" s="292">
        <v>0</v>
      </c>
      <c r="AM49" s="295" t="s">
        <v>887</v>
      </c>
      <c r="AN49" s="295" t="s">
        <v>887</v>
      </c>
      <c r="AO49" s="292">
        <v>0</v>
      </c>
      <c r="AP49" s="295" t="s">
        <v>887</v>
      </c>
      <c r="AQ49" s="292">
        <v>0</v>
      </c>
      <c r="AR49" s="295" t="s">
        <v>887</v>
      </c>
      <c r="AS49" s="292">
        <v>0</v>
      </c>
      <c r="AT49" s="292">
        <f t="shared" si="3"/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887</v>
      </c>
      <c r="BF49" s="295" t="s">
        <v>887</v>
      </c>
      <c r="BG49" s="295" t="s">
        <v>887</v>
      </c>
      <c r="BH49" s="295" t="s">
        <v>887</v>
      </c>
      <c r="BI49" s="295" t="s">
        <v>887</v>
      </c>
      <c r="BJ49" s="295" t="s">
        <v>887</v>
      </c>
      <c r="BK49" s="295" t="s">
        <v>887</v>
      </c>
      <c r="BL49" s="295" t="s">
        <v>887</v>
      </c>
      <c r="BM49" s="295" t="s">
        <v>887</v>
      </c>
      <c r="BN49" s="292">
        <v>0</v>
      </c>
      <c r="BO49" s="292">
        <f t="shared" si="5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887</v>
      </c>
      <c r="CC49" s="295" t="s">
        <v>887</v>
      </c>
      <c r="CD49" s="295" t="s">
        <v>887</v>
      </c>
      <c r="CE49" s="295" t="s">
        <v>887</v>
      </c>
      <c r="CF49" s="295" t="s">
        <v>887</v>
      </c>
      <c r="CG49" s="295" t="s">
        <v>887</v>
      </c>
      <c r="CH49" s="295" t="s">
        <v>887</v>
      </c>
      <c r="CI49" s="292">
        <v>0</v>
      </c>
      <c r="CJ49" s="292">
        <f t="shared" si="7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887</v>
      </c>
      <c r="CX49" s="295" t="s">
        <v>887</v>
      </c>
      <c r="CY49" s="295" t="s">
        <v>887</v>
      </c>
      <c r="CZ49" s="295" t="s">
        <v>887</v>
      </c>
      <c r="DA49" s="295" t="s">
        <v>887</v>
      </c>
      <c r="DB49" s="295" t="s">
        <v>887</v>
      </c>
      <c r="DC49" s="295" t="s">
        <v>887</v>
      </c>
      <c r="DD49" s="292">
        <v>0</v>
      </c>
      <c r="DE49" s="292">
        <f t="shared" si="9"/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887</v>
      </c>
      <c r="DS49" s="295" t="s">
        <v>887</v>
      </c>
      <c r="DT49" s="292">
        <v>0</v>
      </c>
      <c r="DU49" s="295" t="s">
        <v>887</v>
      </c>
      <c r="DV49" s="295" t="s">
        <v>887</v>
      </c>
      <c r="DW49" s="295" t="s">
        <v>887</v>
      </c>
      <c r="DX49" s="295" t="s">
        <v>887</v>
      </c>
      <c r="DY49" s="292">
        <v>0</v>
      </c>
      <c r="DZ49" s="292">
        <f t="shared" si="11"/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887</v>
      </c>
      <c r="EL49" s="295" t="s">
        <v>887</v>
      </c>
      <c r="EM49" s="295" t="s">
        <v>887</v>
      </c>
      <c r="EN49" s="292">
        <v>0</v>
      </c>
      <c r="EO49" s="292">
        <v>0</v>
      </c>
      <c r="EP49" s="295" t="s">
        <v>887</v>
      </c>
      <c r="EQ49" s="295" t="s">
        <v>887</v>
      </c>
      <c r="ER49" s="295" t="s">
        <v>887</v>
      </c>
      <c r="ES49" s="292">
        <v>0</v>
      </c>
      <c r="ET49" s="292">
        <v>0</v>
      </c>
      <c r="EU49" s="292">
        <f t="shared" si="13"/>
        <v>86</v>
      </c>
      <c r="EV49" s="292">
        <v>40</v>
      </c>
      <c r="EW49" s="292">
        <v>1</v>
      </c>
      <c r="EX49" s="292">
        <v>7</v>
      </c>
      <c r="EY49" s="292">
        <v>3</v>
      </c>
      <c r="EZ49" s="292">
        <v>18</v>
      </c>
      <c r="FA49" s="292">
        <v>0</v>
      </c>
      <c r="FB49" s="292">
        <v>0</v>
      </c>
      <c r="FC49" s="292">
        <v>11</v>
      </c>
      <c r="FD49" s="292">
        <v>3</v>
      </c>
      <c r="FE49" s="292">
        <v>3</v>
      </c>
      <c r="FF49" s="292">
        <v>0</v>
      </c>
      <c r="FG49" s="292">
        <v>0</v>
      </c>
      <c r="FH49" s="295" t="s">
        <v>887</v>
      </c>
      <c r="FI49" s="295" t="s">
        <v>887</v>
      </c>
      <c r="FJ49" s="295" t="s">
        <v>887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9">
    <sortCondition ref="A8:A49"/>
    <sortCondition ref="B8:B49"/>
    <sortCondition ref="C8:C49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8" man="1"/>
    <brk id="45" min="1" max="48" man="1"/>
    <brk id="66" min="1" max="48" man="1"/>
    <brk id="87" min="1" max="48" man="1"/>
    <brk id="108" min="1" max="48" man="1"/>
    <brk id="129" min="1" max="48" man="1"/>
    <brk id="150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A2" sqref="A2:A6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 x14ac:dyDescent="0.15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 x14ac:dyDescent="0.15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 x14ac:dyDescent="0.15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岐阜県</v>
      </c>
      <c r="B7" s="303" t="str">
        <f>ごみ処理概要!B7</f>
        <v>21000</v>
      </c>
      <c r="C7" s="304" t="s">
        <v>3</v>
      </c>
      <c r="D7" s="305">
        <f t="shared" ref="D7:D49" si="0">SUM(E7,F7,N7,O7)</f>
        <v>0</v>
      </c>
      <c r="E7" s="305">
        <f t="shared" ref="E7:E49" si="1">X7</f>
        <v>0</v>
      </c>
      <c r="F7" s="305">
        <f t="shared" ref="F7:F49" si="2">SUM(G7:M7)</f>
        <v>0</v>
      </c>
      <c r="G7" s="305">
        <f t="shared" ref="G7:G49" si="3">AF7</f>
        <v>0</v>
      </c>
      <c r="H7" s="305">
        <f t="shared" ref="H7:H49" si="4">AN7</f>
        <v>0</v>
      </c>
      <c r="I7" s="305">
        <f t="shared" ref="I7:I49" si="5">AV7</f>
        <v>0</v>
      </c>
      <c r="J7" s="305">
        <f t="shared" ref="J7:J49" si="6">BD7</f>
        <v>0</v>
      </c>
      <c r="K7" s="305">
        <f t="shared" ref="K7:K49" si="7">BL7</f>
        <v>0</v>
      </c>
      <c r="L7" s="305">
        <f t="shared" ref="L7:L49" si="8">BT7</f>
        <v>0</v>
      </c>
      <c r="M7" s="305">
        <f t="shared" ref="M7:M49" si="9">CB7</f>
        <v>0</v>
      </c>
      <c r="N7" s="305">
        <f t="shared" ref="N7:N49" si="10">CJ7</f>
        <v>0</v>
      </c>
      <c r="O7" s="305">
        <f t="shared" ref="O7:O49" si="11">CR7</f>
        <v>0</v>
      </c>
      <c r="P7" s="305">
        <f t="shared" ref="P7:P49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9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9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9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9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9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9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9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9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9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9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823</v>
      </c>
      <c r="C29" s="290" t="s">
        <v>824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860</v>
      </c>
      <c r="C41" s="290" t="s">
        <v>861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863</v>
      </c>
      <c r="C42" s="290" t="s">
        <v>864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 t="s">
        <v>745</v>
      </c>
      <c r="B43" s="291" t="s">
        <v>866</v>
      </c>
      <c r="C43" s="290" t="s">
        <v>867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 x14ac:dyDescent="0.15">
      <c r="A44" s="290" t="s">
        <v>745</v>
      </c>
      <c r="B44" s="291" t="s">
        <v>869</v>
      </c>
      <c r="C44" s="290" t="s">
        <v>870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 x14ac:dyDescent="0.15">
      <c r="A45" s="290" t="s">
        <v>745</v>
      </c>
      <c r="B45" s="291" t="s">
        <v>872</v>
      </c>
      <c r="C45" s="290" t="s">
        <v>873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 x14ac:dyDescent="0.15">
      <c r="A46" s="290" t="s">
        <v>745</v>
      </c>
      <c r="B46" s="291" t="s">
        <v>875</v>
      </c>
      <c r="C46" s="290" t="s">
        <v>876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 x14ac:dyDescent="0.15">
      <c r="A47" s="290" t="s">
        <v>745</v>
      </c>
      <c r="B47" s="291" t="s">
        <v>878</v>
      </c>
      <c r="C47" s="290" t="s">
        <v>879</v>
      </c>
      <c r="D47" s="292">
        <f t="shared" si="0"/>
        <v>0</v>
      </c>
      <c r="E47" s="292">
        <f t="shared" si="1"/>
        <v>0</v>
      </c>
      <c r="F47" s="292">
        <f t="shared" si="2"/>
        <v>0</v>
      </c>
      <c r="G47" s="292">
        <f t="shared" si="3"/>
        <v>0</v>
      </c>
      <c r="H47" s="292">
        <f t="shared" si="4"/>
        <v>0</v>
      </c>
      <c r="I47" s="292">
        <f t="shared" si="5"/>
        <v>0</v>
      </c>
      <c r="J47" s="292">
        <f t="shared" si="6"/>
        <v>0</v>
      </c>
      <c r="K47" s="292">
        <f t="shared" si="7"/>
        <v>0</v>
      </c>
      <c r="L47" s="292">
        <f t="shared" si="8"/>
        <v>0</v>
      </c>
      <c r="M47" s="292">
        <f t="shared" si="9"/>
        <v>0</v>
      </c>
      <c r="N47" s="292">
        <f t="shared" si="10"/>
        <v>0</v>
      </c>
      <c r="O47" s="292">
        <f t="shared" si="11"/>
        <v>0</v>
      </c>
      <c r="P47" s="292">
        <f t="shared" si="12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13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14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15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16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17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18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19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20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21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22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 x14ac:dyDescent="0.15">
      <c r="A48" s="290" t="s">
        <v>745</v>
      </c>
      <c r="B48" s="291" t="s">
        <v>881</v>
      </c>
      <c r="C48" s="290" t="s">
        <v>882</v>
      </c>
      <c r="D48" s="292">
        <f t="shared" si="0"/>
        <v>0</v>
      </c>
      <c r="E48" s="292">
        <f t="shared" si="1"/>
        <v>0</v>
      </c>
      <c r="F48" s="292">
        <f t="shared" si="2"/>
        <v>0</v>
      </c>
      <c r="G48" s="292">
        <f t="shared" si="3"/>
        <v>0</v>
      </c>
      <c r="H48" s="292">
        <f t="shared" si="4"/>
        <v>0</v>
      </c>
      <c r="I48" s="292">
        <f t="shared" si="5"/>
        <v>0</v>
      </c>
      <c r="J48" s="292">
        <f t="shared" si="6"/>
        <v>0</v>
      </c>
      <c r="K48" s="292">
        <f t="shared" si="7"/>
        <v>0</v>
      </c>
      <c r="L48" s="292">
        <f t="shared" si="8"/>
        <v>0</v>
      </c>
      <c r="M48" s="292">
        <f t="shared" si="9"/>
        <v>0</v>
      </c>
      <c r="N48" s="292">
        <f t="shared" si="10"/>
        <v>0</v>
      </c>
      <c r="O48" s="292">
        <f t="shared" si="11"/>
        <v>0</v>
      </c>
      <c r="P48" s="292">
        <f t="shared" si="12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13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14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15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16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17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18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19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20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21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22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 x14ac:dyDescent="0.15">
      <c r="A49" s="290" t="s">
        <v>745</v>
      </c>
      <c r="B49" s="291" t="s">
        <v>884</v>
      </c>
      <c r="C49" s="290" t="s">
        <v>885</v>
      </c>
      <c r="D49" s="292">
        <f t="shared" si="0"/>
        <v>0</v>
      </c>
      <c r="E49" s="292">
        <f t="shared" si="1"/>
        <v>0</v>
      </c>
      <c r="F49" s="292">
        <f t="shared" si="2"/>
        <v>0</v>
      </c>
      <c r="G49" s="292">
        <f t="shared" si="3"/>
        <v>0</v>
      </c>
      <c r="H49" s="292">
        <f t="shared" si="4"/>
        <v>0</v>
      </c>
      <c r="I49" s="292">
        <f t="shared" si="5"/>
        <v>0</v>
      </c>
      <c r="J49" s="292">
        <f t="shared" si="6"/>
        <v>0</v>
      </c>
      <c r="K49" s="292">
        <f t="shared" si="7"/>
        <v>0</v>
      </c>
      <c r="L49" s="292">
        <f t="shared" si="8"/>
        <v>0</v>
      </c>
      <c r="M49" s="292">
        <f t="shared" si="9"/>
        <v>0</v>
      </c>
      <c r="N49" s="292">
        <f t="shared" si="10"/>
        <v>0</v>
      </c>
      <c r="O49" s="292">
        <f t="shared" si="11"/>
        <v>0</v>
      </c>
      <c r="P49" s="292">
        <f t="shared" si="12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13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14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15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16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17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18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19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20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21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22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9">
    <sortCondition ref="A8:A49"/>
    <sortCondition ref="B8:B49"/>
    <sortCondition ref="C8:C49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8" man="1"/>
    <brk id="31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>
      <selection activeCell="D3" sqref="D3"/>
    </sheetView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 t="s">
        <v>888</v>
      </c>
      <c r="E2" s="178" t="s">
        <v>118</v>
      </c>
      <c r="F2" s="37"/>
      <c r="N2" s="1" t="str">
        <f>LEFT(D2,2)</f>
        <v>21</v>
      </c>
      <c r="O2" s="1" t="str">
        <f>IF(N2="","-",IF(N2&gt;0,VLOOKUP(N2,$AD$6:$AE$53,2,FALSE),"-"))</f>
        <v>岐阜県</v>
      </c>
      <c r="V2" s="171">
        <f>+IF(VALUE(D2)=0,0,1)</f>
        <v>1</v>
      </c>
      <c r="W2" s="206" t="str">
        <f ca="1">IF(V2=0,"",VLOOKUP(D2,INDIRECT(W6&amp;"!B7:C250"),2,FALSE))</f>
        <v>合計</v>
      </c>
      <c r="Y2" s="171">
        <f ca="1">IF(V2=0,1,IF(ISERROR(W2),1,0))</f>
        <v>0</v>
      </c>
      <c r="Z2" s="35"/>
      <c r="AA2" s="206">
        <f ca="1">COUNTA(INDIRECT("'["&amp;$W$6&amp;"]ごみ処理概要!B7:C250"))+6</f>
        <v>7</v>
      </c>
      <c r="AB2" s="206">
        <f ca="1">IF(V2=0,0,VLOOKUP(D2,AA5:AB250,2,FALSE))</f>
        <v>7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2022785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2022785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515520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21000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9" t="s">
        <v>139</v>
      </c>
      <c r="C8" s="394"/>
      <c r="D8" s="394"/>
      <c r="E8" s="123">
        <f ca="1">SUM(E6:E7)</f>
        <v>2022785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19366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46092</v>
      </c>
      <c r="Z8" s="35"/>
      <c r="AA8" s="35" t="str">
        <f t="shared" ca="1" si="0"/>
        <v>21201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8" t="s">
        <v>146</v>
      </c>
      <c r="C9" s="394"/>
      <c r="D9" s="394"/>
      <c r="E9" s="123">
        <f ca="1">Y8</f>
        <v>46092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134</v>
      </c>
      <c r="Z9" s="35"/>
      <c r="AA9" s="35" t="str">
        <f t="shared" ca="1" si="0"/>
        <v>21202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339443</v>
      </c>
      <c r="Z10" s="35"/>
      <c r="AA10" s="35" t="str">
        <f t="shared" ca="1" si="0"/>
        <v>21203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11487</v>
      </c>
      <c r="Z11" s="35"/>
      <c r="AA11" s="35" t="str">
        <f t="shared" ca="1" si="0"/>
        <v>21204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134</v>
      </c>
      <c r="F12" s="122">
        <f t="shared" ref="F12:F17" ca="1" si="4">Y29</f>
        <v>2</v>
      </c>
      <c r="H12" s="386"/>
      <c r="I12" s="387"/>
      <c r="J12" s="396"/>
      <c r="K12" s="44" t="s">
        <v>167</v>
      </c>
      <c r="L12" s="40">
        <f t="shared" ca="1" si="2"/>
        <v>1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36554</v>
      </c>
      <c r="Z12" s="35"/>
      <c r="AA12" s="35" t="str">
        <f t="shared" ca="1" si="0"/>
        <v>21205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401"/>
      <c r="C13" s="404"/>
      <c r="D13" s="10" t="s">
        <v>172</v>
      </c>
      <c r="E13" s="40">
        <f t="shared" ca="1" si="3"/>
        <v>339443</v>
      </c>
      <c r="F13" s="40">
        <f t="shared" ca="1" si="4"/>
        <v>150627</v>
      </c>
      <c r="H13" s="386"/>
      <c r="I13" s="387"/>
      <c r="J13" s="396"/>
      <c r="K13" s="44" t="s">
        <v>173</v>
      </c>
      <c r="L13" s="40">
        <f t="shared" ca="1" si="2"/>
        <v>2643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493</v>
      </c>
      <c r="Z13" s="35"/>
      <c r="AA13" s="35" t="str">
        <f t="shared" ca="1" si="0"/>
        <v>21206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401"/>
      <c r="C14" s="404"/>
      <c r="D14" s="10" t="s">
        <v>178</v>
      </c>
      <c r="E14" s="40">
        <f t="shared" ca="1" si="3"/>
        <v>11487</v>
      </c>
      <c r="F14" s="40">
        <f t="shared" ca="1" si="4"/>
        <v>2349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5019</v>
      </c>
      <c r="Z14" s="35"/>
      <c r="AA14" s="35" t="str">
        <f t="shared" ca="1" si="0"/>
        <v>21207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401"/>
      <c r="C15" s="404"/>
      <c r="D15" s="10" t="s">
        <v>184</v>
      </c>
      <c r="E15" s="40">
        <f t="shared" ca="1" si="3"/>
        <v>36554</v>
      </c>
      <c r="F15" s="40">
        <f t="shared" ca="1" si="4"/>
        <v>5250</v>
      </c>
      <c r="H15" s="386"/>
      <c r="I15" s="11"/>
      <c r="J15" s="12" t="s">
        <v>185</v>
      </c>
      <c r="K15" s="13"/>
      <c r="L15" s="138">
        <f ca="1">SUM(L7:L14)</f>
        <v>537530</v>
      </c>
      <c r="M15" s="139" t="s">
        <v>135</v>
      </c>
      <c r="N15" s="140">
        <f t="shared" ref="N15:N22" ca="1" si="5">Y59</f>
        <v>38786</v>
      </c>
      <c r="O15" s="141">
        <f t="shared" ref="O15:O21" ca="1" si="6">Y67</f>
        <v>21535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62660</v>
      </c>
      <c r="Z15" s="35"/>
      <c r="AA15" s="35" t="str">
        <f t="shared" ca="1" si="0"/>
        <v>21208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401"/>
      <c r="C16" s="404"/>
      <c r="D16" s="10" t="s">
        <v>190</v>
      </c>
      <c r="E16" s="40">
        <f t="shared" ca="1" si="3"/>
        <v>493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25719</v>
      </c>
      <c r="M16" s="143">
        <f t="shared" ref="M16:M22" ca="1" si="8">L8</f>
        <v>19366</v>
      </c>
      <c r="N16" s="144">
        <f t="shared" ca="1" si="5"/>
        <v>415</v>
      </c>
      <c r="O16" s="189">
        <f t="shared" ca="1" si="6"/>
        <v>4731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42197</v>
      </c>
      <c r="Z16" s="35"/>
      <c r="AA16" s="35" t="str">
        <f t="shared" ca="1" si="0"/>
        <v>21209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401"/>
      <c r="C17" s="404"/>
      <c r="D17" s="10" t="s">
        <v>196</v>
      </c>
      <c r="E17" s="40">
        <f t="shared" ca="1" si="3"/>
        <v>5019</v>
      </c>
      <c r="F17" s="40">
        <f t="shared" ca="1" si="4"/>
        <v>2220</v>
      </c>
      <c r="H17" s="386"/>
      <c r="I17" s="387"/>
      <c r="J17" s="17" t="s">
        <v>147</v>
      </c>
      <c r="K17" s="18"/>
      <c r="L17" s="40">
        <f t="shared" ca="1" si="7"/>
        <v>343</v>
      </c>
      <c r="M17" s="146">
        <f t="shared" ca="1" si="8"/>
        <v>0</v>
      </c>
      <c r="N17" s="147">
        <f t="shared" ca="1" si="5"/>
        <v>0</v>
      </c>
      <c r="O17" s="190">
        <f t="shared" ca="1" si="6"/>
        <v>230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134</v>
      </c>
      <c r="Z17" s="35"/>
      <c r="AA17" s="35" t="str">
        <f t="shared" ca="1" si="0"/>
        <v>21210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401"/>
      <c r="C18" s="405"/>
      <c r="D18" s="59" t="s">
        <v>201</v>
      </c>
      <c r="E18" s="124">
        <f ca="1">SUM(E12:E17)</f>
        <v>393130</v>
      </c>
      <c r="F18" s="124">
        <f ca="1">SUM(F12:F17)</f>
        <v>160448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339443</v>
      </c>
      <c r="Z18" s="35"/>
      <c r="AA18" s="35" t="str">
        <f t="shared" ca="1" si="0"/>
        <v>21211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401"/>
      <c r="C19" s="406" t="s">
        <v>207</v>
      </c>
      <c r="D19" s="10" t="s">
        <v>208</v>
      </c>
      <c r="E19" s="125">
        <f t="shared" ref="E19:E24" ca="1" si="10">Y23</f>
        <v>69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11487</v>
      </c>
      <c r="Z19" s="35"/>
      <c r="AA19" s="35" t="str">
        <f t="shared" ca="1" si="0"/>
        <v>21212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401"/>
      <c r="C20" s="407"/>
      <c r="D20" s="10" t="s">
        <v>214</v>
      </c>
      <c r="E20" s="125">
        <f t="shared" ca="1" si="10"/>
        <v>11034</v>
      </c>
      <c r="F20" s="40">
        <f t="shared" ca="1" si="11"/>
        <v>21227</v>
      </c>
      <c r="H20" s="386"/>
      <c r="I20" s="387"/>
      <c r="J20" s="17" t="s">
        <v>167</v>
      </c>
      <c r="K20" s="18"/>
      <c r="L20" s="40">
        <f t="shared" ca="1" si="7"/>
        <v>15963</v>
      </c>
      <c r="M20" s="146">
        <f t="shared" ca="1" si="8"/>
        <v>1</v>
      </c>
      <c r="N20" s="147">
        <f t="shared" ca="1" si="5"/>
        <v>68</v>
      </c>
      <c r="O20" s="190">
        <f t="shared" ca="1" si="6"/>
        <v>10848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36554</v>
      </c>
      <c r="Z20" s="35"/>
      <c r="AA20" s="35" t="str">
        <f t="shared" ca="1" si="0"/>
        <v>21213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401"/>
      <c r="C21" s="407"/>
      <c r="D21" s="10" t="s">
        <v>220</v>
      </c>
      <c r="E21" s="125">
        <f t="shared" ca="1" si="10"/>
        <v>5761</v>
      </c>
      <c r="F21" s="40">
        <f t="shared" ca="1" si="11"/>
        <v>3475</v>
      </c>
      <c r="H21" s="386"/>
      <c r="I21" s="387"/>
      <c r="J21" s="17" t="s">
        <v>24</v>
      </c>
      <c r="K21" s="18"/>
      <c r="L21" s="40">
        <f t="shared" ca="1" si="7"/>
        <v>32347</v>
      </c>
      <c r="M21" s="146">
        <f t="shared" ca="1" si="8"/>
        <v>2643</v>
      </c>
      <c r="N21" s="147">
        <f t="shared" ca="1" si="5"/>
        <v>2250</v>
      </c>
      <c r="O21" s="190">
        <f t="shared" ca="1" si="6"/>
        <v>25270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493</v>
      </c>
      <c r="Z21" s="35"/>
      <c r="AA21" s="35" t="str">
        <f t="shared" ca="1" si="0"/>
        <v>21214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401"/>
      <c r="C22" s="407"/>
      <c r="D22" s="10" t="s">
        <v>225</v>
      </c>
      <c r="E22" s="125">
        <f t="shared" ca="1" si="10"/>
        <v>4559</v>
      </c>
      <c r="F22" s="40">
        <f t="shared" ca="1" si="11"/>
        <v>3083</v>
      </c>
      <c r="H22" s="386"/>
      <c r="I22" s="387"/>
      <c r="J22" s="20" t="s">
        <v>179</v>
      </c>
      <c r="K22" s="21"/>
      <c r="L22" s="123">
        <f t="shared" ca="1" si="7"/>
        <v>400</v>
      </c>
      <c r="M22" s="149">
        <f t="shared" ca="1" si="8"/>
        <v>0</v>
      </c>
      <c r="N22" s="150">
        <f t="shared" ca="1" si="5"/>
        <v>237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5019</v>
      </c>
      <c r="Z22" s="35"/>
      <c r="AA22" s="35" t="str">
        <f t="shared" ca="1" si="0"/>
        <v>21215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401"/>
      <c r="C23" s="407"/>
      <c r="D23" s="10" t="s">
        <v>230</v>
      </c>
      <c r="E23" s="125">
        <f t="shared" ca="1" si="10"/>
        <v>1796</v>
      </c>
      <c r="F23" s="40">
        <f t="shared" ca="1" si="11"/>
        <v>108</v>
      </c>
      <c r="H23" s="386"/>
      <c r="I23" s="11"/>
      <c r="J23" s="22" t="s">
        <v>185</v>
      </c>
      <c r="K23" s="23"/>
      <c r="L23" s="151">
        <f ca="1">SUM(L16:L22)</f>
        <v>74772</v>
      </c>
      <c r="M23" s="152">
        <f ca="1">SUM(M16:M22)</f>
        <v>22010</v>
      </c>
      <c r="N23" s="153">
        <f ca="1">SUM(N16:N22)</f>
        <v>2970</v>
      </c>
      <c r="O23" s="154">
        <f ca="1">SUM(O16:O21)</f>
        <v>41079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69</v>
      </c>
      <c r="Z23" s="35"/>
      <c r="AA23" s="35" t="str">
        <f t="shared" ca="1" si="0"/>
        <v>21216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401"/>
      <c r="C24" s="407"/>
      <c r="D24" s="10" t="s">
        <v>235</v>
      </c>
      <c r="E24" s="125">
        <f t="shared" ca="1" si="10"/>
        <v>10343</v>
      </c>
      <c r="F24" s="40">
        <f t="shared" ca="1" si="11"/>
        <v>1205</v>
      </c>
      <c r="H24" s="24"/>
      <c r="I24" s="180" t="s">
        <v>236</v>
      </c>
      <c r="J24" s="22"/>
      <c r="K24" s="22"/>
      <c r="L24" s="127">
        <f ca="1">SUM(L7,L23)</f>
        <v>590292</v>
      </c>
      <c r="M24" s="155">
        <f ca="1">M23</f>
        <v>22010</v>
      </c>
      <c r="N24" s="156">
        <f ca="1">SUM(N15,N23)</f>
        <v>41756</v>
      </c>
      <c r="O24" s="157">
        <f ca="1">SUM(O15,O23)</f>
        <v>62614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11034</v>
      </c>
      <c r="Z24" s="35"/>
      <c r="AA24" s="35" t="str">
        <f t="shared" ca="1" si="0"/>
        <v>21217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401"/>
      <c r="C25" s="408"/>
      <c r="D25" s="14" t="s">
        <v>241</v>
      </c>
      <c r="E25" s="126">
        <f ca="1">SUM(E19:E24)</f>
        <v>33562</v>
      </c>
      <c r="F25" s="40">
        <f ca="1">SUM(F19:F24)</f>
        <v>29098</v>
      </c>
      <c r="H25" s="25" t="s">
        <v>242</v>
      </c>
      <c r="I25" s="26"/>
      <c r="J25" s="205"/>
      <c r="K25" s="16"/>
      <c r="L25" s="142">
        <f ca="1">Y57</f>
        <v>19823</v>
      </c>
      <c r="M25" s="158" t="s">
        <v>135</v>
      </c>
      <c r="N25" s="159" t="s">
        <v>135</v>
      </c>
      <c r="O25" s="145">
        <f ca="1">L25</f>
        <v>19823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5761</v>
      </c>
      <c r="Z25" s="35"/>
      <c r="AA25" s="35" t="str">
        <f t="shared" ca="1" si="0"/>
        <v>21218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402"/>
      <c r="C26" s="57" t="s">
        <v>247</v>
      </c>
      <c r="D26" s="58"/>
      <c r="E26" s="123">
        <f ca="1">E18+E25</f>
        <v>426692</v>
      </c>
      <c r="F26" s="123">
        <f ca="1">F18+F25</f>
        <v>189546</v>
      </c>
      <c r="H26" s="27" t="s">
        <v>248</v>
      </c>
      <c r="I26" s="28"/>
      <c r="J26" s="28"/>
      <c r="K26" s="29"/>
      <c r="L26" s="124">
        <f ca="1">Y58</f>
        <v>7644</v>
      </c>
      <c r="M26" s="160" t="s">
        <v>135</v>
      </c>
      <c r="N26" s="161">
        <f ca="1">L26</f>
        <v>7644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4559</v>
      </c>
      <c r="Z26" s="35"/>
      <c r="AA26" s="35" t="str">
        <f t="shared" ca="1" si="0"/>
        <v>21219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8" t="s">
        <v>68</v>
      </c>
      <c r="I27" s="389"/>
      <c r="J27" s="389"/>
      <c r="K27" s="390"/>
      <c r="L27" s="163">
        <f ca="1">SUM(L24:L26)</f>
        <v>617759</v>
      </c>
      <c r="M27" s="164">
        <f ca="1">SUM(M24:M26)</f>
        <v>22010</v>
      </c>
      <c r="N27" s="165">
        <f ca="1">SUM(N24:N26)</f>
        <v>49400</v>
      </c>
      <c r="O27" s="166">
        <f ca="1">SUM(O24:O26)</f>
        <v>82437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1796</v>
      </c>
      <c r="Z27" s="35"/>
      <c r="AA27" s="35" t="str">
        <f t="shared" ca="1" si="0"/>
        <v>21220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10343</v>
      </c>
      <c r="Z28" s="35"/>
      <c r="AA28" s="35" t="str">
        <f t="shared" ca="1" si="0"/>
        <v>21221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426692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2</v>
      </c>
      <c r="Z29" s="35"/>
      <c r="AA29" s="35" t="str">
        <f t="shared" ca="1" si="0"/>
        <v>21302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189546</v>
      </c>
      <c r="F30" s="64"/>
      <c r="L30" s="66" t="s">
        <v>273</v>
      </c>
      <c r="M30" s="147">
        <f t="shared" ref="M30:M39" ca="1" si="12">Y74</f>
        <v>11733</v>
      </c>
      <c r="N30" s="147">
        <f t="shared" ref="N30:N49" ca="1" si="13">Y93</f>
        <v>2120</v>
      </c>
      <c r="O30" s="148">
        <f t="shared" ref="O30:O39" ca="1" si="14">Y113</f>
        <v>37207</v>
      </c>
      <c r="V30" s="35" t="s">
        <v>274</v>
      </c>
      <c r="W30" s="172" t="s">
        <v>149</v>
      </c>
      <c r="X30" s="172" t="s">
        <v>275</v>
      </c>
      <c r="Y30" s="35">
        <f t="shared" ca="1" si="1"/>
        <v>150627</v>
      </c>
      <c r="Z30" s="35"/>
      <c r="AA30" s="35" t="str">
        <f t="shared" ca="1" si="0"/>
        <v>21303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42197</v>
      </c>
      <c r="F31" s="64"/>
      <c r="L31" s="66" t="s">
        <v>279</v>
      </c>
      <c r="M31" s="147">
        <f t="shared" ca="1" si="12"/>
        <v>51</v>
      </c>
      <c r="N31" s="147">
        <f t="shared" ca="1" si="13"/>
        <v>18</v>
      </c>
      <c r="O31" s="148">
        <f t="shared" ca="1" si="14"/>
        <v>1720</v>
      </c>
      <c r="V31" s="35" t="s">
        <v>280</v>
      </c>
      <c r="W31" s="172" t="s">
        <v>149</v>
      </c>
      <c r="X31" s="172" t="s">
        <v>281</v>
      </c>
      <c r="Y31" s="35">
        <f t="shared" ca="1" si="1"/>
        <v>2349</v>
      </c>
      <c r="Z31" s="35"/>
      <c r="AA31" s="35" t="str">
        <f t="shared" ca="1" si="0"/>
        <v>21341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91" t="s">
        <v>284</v>
      </c>
      <c r="C32" s="392"/>
      <c r="D32" s="393"/>
      <c r="E32" s="123">
        <f ca="1">SUM(E29:E31)</f>
        <v>658435</v>
      </c>
      <c r="F32" s="64"/>
      <c r="L32" s="66" t="s">
        <v>285</v>
      </c>
      <c r="M32" s="147">
        <f t="shared" ca="1" si="12"/>
        <v>19</v>
      </c>
      <c r="N32" s="147">
        <f t="shared" ca="1" si="13"/>
        <v>897</v>
      </c>
      <c r="O32" s="148">
        <f t="shared" ca="1" si="14"/>
        <v>445</v>
      </c>
      <c r="V32" s="35" t="s">
        <v>286</v>
      </c>
      <c r="W32" s="172" t="s">
        <v>149</v>
      </c>
      <c r="X32" s="172" t="s">
        <v>287</v>
      </c>
      <c r="Y32" s="35">
        <f t="shared" ca="1" si="1"/>
        <v>5250</v>
      </c>
      <c r="Z32" s="35"/>
      <c r="AA32" s="35" t="str">
        <f t="shared" ca="1" si="0"/>
        <v>21361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1740</v>
      </c>
      <c r="N33" s="147">
        <f t="shared" ca="1" si="13"/>
        <v>10267</v>
      </c>
      <c r="O33" s="148">
        <f t="shared" ca="1" si="14"/>
        <v>525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21362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3029</v>
      </c>
      <c r="N34" s="147">
        <f t="shared" ca="1" si="13"/>
        <v>9867</v>
      </c>
      <c r="O34" s="148">
        <f t="shared" ca="1" si="14"/>
        <v>311</v>
      </c>
      <c r="V34" s="35" t="s">
        <v>296</v>
      </c>
      <c r="W34" s="172" t="s">
        <v>149</v>
      </c>
      <c r="X34" s="172" t="s">
        <v>297</v>
      </c>
      <c r="Y34" s="35">
        <f t="shared" ca="1" si="1"/>
        <v>2220</v>
      </c>
      <c r="Z34" s="35"/>
      <c r="AA34" s="35" t="str">
        <f t="shared" ca="1" si="0"/>
        <v>21381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1227</v>
      </c>
      <c r="N35" s="147">
        <f t="shared" ca="1" si="13"/>
        <v>2850</v>
      </c>
      <c r="O35" s="148">
        <f t="shared" ca="1" si="14"/>
        <v>2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21382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収集ごみ（混合ごみ＋可燃ごみ＋不燃ごみ＋資源ごみ＋粗大ごみ＋その他）＝553,578t/年</v>
      </c>
      <c r="C36" s="178"/>
      <c r="L36" s="66" t="s">
        <v>305</v>
      </c>
      <c r="M36" s="147">
        <f t="shared" ca="1" si="12"/>
        <v>25</v>
      </c>
      <c r="N36" s="147">
        <f t="shared" ca="1" si="13"/>
        <v>127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21227</v>
      </c>
      <c r="Z36" s="35"/>
      <c r="AA36" s="35" t="str">
        <f t="shared" ca="1" si="0"/>
        <v>21383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計画収集量（収集ごみ＋直接搬入ごみ）＝616,238t/年</v>
      </c>
      <c r="L37" s="66" t="s">
        <v>310</v>
      </c>
      <c r="M37" s="147">
        <f t="shared" ca="1" si="12"/>
        <v>247</v>
      </c>
      <c r="N37" s="147">
        <f t="shared" ca="1" si="13"/>
        <v>2351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3475</v>
      </c>
      <c r="Z37" s="35"/>
      <c r="AA37" s="35" t="str">
        <f t="shared" ca="1" si="0"/>
        <v>21401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ごみ総排出量（計画収集量＋集団回収量）＝658,435t/年</v>
      </c>
      <c r="L38" s="66" t="s">
        <v>315</v>
      </c>
      <c r="M38" s="147">
        <f t="shared" ca="1" si="12"/>
        <v>208</v>
      </c>
      <c r="N38" s="147">
        <f t="shared" ca="1" si="13"/>
        <v>344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3083</v>
      </c>
      <c r="Z38" s="35"/>
      <c r="AA38" s="35" t="str">
        <f t="shared" ca="1" si="0"/>
        <v>21403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ごみ処理量（直接最終処分量＋直接焼却量＋焼却以外の中間処理量＋直接資源化量）＝617,759t/年</v>
      </c>
      <c r="L39" s="66" t="s">
        <v>320</v>
      </c>
      <c r="M39" s="147">
        <f t="shared" ca="1" si="12"/>
        <v>738</v>
      </c>
      <c r="N39" s="147">
        <f t="shared" ca="1" si="13"/>
        <v>383</v>
      </c>
      <c r="O39" s="148">
        <f t="shared" ca="1" si="14"/>
        <v>1944</v>
      </c>
      <c r="V39" s="35" t="s">
        <v>321</v>
      </c>
      <c r="W39" s="172" t="s">
        <v>149</v>
      </c>
      <c r="X39" s="172" t="s">
        <v>322</v>
      </c>
      <c r="Y39" s="35">
        <f t="shared" ca="1" si="1"/>
        <v>108</v>
      </c>
      <c r="Z39" s="35"/>
      <c r="AA39" s="35" t="str">
        <f t="shared" ca="1" si="0"/>
        <v>21404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str">
        <f ca="1">"１人１日あたりごみ排出量（ごみ総排出量/総人口）＝"&amp;TEXT(E32/E8/365*1000000,"#,##0")&amp;"g/人日"</f>
        <v>１人１日あたりごみ排出量（ごみ総排出量/総人口）＝892g/人日</v>
      </c>
      <c r="L40" s="66" t="s">
        <v>325</v>
      </c>
      <c r="M40" s="134" t="s">
        <v>326</v>
      </c>
      <c r="N40" s="147">
        <f t="shared" ca="1" si="13"/>
        <v>230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1205</v>
      </c>
      <c r="Z40" s="35"/>
      <c r="AA40" s="35" t="str">
        <f t="shared" ca="1" si="0"/>
        <v>21421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str">
        <f ca="1">"リサイクル率（[資源化量合計＋集団回収量]/[ごみ処理量＋集団回収量]）＝"&amp;TEXT((O27+O50)/(L27+O50)*100,"##.##")&amp;"％"</f>
        <v>リサイクル率（[資源化量合計＋集団回収量]/[ごみ処理量＋集団回収量]）＝18.89％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21501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中間処理による減量化量（施設処理量-施設処理後資源化量-施設処理後残渣処分量）＝485,922t/年</v>
      </c>
      <c r="L42" s="66" t="s">
        <v>335</v>
      </c>
      <c r="M42" s="134" t="s">
        <v>336</v>
      </c>
      <c r="N42" s="147">
        <f t="shared" ca="1" si="13"/>
        <v>12500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515520</v>
      </c>
      <c r="Z42" s="35"/>
      <c r="AA42" s="35" t="str">
        <f t="shared" ca="1" si="0"/>
        <v>21502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7269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19366</v>
      </c>
      <c r="Z43" s="35"/>
      <c r="AA43" s="35" t="str">
        <f t="shared" ca="1" si="0"/>
        <v>21503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3453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21504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21505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21506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2002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1</v>
      </c>
      <c r="Z47" s="35"/>
      <c r="AA47" s="35" t="str">
        <f t="shared" ca="1" si="0"/>
        <v>21507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32</v>
      </c>
      <c r="N48" s="147">
        <f t="shared" ca="1" si="13"/>
        <v>80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2643</v>
      </c>
      <c r="Z48" s="35"/>
      <c r="AA48" s="35" t="str">
        <f t="shared" ca="1" si="0"/>
        <v>21521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774</v>
      </c>
      <c r="N49" s="147">
        <f t="shared" ca="1" si="13"/>
        <v>7856</v>
      </c>
      <c r="O49" s="167">
        <f ca="1">Y131</f>
        <v>43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21604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19823</v>
      </c>
      <c r="N50" s="156">
        <f ca="1">SUM(N30:N49)</f>
        <v>62614</v>
      </c>
      <c r="O50" s="157">
        <f ca="1">SUM(O30:O49)</f>
        <v>42197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25719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343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15963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32347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400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19823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7644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38786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415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68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2250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237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21535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4731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230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10848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25270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11733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51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19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1740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3029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1227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25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247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208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738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32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774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2120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18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897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10267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9867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2850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127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2351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344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383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230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12500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7269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3453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2002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80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7856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37207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1720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445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525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311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2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1944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43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1216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15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15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15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15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15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15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15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15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15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15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15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15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15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15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15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15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15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15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15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15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15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15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15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15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15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15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15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15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15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15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15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15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15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15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15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15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15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15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15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15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15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15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15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15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15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15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15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15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15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15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15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15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15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15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15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15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15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15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15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15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15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15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15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15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15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15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15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15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15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15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15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15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15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15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15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15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15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15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15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15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15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15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15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15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15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15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15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15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15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15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7644</v>
      </c>
      <c r="H5" s="74"/>
      <c r="I5" s="75"/>
      <c r="L5" s="75"/>
      <c r="M5" s="75"/>
      <c r="O5" s="79" t="s">
        <v>623</v>
      </c>
      <c r="P5" s="80">
        <f ca="1">INDIRECT(B47&amp;"!N27")</f>
        <v>49400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38786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515520</v>
      </c>
      <c r="H8" s="79" t="s">
        <v>628</v>
      </c>
      <c r="I8" s="80">
        <f ca="1">INDIRECT(B47&amp;"!L15")</f>
        <v>537530</v>
      </c>
      <c r="K8" s="86" t="s">
        <v>629</v>
      </c>
      <c r="L8" s="87" t="s">
        <v>630</v>
      </c>
      <c r="M8" s="88">
        <f ca="1">INDIRECT(B47&amp;"!O15")</f>
        <v>21535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136</v>
      </c>
      <c r="F10" s="81"/>
      <c r="H10" s="74"/>
      <c r="K10" s="91" t="s">
        <v>631</v>
      </c>
      <c r="L10" s="92" t="s">
        <v>632</v>
      </c>
      <c r="M10" s="90">
        <f ca="1">INDIRECT(B47&amp;"!M23")</f>
        <v>22010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2970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490070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19366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25719</v>
      </c>
      <c r="K13" s="94" t="s">
        <v>633</v>
      </c>
      <c r="L13" s="95" t="s">
        <v>636</v>
      </c>
      <c r="M13" s="96">
        <f ca="1">INDIRECT(B47&amp;"!N16")</f>
        <v>415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13836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4731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41804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2643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32347</v>
      </c>
      <c r="K17" s="94" t="s">
        <v>633</v>
      </c>
      <c r="L17" s="95" t="s">
        <v>8</v>
      </c>
      <c r="M17" s="96">
        <f ca="1">INDIRECT(B47&amp;"!N21")</f>
        <v>2250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493</v>
      </c>
      <c r="H18" s="74"/>
      <c r="I18" s="81"/>
      <c r="K18" s="97" t="s">
        <v>629</v>
      </c>
      <c r="L18" s="98" t="s">
        <v>0</v>
      </c>
      <c r="M18" s="80">
        <f ca="1">INDIRECT(B47&amp;"!O21")</f>
        <v>25270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7239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74772</v>
      </c>
      <c r="H21" s="79" t="s">
        <v>641</v>
      </c>
      <c r="I21" s="80">
        <f ca="1">INDIRECT(B47&amp;"!L17")</f>
        <v>343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62660</v>
      </c>
      <c r="F22" s="81"/>
      <c r="K22" s="97" t="s">
        <v>629</v>
      </c>
      <c r="L22" s="98" t="s">
        <v>643</v>
      </c>
      <c r="M22" s="88">
        <f ca="1">INDIRECT(B47&amp;"!O17")</f>
        <v>230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1216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42197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1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15963</v>
      </c>
      <c r="K33" s="94" t="s">
        <v>633</v>
      </c>
      <c r="L33" s="95" t="s">
        <v>653</v>
      </c>
      <c r="M33" s="96">
        <f ca="1">INDIRECT(B47&amp;"!N20")</f>
        <v>68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10848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400</v>
      </c>
      <c r="K37" s="97" t="s">
        <v>633</v>
      </c>
      <c r="L37" s="98" t="s">
        <v>659</v>
      </c>
      <c r="M37" s="88">
        <f ca="1">INDIRECT(B47&amp;"!N22")</f>
        <v>237</v>
      </c>
      <c r="O37" s="412">
        <f ca="1">INDIRECT(B47&amp;"!O24")</f>
        <v>62614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2022785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2022785</v>
      </c>
      <c r="E40" s="79" t="s">
        <v>10</v>
      </c>
      <c r="F40" s="80">
        <f ca="1">INDIRECT(B47&amp;"!L25")</f>
        <v>19823</v>
      </c>
      <c r="H40" s="74"/>
      <c r="I40" s="75"/>
      <c r="L40" s="75"/>
      <c r="M40" s="75"/>
      <c r="O40" s="79"/>
      <c r="P40" s="80">
        <f ca="1">INDIRECT(B47&amp;"!O27")</f>
        <v>82437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6" spans="1:16" ht="13.5" hidden="1" customHeight="1" x14ac:dyDescent="0.15"/>
    <row r="47" spans="1:16" hidden="1" x14ac:dyDescent="0.15">
      <c r="B47" s="47" t="s">
        <v>664</v>
      </c>
    </row>
    <row r="48" spans="1:16" ht="13.5" hidden="1" customHeight="1" x14ac:dyDescent="0.15"/>
    <row r="49" ht="13.5" hidden="1" customHeight="1" x14ac:dyDescent="0.15"/>
    <row r="50" ht="13.5" hidden="1" customHeight="1" x14ac:dyDescent="0.15"/>
    <row r="51" ht="13.5" hidden="1" customHeight="1" x14ac:dyDescent="0.15"/>
    <row r="52" ht="13.5" hidden="1" customHeight="1" x14ac:dyDescent="0.15"/>
    <row r="53" ht="13.5" hidden="1" customHeight="1" x14ac:dyDescent="0.15"/>
    <row r="54" ht="13.5" hidden="1" customHeight="1" x14ac:dyDescent="0.15"/>
    <row r="55" ht="13.5" hidden="1" customHeight="1" x14ac:dyDescent="0.15"/>
    <row r="56" ht="13.5" hidden="1" customHeight="1" x14ac:dyDescent="0.15"/>
    <row r="57" ht="13.5" hidden="1" customHeight="1" x14ac:dyDescent="0.15"/>
    <row r="58" ht="13.5" hidden="1" customHeight="1" x14ac:dyDescent="0.15"/>
    <row r="59" ht="13.5" hidden="1" customHeight="1" x14ac:dyDescent="0.15"/>
    <row r="60" ht="13.5" hidden="1" customHeight="1" x14ac:dyDescent="0.15"/>
    <row r="61" ht="13.5" hidden="1" customHeight="1" x14ac:dyDescent="0.15"/>
    <row r="62" ht="13.5" hidden="1" customHeight="1" x14ac:dyDescent="0.15"/>
    <row r="63" ht="13.5" hidden="1" customHeight="1" x14ac:dyDescent="0.15"/>
    <row r="64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  <row r="123" ht="13.5" hidden="1" customHeight="1" x14ac:dyDescent="0.15"/>
    <row r="124" ht="13.5" hidden="1" customHeight="1" x14ac:dyDescent="0.15"/>
    <row r="125" ht="13.5" hidden="1" customHeight="1" x14ac:dyDescent="0.15"/>
    <row r="126" ht="13.5" hidden="1" customHeight="1" x14ac:dyDescent="0.15"/>
    <row r="127" ht="13.5" hidden="1" customHeight="1" x14ac:dyDescent="0.15"/>
    <row r="128" ht="13.5" hidden="1" customHeight="1" x14ac:dyDescent="0.15"/>
    <row r="129" ht="13.5" hidden="1" customHeight="1" x14ac:dyDescent="0.15"/>
    <row r="130" ht="13.5" hidden="1" customHeight="1" x14ac:dyDescent="0.15"/>
    <row r="131" ht="13.5" hidden="1" customHeight="1" x14ac:dyDescent="0.15"/>
    <row r="132" ht="13.5" hidden="1" customHeight="1" x14ac:dyDescent="0.15"/>
    <row r="133" ht="13.5" hidden="1" customHeight="1" x14ac:dyDescent="0.15"/>
    <row r="134" ht="13.5" hidden="1" customHeight="1" x14ac:dyDescent="0.15"/>
    <row r="135" ht="13.5" hidden="1" customHeight="1" x14ac:dyDescent="0.15"/>
    <row r="136" ht="13.5" hidden="1" customHeight="1" x14ac:dyDescent="0.15"/>
    <row r="137" ht="13.5" hidden="1" customHeight="1" x14ac:dyDescent="0.15"/>
    <row r="138" ht="13.5" hidden="1" customHeight="1" x14ac:dyDescent="0.15"/>
    <row r="139" ht="13.5" hidden="1" customHeight="1" x14ac:dyDescent="0.15"/>
    <row r="140" ht="13.5" hidden="1" customHeight="1" x14ac:dyDescent="0.15"/>
    <row r="141" ht="13.5" hidden="1" customHeight="1" x14ac:dyDescent="0.15"/>
    <row r="142" ht="13.5" hidden="1" customHeight="1" x14ac:dyDescent="0.15"/>
    <row r="143" ht="13.5" hidden="1" customHeight="1" x14ac:dyDescent="0.15"/>
    <row r="144" ht="13.5" hidden="1" customHeight="1" x14ac:dyDescent="0.15"/>
    <row r="145" ht="13.5" hidden="1" customHeight="1" x14ac:dyDescent="0.15"/>
    <row r="146" ht="13.5" hidden="1" customHeight="1" x14ac:dyDescent="0.15"/>
    <row r="147" ht="13.5" hidden="1" customHeight="1" x14ac:dyDescent="0.15"/>
    <row r="148" ht="13.5" hidden="1" customHeight="1" x14ac:dyDescent="0.15"/>
    <row r="149" ht="13.5" hidden="1" customHeight="1" x14ac:dyDescent="0.15"/>
    <row r="150" ht="13.5" hidden="1" customHeight="1" x14ac:dyDescent="0.15"/>
    <row r="151" ht="13.5" hidden="1" customHeight="1" x14ac:dyDescent="0.15"/>
    <row r="152" ht="13.5" hidden="1" customHeight="1" x14ac:dyDescent="0.15"/>
    <row r="153" ht="13.5" hidden="1" customHeight="1" x14ac:dyDescent="0.15"/>
    <row r="154" ht="13.5" hidden="1" customHeight="1" x14ac:dyDescent="0.15"/>
    <row r="155" ht="13.5" hidden="1" customHeight="1" x14ac:dyDescent="0.15"/>
    <row r="156" ht="13.5" hidden="1" customHeight="1" x14ac:dyDescent="0.15"/>
    <row r="157" ht="13.5" hidden="1" customHeight="1" x14ac:dyDescent="0.15"/>
    <row r="158" ht="13.5" hidden="1" customHeight="1" x14ac:dyDescent="0.15"/>
    <row r="159" ht="13.5" hidden="1" customHeight="1" x14ac:dyDescent="0.15"/>
    <row r="160" ht="13.5" hidden="1" customHeight="1" x14ac:dyDescent="0.15"/>
    <row r="161" ht="13.5" hidden="1" customHeight="1" x14ac:dyDescent="0.15"/>
    <row r="162" ht="13.5" hidden="1" customHeight="1" x14ac:dyDescent="0.15"/>
    <row r="163" ht="13.5" hidden="1" customHeight="1" x14ac:dyDescent="0.15"/>
    <row r="164" ht="13.5" hidden="1" customHeight="1" x14ac:dyDescent="0.15"/>
    <row r="165" ht="13.5" hidden="1" customHeight="1" x14ac:dyDescent="0.15"/>
    <row r="166" ht="13.5" hidden="1" customHeight="1" x14ac:dyDescent="0.15"/>
    <row r="167" ht="13.5" hidden="1" customHeight="1" x14ac:dyDescent="0.15"/>
    <row r="168" ht="13.5" hidden="1" customHeight="1" x14ac:dyDescent="0.15"/>
    <row r="169" ht="13.5" hidden="1" customHeight="1" x14ac:dyDescent="0.15"/>
    <row r="170" ht="13.5" hidden="1" customHeight="1" x14ac:dyDescent="0.15"/>
    <row r="171" ht="13.5" hidden="1" customHeight="1" x14ac:dyDescent="0.15"/>
    <row r="172" ht="13.5" hidden="1" customHeight="1" x14ac:dyDescent="0.15"/>
    <row r="173" ht="13.5" hidden="1" customHeight="1" x14ac:dyDescent="0.15"/>
    <row r="174" ht="13.5" hidden="1" customHeight="1" x14ac:dyDescent="0.15"/>
    <row r="175" ht="13.5" hidden="1" customHeight="1" x14ac:dyDescent="0.15"/>
    <row r="176" ht="13.5" hidden="1" customHeight="1" x14ac:dyDescent="0.15"/>
    <row r="177" ht="13.5" hidden="1" customHeight="1" x14ac:dyDescent="0.15"/>
    <row r="178" ht="13.5" hidden="1" customHeight="1" x14ac:dyDescent="0.15"/>
    <row r="179" ht="13.5" hidden="1" customHeight="1" x14ac:dyDescent="0.15"/>
    <row r="180" ht="13.5" hidden="1" customHeight="1" x14ac:dyDescent="0.15"/>
    <row r="181" ht="13.5" hidden="1" customHeight="1" x14ac:dyDescent="0.15"/>
    <row r="182" ht="13.5" hidden="1" customHeight="1" x14ac:dyDescent="0.15"/>
    <row r="183" ht="13.5" hidden="1" customHeight="1" x14ac:dyDescent="0.15"/>
    <row r="184" ht="13.5" hidden="1" customHeight="1" x14ac:dyDescent="0.15"/>
    <row r="185" ht="13.5" hidden="1" customHeight="1" x14ac:dyDescent="0.15"/>
    <row r="186" ht="13.5" hidden="1" customHeight="1" x14ac:dyDescent="0.15"/>
    <row r="187" ht="13.5" hidden="1" customHeight="1" x14ac:dyDescent="0.15"/>
    <row r="188" ht="13.5" hidden="1" customHeight="1" x14ac:dyDescent="0.15"/>
    <row r="189" ht="13.5" hidden="1" customHeight="1" x14ac:dyDescent="0.15"/>
    <row r="190" ht="13.5" hidden="1" customHeight="1" x14ac:dyDescent="0.15"/>
    <row r="191" ht="13.5" hidden="1" customHeight="1" x14ac:dyDescent="0.15"/>
    <row r="192" ht="13.5" hidden="1" customHeight="1" x14ac:dyDescent="0.15"/>
    <row r="193" ht="13.5" hidden="1" customHeight="1" x14ac:dyDescent="0.15"/>
    <row r="194" ht="13.5" hidden="1" customHeight="1" x14ac:dyDescent="0.15"/>
    <row r="195" ht="13.5" hidden="1" customHeight="1" x14ac:dyDescent="0.15"/>
    <row r="196" ht="13.5" hidden="1" customHeight="1" x14ac:dyDescent="0.15"/>
    <row r="197" ht="13.5" hidden="1" customHeight="1" x14ac:dyDescent="0.15"/>
    <row r="198" ht="13.5" hidden="1" customHeight="1" x14ac:dyDescent="0.15"/>
    <row r="199" ht="13.5" hidden="1" customHeight="1" x14ac:dyDescent="0.15"/>
    <row r="200" ht="13.5" hidden="1" customHeight="1" x14ac:dyDescent="0.15"/>
    <row r="201" ht="13.5" hidden="1" customHeight="1" x14ac:dyDescent="0.15"/>
    <row r="202" ht="13.5" hidden="1" customHeight="1" x14ac:dyDescent="0.15"/>
    <row r="203" ht="13.5" hidden="1" customHeight="1" x14ac:dyDescent="0.15"/>
    <row r="204" ht="13.5" hidden="1" customHeight="1" x14ac:dyDescent="0.15"/>
    <row r="205" ht="13.5" hidden="1" customHeight="1" x14ac:dyDescent="0.15"/>
    <row r="206" ht="13.5" hidden="1" customHeight="1" x14ac:dyDescent="0.15"/>
    <row r="207" ht="13.5" hidden="1" customHeight="1" x14ac:dyDescent="0.15"/>
    <row r="208" ht="13.5" hidden="1" customHeight="1" x14ac:dyDescent="0.15"/>
    <row r="209" ht="13.5" hidden="1" customHeight="1" x14ac:dyDescent="0.15"/>
    <row r="210" ht="13.5" hidden="1" customHeight="1" x14ac:dyDescent="0.15"/>
    <row r="211" ht="13.5" hidden="1" customHeight="1" x14ac:dyDescent="0.15"/>
    <row r="212" ht="13.5" hidden="1" customHeight="1" x14ac:dyDescent="0.15"/>
    <row r="213" ht="13.5" hidden="1" customHeight="1" x14ac:dyDescent="0.15"/>
    <row r="214" ht="13.5" hidden="1" customHeight="1" x14ac:dyDescent="0.15"/>
    <row r="215" ht="13.5" hidden="1" customHeight="1" x14ac:dyDescent="0.15"/>
    <row r="216" ht="13.5" hidden="1" customHeight="1" x14ac:dyDescent="0.15"/>
    <row r="217" ht="13.5" hidden="1" customHeight="1" x14ac:dyDescent="0.15"/>
    <row r="218" ht="13.5" hidden="1" customHeight="1" x14ac:dyDescent="0.15"/>
    <row r="219" ht="13.5" hidden="1" customHeight="1" x14ac:dyDescent="0.15"/>
    <row r="220" ht="13.5" hidden="1" customHeight="1" x14ac:dyDescent="0.15"/>
    <row r="221" ht="13.5" hidden="1" customHeight="1" x14ac:dyDescent="0.15"/>
    <row r="222" ht="13.5" hidden="1" customHeight="1" x14ac:dyDescent="0.15"/>
    <row r="223" ht="13.5" hidden="1" customHeight="1" x14ac:dyDescent="0.15"/>
    <row r="224" ht="13.5" hidden="1" customHeight="1" x14ac:dyDescent="0.15"/>
    <row r="225" ht="13.5" hidden="1" customHeight="1" x14ac:dyDescent="0.15"/>
    <row r="226" ht="13.5" hidden="1" customHeight="1" x14ac:dyDescent="0.15"/>
    <row r="227" ht="13.5" hidden="1" customHeight="1" x14ac:dyDescent="0.15"/>
    <row r="228" ht="13.5" hidden="1" customHeight="1" x14ac:dyDescent="0.15"/>
    <row r="229" ht="13.5" hidden="1" customHeight="1" x14ac:dyDescent="0.15"/>
    <row r="230" ht="13.5" hidden="1" customHeight="1" x14ac:dyDescent="0.15"/>
    <row r="231" ht="13.5" hidden="1" customHeight="1" x14ac:dyDescent="0.15"/>
    <row r="232" ht="13.5" hidden="1" customHeight="1" x14ac:dyDescent="0.15"/>
    <row r="233" ht="13.5" hidden="1" customHeight="1" x14ac:dyDescent="0.15"/>
    <row r="234" ht="13.5" hidden="1" customHeight="1" x14ac:dyDescent="0.15"/>
    <row r="235" ht="13.5" hidden="1" customHeight="1" x14ac:dyDescent="0.15"/>
    <row r="236" ht="13.5" hidden="1" customHeight="1" x14ac:dyDescent="0.15"/>
    <row r="237" ht="13.5" hidden="1" customHeight="1" x14ac:dyDescent="0.15"/>
    <row r="238" ht="13.5" hidden="1" customHeight="1" x14ac:dyDescent="0.15"/>
    <row r="239" ht="13.5" hidden="1" customHeight="1" x14ac:dyDescent="0.15"/>
    <row r="240" ht="13.5" hidden="1" customHeight="1" x14ac:dyDescent="0.15"/>
    <row r="241" ht="13.5" hidden="1" customHeight="1" x14ac:dyDescent="0.15"/>
    <row r="242" ht="13.5" hidden="1" customHeight="1" x14ac:dyDescent="0.15"/>
    <row r="243" ht="13.5" hidden="1" customHeight="1" x14ac:dyDescent="0.15"/>
    <row r="244" ht="13.5" hidden="1" customHeight="1" x14ac:dyDescent="0.15"/>
    <row r="245" ht="13.5" hidden="1" customHeight="1" x14ac:dyDescent="0.15"/>
    <row r="246" ht="13.5" hidden="1" customHeight="1" x14ac:dyDescent="0.15"/>
    <row r="247" ht="13.5" hidden="1" customHeight="1" x14ac:dyDescent="0.15"/>
    <row r="248" ht="13.5" hidden="1" customHeight="1" x14ac:dyDescent="0.15"/>
    <row r="249" ht="13.5" hidden="1" customHeight="1" x14ac:dyDescent="0.15"/>
    <row r="250" ht="13.5" hidden="1" customHeight="1" x14ac:dyDescent="0.15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2018-02-09T02:31:40Z</dcterms:modified>
</cp:coreProperties>
</file>