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05秋田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N9" i="2"/>
  <c r="N11" i="2"/>
  <c r="N13" i="2"/>
  <c r="N15" i="2"/>
  <c r="N17" i="2"/>
  <c r="N19" i="2"/>
  <c r="N21" i="2"/>
  <c r="N23" i="2"/>
  <c r="N25" i="2"/>
  <c r="N27" i="2"/>
  <c r="N29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9" i="2"/>
  <c r="D11" i="2"/>
  <c r="D13" i="2"/>
  <c r="D15" i="2"/>
  <c r="D17" i="2"/>
  <c r="D19" i="2"/>
  <c r="D21" i="2"/>
  <c r="D23" i="2"/>
  <c r="D25" i="2"/>
  <c r="D27" i="2"/>
  <c r="D29" i="2"/>
  <c r="D3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2" i="2" l="1"/>
  <c r="D30" i="2"/>
  <c r="D28" i="2"/>
  <c r="D26" i="2"/>
  <c r="D24" i="2"/>
  <c r="D22" i="2"/>
  <c r="D20" i="2"/>
  <c r="D18" i="2"/>
  <c r="D16" i="2"/>
  <c r="D14" i="2"/>
  <c r="D12" i="2"/>
  <c r="D10" i="2"/>
  <c r="D8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31" i="1"/>
  <c r="L29" i="1"/>
  <c r="L27" i="1"/>
  <c r="L25" i="1"/>
  <c r="L23" i="1"/>
  <c r="L21" i="1"/>
  <c r="L19" i="1"/>
  <c r="L17" i="1"/>
  <c r="L15" i="1"/>
  <c r="L13" i="1"/>
  <c r="L11" i="1"/>
  <c r="L9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31" i="1"/>
  <c r="Q29" i="1"/>
  <c r="Q27" i="1"/>
  <c r="Q25" i="1"/>
  <c r="Q23" i="1"/>
  <c r="Q21" i="1"/>
  <c r="Q19" i="1"/>
  <c r="Q17" i="1"/>
  <c r="Q15" i="1"/>
  <c r="Q13" i="1"/>
  <c r="Q11" i="1"/>
  <c r="Q9" i="1"/>
  <c r="J31" i="1"/>
  <c r="J29" i="1"/>
  <c r="J27" i="1"/>
  <c r="J25" i="1"/>
  <c r="J23" i="1"/>
  <c r="J21" i="1"/>
  <c r="J19" i="1"/>
  <c r="J17" i="1"/>
  <c r="J15" i="1"/>
  <c r="J13" i="1"/>
  <c r="J11" i="1"/>
  <c r="J9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31" i="1"/>
  <c r="N29" i="1"/>
  <c r="N27" i="1"/>
  <c r="N25" i="1"/>
  <c r="N23" i="1"/>
  <c r="N21" i="1"/>
  <c r="N19" i="1"/>
  <c r="N17" i="1"/>
  <c r="N15" i="1"/>
  <c r="N13" i="1"/>
  <c r="N11" i="1"/>
  <c r="N9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Q7" i="1" l="1"/>
  <c r="L7" i="1"/>
  <c r="F7" i="1"/>
  <c r="N7" i="1"/>
  <c r="J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<sst xmlns="http://schemas.openxmlformats.org/spreadsheetml/2006/main" count="709" uniqueCount="330">
  <si>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</si>
  <si>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</si>
  <si>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</si>
  <si>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</si>
  <si>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</si>
  <si>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</si>
  <si>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</si>
  <si>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</si>
  <si>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</si>
  <si>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</si>
  <si>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</si>
  <si>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</si>
  <si>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</si>
  <si>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</si>
  <si>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</si>
  <si>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</si>
  <si>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</si>
  <si>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</si>
  <si>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</si>
  <si>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</si>
  <si>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</si>
  <si>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</si>
  <si>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</si>
  <si>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</si>
  <si>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</si>
  <si>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</si>
  <si>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</si>
  <si>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</si>
  <si>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</si>
  <si>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</si>
  <si>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</si>
  <si>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</si>
  <si>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</si>
  <si>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</si>
  <si>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</si>
  <si>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</si>
  <si>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</si>
  <si>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</si>
  <si>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</si>
  <si>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</si>
  <si>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</si>
  <si>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</si>
  <si>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</si>
  <si>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</si>
  <si>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</si>
  <si>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</si>
  <si>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</si>
  <si>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</si>
  <si>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</si>
  <si>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</si>
  <si>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</si>
  <si>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</si>
  <si>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</si>
  <si>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</si>
  <si>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</si>
  <si>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</si>
  <si>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</si>
  <si>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</si>
  <si>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</si>
  <si>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</si>
  <si>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</si>
  <si>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</si>
  <si>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</si>
  <si>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</si>
  <si>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</si>
  <si>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</si>
  <si>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</si>
  <si>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</si>
  <si>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</si>
  <si>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</si>
  <si>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</si>
  <si>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</si>
  <si>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</si>
  <si>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</si>
  <si>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</si>
  <si>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</si>
  <si>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</si>
  <si>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</si>
  <si>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</si>
  <si>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</si>
  <si>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</si>
  <si>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</si>
  <si>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</si>
  <si>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</si>
  <si>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</si>
  <si>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</si>
  <si>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</si>
  <si>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</si>
  <si>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</si>
  <si>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</si>
  <si>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</si>
  <si>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</si>
  <si>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</si>
  <si>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</si>
  <si>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</si>
  <si>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</si>
  <si>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</si>
  <si>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</si>
  <si>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</si>
  <si>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</si>
  <si>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</si>
  <si>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</si>
  <si>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</si>
  <si>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</si>
  <si>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</si>
  <si>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</si>
  <si>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</si>
  <si>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</si>
  <si>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</si>
  <si>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</si>
  <si>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</si>
  <si>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</si>
  <si>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</si>
  <si>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</si>
  <si>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</si>
  <si>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</si>
  <si>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</si>
  <si>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</si>
  <si>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</si>
  <si>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</si>
  <si>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</si>
  <si>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</si>
  <si>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</si>
  <si>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</si>
  <si>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</si>
  <si>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</si>
  <si>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</si>
  <si>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</si>
  <si>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</si>
  <si>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</si>
  <si>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</si>
  <si>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</si>
  <si>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</si>
  <si>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</si>
  <si>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</si>
  <si>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</si>
  <si>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</si>
  <si>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</si>
  <si>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</si>
  <si>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</si>
  <si>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</si>
  <si>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</si>
  <si>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</si>
  <si>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</si>
  <si>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</si>
  <si>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</si>
  <si>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</si>
  <si>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</si>
  <si>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</si>
  <si>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</si>
  <si>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</si>
  <si>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</si>
  <si>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</si>
  <si>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</si>
  <si>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</si>
  <si>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</si>
  <si>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</si>
  <si>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</si>
  <si>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</si>
  <si>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</si>
  <si>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</si>
  <si>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</si>
  <si>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</si>
  <si>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</si>
  <si>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</si>
  <si>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</si>
  <si>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</si>
  <si>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</si>
  <si>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</si>
  <si>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</si>
  <si>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</si>
  <si>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</si>
  <si>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</si>
  <si>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</si>
  <si>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</si>
  <si>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</si>
  <si>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</si>
  <si>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</si>
  <si>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</si>
  <si>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</si>
  <si>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</si>
  <si>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</si>
  <si>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</si>
  <si>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</si>
  <si>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</si>
  <si>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</si>
  <si>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</si>
  <si>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</si>
  <si>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</si>
  <si>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</si>
  <si>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</si>
  <si>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</si>
  <si>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</si>
  <si>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</si>
  <si>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</si>
  <si>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</si>
  <si>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</si>
  <si>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</si>
  <si>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</si>
  <si>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</si>
  <si>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</si>
  <si>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</si>
  <si>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</si>
  <si>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</si>
  <si>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</si>
  <si>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</si>
  <si>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</si>
  <si>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</si>
  <si>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</si>
  <si>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</si>
  <si>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</si>
  <si>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</si>
  <si>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</si>
  <si>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</si>
  <si>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</si>
  <si>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</si>
  <si>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</si>
  <si>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</si>
  <si>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</si>
  <si>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</si>
  <si>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</si>
  <si>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</si>
  <si>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</si>
  <si>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</si>
  <si>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</si>
  <si>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</si>
  <si>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</si>
  <si>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</si>
  <si>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</si>
  <si>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</si>
  <si>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</si>
  <si>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</si>
  <si>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</si>
  <si>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</si>
  <si>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</si>
  <si>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</si>
  <si>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</si>
  <si>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</si>
  <si>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</si>
  <si>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</si>
  <si>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</si>
  <si>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</si>
  <si>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</si>
  <si>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</si>
  <si>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</si>
  <si>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</si>
  <si>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</si>
  <si>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</si>
  <si>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</si>
  <si>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</si>
  <si>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</si>
  <si>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05000</t>
  </si>
  <si>
    <t>水洗化人口等（平成28年度実績）</t>
    <phoneticPr fontId="3"/>
  </si>
  <si>
    <t>し尿処理の状況（平成28年度実績）</t>
    <phoneticPr fontId="3"/>
  </si>
  <si>
    <t>05201</t>
  </si>
  <si>
    <t>秋田市</t>
  </si>
  <si>
    <t>○</t>
  </si>
  <si>
    <t>051201</t>
    <phoneticPr fontId="3"/>
  </si>
  <si>
    <t>05202</t>
  </si>
  <si>
    <t>能代市</t>
  </si>
  <si>
    <t>051202</t>
    <phoneticPr fontId="3"/>
  </si>
  <si>
    <t>05203</t>
  </si>
  <si>
    <t>横手市</t>
  </si>
  <si>
    <t>051203</t>
    <phoneticPr fontId="3"/>
  </si>
  <si>
    <t>05204</t>
  </si>
  <si>
    <t>大館市</t>
  </si>
  <si>
    <t>051204</t>
    <phoneticPr fontId="3"/>
  </si>
  <si>
    <t>05206</t>
  </si>
  <si>
    <t>男鹿市</t>
  </si>
  <si>
    <t>051206</t>
    <phoneticPr fontId="3"/>
  </si>
  <si>
    <t>05207</t>
  </si>
  <si>
    <t>湯沢市</t>
  </si>
  <si>
    <t>051207</t>
    <phoneticPr fontId="3"/>
  </si>
  <si>
    <t>05209</t>
  </si>
  <si>
    <t>鹿角市</t>
  </si>
  <si>
    <t>051209</t>
    <phoneticPr fontId="3"/>
  </si>
  <si>
    <t>05210</t>
  </si>
  <si>
    <t>由利本荘市</t>
  </si>
  <si>
    <t>051210</t>
    <phoneticPr fontId="3"/>
  </si>
  <si>
    <t>05211</t>
  </si>
  <si>
    <t>潟上市</t>
  </si>
  <si>
    <t>051211</t>
    <phoneticPr fontId="3"/>
  </si>
  <si>
    <t>05212</t>
  </si>
  <si>
    <t>大仙市</t>
  </si>
  <si>
    <t>051212</t>
    <phoneticPr fontId="3"/>
  </si>
  <si>
    <t>05213</t>
  </si>
  <si>
    <t>北秋田市</t>
  </si>
  <si>
    <t>051213</t>
    <phoneticPr fontId="3"/>
  </si>
  <si>
    <t>05214</t>
  </si>
  <si>
    <t>にかほ市</t>
  </si>
  <si>
    <t>051214</t>
    <phoneticPr fontId="3"/>
  </si>
  <si>
    <t>05215</t>
  </si>
  <si>
    <t>仙北市</t>
  </si>
  <si>
    <t>051215</t>
    <phoneticPr fontId="3"/>
  </si>
  <si>
    <t>05303</t>
  </si>
  <si>
    <t>小坂町</t>
  </si>
  <si>
    <t>051303</t>
    <phoneticPr fontId="3"/>
  </si>
  <si>
    <t>05327</t>
  </si>
  <si>
    <t>上小阿仁村</t>
  </si>
  <si>
    <t>051327</t>
    <phoneticPr fontId="3"/>
  </si>
  <si>
    <t>05346</t>
  </si>
  <si>
    <t>藤里町</t>
  </si>
  <si>
    <t>051346</t>
    <phoneticPr fontId="3"/>
  </si>
  <si>
    <t>05348</t>
  </si>
  <si>
    <t>三種町</t>
  </si>
  <si>
    <t>051348</t>
    <phoneticPr fontId="3"/>
  </si>
  <si>
    <t>05349</t>
  </si>
  <si>
    <t>八峰町</t>
  </si>
  <si>
    <t>051349</t>
    <phoneticPr fontId="3"/>
  </si>
  <si>
    <t>05361</t>
  </si>
  <si>
    <t>五城目町</t>
  </si>
  <si>
    <t>051361</t>
    <phoneticPr fontId="3"/>
  </si>
  <si>
    <t>05363</t>
  </si>
  <si>
    <t>八郎潟町</t>
  </si>
  <si>
    <t>051363</t>
    <phoneticPr fontId="3"/>
  </si>
  <si>
    <t>05366</t>
  </si>
  <si>
    <t>井川町</t>
  </si>
  <si>
    <t>051366</t>
    <phoneticPr fontId="3"/>
  </si>
  <si>
    <t>05368</t>
  </si>
  <si>
    <t>大潟村</t>
  </si>
  <si>
    <t>051368</t>
    <phoneticPr fontId="3"/>
  </si>
  <si>
    <t>05434</t>
  </si>
  <si>
    <t>美郷町</t>
  </si>
  <si>
    <t>051434</t>
    <phoneticPr fontId="3"/>
  </si>
  <si>
    <t>05463</t>
  </si>
  <si>
    <t>羽後町</t>
  </si>
  <si>
    <t>051463</t>
    <phoneticPr fontId="3"/>
  </si>
  <si>
    <t>05464</t>
  </si>
  <si>
    <t>東成瀬村</t>
  </si>
  <si>
    <t>051464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</si>
</sst>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49</v>
      </c>
      <c r="B7" s="116" t="s">
        <v>251</v>
      </c>
      <c r="C7" s="109" t="s">
        <v>200</v>
      </c>
      <c r="D7" s="110">
        <f>+SUM(E7,+I7)</f>
        <v>1031032</v>
      </c>
      <c r="E7" s="110">
        <f>+SUM(G7,+H7)</f>
        <v>222642</v>
      </c>
      <c r="F7" s="111">
        <f>IF(D7&gt;0,E7/D7*100,"-")</f>
        <v>21.594092132930889</v>
      </c>
      <c r="G7" s="108">
        <f>SUM(G$8:G$1000)</f>
        <v>222642</v>
      </c>
      <c r="H7" s="108">
        <f>SUM(H$8:H$1000)</f>
        <v>0</v>
      </c>
      <c r="I7" s="110">
        <f>+SUM(K7,+M7,+O7)</f>
        <v>808390</v>
      </c>
      <c r="J7" s="111">
        <f>IF(D7&gt;0,I7/D7*100,"-")</f>
        <v>78.405907867069118</v>
      </c>
      <c r="K7" s="108">
        <f>SUM(K$8:K$1000)</f>
        <v>550166</v>
      </c>
      <c r="L7" s="111">
        <f>IF(D7&gt;0,K7/D7*100,"-")</f>
        <v>53.360710433817772</v>
      </c>
      <c r="M7" s="108">
        <f>SUM(M$8:M$1000)</f>
        <v>0</v>
      </c>
      <c r="N7" s="111">
        <f>IF(D7&gt;0,M7/D7*100,"-")</f>
        <v>0</v>
      </c>
      <c r="O7" s="108">
        <f>SUM(O$8:O$1000)</f>
        <v>258224</v>
      </c>
      <c r="P7" s="108">
        <f>SUM(P$8:P$1000)</f>
        <v>190520</v>
      </c>
      <c r="Q7" s="111">
        <f>IF(D7&gt;0,O7/D7*100,"-")</f>
        <v>25.045197433251342</v>
      </c>
      <c r="R7" s="108">
        <f>SUM(R$8:R$1000)</f>
        <v>3693</v>
      </c>
      <c r="S7" s="112">
        <f t="shared" ref="S7:Z7" si="0">COUNTIF(S$8:S$1000,"○")</f>
        <v>19</v>
      </c>
      <c r="T7" s="112">
        <f t="shared" si="0"/>
        <v>0</v>
      </c>
      <c r="U7" s="112">
        <f t="shared" si="0"/>
        <v>0</v>
      </c>
      <c r="V7" s="112">
        <f t="shared" si="0"/>
        <v>6</v>
      </c>
      <c r="W7" s="112">
        <f t="shared" si="0"/>
        <v>18</v>
      </c>
      <c r="X7" s="112">
        <f t="shared" si="0"/>
        <v>1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49</v>
      </c>
      <c r="B8" s="102" t="s">
        <v>254</v>
      </c>
      <c r="C8" s="101" t="s">
        <v>255</v>
      </c>
      <c r="D8" s="103">
        <f>+SUM(E8,+I8)</f>
        <v>315496</v>
      </c>
      <c r="E8" s="103">
        <f>+SUM(G8,+H8)</f>
        <v>13022</v>
      </c>
      <c r="F8" s="104">
        <f>IF(D8&gt;0,E8/D8*100,"-")</f>
        <v>4.1274691279762656</v>
      </c>
      <c r="G8" s="103">
        <v>13022</v>
      </c>
      <c r="H8" s="103">
        <v>0</v>
      </c>
      <c r="I8" s="103">
        <f>+SUM(K8,+M8,+O8)</f>
        <v>302474</v>
      </c>
      <c r="J8" s="104">
        <f>IF(D8&gt;0,I8/D8*100,"-")</f>
        <v>95.872530872023731</v>
      </c>
      <c r="K8" s="103">
        <v>261373</v>
      </c>
      <c r="L8" s="104">
        <f>IF(D8&gt;0,K8/D8*100,"-")</f>
        <v>82.845107386464491</v>
      </c>
      <c r="M8" s="103">
        <v>0</v>
      </c>
      <c r="N8" s="104">
        <f>IF(D8&gt;0,M8/D8*100,"-")</f>
        <v>0</v>
      </c>
      <c r="O8" s="103">
        <v>41101</v>
      </c>
      <c r="P8" s="103">
        <v>14614</v>
      </c>
      <c r="Q8" s="104">
        <f>IF(D8&gt;0,O8/D8*100,"-")</f>
        <v>13.027423485559247</v>
      </c>
      <c r="R8" s="103">
        <v>1406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49</v>
      </c>
      <c r="B9" s="102" t="s">
        <v>258</v>
      </c>
      <c r="C9" s="101" t="s">
        <v>259</v>
      </c>
      <c r="D9" s="103">
        <f>+SUM(E9,+I9)</f>
        <v>55450</v>
      </c>
      <c r="E9" s="103">
        <f>+SUM(G9,+H9)</f>
        <v>21295</v>
      </c>
      <c r="F9" s="104">
        <f>IF(D9&gt;0,E9/D9*100,"-")</f>
        <v>38.403967538322817</v>
      </c>
      <c r="G9" s="103">
        <v>21295</v>
      </c>
      <c r="H9" s="103">
        <v>0</v>
      </c>
      <c r="I9" s="103">
        <f>+SUM(K9,+M9,+O9)</f>
        <v>34155</v>
      </c>
      <c r="J9" s="104">
        <f>IF(D9&gt;0,I9/D9*100,"-")</f>
        <v>61.596032461677183</v>
      </c>
      <c r="K9" s="103">
        <v>19099</v>
      </c>
      <c r="L9" s="104">
        <f>IF(D9&gt;0,K9/D9*100,"-")</f>
        <v>34.443642921550946</v>
      </c>
      <c r="M9" s="103">
        <v>0</v>
      </c>
      <c r="N9" s="104">
        <f>IF(D9&gt;0,M9/D9*100,"-")</f>
        <v>0</v>
      </c>
      <c r="O9" s="103">
        <v>15056</v>
      </c>
      <c r="P9" s="103">
        <v>13663</v>
      </c>
      <c r="Q9" s="104">
        <f>IF(D9&gt;0,O9/D9*100,"-")</f>
        <v>27.152389540126237</v>
      </c>
      <c r="R9" s="103">
        <v>184</v>
      </c>
      <c r="S9" s="101"/>
      <c r="T9" s="101"/>
      <c r="U9" s="101"/>
      <c r="V9" s="101" t="s">
        <v>256</v>
      </c>
      <c r="W9" s="101"/>
      <c r="X9" s="101"/>
      <c r="Y9" s="101"/>
      <c r="Z9" s="101" t="s">
        <v>256</v>
      </c>
      <c r="AA9" s="189" t="s">
        <v>260</v>
      </c>
      <c r="AB9" s="190"/>
    </row>
    <row r="10" spans="1:28" s="105" customFormat="1" ht="13.5" customHeight="1">
      <c r="A10" s="101" t="s">
        <v>49</v>
      </c>
      <c r="B10" s="102" t="s">
        <v>261</v>
      </c>
      <c r="C10" s="101" t="s">
        <v>262</v>
      </c>
      <c r="D10" s="103">
        <f>+SUM(E10,+I10)</f>
        <v>92422</v>
      </c>
      <c r="E10" s="103">
        <f>+SUM(G10,+H10)</f>
        <v>31246</v>
      </c>
      <c r="F10" s="104">
        <f>IF(D10&gt;0,E10/D10*100,"-")</f>
        <v>33.80796779987449</v>
      </c>
      <c r="G10" s="103">
        <v>31246</v>
      </c>
      <c r="H10" s="103">
        <v>0</v>
      </c>
      <c r="I10" s="103">
        <f>+SUM(K10,+M10,+O10)</f>
        <v>61176</v>
      </c>
      <c r="J10" s="104">
        <f>IF(D10&gt;0,I10/D10*100,"-")</f>
        <v>66.19203220012551</v>
      </c>
      <c r="K10" s="103">
        <v>31809</v>
      </c>
      <c r="L10" s="104">
        <f>IF(D10&gt;0,K10/D10*100,"-")</f>
        <v>34.417130120534075</v>
      </c>
      <c r="M10" s="103">
        <v>0</v>
      </c>
      <c r="N10" s="104">
        <f>IF(D10&gt;0,M10/D10*100,"-")</f>
        <v>0</v>
      </c>
      <c r="O10" s="103">
        <v>29367</v>
      </c>
      <c r="P10" s="103">
        <v>25203</v>
      </c>
      <c r="Q10" s="104">
        <f>IF(D10&gt;0,O10/D10*100,"-")</f>
        <v>31.774902079591438</v>
      </c>
      <c r="R10" s="103">
        <v>359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49</v>
      </c>
      <c r="B11" s="102" t="s">
        <v>264</v>
      </c>
      <c r="C11" s="101" t="s">
        <v>265</v>
      </c>
      <c r="D11" s="103">
        <f>+SUM(E11,+I11)</f>
        <v>74902</v>
      </c>
      <c r="E11" s="103">
        <f>+SUM(G11,+H11)</f>
        <v>22613</v>
      </c>
      <c r="F11" s="104">
        <f>IF(D11&gt;0,E11/D11*100,"-")</f>
        <v>30.190115083709379</v>
      </c>
      <c r="G11" s="103">
        <v>22613</v>
      </c>
      <c r="H11" s="103">
        <v>0</v>
      </c>
      <c r="I11" s="103">
        <f>+SUM(K11,+M11,+O11)</f>
        <v>52289</v>
      </c>
      <c r="J11" s="104">
        <f>IF(D11&gt;0,I11/D11*100,"-")</f>
        <v>69.809884916290628</v>
      </c>
      <c r="K11" s="103">
        <v>27538</v>
      </c>
      <c r="L11" s="104">
        <f>IF(D11&gt;0,K11/D11*100,"-")</f>
        <v>36.765373421270461</v>
      </c>
      <c r="M11" s="103">
        <v>0</v>
      </c>
      <c r="N11" s="104">
        <f>IF(D11&gt;0,M11/D11*100,"-")</f>
        <v>0</v>
      </c>
      <c r="O11" s="103">
        <v>24751</v>
      </c>
      <c r="P11" s="103">
        <v>23791</v>
      </c>
      <c r="Q11" s="104">
        <f>IF(D11&gt;0,O11/D11*100,"-")</f>
        <v>33.04451149502016</v>
      </c>
      <c r="R11" s="103">
        <v>274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49</v>
      </c>
      <c r="B12" s="102" t="s">
        <v>267</v>
      </c>
      <c r="C12" s="101" t="s">
        <v>268</v>
      </c>
      <c r="D12" s="103">
        <f>+SUM(E12,+I12)</f>
        <v>29217</v>
      </c>
      <c r="E12" s="103">
        <f>+SUM(G12,+H12)</f>
        <v>11538</v>
      </c>
      <c r="F12" s="104">
        <f>IF(D12&gt;0,E12/D12*100,"-")</f>
        <v>39.49070746483212</v>
      </c>
      <c r="G12" s="103">
        <v>11538</v>
      </c>
      <c r="H12" s="103">
        <v>0</v>
      </c>
      <c r="I12" s="103">
        <f>+SUM(K12,+M12,+O12)</f>
        <v>17679</v>
      </c>
      <c r="J12" s="104">
        <f>IF(D12&gt;0,I12/D12*100,"-")</f>
        <v>60.50929253516788</v>
      </c>
      <c r="K12" s="103">
        <v>14643</v>
      </c>
      <c r="L12" s="104">
        <f>IF(D12&gt;0,K12/D12*100,"-")</f>
        <v>50.118081938597392</v>
      </c>
      <c r="M12" s="103">
        <v>0</v>
      </c>
      <c r="N12" s="104">
        <f>IF(D12&gt;0,M12/D12*100,"-")</f>
        <v>0</v>
      </c>
      <c r="O12" s="103">
        <v>3036</v>
      </c>
      <c r="P12" s="103">
        <v>1592</v>
      </c>
      <c r="Q12" s="104">
        <f>IF(D12&gt;0,O12/D12*100,"-")</f>
        <v>10.39121059657049</v>
      </c>
      <c r="R12" s="103">
        <v>55</v>
      </c>
      <c r="S12" s="101" t="s">
        <v>256</v>
      </c>
      <c r="T12" s="101"/>
      <c r="U12" s="101"/>
      <c r="V12" s="101"/>
      <c r="W12" s="101" t="s">
        <v>256</v>
      </c>
      <c r="X12" s="101"/>
      <c r="Y12" s="101"/>
      <c r="Z12" s="101"/>
      <c r="AA12" s="189" t="s">
        <v>269</v>
      </c>
      <c r="AB12" s="190"/>
    </row>
    <row r="13" spans="1:28" s="105" customFormat="1" ht="13.5" customHeight="1">
      <c r="A13" s="101" t="s">
        <v>49</v>
      </c>
      <c r="B13" s="102" t="s">
        <v>270</v>
      </c>
      <c r="C13" s="101" t="s">
        <v>271</v>
      </c>
      <c r="D13" s="103">
        <f>+SUM(E13,+I13)</f>
        <v>47300</v>
      </c>
      <c r="E13" s="103">
        <f>+SUM(G13,+H13)</f>
        <v>13557</v>
      </c>
      <c r="F13" s="104">
        <f>IF(D13&gt;0,E13/D13*100,"-")</f>
        <v>28.661733615221983</v>
      </c>
      <c r="G13" s="103">
        <v>13557</v>
      </c>
      <c r="H13" s="103">
        <v>0</v>
      </c>
      <c r="I13" s="103">
        <f>+SUM(K13,+M13,+O13)</f>
        <v>33743</v>
      </c>
      <c r="J13" s="104">
        <f>IF(D13&gt;0,I13/D13*100,"-")</f>
        <v>71.338266384778009</v>
      </c>
      <c r="K13" s="103">
        <v>19338</v>
      </c>
      <c r="L13" s="104">
        <f>IF(D13&gt;0,K13/D13*100,"-")</f>
        <v>40.883720930232556</v>
      </c>
      <c r="M13" s="103">
        <v>0</v>
      </c>
      <c r="N13" s="104">
        <f>IF(D13&gt;0,M13/D13*100,"-")</f>
        <v>0</v>
      </c>
      <c r="O13" s="103">
        <v>14405</v>
      </c>
      <c r="P13" s="103">
        <v>10492</v>
      </c>
      <c r="Q13" s="104">
        <f>IF(D13&gt;0,O13/D13*100,"-")</f>
        <v>30.454545454545457</v>
      </c>
      <c r="R13" s="103">
        <v>138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49</v>
      </c>
      <c r="B14" s="102" t="s">
        <v>273</v>
      </c>
      <c r="C14" s="101" t="s">
        <v>274</v>
      </c>
      <c r="D14" s="103">
        <f>+SUM(E14,+I14)</f>
        <v>32273</v>
      </c>
      <c r="E14" s="103">
        <f>+SUM(G14,+H14)</f>
        <v>12495</v>
      </c>
      <c r="F14" s="104">
        <f>IF(D14&gt;0,E14/D14*100,"-")</f>
        <v>38.716574226133297</v>
      </c>
      <c r="G14" s="103">
        <v>12495</v>
      </c>
      <c r="H14" s="103">
        <v>0</v>
      </c>
      <c r="I14" s="103">
        <f>+SUM(K14,+M14,+O14)</f>
        <v>19778</v>
      </c>
      <c r="J14" s="104">
        <f>IF(D14&gt;0,I14/D14*100,"-")</f>
        <v>61.283425773866696</v>
      </c>
      <c r="K14" s="103">
        <v>14236</v>
      </c>
      <c r="L14" s="104">
        <f>IF(D14&gt;0,K14/D14*100,"-")</f>
        <v>44.111176525268803</v>
      </c>
      <c r="M14" s="103">
        <v>0</v>
      </c>
      <c r="N14" s="104">
        <f>IF(D14&gt;0,M14/D14*100,"-")</f>
        <v>0</v>
      </c>
      <c r="O14" s="103">
        <v>5542</v>
      </c>
      <c r="P14" s="103">
        <v>3721</v>
      </c>
      <c r="Q14" s="104">
        <f>IF(D14&gt;0,O14/D14*100,"-")</f>
        <v>17.172249248597897</v>
      </c>
      <c r="R14" s="103">
        <v>107</v>
      </c>
      <c r="S14" s="101" t="s">
        <v>256</v>
      </c>
      <c r="T14" s="101"/>
      <c r="U14" s="101"/>
      <c r="V14" s="101"/>
      <c r="W14" s="101"/>
      <c r="X14" s="101" t="s">
        <v>256</v>
      </c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49</v>
      </c>
      <c r="B15" s="102" t="s">
        <v>276</v>
      </c>
      <c r="C15" s="101" t="s">
        <v>277</v>
      </c>
      <c r="D15" s="103">
        <f>+SUM(E15,+I15)</f>
        <v>79906</v>
      </c>
      <c r="E15" s="103">
        <f>+SUM(G15,+H15)</f>
        <v>8314</v>
      </c>
      <c r="F15" s="104">
        <f>IF(D15&gt;0,E15/D15*100,"-")</f>
        <v>10.404725552524216</v>
      </c>
      <c r="G15" s="103">
        <v>8314</v>
      </c>
      <c r="H15" s="103">
        <v>0</v>
      </c>
      <c r="I15" s="103">
        <f>+SUM(K15,+M15,+O15)</f>
        <v>71592</v>
      </c>
      <c r="J15" s="104">
        <f>IF(D15&gt;0,I15/D15*100,"-")</f>
        <v>89.595274447475788</v>
      </c>
      <c r="K15" s="103">
        <v>34399</v>
      </c>
      <c r="L15" s="104">
        <f>IF(D15&gt;0,K15/D15*100,"-")</f>
        <v>43.049332966235326</v>
      </c>
      <c r="M15" s="103">
        <v>0</v>
      </c>
      <c r="N15" s="104">
        <f>IF(D15&gt;0,M15/D15*100,"-")</f>
        <v>0</v>
      </c>
      <c r="O15" s="103">
        <v>37193</v>
      </c>
      <c r="P15" s="103">
        <v>34988</v>
      </c>
      <c r="Q15" s="104">
        <f>IF(D15&gt;0,O15/D15*100,"-")</f>
        <v>46.545941481240455</v>
      </c>
      <c r="R15" s="103">
        <v>229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49</v>
      </c>
      <c r="B16" s="102" t="s">
        <v>279</v>
      </c>
      <c r="C16" s="101" t="s">
        <v>280</v>
      </c>
      <c r="D16" s="103">
        <f>+SUM(E16,+I16)</f>
        <v>33508</v>
      </c>
      <c r="E16" s="103">
        <f>+SUM(G16,+H16)</f>
        <v>4668</v>
      </c>
      <c r="F16" s="104">
        <f>IF(D16&gt;0,E16/D16*100,"-")</f>
        <v>13.93100155186821</v>
      </c>
      <c r="G16" s="103">
        <v>4668</v>
      </c>
      <c r="H16" s="103">
        <v>0</v>
      </c>
      <c r="I16" s="103">
        <f>+SUM(K16,+M16,+O16)</f>
        <v>28840</v>
      </c>
      <c r="J16" s="104">
        <f>IF(D16&gt;0,I16/D16*100,"-")</f>
        <v>86.068998448131794</v>
      </c>
      <c r="K16" s="103">
        <v>26831</v>
      </c>
      <c r="L16" s="104">
        <f>IF(D16&gt;0,K16/D16*100,"-")</f>
        <v>80.073415303808048</v>
      </c>
      <c r="M16" s="103">
        <v>0</v>
      </c>
      <c r="N16" s="104">
        <f>IF(D16&gt;0,M16/D16*100,"-")</f>
        <v>0</v>
      </c>
      <c r="O16" s="103">
        <v>2009</v>
      </c>
      <c r="P16" s="103">
        <v>784</v>
      </c>
      <c r="Q16" s="104">
        <f>IF(D16&gt;0,O16/D16*100,"-")</f>
        <v>5.9955831443237431</v>
      </c>
      <c r="R16" s="103">
        <v>45</v>
      </c>
      <c r="S16" s="101"/>
      <c r="T16" s="101"/>
      <c r="U16" s="101"/>
      <c r="V16" s="101" t="s">
        <v>256</v>
      </c>
      <c r="W16" s="101"/>
      <c r="X16" s="101"/>
      <c r="Y16" s="101"/>
      <c r="Z16" s="101" t="s">
        <v>256</v>
      </c>
      <c r="AA16" s="189" t="s">
        <v>281</v>
      </c>
      <c r="AB16" s="190"/>
    </row>
    <row r="17" spans="1:28" s="105" customFormat="1" ht="13.5" customHeight="1">
      <c r="A17" s="101" t="s">
        <v>49</v>
      </c>
      <c r="B17" s="102" t="s">
        <v>282</v>
      </c>
      <c r="C17" s="101" t="s">
        <v>283</v>
      </c>
      <c r="D17" s="103">
        <f>+SUM(E17,+I17)</f>
        <v>84430</v>
      </c>
      <c r="E17" s="103">
        <f>+SUM(G17,+H17)</f>
        <v>32309</v>
      </c>
      <c r="F17" s="104">
        <f>IF(D17&gt;0,E17/D17*100,"-")</f>
        <v>38.267203600615893</v>
      </c>
      <c r="G17" s="103">
        <v>32309</v>
      </c>
      <c r="H17" s="103">
        <v>0</v>
      </c>
      <c r="I17" s="103">
        <f>+SUM(K17,+M17,+O17)</f>
        <v>52121</v>
      </c>
      <c r="J17" s="104">
        <f>IF(D17&gt;0,I17/D17*100,"-")</f>
        <v>61.732796399384107</v>
      </c>
      <c r="K17" s="103">
        <v>24294</v>
      </c>
      <c r="L17" s="104">
        <f>IF(D17&gt;0,K17/D17*100,"-")</f>
        <v>28.774132417387182</v>
      </c>
      <c r="M17" s="103">
        <v>0</v>
      </c>
      <c r="N17" s="104">
        <f>IF(D17&gt;0,M17/D17*100,"-")</f>
        <v>0</v>
      </c>
      <c r="O17" s="103">
        <v>27827</v>
      </c>
      <c r="P17" s="103">
        <v>27827</v>
      </c>
      <c r="Q17" s="104">
        <f>IF(D17&gt;0,O17/D17*100,"-")</f>
        <v>32.958663981996921</v>
      </c>
      <c r="R17" s="103">
        <v>226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49</v>
      </c>
      <c r="B18" s="102" t="s">
        <v>285</v>
      </c>
      <c r="C18" s="101" t="s">
        <v>286</v>
      </c>
      <c r="D18" s="103">
        <f>+SUM(E18,+I18)</f>
        <v>33643</v>
      </c>
      <c r="E18" s="103">
        <f>+SUM(G18,+H18)</f>
        <v>6431</v>
      </c>
      <c r="F18" s="104">
        <f>IF(D18&gt;0,E18/D18*100,"-")</f>
        <v>19.115417768926672</v>
      </c>
      <c r="G18" s="103">
        <v>6431</v>
      </c>
      <c r="H18" s="103">
        <v>0</v>
      </c>
      <c r="I18" s="103">
        <f>+SUM(K18,+M18,+O18)</f>
        <v>27212</v>
      </c>
      <c r="J18" s="104">
        <f>IF(D18&gt;0,I18/D18*100,"-")</f>
        <v>80.884582231073338</v>
      </c>
      <c r="K18" s="103">
        <v>16974</v>
      </c>
      <c r="L18" s="104">
        <f>IF(D18&gt;0,K18/D18*100,"-")</f>
        <v>50.453288945694496</v>
      </c>
      <c r="M18" s="103">
        <v>0</v>
      </c>
      <c r="N18" s="104">
        <f>IF(D18&gt;0,M18/D18*100,"-")</f>
        <v>0</v>
      </c>
      <c r="O18" s="103">
        <v>10238</v>
      </c>
      <c r="P18" s="103">
        <v>4140</v>
      </c>
      <c r="Q18" s="104">
        <f>IF(D18&gt;0,O18/D18*100,"-")</f>
        <v>30.431293285378828</v>
      </c>
      <c r="R18" s="103">
        <v>160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49</v>
      </c>
      <c r="B19" s="102" t="s">
        <v>288</v>
      </c>
      <c r="C19" s="101" t="s">
        <v>289</v>
      </c>
      <c r="D19" s="103">
        <f>+SUM(E19,+I19)</f>
        <v>25644</v>
      </c>
      <c r="E19" s="103">
        <f>+SUM(G19,+H19)</f>
        <v>1371</v>
      </c>
      <c r="F19" s="104">
        <f>IF(D19&gt;0,E19/D19*100,"-")</f>
        <v>5.3462798315395421</v>
      </c>
      <c r="G19" s="103">
        <v>1371</v>
      </c>
      <c r="H19" s="103">
        <v>0</v>
      </c>
      <c r="I19" s="103">
        <f>+SUM(K19,+M19,+O19)</f>
        <v>24273</v>
      </c>
      <c r="J19" s="104">
        <f>IF(D19&gt;0,I19/D19*100,"-")</f>
        <v>94.653720168460453</v>
      </c>
      <c r="K19" s="103">
        <v>14553</v>
      </c>
      <c r="L19" s="104">
        <f>IF(D19&gt;0,K19/D19*100,"-")</f>
        <v>56.750116986429575</v>
      </c>
      <c r="M19" s="103">
        <v>0</v>
      </c>
      <c r="N19" s="104">
        <f>IF(D19&gt;0,M19/D19*100,"-")</f>
        <v>0</v>
      </c>
      <c r="O19" s="103">
        <v>9720</v>
      </c>
      <c r="P19" s="103">
        <v>1909</v>
      </c>
      <c r="Q19" s="104">
        <f>IF(D19&gt;0,O19/D19*100,"-")</f>
        <v>37.903603182030885</v>
      </c>
      <c r="R19" s="103">
        <v>77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49</v>
      </c>
      <c r="B20" s="102" t="s">
        <v>291</v>
      </c>
      <c r="C20" s="101" t="s">
        <v>292</v>
      </c>
      <c r="D20" s="103">
        <f>+SUM(E20,+I20)</f>
        <v>27678</v>
      </c>
      <c r="E20" s="103">
        <f>+SUM(G20,+H20)</f>
        <v>11824</v>
      </c>
      <c r="F20" s="104">
        <f>IF(D20&gt;0,E20/D20*100,"-")</f>
        <v>42.719849700122843</v>
      </c>
      <c r="G20" s="103">
        <v>11824</v>
      </c>
      <c r="H20" s="103">
        <v>0</v>
      </c>
      <c r="I20" s="103">
        <f>+SUM(K20,+M20,+O20)</f>
        <v>15854</v>
      </c>
      <c r="J20" s="104">
        <f>IF(D20&gt;0,I20/D20*100,"-")</f>
        <v>57.280150299877164</v>
      </c>
      <c r="K20" s="103">
        <v>6919</v>
      </c>
      <c r="L20" s="104">
        <f>IF(D20&gt;0,K20/D20*100,"-")</f>
        <v>24.998193511091841</v>
      </c>
      <c r="M20" s="103">
        <v>0</v>
      </c>
      <c r="N20" s="104">
        <f>IF(D20&gt;0,M20/D20*100,"-")</f>
        <v>0</v>
      </c>
      <c r="O20" s="103">
        <v>8935</v>
      </c>
      <c r="P20" s="103">
        <v>5604</v>
      </c>
      <c r="Q20" s="104">
        <f>IF(D20&gt;0,O20/D20*100,"-")</f>
        <v>32.281956788785315</v>
      </c>
      <c r="R20" s="103">
        <v>92</v>
      </c>
      <c r="S20" s="101" t="s">
        <v>256</v>
      </c>
      <c r="T20" s="101"/>
      <c r="U20" s="101"/>
      <c r="V20" s="101"/>
      <c r="W20" s="101" t="s">
        <v>256</v>
      </c>
      <c r="X20" s="101"/>
      <c r="Y20" s="101"/>
      <c r="Z20" s="101"/>
      <c r="AA20" s="189" t="s">
        <v>293</v>
      </c>
      <c r="AB20" s="190"/>
    </row>
    <row r="21" spans="1:28" s="105" customFormat="1" ht="13.5" customHeight="1">
      <c r="A21" s="101" t="s">
        <v>49</v>
      </c>
      <c r="B21" s="102" t="s">
        <v>294</v>
      </c>
      <c r="C21" s="101" t="s">
        <v>295</v>
      </c>
      <c r="D21" s="103">
        <f>+SUM(E21,+I21)</f>
        <v>5394</v>
      </c>
      <c r="E21" s="103">
        <f>+SUM(G21,+H21)</f>
        <v>633</v>
      </c>
      <c r="F21" s="104">
        <f>IF(D21&gt;0,E21/D21*100,"-")</f>
        <v>11.735261401557286</v>
      </c>
      <c r="G21" s="103">
        <v>633</v>
      </c>
      <c r="H21" s="103">
        <v>0</v>
      </c>
      <c r="I21" s="103">
        <f>+SUM(K21,+M21,+O21)</f>
        <v>4761</v>
      </c>
      <c r="J21" s="104">
        <f>IF(D21&gt;0,I21/D21*100,"-")</f>
        <v>88.264738598442719</v>
      </c>
      <c r="K21" s="103">
        <v>3382</v>
      </c>
      <c r="L21" s="104">
        <f>IF(D21&gt;0,K21/D21*100,"-")</f>
        <v>62.699295513533556</v>
      </c>
      <c r="M21" s="103">
        <v>0</v>
      </c>
      <c r="N21" s="104">
        <f>IF(D21&gt;0,M21/D21*100,"-")</f>
        <v>0</v>
      </c>
      <c r="O21" s="103">
        <v>1379</v>
      </c>
      <c r="P21" s="103">
        <v>830</v>
      </c>
      <c r="Q21" s="104">
        <f>IF(D21&gt;0,O21/D21*100,"-")</f>
        <v>25.565443084909155</v>
      </c>
      <c r="R21" s="103">
        <v>12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49</v>
      </c>
      <c r="B22" s="102" t="s">
        <v>297</v>
      </c>
      <c r="C22" s="101" t="s">
        <v>298</v>
      </c>
      <c r="D22" s="103">
        <f>+SUM(E22,+I22)</f>
        <v>2423</v>
      </c>
      <c r="E22" s="103">
        <f>+SUM(G22,+H22)</f>
        <v>360</v>
      </c>
      <c r="F22" s="104">
        <f>IF(D22&gt;0,E22/D22*100,"-")</f>
        <v>14.857614527445314</v>
      </c>
      <c r="G22" s="103">
        <v>360</v>
      </c>
      <c r="H22" s="103">
        <v>0</v>
      </c>
      <c r="I22" s="103">
        <f>+SUM(K22,+M22,+O22)</f>
        <v>2063</v>
      </c>
      <c r="J22" s="104">
        <f>IF(D22&gt;0,I22/D22*100,"-")</f>
        <v>85.142385472554679</v>
      </c>
      <c r="K22" s="103">
        <v>892</v>
      </c>
      <c r="L22" s="104">
        <f>IF(D22&gt;0,K22/D22*100,"-")</f>
        <v>36.813867106892282</v>
      </c>
      <c r="M22" s="103">
        <v>0</v>
      </c>
      <c r="N22" s="104">
        <f>IF(D22&gt;0,M22/D22*100,"-")</f>
        <v>0</v>
      </c>
      <c r="O22" s="103">
        <v>1171</v>
      </c>
      <c r="P22" s="103">
        <v>1171</v>
      </c>
      <c r="Q22" s="104">
        <f>IF(D22&gt;0,O22/D22*100,"-")</f>
        <v>48.328518365662404</v>
      </c>
      <c r="R22" s="103">
        <v>21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49</v>
      </c>
      <c r="B23" s="102" t="s">
        <v>300</v>
      </c>
      <c r="C23" s="101" t="s">
        <v>301</v>
      </c>
      <c r="D23" s="103">
        <f>+SUM(E23,+I23)</f>
        <v>3448</v>
      </c>
      <c r="E23" s="103">
        <f>+SUM(G23,+H23)</f>
        <v>568</v>
      </c>
      <c r="F23" s="104">
        <f>IF(D23&gt;0,E23/D23*100,"-")</f>
        <v>16.473317865429234</v>
      </c>
      <c r="G23" s="103">
        <v>568</v>
      </c>
      <c r="H23" s="103">
        <v>0</v>
      </c>
      <c r="I23" s="103">
        <f>+SUM(K23,+M23,+O23)</f>
        <v>2880</v>
      </c>
      <c r="J23" s="104">
        <f>IF(D23&gt;0,I23/D23*100,"-")</f>
        <v>83.526682134570763</v>
      </c>
      <c r="K23" s="103">
        <v>2219</v>
      </c>
      <c r="L23" s="104">
        <f>IF(D23&gt;0,K23/D23*100,"-")</f>
        <v>64.356148491879352</v>
      </c>
      <c r="M23" s="103">
        <v>0</v>
      </c>
      <c r="N23" s="104">
        <f>IF(D23&gt;0,M23/D23*100,"-")</f>
        <v>0</v>
      </c>
      <c r="O23" s="103">
        <v>661</v>
      </c>
      <c r="P23" s="103">
        <v>459</v>
      </c>
      <c r="Q23" s="104">
        <f>IF(D23&gt;0,O23/D23*100,"-")</f>
        <v>19.170533642691414</v>
      </c>
      <c r="R23" s="103">
        <v>21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49</v>
      </c>
      <c r="B24" s="102" t="s">
        <v>303</v>
      </c>
      <c r="C24" s="101" t="s">
        <v>304</v>
      </c>
      <c r="D24" s="103">
        <f>+SUM(E24,+I24)</f>
        <v>17504</v>
      </c>
      <c r="E24" s="103">
        <f>+SUM(G24,+H24)</f>
        <v>5084</v>
      </c>
      <c r="F24" s="104">
        <f>IF(D24&gt;0,E24/D24*100,"-")</f>
        <v>29.044789762340034</v>
      </c>
      <c r="G24" s="103">
        <v>5084</v>
      </c>
      <c r="H24" s="103">
        <v>0</v>
      </c>
      <c r="I24" s="103">
        <f>+SUM(K24,+M24,+O24)</f>
        <v>12420</v>
      </c>
      <c r="J24" s="104">
        <f>IF(D24&gt;0,I24/D24*100,"-")</f>
        <v>70.955210237659955</v>
      </c>
      <c r="K24" s="103">
        <v>8353</v>
      </c>
      <c r="L24" s="104">
        <f>IF(D24&gt;0,K24/D24*100,"-")</f>
        <v>47.720521023765997</v>
      </c>
      <c r="M24" s="103">
        <v>0</v>
      </c>
      <c r="N24" s="104">
        <f>IF(D24&gt;0,M24/D24*100,"-")</f>
        <v>0</v>
      </c>
      <c r="O24" s="103">
        <v>4067</v>
      </c>
      <c r="P24" s="103">
        <v>3352</v>
      </c>
      <c r="Q24" s="104">
        <f>IF(D24&gt;0,O24/D24*100,"-")</f>
        <v>23.234689213893965</v>
      </c>
      <c r="R24" s="103">
        <v>46</v>
      </c>
      <c r="S24" s="101"/>
      <c r="T24" s="101"/>
      <c r="U24" s="101"/>
      <c r="V24" s="101" t="s">
        <v>256</v>
      </c>
      <c r="W24" s="101"/>
      <c r="X24" s="101"/>
      <c r="Y24" s="101"/>
      <c r="Z24" s="101" t="s">
        <v>256</v>
      </c>
      <c r="AA24" s="189" t="s">
        <v>305</v>
      </c>
      <c r="AB24" s="190"/>
    </row>
    <row r="25" spans="1:28" s="105" customFormat="1" ht="13.5" customHeight="1">
      <c r="A25" s="101" t="s">
        <v>49</v>
      </c>
      <c r="B25" s="102" t="s">
        <v>306</v>
      </c>
      <c r="C25" s="101" t="s">
        <v>307</v>
      </c>
      <c r="D25" s="103">
        <f>+SUM(E25,+I25)</f>
        <v>7550</v>
      </c>
      <c r="E25" s="103">
        <f>+SUM(G25,+H25)</f>
        <v>2857</v>
      </c>
      <c r="F25" s="104">
        <f>IF(D25&gt;0,E25/D25*100,"-")</f>
        <v>37.841059602649011</v>
      </c>
      <c r="G25" s="103">
        <v>2857</v>
      </c>
      <c r="H25" s="103">
        <v>0</v>
      </c>
      <c r="I25" s="103">
        <f>+SUM(K25,+M25,+O25)</f>
        <v>4693</v>
      </c>
      <c r="J25" s="104">
        <f>IF(D25&gt;0,I25/D25*100,"-")</f>
        <v>62.158940397350989</v>
      </c>
      <c r="K25" s="103">
        <v>3435</v>
      </c>
      <c r="L25" s="104">
        <f>IF(D25&gt;0,K25/D25*100,"-")</f>
        <v>45.496688741721854</v>
      </c>
      <c r="M25" s="103">
        <v>0</v>
      </c>
      <c r="N25" s="104">
        <f>IF(D25&gt;0,M25/D25*100,"-")</f>
        <v>0</v>
      </c>
      <c r="O25" s="103">
        <v>1258</v>
      </c>
      <c r="P25" s="103">
        <v>1153</v>
      </c>
      <c r="Q25" s="104">
        <f>IF(D25&gt;0,O25/D25*100,"-")</f>
        <v>16.662251655629142</v>
      </c>
      <c r="R25" s="103">
        <v>26</v>
      </c>
      <c r="S25" s="101" t="s">
        <v>256</v>
      </c>
      <c r="T25" s="101"/>
      <c r="U25" s="101"/>
      <c r="V25" s="101"/>
      <c r="W25" s="101" t="s">
        <v>256</v>
      </c>
      <c r="X25" s="101"/>
      <c r="Y25" s="101"/>
      <c r="Z25" s="101"/>
      <c r="AA25" s="189" t="s">
        <v>308</v>
      </c>
      <c r="AB25" s="190"/>
    </row>
    <row r="26" spans="1:28" s="105" customFormat="1" ht="13.5" customHeight="1">
      <c r="A26" s="101" t="s">
        <v>49</v>
      </c>
      <c r="B26" s="102" t="s">
        <v>309</v>
      </c>
      <c r="C26" s="101" t="s">
        <v>310</v>
      </c>
      <c r="D26" s="103">
        <f>+SUM(E26,+I26)</f>
        <v>9828</v>
      </c>
      <c r="E26" s="103">
        <f>+SUM(G26,+H26)</f>
        <v>3310</v>
      </c>
      <c r="F26" s="104">
        <f>IF(D26&gt;0,E26/D26*100,"-")</f>
        <v>33.679283679283678</v>
      </c>
      <c r="G26" s="103">
        <v>3310</v>
      </c>
      <c r="H26" s="103">
        <v>0</v>
      </c>
      <c r="I26" s="103">
        <f>+SUM(K26,+M26,+O26)</f>
        <v>6518</v>
      </c>
      <c r="J26" s="104">
        <f>IF(D26&gt;0,I26/D26*100,"-")</f>
        <v>66.320716320716315</v>
      </c>
      <c r="K26" s="103">
        <v>5560</v>
      </c>
      <c r="L26" s="104">
        <f>IF(D26&gt;0,K26/D26*100,"-")</f>
        <v>56.573056573056569</v>
      </c>
      <c r="M26" s="103">
        <v>0</v>
      </c>
      <c r="N26" s="104">
        <f>IF(D26&gt;0,M26/D26*100,"-")</f>
        <v>0</v>
      </c>
      <c r="O26" s="103">
        <v>958</v>
      </c>
      <c r="P26" s="103">
        <v>866</v>
      </c>
      <c r="Q26" s="104">
        <f>IF(D26&gt;0,O26/D26*100,"-")</f>
        <v>9.747659747659748</v>
      </c>
      <c r="R26" s="103">
        <v>13</v>
      </c>
      <c r="S26" s="101" t="s">
        <v>256</v>
      </c>
      <c r="T26" s="101"/>
      <c r="U26" s="101"/>
      <c r="V26" s="101"/>
      <c r="W26" s="101" t="s">
        <v>256</v>
      </c>
      <c r="X26" s="101"/>
      <c r="Y26" s="101"/>
      <c r="Z26" s="101"/>
      <c r="AA26" s="189" t="s">
        <v>311</v>
      </c>
      <c r="AB26" s="190"/>
    </row>
    <row r="27" spans="1:28" s="105" customFormat="1" ht="13.5" customHeight="1">
      <c r="A27" s="101" t="s">
        <v>49</v>
      </c>
      <c r="B27" s="102" t="s">
        <v>312</v>
      </c>
      <c r="C27" s="101" t="s">
        <v>313</v>
      </c>
      <c r="D27" s="103">
        <f>+SUM(E27,+I27)</f>
        <v>6133</v>
      </c>
      <c r="E27" s="103">
        <f>+SUM(G27,+H27)</f>
        <v>444</v>
      </c>
      <c r="F27" s="104">
        <f>IF(D27&gt;0,E27/D27*100,"-")</f>
        <v>7.2395238871677812</v>
      </c>
      <c r="G27" s="103">
        <v>444</v>
      </c>
      <c r="H27" s="103">
        <v>0</v>
      </c>
      <c r="I27" s="103">
        <f>+SUM(K27,+M27,+O27)</f>
        <v>5689</v>
      </c>
      <c r="J27" s="104">
        <f>IF(D27&gt;0,I27/D27*100,"-")</f>
        <v>92.760476112832222</v>
      </c>
      <c r="K27" s="103">
        <v>5417</v>
      </c>
      <c r="L27" s="104">
        <f>IF(D27&gt;0,K27/D27*100,"-")</f>
        <v>88.325452470242951</v>
      </c>
      <c r="M27" s="103">
        <v>0</v>
      </c>
      <c r="N27" s="104">
        <f>IF(D27&gt;0,M27/D27*100,"-")</f>
        <v>0</v>
      </c>
      <c r="O27" s="103">
        <v>272</v>
      </c>
      <c r="P27" s="103">
        <v>19</v>
      </c>
      <c r="Q27" s="104">
        <f>IF(D27&gt;0,O27/D27*100,"-")</f>
        <v>4.4350236425892708</v>
      </c>
      <c r="R27" s="103">
        <v>22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49</v>
      </c>
      <c r="B28" s="102" t="s">
        <v>315</v>
      </c>
      <c r="C28" s="101" t="s">
        <v>316</v>
      </c>
      <c r="D28" s="103">
        <f>+SUM(E28,+I28)</f>
        <v>4920</v>
      </c>
      <c r="E28" s="103">
        <f>+SUM(G28,+H28)</f>
        <v>4752</v>
      </c>
      <c r="F28" s="104">
        <f>IF(D28&gt;0,E28/D28*100,"-")</f>
        <v>96.58536585365853</v>
      </c>
      <c r="G28" s="103">
        <v>4752</v>
      </c>
      <c r="H28" s="103">
        <v>0</v>
      </c>
      <c r="I28" s="103">
        <f>+SUM(K28,+M28,+O28)</f>
        <v>168</v>
      </c>
      <c r="J28" s="104">
        <f>IF(D28&gt;0,I28/D28*100,"-")</f>
        <v>3.4146341463414638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168</v>
      </c>
      <c r="P28" s="103">
        <v>155</v>
      </c>
      <c r="Q28" s="104">
        <f>IF(D28&gt;0,O28/D28*100,"-")</f>
        <v>3.4146341463414638</v>
      </c>
      <c r="R28" s="103">
        <v>5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49</v>
      </c>
      <c r="B29" s="102" t="s">
        <v>318</v>
      </c>
      <c r="C29" s="101" t="s">
        <v>319</v>
      </c>
      <c r="D29" s="103">
        <f>+SUM(E29,+I29)</f>
        <v>3212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3212</v>
      </c>
      <c r="J29" s="104">
        <f>IF(D29&gt;0,I29/D29*100,"-")</f>
        <v>100</v>
      </c>
      <c r="K29" s="103">
        <v>3212</v>
      </c>
      <c r="L29" s="104">
        <f>IF(D29&gt;0,K29/D29*100,"-")</f>
        <v>100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5</v>
      </c>
      <c r="S29" s="101"/>
      <c r="T29" s="101"/>
      <c r="U29" s="101"/>
      <c r="V29" s="101" t="s">
        <v>256</v>
      </c>
      <c r="W29" s="101"/>
      <c r="X29" s="101"/>
      <c r="Y29" s="101"/>
      <c r="Z29" s="101" t="s">
        <v>256</v>
      </c>
      <c r="AA29" s="189" t="s">
        <v>320</v>
      </c>
      <c r="AB29" s="190"/>
    </row>
    <row r="30" spans="1:28" s="105" customFormat="1" ht="13.5" customHeight="1">
      <c r="A30" s="101" t="s">
        <v>49</v>
      </c>
      <c r="B30" s="102" t="s">
        <v>321</v>
      </c>
      <c r="C30" s="101" t="s">
        <v>322</v>
      </c>
      <c r="D30" s="103">
        <f>+SUM(E30,+I30)</f>
        <v>20374</v>
      </c>
      <c r="E30" s="103">
        <f>+SUM(G30,+H30)</f>
        <v>6252</v>
      </c>
      <c r="F30" s="104">
        <f>IF(D30&gt;0,E30/D30*100,"-")</f>
        <v>30.686168646313927</v>
      </c>
      <c r="G30" s="103">
        <v>6252</v>
      </c>
      <c r="H30" s="103">
        <v>0</v>
      </c>
      <c r="I30" s="103">
        <f>+SUM(K30,+M30,+O30)</f>
        <v>14122</v>
      </c>
      <c r="J30" s="104">
        <f>IF(D30&gt;0,I30/D30*100,"-")</f>
        <v>69.313831353686069</v>
      </c>
      <c r="K30" s="103">
        <v>2333</v>
      </c>
      <c r="L30" s="104">
        <f>IF(D30&gt;0,K30/D30*100,"-")</f>
        <v>11.450868754294689</v>
      </c>
      <c r="M30" s="103">
        <v>0</v>
      </c>
      <c r="N30" s="104">
        <f>IF(D30&gt;0,M30/D30*100,"-")</f>
        <v>0</v>
      </c>
      <c r="O30" s="103">
        <v>11789</v>
      </c>
      <c r="P30" s="103">
        <v>7915</v>
      </c>
      <c r="Q30" s="104">
        <f>IF(D30&gt;0,O30/D30*100,"-")</f>
        <v>57.862962599391373</v>
      </c>
      <c r="R30" s="103">
        <v>53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49</v>
      </c>
      <c r="B31" s="102" t="s">
        <v>324</v>
      </c>
      <c r="C31" s="101" t="s">
        <v>325</v>
      </c>
      <c r="D31" s="103">
        <f>+SUM(E31,+I31)</f>
        <v>15739</v>
      </c>
      <c r="E31" s="103">
        <f>+SUM(G31,+H31)</f>
        <v>7316</v>
      </c>
      <c r="F31" s="104">
        <f>IF(D31&gt;0,E31/D31*100,"-")</f>
        <v>46.483258148548188</v>
      </c>
      <c r="G31" s="103">
        <v>7316</v>
      </c>
      <c r="H31" s="103">
        <v>0</v>
      </c>
      <c r="I31" s="103">
        <f>+SUM(K31,+M31,+O31)</f>
        <v>8423</v>
      </c>
      <c r="J31" s="104">
        <f>IF(D31&gt;0,I31/D31*100,"-")</f>
        <v>53.516741851451812</v>
      </c>
      <c r="K31" s="103">
        <v>3357</v>
      </c>
      <c r="L31" s="104">
        <f>IF(D31&gt;0,K31/D31*100,"-")</f>
        <v>21.329182286041046</v>
      </c>
      <c r="M31" s="103">
        <v>0</v>
      </c>
      <c r="N31" s="104">
        <f>IF(D31&gt;0,M31/D31*100,"-")</f>
        <v>0</v>
      </c>
      <c r="O31" s="103">
        <v>5066</v>
      </c>
      <c r="P31" s="103">
        <v>4077</v>
      </c>
      <c r="Q31" s="104">
        <f>IF(D31&gt;0,O31/D31*100,"-")</f>
        <v>32.187559565410758</v>
      </c>
      <c r="R31" s="103">
        <v>109</v>
      </c>
      <c r="S31" s="101"/>
      <c r="T31" s="101"/>
      <c r="U31" s="101"/>
      <c r="V31" s="101" t="s">
        <v>256</v>
      </c>
      <c r="W31" s="101"/>
      <c r="X31" s="101"/>
      <c r="Y31" s="101"/>
      <c r="Z31" s="101" t="s">
        <v>256</v>
      </c>
      <c r="AA31" s="189" t="s">
        <v>326</v>
      </c>
      <c r="AB31" s="190"/>
    </row>
    <row r="32" spans="1:28" s="105" customFormat="1" ht="13.5" customHeight="1">
      <c r="A32" s="101" t="s">
        <v>49</v>
      </c>
      <c r="B32" s="102" t="s">
        <v>327</v>
      </c>
      <c r="C32" s="101" t="s">
        <v>328</v>
      </c>
      <c r="D32" s="103">
        <f>+SUM(E32,+I32)</f>
        <v>2638</v>
      </c>
      <c r="E32" s="103">
        <f>+SUM(G32,+H32)</f>
        <v>383</v>
      </c>
      <c r="F32" s="104">
        <f>IF(D32&gt;0,E32/D32*100,"-")</f>
        <v>14.518574677786203</v>
      </c>
      <c r="G32" s="103">
        <v>383</v>
      </c>
      <c r="H32" s="103">
        <v>0</v>
      </c>
      <c r="I32" s="103">
        <f>+SUM(K32,+M32,+O32)</f>
        <v>2255</v>
      </c>
      <c r="J32" s="104">
        <f>IF(D32&gt;0,I32/D32*100,"-")</f>
        <v>85.481425322213795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2255</v>
      </c>
      <c r="P32" s="103">
        <v>2195</v>
      </c>
      <c r="Q32" s="104">
        <f>IF(D32&gt;0,O32/D32*100,"-")</f>
        <v>85.481425322213795</v>
      </c>
      <c r="R32" s="103">
        <v>8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32">
    <sortCondition ref="A8:A32"/>
    <sortCondition ref="B8:B32"/>
    <sortCondition ref="C8:C32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秋田県</v>
      </c>
      <c r="B7" s="107" t="str">
        <f>水洗化人口等!B7</f>
        <v>05000</v>
      </c>
      <c r="C7" s="106" t="s">
        <v>200</v>
      </c>
      <c r="D7" s="108">
        <f>SUM(E7,+H7,+K7)</f>
        <v>403391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0</v>
      </c>
      <c r="I7" s="108">
        <f>SUM(I$8:I$1000)</f>
        <v>0</v>
      </c>
      <c r="J7" s="108">
        <f>SUM(J$8:J$1000)</f>
        <v>0</v>
      </c>
      <c r="K7" s="108">
        <f>SUM(L7:M7)</f>
        <v>403391</v>
      </c>
      <c r="L7" s="108">
        <f>SUM(L$8:L$1000)</f>
        <v>189163</v>
      </c>
      <c r="M7" s="108">
        <f>SUM(M$8:M$1000)</f>
        <v>214228</v>
      </c>
      <c r="N7" s="108">
        <f>SUM(O7,+V7,+AC7)</f>
        <v>403391</v>
      </c>
      <c r="O7" s="108">
        <f>SUM(P7:U7)</f>
        <v>189163</v>
      </c>
      <c r="P7" s="108">
        <f t="shared" ref="P7:U7" si="0">SUM(P$8:P$1000)</f>
        <v>189163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214228</v>
      </c>
      <c r="W7" s="108">
        <f t="shared" ref="W7:AB7" si="1">SUM(W$8:W$1000)</f>
        <v>214228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SUM(AD$8:AD$1000)</f>
        <v>0</v>
      </c>
      <c r="AE7" s="108">
        <f>SUM(AE$8:AE$1000)</f>
        <v>0</v>
      </c>
      <c r="AF7" s="108">
        <f>SUM(AG7:AI7)</f>
        <v>5935</v>
      </c>
      <c r="AG7" s="108">
        <f>SUM(AG$8:AG$1000)</f>
        <v>5935</v>
      </c>
      <c r="AH7" s="108">
        <f>SUM(AH$8:AH$1000)</f>
        <v>0</v>
      </c>
      <c r="AI7" s="108">
        <f>SUM(AI$8:AI$1000)</f>
        <v>0</v>
      </c>
      <c r="AJ7" s="108">
        <f>SUM(AK7:AS7)</f>
        <v>77856</v>
      </c>
      <c r="AK7" s="108">
        <f t="shared" ref="AK7:AS7" si="2">SUM(AK$8:AK$1000)</f>
        <v>72584</v>
      </c>
      <c r="AL7" s="108">
        <f t="shared" si="2"/>
        <v>0</v>
      </c>
      <c r="AM7" s="108">
        <f t="shared" si="2"/>
        <v>3389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37</v>
      </c>
      <c r="AS7" s="108">
        <f t="shared" si="2"/>
        <v>1846</v>
      </c>
      <c r="AT7" s="108">
        <f>SUM(AU7:AY7)</f>
        <v>677</v>
      </c>
      <c r="AU7" s="108">
        <f>SUM(AU$8:AU$1000)</f>
        <v>663</v>
      </c>
      <c r="AV7" s="108">
        <f>SUM(AV$8:AV$1000)</f>
        <v>0</v>
      </c>
      <c r="AW7" s="108">
        <f>SUM(AW$8:AW$1000)</f>
        <v>14</v>
      </c>
      <c r="AX7" s="108">
        <f>SUM(AX$8:AX$1000)</f>
        <v>0</v>
      </c>
      <c r="AY7" s="108">
        <f>SUM(AY$8:AY$1000)</f>
        <v>0</v>
      </c>
      <c r="AZ7" s="108">
        <f>SUM(BA7:BC7)</f>
        <v>7</v>
      </c>
      <c r="BA7" s="108">
        <f>SUM(BA$8:BA$1000)</f>
        <v>7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49</v>
      </c>
      <c r="B8" s="113" t="s">
        <v>254</v>
      </c>
      <c r="C8" s="101" t="s">
        <v>255</v>
      </c>
      <c r="D8" s="103">
        <f>SUM(E8,+H8,+K8)</f>
        <v>38499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38499</v>
      </c>
      <c r="L8" s="103">
        <v>17067</v>
      </c>
      <c r="M8" s="103">
        <v>21432</v>
      </c>
      <c r="N8" s="103">
        <f>SUM(O8,+V8,+AC8)</f>
        <v>38499</v>
      </c>
      <c r="O8" s="103">
        <f>SUM(P8:U8)</f>
        <v>17067</v>
      </c>
      <c r="P8" s="103">
        <v>17067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21432</v>
      </c>
      <c r="W8" s="103">
        <v>21432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1388</v>
      </c>
      <c r="AG8" s="103">
        <v>1388</v>
      </c>
      <c r="AH8" s="103">
        <v>0</v>
      </c>
      <c r="AI8" s="103">
        <v>0</v>
      </c>
      <c r="AJ8" s="103">
        <f>SUM(AK8:AS8)</f>
        <v>1388</v>
      </c>
      <c r="AK8" s="103">
        <v>0</v>
      </c>
      <c r="AL8" s="103">
        <v>0</v>
      </c>
      <c r="AM8" s="103">
        <v>1388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49</v>
      </c>
      <c r="B9" s="113" t="s">
        <v>258</v>
      </c>
      <c r="C9" s="101" t="s">
        <v>259</v>
      </c>
      <c r="D9" s="103">
        <f>SUM(E9,+H9,+K9)</f>
        <v>30549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30549</v>
      </c>
      <c r="L9" s="103">
        <v>17125</v>
      </c>
      <c r="M9" s="103">
        <v>13424</v>
      </c>
      <c r="N9" s="103">
        <f>SUM(O9,+V9,+AC9)</f>
        <v>30549</v>
      </c>
      <c r="O9" s="103">
        <f>SUM(P9:U9)</f>
        <v>17125</v>
      </c>
      <c r="P9" s="103">
        <v>17125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13424</v>
      </c>
      <c r="W9" s="103">
        <v>13424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218</v>
      </c>
      <c r="AG9" s="103">
        <v>218</v>
      </c>
      <c r="AH9" s="103">
        <v>0</v>
      </c>
      <c r="AI9" s="103">
        <v>0</v>
      </c>
      <c r="AJ9" s="103">
        <f>SUM(AK9:AS9)</f>
        <v>1291</v>
      </c>
      <c r="AK9" s="103">
        <v>1167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124</v>
      </c>
      <c r="AT9" s="103">
        <f>SUM(AU9:AY9)</f>
        <v>94</v>
      </c>
      <c r="AU9" s="103">
        <v>94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49</v>
      </c>
      <c r="B10" s="113" t="s">
        <v>261</v>
      </c>
      <c r="C10" s="101" t="s">
        <v>262</v>
      </c>
      <c r="D10" s="103">
        <f>SUM(E10,+H10,+K10)</f>
        <v>50786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50786</v>
      </c>
      <c r="L10" s="103">
        <v>25137</v>
      </c>
      <c r="M10" s="103">
        <v>25649</v>
      </c>
      <c r="N10" s="103">
        <f>SUM(O10,+V10,+AC10)</f>
        <v>50786</v>
      </c>
      <c r="O10" s="103">
        <f>SUM(P10:U10)</f>
        <v>25137</v>
      </c>
      <c r="P10" s="103">
        <v>25137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25649</v>
      </c>
      <c r="W10" s="103">
        <v>25649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259</v>
      </c>
      <c r="AG10" s="103">
        <v>259</v>
      </c>
      <c r="AH10" s="103">
        <v>0</v>
      </c>
      <c r="AI10" s="103">
        <v>0</v>
      </c>
      <c r="AJ10" s="103">
        <f>SUM(AK10:AS10)</f>
        <v>1101</v>
      </c>
      <c r="AK10" s="103">
        <v>968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133</v>
      </c>
      <c r="AT10" s="103">
        <f>SUM(AU10:AY10)</f>
        <v>126</v>
      </c>
      <c r="AU10" s="103">
        <v>126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49</v>
      </c>
      <c r="B11" s="113" t="s">
        <v>264</v>
      </c>
      <c r="C11" s="101" t="s">
        <v>265</v>
      </c>
      <c r="D11" s="103">
        <f>SUM(E11,+H11,+K11)</f>
        <v>49933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49933</v>
      </c>
      <c r="L11" s="103">
        <v>30399</v>
      </c>
      <c r="M11" s="103">
        <v>19534</v>
      </c>
      <c r="N11" s="103">
        <f>SUM(O11,+V11,+AC11)</f>
        <v>49933</v>
      </c>
      <c r="O11" s="103">
        <f>SUM(P11:U11)</f>
        <v>30399</v>
      </c>
      <c r="P11" s="103">
        <v>30399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19534</v>
      </c>
      <c r="W11" s="103">
        <v>19534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1395</v>
      </c>
      <c r="AG11" s="103">
        <v>1395</v>
      </c>
      <c r="AH11" s="103">
        <v>0</v>
      </c>
      <c r="AI11" s="103">
        <v>0</v>
      </c>
      <c r="AJ11" s="103">
        <f>SUM(AK11:AS11)</f>
        <v>1395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1395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49</v>
      </c>
      <c r="B12" s="113" t="s">
        <v>267</v>
      </c>
      <c r="C12" s="101" t="s">
        <v>268</v>
      </c>
      <c r="D12" s="103">
        <f>SUM(E12,+H12,+K12)</f>
        <v>11963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11963</v>
      </c>
      <c r="L12" s="103">
        <v>8393</v>
      </c>
      <c r="M12" s="103">
        <v>3570</v>
      </c>
      <c r="N12" s="103">
        <f>SUM(O12,+V12,+AC12)</f>
        <v>11963</v>
      </c>
      <c r="O12" s="103">
        <f>SUM(P12:U12)</f>
        <v>8393</v>
      </c>
      <c r="P12" s="103">
        <v>8393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3570</v>
      </c>
      <c r="W12" s="103">
        <v>3570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28</v>
      </c>
      <c r="AG12" s="103">
        <v>28</v>
      </c>
      <c r="AH12" s="103">
        <v>0</v>
      </c>
      <c r="AI12" s="103">
        <v>0</v>
      </c>
      <c r="AJ12" s="103">
        <f>SUM(AK12:AS12)</f>
        <v>207</v>
      </c>
      <c r="AK12" s="103">
        <v>207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28</v>
      </c>
      <c r="AU12" s="103">
        <v>28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49</v>
      </c>
      <c r="B13" s="113" t="s">
        <v>270</v>
      </c>
      <c r="C13" s="101" t="s">
        <v>271</v>
      </c>
      <c r="D13" s="103">
        <f>SUM(E13,+H13,+K13)</f>
        <v>34063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34063</v>
      </c>
      <c r="L13" s="103">
        <v>16953</v>
      </c>
      <c r="M13" s="103">
        <v>17110</v>
      </c>
      <c r="N13" s="103">
        <f>SUM(O13,+V13,+AC13)</f>
        <v>34063</v>
      </c>
      <c r="O13" s="103">
        <f>SUM(P13:U13)</f>
        <v>16953</v>
      </c>
      <c r="P13" s="103">
        <v>16953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17110</v>
      </c>
      <c r="W13" s="103">
        <v>17110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85</v>
      </c>
      <c r="AG13" s="103">
        <v>85</v>
      </c>
      <c r="AH13" s="103">
        <v>0</v>
      </c>
      <c r="AI13" s="103">
        <v>0</v>
      </c>
      <c r="AJ13" s="103">
        <f>SUM(AK13:AS13)</f>
        <v>34063</v>
      </c>
      <c r="AK13" s="103">
        <v>34063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85</v>
      </c>
      <c r="AU13" s="103">
        <v>85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49</v>
      </c>
      <c r="B14" s="113" t="s">
        <v>273</v>
      </c>
      <c r="C14" s="101" t="s">
        <v>274</v>
      </c>
      <c r="D14" s="103">
        <f>SUM(E14,+H14,+K14)</f>
        <v>20027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20027</v>
      </c>
      <c r="L14" s="103">
        <v>12438</v>
      </c>
      <c r="M14" s="103">
        <v>7589</v>
      </c>
      <c r="N14" s="103">
        <f>SUM(O14,+V14,+AC14)</f>
        <v>20027</v>
      </c>
      <c r="O14" s="103">
        <f>SUM(P14:U14)</f>
        <v>12438</v>
      </c>
      <c r="P14" s="103">
        <v>12438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7589</v>
      </c>
      <c r="W14" s="103">
        <v>7589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34</v>
      </c>
      <c r="AG14" s="103">
        <v>34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34</v>
      </c>
      <c r="AU14" s="103">
        <v>34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49</v>
      </c>
      <c r="B15" s="113" t="s">
        <v>276</v>
      </c>
      <c r="C15" s="101" t="s">
        <v>277</v>
      </c>
      <c r="D15" s="103">
        <f>SUM(E15,+H15,+K15)</f>
        <v>44208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44208</v>
      </c>
      <c r="L15" s="103">
        <v>8381</v>
      </c>
      <c r="M15" s="103">
        <v>35827</v>
      </c>
      <c r="N15" s="103">
        <f>SUM(O15,+V15,+AC15)</f>
        <v>44208</v>
      </c>
      <c r="O15" s="103">
        <f>SUM(P15:U15)</f>
        <v>8381</v>
      </c>
      <c r="P15" s="103">
        <v>8381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35827</v>
      </c>
      <c r="W15" s="103">
        <v>35827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121</v>
      </c>
      <c r="AG15" s="103">
        <v>121</v>
      </c>
      <c r="AH15" s="103">
        <v>0</v>
      </c>
      <c r="AI15" s="103">
        <v>0</v>
      </c>
      <c r="AJ15" s="103">
        <f>SUM(AK15:AS15)</f>
        <v>2963</v>
      </c>
      <c r="AK15" s="103">
        <v>2963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121</v>
      </c>
      <c r="AU15" s="103">
        <v>121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49</v>
      </c>
      <c r="B16" s="113" t="s">
        <v>279</v>
      </c>
      <c r="C16" s="101" t="s">
        <v>280</v>
      </c>
      <c r="D16" s="103">
        <f>SUM(E16,+H16,+K16)</f>
        <v>5450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5450</v>
      </c>
      <c r="L16" s="103">
        <v>3220</v>
      </c>
      <c r="M16" s="103">
        <v>2230</v>
      </c>
      <c r="N16" s="103">
        <f>SUM(O16,+V16,+AC16)</f>
        <v>5450</v>
      </c>
      <c r="O16" s="103">
        <f>SUM(P16:U16)</f>
        <v>3220</v>
      </c>
      <c r="P16" s="103">
        <v>3220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2230</v>
      </c>
      <c r="W16" s="103">
        <v>2230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49</v>
      </c>
      <c r="B17" s="113" t="s">
        <v>282</v>
      </c>
      <c r="C17" s="101" t="s">
        <v>283</v>
      </c>
      <c r="D17" s="103">
        <f>SUM(E17,+H17,+K17)</f>
        <v>42004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42004</v>
      </c>
      <c r="L17" s="103">
        <v>13567</v>
      </c>
      <c r="M17" s="103">
        <v>28437</v>
      </c>
      <c r="N17" s="103">
        <f>SUM(O17,+V17,+AC17)</f>
        <v>42004</v>
      </c>
      <c r="O17" s="103">
        <f>SUM(P17:U17)</f>
        <v>13567</v>
      </c>
      <c r="P17" s="103">
        <v>13567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28437</v>
      </c>
      <c r="W17" s="103">
        <v>28437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1621</v>
      </c>
      <c r="AG17" s="103">
        <v>1621</v>
      </c>
      <c r="AH17" s="103">
        <v>0</v>
      </c>
      <c r="AI17" s="103">
        <v>0</v>
      </c>
      <c r="AJ17" s="103">
        <f>SUM(AK17:AS17)</f>
        <v>1621</v>
      </c>
      <c r="AK17" s="103">
        <v>0</v>
      </c>
      <c r="AL17" s="103">
        <v>0</v>
      </c>
      <c r="AM17" s="103">
        <v>1621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49</v>
      </c>
      <c r="B18" s="113" t="s">
        <v>285</v>
      </c>
      <c r="C18" s="101" t="s">
        <v>286</v>
      </c>
      <c r="D18" s="103">
        <f>SUM(E18,+H18,+K18)</f>
        <v>15796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15796</v>
      </c>
      <c r="L18" s="103">
        <v>9107</v>
      </c>
      <c r="M18" s="103">
        <v>6689</v>
      </c>
      <c r="N18" s="103">
        <f>SUM(O18,+V18,+AC18)</f>
        <v>15796</v>
      </c>
      <c r="O18" s="103">
        <f>SUM(P18:U18)</f>
        <v>9107</v>
      </c>
      <c r="P18" s="103">
        <v>9107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6689</v>
      </c>
      <c r="W18" s="103">
        <v>6689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173</v>
      </c>
      <c r="AG18" s="103">
        <v>173</v>
      </c>
      <c r="AH18" s="103">
        <v>0</v>
      </c>
      <c r="AI18" s="103">
        <v>0</v>
      </c>
      <c r="AJ18" s="103">
        <f>SUM(AK18:AS18)</f>
        <v>768</v>
      </c>
      <c r="AK18" s="103">
        <v>628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140</v>
      </c>
      <c r="AT18" s="103">
        <f>SUM(AU18:AY18)</f>
        <v>33</v>
      </c>
      <c r="AU18" s="103">
        <v>33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49</v>
      </c>
      <c r="B19" s="113" t="s">
        <v>288</v>
      </c>
      <c r="C19" s="101" t="s">
        <v>289</v>
      </c>
      <c r="D19" s="103">
        <f>SUM(E19,+H19,+K19)</f>
        <v>9497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9497</v>
      </c>
      <c r="L19" s="103">
        <v>1397</v>
      </c>
      <c r="M19" s="103">
        <v>8100</v>
      </c>
      <c r="N19" s="103">
        <f>SUM(O19,+V19,+AC19)</f>
        <v>9497</v>
      </c>
      <c r="O19" s="103">
        <f>SUM(P19:U19)</f>
        <v>1397</v>
      </c>
      <c r="P19" s="103">
        <v>1397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8100</v>
      </c>
      <c r="W19" s="103">
        <v>8100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26</v>
      </c>
      <c r="AG19" s="103">
        <v>26</v>
      </c>
      <c r="AH19" s="103">
        <v>0</v>
      </c>
      <c r="AI19" s="103">
        <v>0</v>
      </c>
      <c r="AJ19" s="103">
        <f>SUM(AK19:AS19)</f>
        <v>9497</v>
      </c>
      <c r="AK19" s="103">
        <v>9497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26</v>
      </c>
      <c r="AU19" s="103">
        <v>26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49</v>
      </c>
      <c r="B20" s="113" t="s">
        <v>291</v>
      </c>
      <c r="C20" s="101" t="s">
        <v>292</v>
      </c>
      <c r="D20" s="103">
        <f>SUM(E20,+H20,+K20)</f>
        <v>15468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15468</v>
      </c>
      <c r="L20" s="103">
        <v>8099</v>
      </c>
      <c r="M20" s="103">
        <v>7369</v>
      </c>
      <c r="N20" s="103">
        <f>SUM(O20,+V20,+AC20)</f>
        <v>15468</v>
      </c>
      <c r="O20" s="103">
        <f>SUM(P20:U20)</f>
        <v>8099</v>
      </c>
      <c r="P20" s="103">
        <v>8099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7369</v>
      </c>
      <c r="W20" s="103">
        <v>7369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36</v>
      </c>
      <c r="AG20" s="103">
        <v>36</v>
      </c>
      <c r="AH20" s="103">
        <v>0</v>
      </c>
      <c r="AI20" s="103">
        <v>0</v>
      </c>
      <c r="AJ20" s="103">
        <f>SUM(AK20:AS20)</f>
        <v>15468</v>
      </c>
      <c r="AK20" s="103">
        <v>15468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36</v>
      </c>
      <c r="AU20" s="103">
        <v>36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7</v>
      </c>
      <c r="BA20" s="103">
        <v>7</v>
      </c>
      <c r="BB20" s="103">
        <v>0</v>
      </c>
      <c r="BC20" s="103">
        <v>0</v>
      </c>
    </row>
    <row r="21" spans="1:55" s="105" customFormat="1" ht="13.5" customHeight="1">
      <c r="A21" s="115" t="s">
        <v>49</v>
      </c>
      <c r="B21" s="113" t="s">
        <v>294</v>
      </c>
      <c r="C21" s="101" t="s">
        <v>295</v>
      </c>
      <c r="D21" s="103">
        <f>SUM(E21,+H21,+K21)</f>
        <v>3073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3073</v>
      </c>
      <c r="L21" s="103">
        <v>1718</v>
      </c>
      <c r="M21" s="103">
        <v>1355</v>
      </c>
      <c r="N21" s="103">
        <f>SUM(O21,+V21,+AC21)</f>
        <v>3073</v>
      </c>
      <c r="O21" s="103">
        <f>SUM(P21:U21)</f>
        <v>1718</v>
      </c>
      <c r="P21" s="103">
        <v>1718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1355</v>
      </c>
      <c r="W21" s="103">
        <v>1355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</v>
      </c>
      <c r="AG21" s="103">
        <v>5</v>
      </c>
      <c r="AH21" s="103">
        <v>0</v>
      </c>
      <c r="AI21" s="103">
        <v>0</v>
      </c>
      <c r="AJ21" s="103">
        <f>SUM(AK21:AS21)</f>
        <v>5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5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49</v>
      </c>
      <c r="B22" s="113" t="s">
        <v>297</v>
      </c>
      <c r="C22" s="101" t="s">
        <v>298</v>
      </c>
      <c r="D22" s="103">
        <f>SUM(E22,+H22,+K22)</f>
        <v>558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558</v>
      </c>
      <c r="L22" s="103">
        <v>360</v>
      </c>
      <c r="M22" s="103">
        <v>198</v>
      </c>
      <c r="N22" s="103">
        <f>SUM(O22,+V22,+AC22)</f>
        <v>558</v>
      </c>
      <c r="O22" s="103">
        <f>SUM(P22:U22)</f>
        <v>360</v>
      </c>
      <c r="P22" s="103">
        <v>360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198</v>
      </c>
      <c r="W22" s="103">
        <v>198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14</v>
      </c>
      <c r="AG22" s="103">
        <v>14</v>
      </c>
      <c r="AH22" s="103">
        <v>0</v>
      </c>
      <c r="AI22" s="103">
        <v>0</v>
      </c>
      <c r="AJ22" s="103">
        <f>SUM(AK22:AS22)</f>
        <v>50</v>
      </c>
      <c r="AK22" s="103">
        <v>36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14</v>
      </c>
      <c r="AT22" s="103">
        <f>SUM(AU22:AY22)</f>
        <v>14</v>
      </c>
      <c r="AU22" s="103">
        <v>0</v>
      </c>
      <c r="AV22" s="103">
        <v>0</v>
      </c>
      <c r="AW22" s="103">
        <v>14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49</v>
      </c>
      <c r="B23" s="113" t="s">
        <v>300</v>
      </c>
      <c r="C23" s="101" t="s">
        <v>301</v>
      </c>
      <c r="D23" s="103">
        <f>SUM(E23,+H23,+K23)</f>
        <v>911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911</v>
      </c>
      <c r="L23" s="103">
        <v>207</v>
      </c>
      <c r="M23" s="103">
        <v>704</v>
      </c>
      <c r="N23" s="103">
        <f>SUM(O23,+V23,+AC23)</f>
        <v>911</v>
      </c>
      <c r="O23" s="103">
        <f>SUM(P23:U23)</f>
        <v>207</v>
      </c>
      <c r="P23" s="103">
        <v>207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704</v>
      </c>
      <c r="W23" s="103">
        <v>704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39</v>
      </c>
      <c r="AG23" s="103">
        <v>39</v>
      </c>
      <c r="AH23" s="103">
        <v>0</v>
      </c>
      <c r="AI23" s="103">
        <v>0</v>
      </c>
      <c r="AJ23" s="103">
        <f>SUM(AK23:AS23)</f>
        <v>37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37</v>
      </c>
      <c r="AS23" s="103">
        <v>0</v>
      </c>
      <c r="AT23" s="103">
        <f>SUM(AU23:AY23)</f>
        <v>2</v>
      </c>
      <c r="AU23" s="103">
        <v>2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49</v>
      </c>
      <c r="B24" s="113" t="s">
        <v>303</v>
      </c>
      <c r="C24" s="101" t="s">
        <v>304</v>
      </c>
      <c r="D24" s="103">
        <f>SUM(E24,+H24,+K24)</f>
        <v>5334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5334</v>
      </c>
      <c r="L24" s="103">
        <v>3494</v>
      </c>
      <c r="M24" s="103">
        <v>1840</v>
      </c>
      <c r="N24" s="103">
        <f>SUM(O24,+V24,+AC24)</f>
        <v>5334</v>
      </c>
      <c r="O24" s="103">
        <f>SUM(P24:U24)</f>
        <v>3494</v>
      </c>
      <c r="P24" s="103">
        <v>3494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1840</v>
      </c>
      <c r="W24" s="103">
        <v>1840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37</v>
      </c>
      <c r="AG24" s="103">
        <v>37</v>
      </c>
      <c r="AH24" s="103">
        <v>0</v>
      </c>
      <c r="AI24" s="103">
        <v>0</v>
      </c>
      <c r="AJ24" s="103">
        <f>SUM(AK24:AS24)</f>
        <v>18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18</v>
      </c>
      <c r="AT24" s="103">
        <f>SUM(AU24:AY24)</f>
        <v>19</v>
      </c>
      <c r="AU24" s="103">
        <v>19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49</v>
      </c>
      <c r="B25" s="113" t="s">
        <v>306</v>
      </c>
      <c r="C25" s="101" t="s">
        <v>307</v>
      </c>
      <c r="D25" s="103">
        <f>SUM(E25,+H25,+K25)</f>
        <v>2856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2856</v>
      </c>
      <c r="L25" s="103">
        <v>1956</v>
      </c>
      <c r="M25" s="103">
        <v>900</v>
      </c>
      <c r="N25" s="103">
        <f>SUM(O25,+V25,+AC25)</f>
        <v>2856</v>
      </c>
      <c r="O25" s="103">
        <f>SUM(P25:U25)</f>
        <v>1956</v>
      </c>
      <c r="P25" s="103">
        <v>1956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900</v>
      </c>
      <c r="W25" s="103">
        <v>900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10</v>
      </c>
      <c r="AG25" s="103">
        <v>10</v>
      </c>
      <c r="AH25" s="103">
        <v>0</v>
      </c>
      <c r="AI25" s="103">
        <v>0</v>
      </c>
      <c r="AJ25" s="103">
        <f>SUM(AK25:AS25)</f>
        <v>112</v>
      </c>
      <c r="AK25" s="103">
        <v>112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10</v>
      </c>
      <c r="AU25" s="103">
        <v>10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49</v>
      </c>
      <c r="B26" s="113" t="s">
        <v>309</v>
      </c>
      <c r="C26" s="101" t="s">
        <v>310</v>
      </c>
      <c r="D26" s="103">
        <f>SUM(E26,+H26,+K26)</f>
        <v>2103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2103</v>
      </c>
      <c r="L26" s="103">
        <v>1166</v>
      </c>
      <c r="M26" s="103">
        <v>937</v>
      </c>
      <c r="N26" s="103">
        <f>SUM(O26,+V26,+AC26)</f>
        <v>2103</v>
      </c>
      <c r="O26" s="103">
        <f>SUM(P26:U26)</f>
        <v>1166</v>
      </c>
      <c r="P26" s="103">
        <v>1166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937</v>
      </c>
      <c r="W26" s="103">
        <v>937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11</v>
      </c>
      <c r="AG26" s="103">
        <v>11</v>
      </c>
      <c r="AH26" s="103">
        <v>0</v>
      </c>
      <c r="AI26" s="103">
        <v>0</v>
      </c>
      <c r="AJ26" s="103">
        <f>SUM(AK26:AS26)</f>
        <v>189</v>
      </c>
      <c r="AK26" s="103">
        <v>189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11</v>
      </c>
      <c r="AU26" s="103">
        <v>11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49</v>
      </c>
      <c r="B27" s="113" t="s">
        <v>312</v>
      </c>
      <c r="C27" s="101" t="s">
        <v>313</v>
      </c>
      <c r="D27" s="103">
        <f>SUM(E27,+H27,+K27)</f>
        <v>421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421</v>
      </c>
      <c r="L27" s="103">
        <v>293</v>
      </c>
      <c r="M27" s="103">
        <v>128</v>
      </c>
      <c r="N27" s="103">
        <f>SUM(O27,+V27,+AC27)</f>
        <v>421</v>
      </c>
      <c r="O27" s="103">
        <f>SUM(P27:U27)</f>
        <v>293</v>
      </c>
      <c r="P27" s="103">
        <v>293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128</v>
      </c>
      <c r="W27" s="103">
        <v>128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17</v>
      </c>
      <c r="AG27" s="103">
        <v>17</v>
      </c>
      <c r="AH27" s="103">
        <v>0</v>
      </c>
      <c r="AI27" s="103">
        <v>0</v>
      </c>
      <c r="AJ27" s="103">
        <f>SUM(AK27:AS27)</f>
        <v>17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17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49</v>
      </c>
      <c r="B28" s="113" t="s">
        <v>315</v>
      </c>
      <c r="C28" s="101" t="s">
        <v>316</v>
      </c>
      <c r="D28" s="103">
        <f>SUM(E28,+H28,+K28)</f>
        <v>269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269</v>
      </c>
      <c r="L28" s="103">
        <v>130</v>
      </c>
      <c r="M28" s="103">
        <v>139</v>
      </c>
      <c r="N28" s="103">
        <f>SUM(O28,+V28,+AC28)</f>
        <v>269</v>
      </c>
      <c r="O28" s="103">
        <f>SUM(P28:U28)</f>
        <v>130</v>
      </c>
      <c r="P28" s="103">
        <v>130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139</v>
      </c>
      <c r="W28" s="103">
        <v>139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13</v>
      </c>
      <c r="AG28" s="103">
        <v>13</v>
      </c>
      <c r="AH28" s="103">
        <v>0</v>
      </c>
      <c r="AI28" s="103">
        <v>0</v>
      </c>
      <c r="AJ28" s="103">
        <f>SUM(AK28:AS28)</f>
        <v>139</v>
      </c>
      <c r="AK28" s="103">
        <v>139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13</v>
      </c>
      <c r="AU28" s="103">
        <v>13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49</v>
      </c>
      <c r="B29" s="113" t="s">
        <v>318</v>
      </c>
      <c r="C29" s="101" t="s">
        <v>319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49</v>
      </c>
      <c r="B30" s="113" t="s">
        <v>321</v>
      </c>
      <c r="C30" s="101" t="s">
        <v>322</v>
      </c>
      <c r="D30" s="103">
        <f>SUM(E30,+H30,+K30)</f>
        <v>9709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9709</v>
      </c>
      <c r="L30" s="103">
        <v>3022</v>
      </c>
      <c r="M30" s="103">
        <v>6687</v>
      </c>
      <c r="N30" s="103">
        <f>SUM(O30,+V30,+AC30)</f>
        <v>9709</v>
      </c>
      <c r="O30" s="103">
        <f>SUM(P30:U30)</f>
        <v>3022</v>
      </c>
      <c r="P30" s="103">
        <v>3022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6687</v>
      </c>
      <c r="W30" s="103">
        <v>6687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380</v>
      </c>
      <c r="AG30" s="103">
        <v>380</v>
      </c>
      <c r="AH30" s="103">
        <v>0</v>
      </c>
      <c r="AI30" s="103">
        <v>0</v>
      </c>
      <c r="AJ30" s="103">
        <f>SUM(AK30:AS30)</f>
        <v>380</v>
      </c>
      <c r="AK30" s="103">
        <v>0</v>
      </c>
      <c r="AL30" s="103">
        <v>0</v>
      </c>
      <c r="AM30" s="103">
        <v>380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49</v>
      </c>
      <c r="B31" s="113" t="s">
        <v>324</v>
      </c>
      <c r="C31" s="101" t="s">
        <v>325</v>
      </c>
      <c r="D31" s="103">
        <f>SUM(E31,+H31,+K31)</f>
        <v>7147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7147</v>
      </c>
      <c r="L31" s="103">
        <v>5064</v>
      </c>
      <c r="M31" s="103">
        <v>2083</v>
      </c>
      <c r="N31" s="103">
        <f>SUM(O31,+V31,+AC31)</f>
        <v>7147</v>
      </c>
      <c r="O31" s="103">
        <f>SUM(P31:U31)</f>
        <v>5064</v>
      </c>
      <c r="P31" s="103">
        <v>5064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2083</v>
      </c>
      <c r="W31" s="103">
        <v>2083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18</v>
      </c>
      <c r="AG31" s="103">
        <v>18</v>
      </c>
      <c r="AH31" s="103">
        <v>0</v>
      </c>
      <c r="AI31" s="103">
        <v>0</v>
      </c>
      <c r="AJ31" s="103">
        <f>SUM(AK31:AS31)</f>
        <v>7147</v>
      </c>
      <c r="AK31" s="103">
        <v>7147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18</v>
      </c>
      <c r="AU31" s="103">
        <v>18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49</v>
      </c>
      <c r="B32" s="113" t="s">
        <v>327</v>
      </c>
      <c r="C32" s="101" t="s">
        <v>328</v>
      </c>
      <c r="D32" s="103">
        <f>SUM(E32,+H32,+K32)</f>
        <v>2767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2767</v>
      </c>
      <c r="L32" s="103">
        <v>470</v>
      </c>
      <c r="M32" s="103">
        <v>2297</v>
      </c>
      <c r="N32" s="103">
        <f>SUM(O32,+V32,+AC32)</f>
        <v>2767</v>
      </c>
      <c r="O32" s="103">
        <f>SUM(P32:U32)</f>
        <v>470</v>
      </c>
      <c r="P32" s="103">
        <v>470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2297</v>
      </c>
      <c r="W32" s="103">
        <v>2297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7</v>
      </c>
      <c r="AG32" s="103">
        <v>7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7</v>
      </c>
      <c r="AU32" s="103">
        <v>7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32">
    <sortCondition ref="A8:A32"/>
    <sortCondition ref="B8:B32"/>
    <sortCondition ref="C8:C32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05000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05201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05214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05215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05303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05327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05346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05348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05349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05361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05363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05366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05368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05434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05463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05464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2018-02-23T03:31:18Z</dcterms:modified>
</cp:coreProperties>
</file>