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857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'し尿処理状況'!$2:$27</definedName>
    <definedName name="_xlnm.Print_Area" localSheetId="0">'水洗化人口等'!$2:$27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<sst xmlns="http://schemas.openxmlformats.org/spreadsheetml/2006/main" count="644" uniqueCount="294">
  <si>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</si>
  <si>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</si>
  <si>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</si>
  <si>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</si>
  <si>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</si>
  <si>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</si>
  <si>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</si>
  <si>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</si>
  <si>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</si>
  <si>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</si>
  <si>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</si>
  <si>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</si>
  <si>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</si>
  <si>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</si>
  <si>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</si>
  <si>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</si>
  <si>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</si>
  <si>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</si>
  <si>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</si>
  <si>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</si>
  <si>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</si>
  <si>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</si>
  <si>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</si>
  <si>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</si>
  <si>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</si>
  <si>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</si>
  <si>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</si>
  <si>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</si>
  <si>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</si>
  <si>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</si>
  <si>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</si>
  <si>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</si>
  <si>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</si>
  <si>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</si>
  <si>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</si>
  <si>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</si>
  <si>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</si>
  <si>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</si>
  <si>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</si>
  <si>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</si>
  <si>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</si>
  <si>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</si>
  <si>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</si>
  <si>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</si>
  <si>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</si>
  <si>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</si>
  <si>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</si>
  <si>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</si>
  <si>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</si>
  <si>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</si>
  <si>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</si>
  <si>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</si>
  <si>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</si>
  <si>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</si>
  <si>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</si>
  <si>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</si>
  <si>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</si>
  <si>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</si>
  <si>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</si>
  <si>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</si>
  <si>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</si>
  <si>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</si>
  <si>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</si>
  <si>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</si>
  <si>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</si>
  <si>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</si>
  <si>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</si>
  <si>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</si>
  <si>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</si>
  <si>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</si>
  <si>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</si>
  <si>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</si>
  <si>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</si>
  <si>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</si>
  <si>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</si>
  <si>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</si>
  <si>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</si>
  <si>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</si>
  <si>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</si>
  <si>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</si>
  <si>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</si>
  <si>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</si>
  <si>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</si>
  <si>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</si>
  <si>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</si>
  <si>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</si>
  <si>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</si>
  <si>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</si>
  <si>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</si>
  <si>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</si>
  <si>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</si>
  <si>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</si>
  <si>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</si>
  <si>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</si>
  <si>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</si>
  <si>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</si>
  <si>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</si>
  <si>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</si>
  <si>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</si>
  <si>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</si>
  <si>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</si>
  <si>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</si>
  <si>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</si>
  <si>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</si>
  <si>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</si>
  <si>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</si>
  <si>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</si>
  <si>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</si>
  <si>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</si>
  <si>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</si>
  <si>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</si>
  <si>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</si>
  <si>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</si>
  <si>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</si>
  <si>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</si>
  <si>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</si>
  <si>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</si>
  <si>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</si>
  <si>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</si>
  <si>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</si>
  <si>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</si>
  <si>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</si>
  <si>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</si>
  <si>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</si>
  <si>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</si>
  <si>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</si>
  <si>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</si>
  <si>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</si>
  <si>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</si>
  <si>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</si>
  <si>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</si>
  <si>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</si>
  <si>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</si>
  <si>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</si>
  <si>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</si>
  <si>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</si>
  <si>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</si>
  <si>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</si>
  <si>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</si>
  <si>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</si>
  <si>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</si>
  <si>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</si>
  <si>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</si>
  <si>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</si>
  <si>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</si>
  <si>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</si>
  <si>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</si>
  <si>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</si>
  <si>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</si>
  <si>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</si>
  <si>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</si>
  <si>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</si>
  <si>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</si>
  <si>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</si>
  <si>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</si>
  <si>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</si>
  <si>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</si>
  <si>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</si>
  <si>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</si>
  <si>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</si>
  <si>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</si>
  <si>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</si>
  <si>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</si>
  <si>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</si>
  <si>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</si>
  <si>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</si>
  <si>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</si>
  <si>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</si>
  <si>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</si>
  <si>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</si>
  <si>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</si>
  <si>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</si>
  <si>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</si>
  <si>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</si>
  <si>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</si>
  <si>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</si>
  <si>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</si>
  <si>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</si>
  <si>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</si>
  <si>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</si>
  <si>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</si>
  <si>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</si>
  <si>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</si>
  <si>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</si>
  <si>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</si>
  <si>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</si>
  <si>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</si>
  <si>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</si>
  <si>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</si>
  <si>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</si>
  <si>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</si>
  <si>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</si>
  <si>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</si>
  <si>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</si>
  <si>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</si>
  <si>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</si>
  <si>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</si>
  <si>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</si>
  <si>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</si>
  <si>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</si>
  <si>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</si>
  <si>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</si>
  <si>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</si>
  <si>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</si>
  <si>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</si>
  <si>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</si>
  <si>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</si>
  <si>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</si>
  <si>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</si>
  <si>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</si>
  <si>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</si>
  <si>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</si>
  <si>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</si>
  <si>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</si>
  <si>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</si>
  <si>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</si>
  <si>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</si>
  <si>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</si>
  <si>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</si>
  <si>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</si>
  <si>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</si>
  <si>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</si>
  <si>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</si>
  <si>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</si>
  <si>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</si>
  <si>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</si>
  <si>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</si>
  <si>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</si>
  <si>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</si>
  <si>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</si>
  <si>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</si>
  <si>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</si>
  <si>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</si>
  <si>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</si>
  <si>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</si>
  <si>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</si>
  <si>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</si>
  <si>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</si>
  <si>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</si>
  <si>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</si>
  <si>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</si>
  <si>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</si>
  <si>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</si>
  <si>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</si>
  <si>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</si>
  <si>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</si>
  <si>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</si>
  <si>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</si>
  <si>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</si>
  <si>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</si>
  <si>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38000</t>
  </si>
  <si>
    <t>水洗化人口等（平成27年度実績）</t>
  </si>
  <si>
    <t>し尿処理の状況（平成27年度実績）</t>
  </si>
  <si>
    <t>38201</t>
  </si>
  <si>
    <t>松山市</t>
  </si>
  <si>
    <t>○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</si>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</sst>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27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16</v>
      </c>
      <c r="B7" s="115" t="s">
        <v>250</v>
      </c>
      <c r="C7" s="111" t="s">
        <v>201</v>
      </c>
      <c r="D7" s="112">
        <f>+SUM(E7,+I7)</f>
        <v>1417046</v>
      </c>
      <c r="E7" s="112">
        <f>+SUM(G7,+H7)</f>
        <v>146724</v>
      </c>
      <c r="F7" s="113">
        <f>IF(D7&gt;0,E7/D7*100,"-")</f>
        <v>10.354215741761383</v>
      </c>
      <c r="G7" s="110">
        <f>SUM(G$8:G$1000)</f>
        <v>145699</v>
      </c>
      <c r="H7" s="110">
        <f>SUM(H$8:H$1000)</f>
        <v>1025</v>
      </c>
      <c r="I7" s="112">
        <f>+SUM(K7,+M7,+O7)</f>
        <v>1270322</v>
      </c>
      <c r="J7" s="113">
        <f>IF(D7&gt;0,I7/D7*100,"-")</f>
        <v>89.64578425823862</v>
      </c>
      <c r="K7" s="110">
        <f>SUM(K$8:K$1000)</f>
        <v>708056</v>
      </c>
      <c r="L7" s="113">
        <f>IF(D7&gt;0,K7/D7*100,"-")</f>
        <v>49.967044118539555</v>
      </c>
      <c r="M7" s="110">
        <f>SUM(M$8:M$1000)</f>
        <v>3475</v>
      </c>
      <c r="N7" s="113">
        <f>IF(D7&gt;0,M7/D7*100,"-")</f>
        <v>0.24522845412216682</v>
      </c>
      <c r="O7" s="110">
        <f>SUM(O$8:O$1000)</f>
        <v>558791</v>
      </c>
      <c r="P7" s="110">
        <f>SUM(P$8:P$1000)</f>
        <v>299584</v>
      </c>
      <c r="Q7" s="113">
        <f>IF(D7&gt;0,O7/D7*100,"-")</f>
        <v>39.4335116855769</v>
      </c>
      <c r="R7" s="110">
        <f>SUM(R$8:R$1000)</f>
        <v>9964</v>
      </c>
      <c r="S7" s="114">
        <f aca="true" t="shared" si="0" ref="S7:Z7">COUNTIF(S$8:S$1000,"○")</f>
        <v>16</v>
      </c>
      <c r="T7" s="114">
        <f t="shared" si="0"/>
        <v>3</v>
      </c>
      <c r="U7" s="114">
        <f t="shared" si="0"/>
        <v>1</v>
      </c>
      <c r="V7" s="114">
        <f t="shared" si="0"/>
        <v>0</v>
      </c>
      <c r="W7" s="114">
        <f t="shared" si="0"/>
        <v>15</v>
      </c>
      <c r="X7" s="114">
        <f t="shared" si="0"/>
        <v>2</v>
      </c>
      <c r="Y7" s="114">
        <f t="shared" si="0"/>
        <v>1</v>
      </c>
      <c r="Z7" s="114">
        <f t="shared" si="0"/>
        <v>2</v>
      </c>
    </row>
    <row r="8" spans="1:26" s="107" customFormat="1" ht="13.5" customHeight="1">
      <c r="A8" s="101" t="s">
        <v>16</v>
      </c>
      <c r="B8" s="102" t="s">
        <v>253</v>
      </c>
      <c r="C8" s="101" t="s">
        <v>254</v>
      </c>
      <c r="D8" s="103">
        <f>+SUM(E8,+I8)</f>
        <v>517263</v>
      </c>
      <c r="E8" s="103">
        <f>+SUM(G8,+H8)</f>
        <v>17611</v>
      </c>
      <c r="F8" s="104">
        <f>IF(D8&gt;0,E8/D8*100,"-")</f>
        <v>3.404651018920742</v>
      </c>
      <c r="G8" s="103">
        <v>17473</v>
      </c>
      <c r="H8" s="103">
        <v>138</v>
      </c>
      <c r="I8" s="103">
        <f>+SUM(K8,+M8,+O8)</f>
        <v>499652</v>
      </c>
      <c r="J8" s="104">
        <f>IF(D8&gt;0,I8/D8*100,"-")</f>
        <v>96.59534898107925</v>
      </c>
      <c r="K8" s="103">
        <v>290986</v>
      </c>
      <c r="L8" s="104">
        <f>IF(D8&gt;0,K8/D8*100,"-")</f>
        <v>56.254941876762885</v>
      </c>
      <c r="M8" s="103">
        <v>0</v>
      </c>
      <c r="N8" s="104">
        <f>IF(D8&gt;0,M8/D8*100,"-")</f>
        <v>0</v>
      </c>
      <c r="O8" s="103">
        <v>208666</v>
      </c>
      <c r="P8" s="103">
        <v>120029</v>
      </c>
      <c r="Q8" s="104">
        <f>IF(D8&gt;0,O8/D8*100,"-")</f>
        <v>40.34040710431637</v>
      </c>
      <c r="R8" s="103">
        <v>2851</v>
      </c>
      <c r="S8" s="101"/>
      <c r="T8" s="101" t="s">
        <v>255</v>
      </c>
      <c r="U8" s="101"/>
      <c r="V8" s="101"/>
      <c r="W8" s="101"/>
      <c r="X8" s="101"/>
      <c r="Y8" s="101"/>
      <c r="Z8" s="101" t="s">
        <v>255</v>
      </c>
    </row>
    <row r="9" spans="1:26" s="107" customFormat="1" ht="13.5" customHeight="1">
      <c r="A9" s="101" t="s">
        <v>16</v>
      </c>
      <c r="B9" s="102" t="s">
        <v>256</v>
      </c>
      <c r="C9" s="101" t="s">
        <v>257</v>
      </c>
      <c r="D9" s="103">
        <f>+SUM(E9,+I9)</f>
        <v>164322</v>
      </c>
      <c r="E9" s="103">
        <f>+SUM(G9,+H9)</f>
        <v>5379</v>
      </c>
      <c r="F9" s="104">
        <f>IF(D9&gt;0,E9/D9*100,"-")</f>
        <v>3.273450907364808</v>
      </c>
      <c r="G9" s="103">
        <v>5369</v>
      </c>
      <c r="H9" s="103">
        <v>10</v>
      </c>
      <c r="I9" s="103">
        <f>+SUM(K9,+M9,+O9)</f>
        <v>158943</v>
      </c>
      <c r="J9" s="104">
        <f>IF(D9&gt;0,I9/D9*100,"-")</f>
        <v>96.7265490926352</v>
      </c>
      <c r="K9" s="103">
        <v>114468</v>
      </c>
      <c r="L9" s="104">
        <f>IF(D9&gt;0,K9/D9*100,"-")</f>
        <v>69.66078796509294</v>
      </c>
      <c r="M9" s="103">
        <v>2612</v>
      </c>
      <c r="N9" s="104">
        <f>IF(D9&gt;0,M9/D9*100,"-")</f>
        <v>1.5895619576197955</v>
      </c>
      <c r="O9" s="103">
        <v>41863</v>
      </c>
      <c r="P9" s="103">
        <v>19845</v>
      </c>
      <c r="Q9" s="104">
        <f>IF(D9&gt;0,O9/D9*100,"-")</f>
        <v>25.47619916992247</v>
      </c>
      <c r="R9" s="103">
        <v>2689</v>
      </c>
      <c r="S9" s="101" t="s">
        <v>255</v>
      </c>
      <c r="T9" s="101"/>
      <c r="U9" s="101"/>
      <c r="V9" s="101"/>
      <c r="W9" s="101" t="s">
        <v>255</v>
      </c>
      <c r="X9" s="101"/>
      <c r="Y9" s="101"/>
      <c r="Z9" s="101"/>
    </row>
    <row r="10" spans="1:26" s="107" customFormat="1" ht="13.5" customHeight="1">
      <c r="A10" s="101" t="s">
        <v>16</v>
      </c>
      <c r="B10" s="102" t="s">
        <v>258</v>
      </c>
      <c r="C10" s="101" t="s">
        <v>259</v>
      </c>
      <c r="D10" s="103">
        <f>+SUM(E10,+I10)</f>
        <v>80611</v>
      </c>
      <c r="E10" s="103">
        <f>+SUM(G10,+H10)</f>
        <v>16105</v>
      </c>
      <c r="F10" s="104">
        <f>IF(D10&gt;0,E10/D10*100,"-")</f>
        <v>19.978662961630548</v>
      </c>
      <c r="G10" s="103">
        <v>16105</v>
      </c>
      <c r="H10" s="103">
        <v>0</v>
      </c>
      <c r="I10" s="103">
        <f>+SUM(K10,+M10,+O10)</f>
        <v>64506</v>
      </c>
      <c r="J10" s="104">
        <f>IF(D10&gt;0,I10/D10*100,"-")</f>
        <v>80.02133703836945</v>
      </c>
      <c r="K10" s="103">
        <v>14951</v>
      </c>
      <c r="L10" s="104">
        <f>IF(D10&gt;0,K10/D10*100,"-")</f>
        <v>18.547096550098622</v>
      </c>
      <c r="M10" s="103">
        <v>0</v>
      </c>
      <c r="N10" s="104">
        <f>IF(D10&gt;0,M10/D10*100,"-")</f>
        <v>0</v>
      </c>
      <c r="O10" s="103">
        <v>49555</v>
      </c>
      <c r="P10" s="103">
        <v>23880</v>
      </c>
      <c r="Q10" s="104">
        <f>IF(D10&gt;0,O10/D10*100,"-")</f>
        <v>61.47424048827082</v>
      </c>
      <c r="R10" s="103">
        <v>375</v>
      </c>
      <c r="S10" s="101" t="s">
        <v>255</v>
      </c>
      <c r="T10" s="101"/>
      <c r="U10" s="101"/>
      <c r="V10" s="101"/>
      <c r="W10" s="101" t="s">
        <v>255</v>
      </c>
      <c r="X10" s="101"/>
      <c r="Y10" s="101"/>
      <c r="Z10" s="101"/>
    </row>
    <row r="11" spans="1:26" s="107" customFormat="1" ht="13.5" customHeight="1">
      <c r="A11" s="101" t="s">
        <v>16</v>
      </c>
      <c r="B11" s="102" t="s">
        <v>260</v>
      </c>
      <c r="C11" s="101" t="s">
        <v>261</v>
      </c>
      <c r="D11" s="103">
        <f>+SUM(E11,+I11)</f>
        <v>36053</v>
      </c>
      <c r="E11" s="103">
        <f>+SUM(G11,+H11)</f>
        <v>2879</v>
      </c>
      <c r="F11" s="104">
        <f>IF(D11&gt;0,E11/D11*100,"-")</f>
        <v>7.9854658419549</v>
      </c>
      <c r="G11" s="103">
        <v>2879</v>
      </c>
      <c r="H11" s="103">
        <v>0</v>
      </c>
      <c r="I11" s="103">
        <f>+SUM(K11,+M11,+O11)</f>
        <v>33174</v>
      </c>
      <c r="J11" s="104">
        <f>IF(D11&gt;0,I11/D11*100,"-")</f>
        <v>92.01453415804511</v>
      </c>
      <c r="K11" s="103">
        <v>22394</v>
      </c>
      <c r="L11" s="104">
        <f>IF(D11&gt;0,K11/D11*100,"-")</f>
        <v>62.11410978281974</v>
      </c>
      <c r="M11" s="103">
        <v>0</v>
      </c>
      <c r="N11" s="104">
        <f>IF(D11&gt;0,M11/D11*100,"-")</f>
        <v>0</v>
      </c>
      <c r="O11" s="103">
        <v>10780</v>
      </c>
      <c r="P11" s="103">
        <v>3909</v>
      </c>
      <c r="Q11" s="104">
        <f>IF(D11&gt;0,O11/D11*100,"-")</f>
        <v>29.900424375225366</v>
      </c>
      <c r="R11" s="103">
        <v>121</v>
      </c>
      <c r="S11" s="101" t="s">
        <v>255</v>
      </c>
      <c r="T11" s="101"/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16</v>
      </c>
      <c r="B12" s="102" t="s">
        <v>262</v>
      </c>
      <c r="C12" s="101" t="s">
        <v>263</v>
      </c>
      <c r="D12" s="103">
        <f>+SUM(E12,+I12)</f>
        <v>122559</v>
      </c>
      <c r="E12" s="103">
        <f>+SUM(G12,+H12)</f>
        <v>13146</v>
      </c>
      <c r="F12" s="104">
        <f>IF(D12&gt;0,E12/D12*100,"-")</f>
        <v>10.726262453185813</v>
      </c>
      <c r="G12" s="103">
        <v>13146</v>
      </c>
      <c r="H12" s="103">
        <v>0</v>
      </c>
      <c r="I12" s="103">
        <f>+SUM(K12,+M12,+O12)</f>
        <v>109413</v>
      </c>
      <c r="J12" s="104">
        <f>IF(D12&gt;0,I12/D12*100,"-")</f>
        <v>89.27373754681419</v>
      </c>
      <c r="K12" s="103">
        <v>71168</v>
      </c>
      <c r="L12" s="104">
        <f>IF(D12&gt;0,K12/D12*100,"-")</f>
        <v>58.06835891285014</v>
      </c>
      <c r="M12" s="103">
        <v>0</v>
      </c>
      <c r="N12" s="104">
        <f>IF(D12&gt;0,M12/D12*100,"-")</f>
        <v>0</v>
      </c>
      <c r="O12" s="103">
        <v>38245</v>
      </c>
      <c r="P12" s="103">
        <v>14864</v>
      </c>
      <c r="Q12" s="104">
        <f>IF(D12&gt;0,O12/D12*100,"-")</f>
        <v>31.20537863396405</v>
      </c>
      <c r="R12" s="103">
        <v>889</v>
      </c>
      <c r="S12" s="101" t="s">
        <v>255</v>
      </c>
      <c r="T12" s="101"/>
      <c r="U12" s="101"/>
      <c r="V12" s="101"/>
      <c r="W12" s="101"/>
      <c r="X12" s="101"/>
      <c r="Y12" s="101"/>
      <c r="Z12" s="101" t="s">
        <v>255</v>
      </c>
    </row>
    <row r="13" spans="1:26" s="107" customFormat="1" ht="13.5" customHeight="1">
      <c r="A13" s="101" t="s">
        <v>16</v>
      </c>
      <c r="B13" s="102" t="s">
        <v>264</v>
      </c>
      <c r="C13" s="101" t="s">
        <v>265</v>
      </c>
      <c r="D13" s="103">
        <f>+SUM(E13,+I13)</f>
        <v>112262</v>
      </c>
      <c r="E13" s="103">
        <f>+SUM(G13,+H13)</f>
        <v>23460</v>
      </c>
      <c r="F13" s="104">
        <f>IF(D13&gt;0,E13/D13*100,"-")</f>
        <v>20.897543247047086</v>
      </c>
      <c r="G13" s="103">
        <v>23341</v>
      </c>
      <c r="H13" s="103">
        <v>119</v>
      </c>
      <c r="I13" s="103">
        <f>+SUM(K13,+M13,+O13)</f>
        <v>88802</v>
      </c>
      <c r="J13" s="104">
        <f>IF(D13&gt;0,I13/D13*100,"-")</f>
        <v>79.1024567529529</v>
      </c>
      <c r="K13" s="103">
        <v>57931</v>
      </c>
      <c r="L13" s="104">
        <f>IF(D13&gt;0,K13/D13*100,"-")</f>
        <v>51.60339206499083</v>
      </c>
      <c r="M13" s="103">
        <v>0</v>
      </c>
      <c r="N13" s="104">
        <f>IF(D13&gt;0,M13/D13*100,"-")</f>
        <v>0</v>
      </c>
      <c r="O13" s="103">
        <v>30871</v>
      </c>
      <c r="P13" s="103">
        <v>19637</v>
      </c>
      <c r="Q13" s="104">
        <f>IF(D13&gt;0,O13/D13*100,"-")</f>
        <v>27.49906468796209</v>
      </c>
      <c r="R13" s="103">
        <v>959</v>
      </c>
      <c r="S13" s="101" t="s">
        <v>255</v>
      </c>
      <c r="T13" s="101"/>
      <c r="U13" s="101"/>
      <c r="V13" s="101"/>
      <c r="W13" s="101" t="s">
        <v>255</v>
      </c>
      <c r="X13" s="101"/>
      <c r="Y13" s="101"/>
      <c r="Z13" s="101"/>
    </row>
    <row r="14" spans="1:26" s="107" customFormat="1" ht="13.5" customHeight="1">
      <c r="A14" s="101" t="s">
        <v>16</v>
      </c>
      <c r="B14" s="102" t="s">
        <v>266</v>
      </c>
      <c r="C14" s="101" t="s">
        <v>267</v>
      </c>
      <c r="D14" s="103">
        <f>+SUM(E14,+I14)</f>
        <v>45689</v>
      </c>
      <c r="E14" s="103">
        <f>+SUM(G14,+H14)</f>
        <v>9934</v>
      </c>
      <c r="F14" s="104">
        <f>IF(D14&gt;0,E14/D14*100,"-")</f>
        <v>21.74265140405787</v>
      </c>
      <c r="G14" s="103">
        <v>9703</v>
      </c>
      <c r="H14" s="103">
        <v>231</v>
      </c>
      <c r="I14" s="103">
        <f>+SUM(K14,+M14,+O14)</f>
        <v>35755</v>
      </c>
      <c r="J14" s="104">
        <f>IF(D14&gt;0,I14/D14*100,"-")</f>
        <v>78.25734859594213</v>
      </c>
      <c r="K14" s="103">
        <v>6893</v>
      </c>
      <c r="L14" s="104">
        <f>IF(D14&gt;0,K14/D14*100,"-")</f>
        <v>15.086782376502002</v>
      </c>
      <c r="M14" s="103">
        <v>0</v>
      </c>
      <c r="N14" s="104">
        <f>IF(D14&gt;0,M14/D14*100,"-")</f>
        <v>0</v>
      </c>
      <c r="O14" s="103">
        <v>28862</v>
      </c>
      <c r="P14" s="103">
        <v>15883</v>
      </c>
      <c r="Q14" s="104">
        <f>IF(D14&gt;0,O14/D14*100,"-")</f>
        <v>63.170566219440126</v>
      </c>
      <c r="R14" s="103">
        <v>135</v>
      </c>
      <c r="S14" s="101" t="s">
        <v>255</v>
      </c>
      <c r="T14" s="101"/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16</v>
      </c>
      <c r="B15" s="102" t="s">
        <v>268</v>
      </c>
      <c r="C15" s="101" t="s">
        <v>269</v>
      </c>
      <c r="D15" s="103">
        <f>+SUM(E15,+I15)</f>
        <v>38307</v>
      </c>
      <c r="E15" s="103">
        <f>+SUM(G15,+H15)</f>
        <v>3442</v>
      </c>
      <c r="F15" s="104">
        <f>IF(D15&gt;0,E15/D15*100,"-")</f>
        <v>8.985302947242019</v>
      </c>
      <c r="G15" s="103">
        <v>3386</v>
      </c>
      <c r="H15" s="103">
        <v>56</v>
      </c>
      <c r="I15" s="103">
        <f>+SUM(K15,+M15,+O15)</f>
        <v>34865</v>
      </c>
      <c r="J15" s="104">
        <f>IF(D15&gt;0,I15/D15*100,"-")</f>
        <v>91.01469705275798</v>
      </c>
      <c r="K15" s="103">
        <v>21226</v>
      </c>
      <c r="L15" s="104">
        <f>IF(D15&gt;0,K15/D15*100,"-")</f>
        <v>55.410238337640635</v>
      </c>
      <c r="M15" s="103">
        <v>0</v>
      </c>
      <c r="N15" s="104">
        <f>IF(D15&gt;0,M15/D15*100,"-")</f>
        <v>0</v>
      </c>
      <c r="O15" s="103">
        <v>13639</v>
      </c>
      <c r="P15" s="103">
        <v>8447</v>
      </c>
      <c r="Q15" s="104">
        <f>IF(D15&gt;0,O15/D15*100,"-")</f>
        <v>35.604458715117346</v>
      </c>
      <c r="R15" s="103">
        <v>205</v>
      </c>
      <c r="S15" s="101" t="s">
        <v>255</v>
      </c>
      <c r="T15" s="101"/>
      <c r="U15" s="101"/>
      <c r="V15" s="101"/>
      <c r="W15" s="101" t="s">
        <v>255</v>
      </c>
      <c r="X15" s="101"/>
      <c r="Y15" s="101"/>
      <c r="Z15" s="101"/>
    </row>
    <row r="16" spans="1:26" s="107" customFormat="1" ht="13.5" customHeight="1">
      <c r="A16" s="101" t="s">
        <v>16</v>
      </c>
      <c r="B16" s="102" t="s">
        <v>270</v>
      </c>
      <c r="C16" s="101" t="s">
        <v>271</v>
      </c>
      <c r="D16" s="103">
        <f>+SUM(E16,+I16)</f>
        <v>90355</v>
      </c>
      <c r="E16" s="103">
        <f>+SUM(G16,+H16)</f>
        <v>8325</v>
      </c>
      <c r="F16" s="104">
        <f>IF(D16&gt;0,E16/D16*100,"-")</f>
        <v>9.213657240883183</v>
      </c>
      <c r="G16" s="103">
        <v>8194</v>
      </c>
      <c r="H16" s="103">
        <v>131</v>
      </c>
      <c r="I16" s="103">
        <f>+SUM(K16,+M16,+O16)</f>
        <v>82030</v>
      </c>
      <c r="J16" s="104">
        <f>IF(D16&gt;0,I16/D16*100,"-")</f>
        <v>90.7863427591168</v>
      </c>
      <c r="K16" s="103">
        <v>55606</v>
      </c>
      <c r="L16" s="104">
        <f>IF(D16&gt;0,K16/D16*100,"-")</f>
        <v>61.54169664102705</v>
      </c>
      <c r="M16" s="103">
        <v>534</v>
      </c>
      <c r="N16" s="104">
        <f>IF(D16&gt;0,M16/D16*100,"-")</f>
        <v>0.5910021581539483</v>
      </c>
      <c r="O16" s="103">
        <v>25890</v>
      </c>
      <c r="P16" s="103">
        <v>18612</v>
      </c>
      <c r="Q16" s="104">
        <f>IF(D16&gt;0,O16/D16*100,"-")</f>
        <v>28.65364395993581</v>
      </c>
      <c r="R16" s="103">
        <v>597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16</v>
      </c>
      <c r="B17" s="102" t="s">
        <v>272</v>
      </c>
      <c r="C17" s="101" t="s">
        <v>273</v>
      </c>
      <c r="D17" s="103">
        <f>+SUM(E17,+I17)</f>
        <v>40556</v>
      </c>
      <c r="E17" s="103">
        <f>+SUM(G17,+H17)</f>
        <v>10948</v>
      </c>
      <c r="F17" s="104">
        <f>IF(D17&gt;0,E17/D17*100,"-")</f>
        <v>26.994772660025646</v>
      </c>
      <c r="G17" s="103">
        <v>10948</v>
      </c>
      <c r="H17" s="103">
        <v>0</v>
      </c>
      <c r="I17" s="103">
        <f>+SUM(K17,+M17,+O17)</f>
        <v>29608</v>
      </c>
      <c r="J17" s="104">
        <f>IF(D17&gt;0,I17/D17*100,"-")</f>
        <v>73.00522733997435</v>
      </c>
      <c r="K17" s="103">
        <v>4927</v>
      </c>
      <c r="L17" s="104">
        <f>IF(D17&gt;0,K17/D17*100,"-")</f>
        <v>12.148633987572738</v>
      </c>
      <c r="M17" s="103">
        <v>0</v>
      </c>
      <c r="N17" s="104">
        <f>IF(D17&gt;0,M17/D17*100,"-")</f>
        <v>0</v>
      </c>
      <c r="O17" s="103">
        <v>24681</v>
      </c>
      <c r="P17" s="103">
        <v>7033</v>
      </c>
      <c r="Q17" s="104">
        <f>IF(D17&gt;0,O17/D17*100,"-")</f>
        <v>60.856593352401624</v>
      </c>
      <c r="R17" s="103">
        <v>246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16</v>
      </c>
      <c r="B18" s="102" t="s">
        <v>274</v>
      </c>
      <c r="C18" s="101" t="s">
        <v>275</v>
      </c>
      <c r="D18" s="103">
        <f>+SUM(E18,+I18)</f>
        <v>33833</v>
      </c>
      <c r="E18" s="103">
        <f>+SUM(G18,+H18)</f>
        <v>2637</v>
      </c>
      <c r="F18" s="104">
        <f>IF(D18&gt;0,E18/D18*100,"-")</f>
        <v>7.794165459758225</v>
      </c>
      <c r="G18" s="103">
        <v>2601</v>
      </c>
      <c r="H18" s="103">
        <v>36</v>
      </c>
      <c r="I18" s="103">
        <f>+SUM(K18,+M18,+O18)</f>
        <v>31196</v>
      </c>
      <c r="J18" s="104">
        <f>IF(D18&gt;0,I18/D18*100,"-")</f>
        <v>92.20583454024177</v>
      </c>
      <c r="K18" s="103">
        <v>20565</v>
      </c>
      <c r="L18" s="104">
        <f>IF(D18&gt;0,K18/D18*100,"-")</f>
        <v>60.78385008719298</v>
      </c>
      <c r="M18" s="103">
        <v>0</v>
      </c>
      <c r="N18" s="104">
        <f>IF(D18&gt;0,M18/D18*100,"-")</f>
        <v>0</v>
      </c>
      <c r="O18" s="103">
        <v>10631</v>
      </c>
      <c r="P18" s="103">
        <v>3280</v>
      </c>
      <c r="Q18" s="104">
        <f>IF(D18&gt;0,O18/D18*100,"-")</f>
        <v>31.4219844530488</v>
      </c>
      <c r="R18" s="103">
        <v>144</v>
      </c>
      <c r="S18" s="101"/>
      <c r="T18" s="101" t="s">
        <v>255</v>
      </c>
      <c r="U18" s="101"/>
      <c r="V18" s="101"/>
      <c r="W18" s="101"/>
      <c r="X18" s="101" t="s">
        <v>255</v>
      </c>
      <c r="Y18" s="101"/>
      <c r="Z18" s="101"/>
    </row>
    <row r="19" spans="1:26" s="107" customFormat="1" ht="13.5" customHeight="1">
      <c r="A19" s="101" t="s">
        <v>16</v>
      </c>
      <c r="B19" s="102" t="s">
        <v>276</v>
      </c>
      <c r="C19" s="101" t="s">
        <v>277</v>
      </c>
      <c r="D19" s="103">
        <f>+SUM(E19,+I19)</f>
        <v>7275</v>
      </c>
      <c r="E19" s="103">
        <f>+SUM(G19,+H19)</f>
        <v>240</v>
      </c>
      <c r="F19" s="104">
        <f>IF(D19&gt;0,E19/D19*100,"-")</f>
        <v>3.2989690721649487</v>
      </c>
      <c r="G19" s="103">
        <v>240</v>
      </c>
      <c r="H19" s="103">
        <v>0</v>
      </c>
      <c r="I19" s="103">
        <f>+SUM(K19,+M19,+O19)</f>
        <v>7035</v>
      </c>
      <c r="J19" s="104">
        <f>IF(D19&gt;0,I19/D19*100,"-")</f>
        <v>96.70103092783505</v>
      </c>
      <c r="K19" s="103">
        <v>5250</v>
      </c>
      <c r="L19" s="104">
        <f>IF(D19&gt;0,K19/D19*100,"-")</f>
        <v>72.16494845360825</v>
      </c>
      <c r="M19" s="103">
        <v>281</v>
      </c>
      <c r="N19" s="104">
        <f>IF(D19&gt;0,M19/D19*100,"-")</f>
        <v>3.8625429553264605</v>
      </c>
      <c r="O19" s="103">
        <v>1504</v>
      </c>
      <c r="P19" s="103">
        <v>1391</v>
      </c>
      <c r="Q19" s="104">
        <f>IF(D19&gt;0,O19/D19*100,"-")</f>
        <v>20.673539518900345</v>
      </c>
      <c r="R19" s="103">
        <v>266</v>
      </c>
      <c r="S19" s="101" t="s">
        <v>255</v>
      </c>
      <c r="T19" s="101"/>
      <c r="U19" s="101"/>
      <c r="V19" s="101"/>
      <c r="W19" s="101" t="s">
        <v>255</v>
      </c>
      <c r="X19" s="101"/>
      <c r="Y19" s="101"/>
      <c r="Z19" s="101"/>
    </row>
    <row r="20" spans="1:26" s="107" customFormat="1" ht="13.5" customHeight="1">
      <c r="A20" s="101" t="s">
        <v>16</v>
      </c>
      <c r="B20" s="102" t="s">
        <v>278</v>
      </c>
      <c r="C20" s="101" t="s">
        <v>279</v>
      </c>
      <c r="D20" s="103">
        <f>+SUM(E20,+I20)</f>
        <v>9083</v>
      </c>
      <c r="E20" s="103">
        <f>+SUM(G20,+H20)</f>
        <v>3599</v>
      </c>
      <c r="F20" s="104">
        <f>IF(D20&gt;0,E20/D20*100,"-")</f>
        <v>39.62347242100627</v>
      </c>
      <c r="G20" s="103">
        <v>3572</v>
      </c>
      <c r="H20" s="103">
        <v>27</v>
      </c>
      <c r="I20" s="103">
        <f>+SUM(K20,+M20,+O20)</f>
        <v>5484</v>
      </c>
      <c r="J20" s="104">
        <f>IF(D20&gt;0,I20/D20*100,"-")</f>
        <v>60.37652757899372</v>
      </c>
      <c r="K20" s="103">
        <v>2362</v>
      </c>
      <c r="L20" s="104">
        <f>IF(D20&gt;0,K20/D20*100,"-")</f>
        <v>26.004624022899925</v>
      </c>
      <c r="M20" s="103">
        <v>0</v>
      </c>
      <c r="N20" s="104">
        <f>IF(D20&gt;0,M20/D20*100,"-")</f>
        <v>0</v>
      </c>
      <c r="O20" s="103">
        <v>3122</v>
      </c>
      <c r="P20" s="103">
        <v>2568</v>
      </c>
      <c r="Q20" s="104">
        <f>IF(D20&gt;0,O20/D20*100,"-")</f>
        <v>34.371903556093805</v>
      </c>
      <c r="R20" s="103">
        <v>38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16</v>
      </c>
      <c r="B21" s="102" t="s">
        <v>280</v>
      </c>
      <c r="C21" s="101" t="s">
        <v>281</v>
      </c>
      <c r="D21" s="103">
        <f>+SUM(E21,+I21)</f>
        <v>30888</v>
      </c>
      <c r="E21" s="103">
        <f>+SUM(G21,+H21)</f>
        <v>5687</v>
      </c>
      <c r="F21" s="104">
        <f>IF(D21&gt;0,E21/D21*100,"-")</f>
        <v>18.41168091168091</v>
      </c>
      <c r="G21" s="103">
        <v>5687</v>
      </c>
      <c r="H21" s="103">
        <v>0</v>
      </c>
      <c r="I21" s="103">
        <f>+SUM(K21,+M21,+O21)</f>
        <v>25201</v>
      </c>
      <c r="J21" s="104">
        <f>IF(D21&gt;0,I21/D21*100,"-")</f>
        <v>81.58831908831908</v>
      </c>
      <c r="K21" s="103">
        <v>6847</v>
      </c>
      <c r="L21" s="104">
        <f>IF(D21&gt;0,K21/D21*100,"-")</f>
        <v>22.167184667184667</v>
      </c>
      <c r="M21" s="103">
        <v>0</v>
      </c>
      <c r="N21" s="104">
        <f>IF(D21&gt;0,M21/D21*100,"-")</f>
        <v>0</v>
      </c>
      <c r="O21" s="103">
        <v>18354</v>
      </c>
      <c r="P21" s="103">
        <v>10140</v>
      </c>
      <c r="Q21" s="104">
        <f>IF(D21&gt;0,O21/D21*100,"-")</f>
        <v>59.421134421134425</v>
      </c>
      <c r="R21" s="103">
        <v>122</v>
      </c>
      <c r="S21" s="101" t="s">
        <v>255</v>
      </c>
      <c r="T21" s="101"/>
      <c r="U21" s="101"/>
      <c r="V21" s="101"/>
      <c r="W21" s="101" t="s">
        <v>255</v>
      </c>
      <c r="X21" s="101"/>
      <c r="Y21" s="101"/>
      <c r="Z21" s="101"/>
    </row>
    <row r="22" spans="1:26" s="107" customFormat="1" ht="13.5" customHeight="1">
      <c r="A22" s="101" t="s">
        <v>16</v>
      </c>
      <c r="B22" s="102" t="s">
        <v>282</v>
      </c>
      <c r="C22" s="101" t="s">
        <v>283</v>
      </c>
      <c r="D22" s="103">
        <f>+SUM(E22,+I22)</f>
        <v>21643</v>
      </c>
      <c r="E22" s="103">
        <f>+SUM(G22,+H22)</f>
        <v>1548</v>
      </c>
      <c r="F22" s="104">
        <f>IF(D22&gt;0,E22/D22*100,"-")</f>
        <v>7.152428036778636</v>
      </c>
      <c r="G22" s="103">
        <v>1520</v>
      </c>
      <c r="H22" s="103">
        <v>28</v>
      </c>
      <c r="I22" s="103">
        <f>+SUM(K22,+M22,+O22)</f>
        <v>20095</v>
      </c>
      <c r="J22" s="104">
        <f>IF(D22&gt;0,I22/D22*100,"-")</f>
        <v>92.84757196322137</v>
      </c>
      <c r="K22" s="103">
        <v>4876</v>
      </c>
      <c r="L22" s="104">
        <f>IF(D22&gt;0,K22/D22*100,"-")</f>
        <v>22.52922422954304</v>
      </c>
      <c r="M22" s="103">
        <v>0</v>
      </c>
      <c r="N22" s="104">
        <f>IF(D22&gt;0,M22/D22*100,"-")</f>
        <v>0</v>
      </c>
      <c r="O22" s="103">
        <v>15219</v>
      </c>
      <c r="P22" s="103">
        <v>9582</v>
      </c>
      <c r="Q22" s="104">
        <f>IF(D22&gt;0,O22/D22*100,"-")</f>
        <v>70.31834773367832</v>
      </c>
      <c r="R22" s="103">
        <v>44</v>
      </c>
      <c r="S22" s="101"/>
      <c r="T22" s="101" t="s">
        <v>255</v>
      </c>
      <c r="U22" s="101"/>
      <c r="V22" s="101"/>
      <c r="W22" s="101"/>
      <c r="X22" s="101" t="s">
        <v>255</v>
      </c>
      <c r="Y22" s="101"/>
      <c r="Z22" s="101"/>
    </row>
    <row r="23" spans="1:26" s="107" customFormat="1" ht="13.5" customHeight="1">
      <c r="A23" s="101" t="s">
        <v>16</v>
      </c>
      <c r="B23" s="102" t="s">
        <v>284</v>
      </c>
      <c r="C23" s="101" t="s">
        <v>285</v>
      </c>
      <c r="D23" s="103">
        <f>+SUM(E23,+I23)</f>
        <v>17599</v>
      </c>
      <c r="E23" s="103">
        <f>+SUM(G23,+H23)</f>
        <v>5284</v>
      </c>
      <c r="F23" s="104">
        <f>IF(D23&gt;0,E23/D23*100,"-")</f>
        <v>30.02443320643218</v>
      </c>
      <c r="G23" s="103">
        <v>5035</v>
      </c>
      <c r="H23" s="103">
        <v>249</v>
      </c>
      <c r="I23" s="103">
        <f>+SUM(K23,+M23,+O23)</f>
        <v>12315</v>
      </c>
      <c r="J23" s="104">
        <f>IF(D23&gt;0,I23/D23*100,"-")</f>
        <v>69.97556679356781</v>
      </c>
      <c r="K23" s="103">
        <v>5146</v>
      </c>
      <c r="L23" s="104">
        <f>IF(D23&gt;0,K23/D23*100,"-")</f>
        <v>29.24029774419001</v>
      </c>
      <c r="M23" s="103">
        <v>0</v>
      </c>
      <c r="N23" s="104">
        <f>IF(D23&gt;0,M23/D23*100,"-")</f>
        <v>0</v>
      </c>
      <c r="O23" s="103">
        <v>7169</v>
      </c>
      <c r="P23" s="103">
        <v>6522</v>
      </c>
      <c r="Q23" s="104">
        <f>IF(D23&gt;0,O23/D23*100,"-")</f>
        <v>40.735269049377806</v>
      </c>
      <c r="R23" s="103">
        <v>27</v>
      </c>
      <c r="S23" s="101" t="s">
        <v>255</v>
      </c>
      <c r="T23" s="101"/>
      <c r="U23" s="101"/>
      <c r="V23" s="101"/>
      <c r="W23" s="101" t="s">
        <v>255</v>
      </c>
      <c r="X23" s="101"/>
      <c r="Y23" s="101"/>
      <c r="Z23" s="101"/>
    </row>
    <row r="24" spans="1:26" s="107" customFormat="1" ht="13.5" customHeight="1">
      <c r="A24" s="101" t="s">
        <v>16</v>
      </c>
      <c r="B24" s="102" t="s">
        <v>286</v>
      </c>
      <c r="C24" s="101" t="s">
        <v>287</v>
      </c>
      <c r="D24" s="103">
        <f>+SUM(E24,+I24)</f>
        <v>10249</v>
      </c>
      <c r="E24" s="103">
        <f>+SUM(G24,+H24)</f>
        <v>2425</v>
      </c>
      <c r="F24" s="104">
        <f>IF(D24&gt;0,E24/D24*100,"-")</f>
        <v>23.66084496048395</v>
      </c>
      <c r="G24" s="103">
        <v>2425</v>
      </c>
      <c r="H24" s="103">
        <v>0</v>
      </c>
      <c r="I24" s="103">
        <f>+SUM(K24,+M24,+O24)</f>
        <v>7824</v>
      </c>
      <c r="J24" s="104">
        <f>IF(D24&gt;0,I24/D24*100,"-")</f>
        <v>76.33915503951604</v>
      </c>
      <c r="K24" s="103">
        <v>2460</v>
      </c>
      <c r="L24" s="104">
        <f>IF(D24&gt;0,K24/D24*100,"-")</f>
        <v>24.002341691872378</v>
      </c>
      <c r="M24" s="103">
        <v>48</v>
      </c>
      <c r="N24" s="104">
        <f>IF(D24&gt;0,M24/D24*100,"-")</f>
        <v>0.46833837447555854</v>
      </c>
      <c r="O24" s="103">
        <v>5316</v>
      </c>
      <c r="P24" s="103">
        <v>1754</v>
      </c>
      <c r="Q24" s="104">
        <f>IF(D24&gt;0,O24/D24*100,"-")</f>
        <v>51.86847497316811</v>
      </c>
      <c r="R24" s="103">
        <v>57</v>
      </c>
      <c r="S24" s="101" t="s">
        <v>255</v>
      </c>
      <c r="T24" s="101"/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 t="s">
        <v>16</v>
      </c>
      <c r="B25" s="102" t="s">
        <v>288</v>
      </c>
      <c r="C25" s="101" t="s">
        <v>289</v>
      </c>
      <c r="D25" s="103">
        <f>+SUM(E25,+I25)</f>
        <v>4217</v>
      </c>
      <c r="E25" s="103">
        <f>+SUM(G25,+H25)</f>
        <v>2125</v>
      </c>
      <c r="F25" s="104">
        <f>IF(D25&gt;0,E25/D25*100,"-")</f>
        <v>50.39127341712118</v>
      </c>
      <c r="G25" s="103">
        <v>2125</v>
      </c>
      <c r="H25" s="103">
        <v>0</v>
      </c>
      <c r="I25" s="103">
        <f>+SUM(K25,+M25,+O25)</f>
        <v>2092</v>
      </c>
      <c r="J25" s="104">
        <f>IF(D25&gt;0,I25/D25*100,"-")</f>
        <v>49.60872658287882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2092</v>
      </c>
      <c r="P25" s="103">
        <v>1922</v>
      </c>
      <c r="Q25" s="104">
        <f>IF(D25&gt;0,O25/D25*100,"-")</f>
        <v>49.60872658287882</v>
      </c>
      <c r="R25" s="103">
        <v>54</v>
      </c>
      <c r="S25" s="101" t="s">
        <v>255</v>
      </c>
      <c r="T25" s="101"/>
      <c r="U25" s="101"/>
      <c r="V25" s="101"/>
      <c r="W25" s="101" t="s">
        <v>255</v>
      </c>
      <c r="X25" s="101"/>
      <c r="Y25" s="101"/>
      <c r="Z25" s="101"/>
    </row>
    <row r="26" spans="1:26" s="107" customFormat="1" ht="13.5" customHeight="1">
      <c r="A26" s="101" t="s">
        <v>16</v>
      </c>
      <c r="B26" s="102" t="s">
        <v>290</v>
      </c>
      <c r="C26" s="101" t="s">
        <v>291</v>
      </c>
      <c r="D26" s="103">
        <f>+SUM(E26,+I26)</f>
        <v>11091</v>
      </c>
      <c r="E26" s="103">
        <f>+SUM(G26,+H26)</f>
        <v>4572</v>
      </c>
      <c r="F26" s="104">
        <f>IF(D26&gt;0,E26/D26*100,"-")</f>
        <v>41.22261292940222</v>
      </c>
      <c r="G26" s="103">
        <v>4572</v>
      </c>
      <c r="H26" s="103">
        <v>0</v>
      </c>
      <c r="I26" s="103">
        <f>+SUM(K26,+M26,+O26)</f>
        <v>6519</v>
      </c>
      <c r="J26" s="104">
        <f>IF(D26&gt;0,I26/D26*100,"-")</f>
        <v>58.77738707059778</v>
      </c>
      <c r="K26" s="103">
        <v>0</v>
      </c>
      <c r="L26" s="104">
        <f>IF(D26&gt;0,K26/D26*100,"-")</f>
        <v>0</v>
      </c>
      <c r="M26" s="103">
        <v>0</v>
      </c>
      <c r="N26" s="104">
        <f>IF(D26&gt;0,M26/D26*100,"-")</f>
        <v>0</v>
      </c>
      <c r="O26" s="103">
        <v>6519</v>
      </c>
      <c r="P26" s="103">
        <v>3166</v>
      </c>
      <c r="Q26" s="104">
        <f>IF(D26&gt;0,O26/D26*100,"-")</f>
        <v>58.77738707059778</v>
      </c>
      <c r="R26" s="103">
        <v>68</v>
      </c>
      <c r="S26" s="101" t="s">
        <v>255</v>
      </c>
      <c r="T26" s="101"/>
      <c r="U26" s="101"/>
      <c r="V26" s="101"/>
      <c r="W26" s="101" t="s">
        <v>255</v>
      </c>
      <c r="X26" s="101"/>
      <c r="Y26" s="101"/>
      <c r="Z26" s="101"/>
    </row>
    <row r="27" spans="1:26" s="107" customFormat="1" ht="13.5" customHeight="1">
      <c r="A27" s="101" t="s">
        <v>16</v>
      </c>
      <c r="B27" s="102" t="s">
        <v>292</v>
      </c>
      <c r="C27" s="101" t="s">
        <v>293</v>
      </c>
      <c r="D27" s="103">
        <f>+SUM(E27,+I27)</f>
        <v>23191</v>
      </c>
      <c r="E27" s="103">
        <f>+SUM(G27,+H27)</f>
        <v>7378</v>
      </c>
      <c r="F27" s="104">
        <f>IF(D27&gt;0,E27/D27*100,"-")</f>
        <v>31.81406580138847</v>
      </c>
      <c r="G27" s="103">
        <v>7378</v>
      </c>
      <c r="H27" s="103">
        <v>0</v>
      </c>
      <c r="I27" s="103">
        <f>+SUM(K27,+M27,+O27)</f>
        <v>15813</v>
      </c>
      <c r="J27" s="104">
        <f>IF(D27&gt;0,I27/D27*100,"-")</f>
        <v>68.18593419861153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15813</v>
      </c>
      <c r="P27" s="103">
        <v>7120</v>
      </c>
      <c r="Q27" s="104">
        <f>IF(D27&gt;0,O27/D27*100,"-")</f>
        <v>68.18593419861153</v>
      </c>
      <c r="R27" s="103">
        <v>77</v>
      </c>
      <c r="S27" s="101"/>
      <c r="T27" s="101"/>
      <c r="U27" s="101" t="s">
        <v>255</v>
      </c>
      <c r="V27" s="101"/>
      <c r="W27" s="101"/>
      <c r="X27" s="101"/>
      <c r="Y27" s="101" t="s">
        <v>255</v>
      </c>
      <c r="Z27" s="101"/>
    </row>
    <row r="28" spans="1:26" s="107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</row>
    <row r="29" spans="1:26" s="107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</row>
    <row r="30" spans="1:26" s="107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</row>
    <row r="31" spans="1:26" s="107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</row>
    <row r="32" spans="1:26" s="107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</row>
    <row r="33" spans="1:26" s="107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</row>
    <row r="34" spans="1:26" s="107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</row>
    <row r="35" spans="1:26" s="107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</row>
    <row r="36" spans="1:26" s="107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</row>
    <row r="37" spans="1:26" s="107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</row>
    <row r="38" spans="1:26" s="107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</row>
    <row r="39" spans="1:26" s="107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</row>
    <row r="40" spans="1:26" s="107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</row>
    <row r="41" spans="1:26" s="107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</row>
    <row r="42" spans="1:26" s="107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27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愛媛県</v>
      </c>
      <c r="B7" s="109" t="str">
        <f>'水洗化人口等'!B7</f>
        <v>38000</v>
      </c>
      <c r="C7" s="108" t="s">
        <v>201</v>
      </c>
      <c r="D7" s="110">
        <f>SUM(E7,+H7,+K7)</f>
        <v>398948</v>
      </c>
      <c r="E7" s="110">
        <f>SUM(F7:G7)</f>
        <v>0</v>
      </c>
      <c r="F7" s="110">
        <f>SUM(F$8:F$1000)</f>
        <v>0</v>
      </c>
      <c r="G7" s="110">
        <f>SUM(G$8:G$1000)</f>
        <v>0</v>
      </c>
      <c r="H7" s="110">
        <f>SUM(I7:J7)</f>
        <v>17747</v>
      </c>
      <c r="I7" s="110">
        <f>SUM(I$8:I$1000)</f>
        <v>10255</v>
      </c>
      <c r="J7" s="110">
        <f>SUM(J$8:J$1000)</f>
        <v>7492</v>
      </c>
      <c r="K7" s="110">
        <f>SUM(L7:M7)</f>
        <v>381201</v>
      </c>
      <c r="L7" s="110">
        <f>SUM(L$8:L$1000)</f>
        <v>120517</v>
      </c>
      <c r="M7" s="110">
        <f>SUM(M$8:M$1000)</f>
        <v>260684</v>
      </c>
      <c r="N7" s="110">
        <f>SUM(O7,+V7,+AC7)</f>
        <v>399709</v>
      </c>
      <c r="O7" s="110">
        <f>SUM(P7:U7)</f>
        <v>130772</v>
      </c>
      <c r="P7" s="110">
        <f aca="true" t="shared" si="0" ref="P7:U7">SUM(P$8:P$1000)</f>
        <v>130448</v>
      </c>
      <c r="Q7" s="110">
        <f t="shared" si="0"/>
        <v>0</v>
      </c>
      <c r="R7" s="110">
        <f t="shared" si="0"/>
        <v>0</v>
      </c>
      <c r="S7" s="110">
        <f t="shared" si="0"/>
        <v>324</v>
      </c>
      <c r="T7" s="110">
        <f t="shared" si="0"/>
        <v>0</v>
      </c>
      <c r="U7" s="110">
        <f t="shared" si="0"/>
        <v>0</v>
      </c>
      <c r="V7" s="110">
        <f>SUM(W7:AB7)</f>
        <v>268176</v>
      </c>
      <c r="W7" s="110">
        <f aca="true" t="shared" si="1" ref="W7:AB7">SUM(W$8:W$1000)</f>
        <v>265879</v>
      </c>
      <c r="X7" s="110">
        <f t="shared" si="1"/>
        <v>0</v>
      </c>
      <c r="Y7" s="110">
        <f t="shared" si="1"/>
        <v>0</v>
      </c>
      <c r="Z7" s="110">
        <f t="shared" si="1"/>
        <v>1434</v>
      </c>
      <c r="AA7" s="110">
        <f t="shared" si="1"/>
        <v>0</v>
      </c>
      <c r="AB7" s="110">
        <f t="shared" si="1"/>
        <v>863</v>
      </c>
      <c r="AC7" s="110">
        <f>SUM(AD7:AE7)</f>
        <v>761</v>
      </c>
      <c r="AD7" s="110">
        <f>SUM(AD$8:AD$1000)</f>
        <v>761</v>
      </c>
      <c r="AE7" s="110">
        <f>SUM(AE$8:AE$1000)</f>
        <v>0</v>
      </c>
      <c r="AF7" s="110">
        <f>SUM(AG7:AI7)</f>
        <v>6416</v>
      </c>
      <c r="AG7" s="110">
        <f>SUM(AG$8:AG$1000)</f>
        <v>6416</v>
      </c>
      <c r="AH7" s="110">
        <f>SUM(AH$8:AH$1000)</f>
        <v>0</v>
      </c>
      <c r="AI7" s="110">
        <f>SUM(AI$8:AI$1000)</f>
        <v>0</v>
      </c>
      <c r="AJ7" s="110">
        <f>SUM(AK7:AS7)</f>
        <v>39469</v>
      </c>
      <c r="AK7" s="110">
        <f aca="true" t="shared" si="2" ref="AK7:AS7">SUM(AK$8:AK$1000)</f>
        <v>32425</v>
      </c>
      <c r="AL7" s="110">
        <f t="shared" si="2"/>
        <v>1089</v>
      </c>
      <c r="AM7" s="110">
        <f t="shared" si="2"/>
        <v>5679</v>
      </c>
      <c r="AN7" s="110">
        <f t="shared" si="2"/>
        <v>0</v>
      </c>
      <c r="AO7" s="110">
        <f t="shared" si="2"/>
        <v>0</v>
      </c>
      <c r="AP7" s="110">
        <f t="shared" si="2"/>
        <v>0</v>
      </c>
      <c r="AQ7" s="110">
        <f t="shared" si="2"/>
        <v>0</v>
      </c>
      <c r="AR7" s="110">
        <f t="shared" si="2"/>
        <v>132</v>
      </c>
      <c r="AS7" s="110">
        <f t="shared" si="2"/>
        <v>144</v>
      </c>
      <c r="AT7" s="110">
        <f>SUM(AU7:AY7)</f>
        <v>473</v>
      </c>
      <c r="AU7" s="110">
        <f>SUM(AU$8:AU$1000)</f>
        <v>461</v>
      </c>
      <c r="AV7" s="110">
        <f>SUM(AV$8:AV$1000)</f>
        <v>0</v>
      </c>
      <c r="AW7" s="110">
        <f>SUM(AW$8:AW$1000)</f>
        <v>12</v>
      </c>
      <c r="AX7" s="110">
        <f>SUM(AX$8:AX$1000)</f>
        <v>0</v>
      </c>
      <c r="AY7" s="110">
        <f>SUM(AY$8:AY$1000)</f>
        <v>0</v>
      </c>
      <c r="AZ7" s="110">
        <f>SUM(BA7:BC7)</f>
        <v>1314</v>
      </c>
      <c r="BA7" s="110">
        <f>SUM(BA$8:BA$1000)</f>
        <v>1314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16</v>
      </c>
      <c r="B8" s="106" t="s">
        <v>253</v>
      </c>
      <c r="C8" s="101" t="s">
        <v>254</v>
      </c>
      <c r="D8" s="103">
        <f>SUM(E8,+H8,+K8)</f>
        <v>117771</v>
      </c>
      <c r="E8" s="103">
        <f>SUM(F8:G8)</f>
        <v>0</v>
      </c>
      <c r="F8" s="103">
        <v>0</v>
      </c>
      <c r="G8" s="103">
        <v>0</v>
      </c>
      <c r="H8" s="103">
        <f>SUM(I8:J8)</f>
        <v>51</v>
      </c>
      <c r="I8" s="103">
        <v>51</v>
      </c>
      <c r="J8" s="103">
        <v>0</v>
      </c>
      <c r="K8" s="103">
        <f>SUM(L8:M8)</f>
        <v>117720</v>
      </c>
      <c r="L8" s="103">
        <v>13707</v>
      </c>
      <c r="M8" s="103">
        <v>104013</v>
      </c>
      <c r="N8" s="103">
        <f>SUM(O8,+V8,+AC8)</f>
        <v>117880</v>
      </c>
      <c r="O8" s="103">
        <f>SUM(P8:U8)</f>
        <v>13758</v>
      </c>
      <c r="P8" s="103">
        <v>13758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104013</v>
      </c>
      <c r="W8" s="103">
        <v>104013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109</v>
      </c>
      <c r="AD8" s="103">
        <v>109</v>
      </c>
      <c r="AE8" s="103">
        <v>0</v>
      </c>
      <c r="AF8" s="103">
        <f>SUM(AG8:AI8)</f>
        <v>3887</v>
      </c>
      <c r="AG8" s="103">
        <v>3887</v>
      </c>
      <c r="AH8" s="103">
        <v>0</v>
      </c>
      <c r="AI8" s="103">
        <v>0</v>
      </c>
      <c r="AJ8" s="103">
        <f>SUM(AK8:AS8)</f>
        <v>3887</v>
      </c>
      <c r="AK8" s="103">
        <v>0</v>
      </c>
      <c r="AL8" s="103">
        <v>0</v>
      </c>
      <c r="AM8" s="103">
        <v>3838</v>
      </c>
      <c r="AN8" s="103">
        <v>0</v>
      </c>
      <c r="AO8" s="103">
        <v>0</v>
      </c>
      <c r="AP8" s="103">
        <v>0</v>
      </c>
      <c r="AQ8" s="103">
        <v>0</v>
      </c>
      <c r="AR8" s="103">
        <v>49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16</v>
      </c>
      <c r="B9" s="106" t="s">
        <v>256</v>
      </c>
      <c r="C9" s="101" t="s">
        <v>257</v>
      </c>
      <c r="D9" s="103">
        <f>SUM(E9,+H9,+K9)</f>
        <v>25946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25946</v>
      </c>
      <c r="L9" s="103">
        <v>5968</v>
      </c>
      <c r="M9" s="103">
        <v>19978</v>
      </c>
      <c r="N9" s="103">
        <f>SUM(O9,+V9,+AC9)</f>
        <v>25951</v>
      </c>
      <c r="O9" s="103">
        <f>SUM(P9:U9)</f>
        <v>5968</v>
      </c>
      <c r="P9" s="103">
        <v>5968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19978</v>
      </c>
      <c r="W9" s="103">
        <v>19978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5</v>
      </c>
      <c r="AD9" s="103">
        <v>5</v>
      </c>
      <c r="AE9" s="103">
        <v>0</v>
      </c>
      <c r="AF9" s="103">
        <f>SUM(AG9:AI9)</f>
        <v>19</v>
      </c>
      <c r="AG9" s="103">
        <v>19</v>
      </c>
      <c r="AH9" s="103">
        <v>0</v>
      </c>
      <c r="AI9" s="103">
        <v>0</v>
      </c>
      <c r="AJ9" s="103">
        <f>SUM(AK9:AS9)</f>
        <v>1086</v>
      </c>
      <c r="AK9" s="103">
        <v>0</v>
      </c>
      <c r="AL9" s="103">
        <v>1067</v>
      </c>
      <c r="AM9" s="103">
        <v>19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1067</v>
      </c>
      <c r="BA9" s="103">
        <v>1067</v>
      </c>
      <c r="BB9" s="103">
        <v>0</v>
      </c>
      <c r="BC9" s="103">
        <v>0</v>
      </c>
    </row>
    <row r="10" spans="1:55" s="107" customFormat="1" ht="13.5" customHeight="1">
      <c r="A10" s="105" t="s">
        <v>16</v>
      </c>
      <c r="B10" s="106" t="s">
        <v>258</v>
      </c>
      <c r="C10" s="101" t="s">
        <v>259</v>
      </c>
      <c r="D10" s="103">
        <f>SUM(E10,+H10,+K10)</f>
        <v>41875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41875</v>
      </c>
      <c r="L10" s="103">
        <v>25304</v>
      </c>
      <c r="M10" s="103">
        <v>16571</v>
      </c>
      <c r="N10" s="103">
        <f>SUM(O10,+V10,+AC10)</f>
        <v>41875</v>
      </c>
      <c r="O10" s="103">
        <f>SUM(P10:U10)</f>
        <v>25304</v>
      </c>
      <c r="P10" s="103">
        <v>25304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16571</v>
      </c>
      <c r="W10" s="103">
        <v>16571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751</v>
      </c>
      <c r="AG10" s="103">
        <v>751</v>
      </c>
      <c r="AH10" s="103">
        <v>0</v>
      </c>
      <c r="AI10" s="103">
        <v>0</v>
      </c>
      <c r="AJ10" s="103">
        <f>SUM(AK10:AS10)</f>
        <v>751</v>
      </c>
      <c r="AK10" s="103">
        <v>0</v>
      </c>
      <c r="AL10" s="103">
        <v>0</v>
      </c>
      <c r="AM10" s="103">
        <v>751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16</v>
      </c>
      <c r="B11" s="106" t="s">
        <v>260</v>
      </c>
      <c r="C11" s="101" t="s">
        <v>261</v>
      </c>
      <c r="D11" s="103">
        <f>SUM(E11,+H11,+K11)</f>
        <v>7957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7957</v>
      </c>
      <c r="L11" s="103">
        <v>3309</v>
      </c>
      <c r="M11" s="103">
        <v>4648</v>
      </c>
      <c r="N11" s="103">
        <f>SUM(O11,+V11,+AC11)</f>
        <v>7957</v>
      </c>
      <c r="O11" s="103">
        <f>SUM(P11:U11)</f>
        <v>3309</v>
      </c>
      <c r="P11" s="103">
        <v>3309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4648</v>
      </c>
      <c r="W11" s="103">
        <v>4648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12</v>
      </c>
      <c r="AG11" s="103">
        <v>12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12</v>
      </c>
      <c r="AU11" s="103">
        <v>12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16</v>
      </c>
      <c r="B12" s="106" t="s">
        <v>262</v>
      </c>
      <c r="C12" s="101" t="s">
        <v>263</v>
      </c>
      <c r="D12" s="103">
        <f>SUM(E12,+H12,+K12)</f>
        <v>33050</v>
      </c>
      <c r="E12" s="103">
        <f>SUM(F12:G12)</f>
        <v>0</v>
      </c>
      <c r="F12" s="103">
        <v>0</v>
      </c>
      <c r="G12" s="103">
        <v>0</v>
      </c>
      <c r="H12" s="103">
        <f>SUM(I12:J12)</f>
        <v>866</v>
      </c>
      <c r="I12" s="103">
        <v>866</v>
      </c>
      <c r="J12" s="103">
        <v>0</v>
      </c>
      <c r="K12" s="103">
        <f>SUM(L12:M12)</f>
        <v>32184</v>
      </c>
      <c r="L12" s="103">
        <v>16340</v>
      </c>
      <c r="M12" s="103">
        <v>15844</v>
      </c>
      <c r="N12" s="103">
        <f>SUM(O12,+V12,+AC12)</f>
        <v>33050</v>
      </c>
      <c r="O12" s="103">
        <f>SUM(P12:U12)</f>
        <v>17206</v>
      </c>
      <c r="P12" s="103">
        <v>17206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15844</v>
      </c>
      <c r="W12" s="103">
        <v>15844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144</v>
      </c>
      <c r="AG12" s="103">
        <v>144</v>
      </c>
      <c r="AH12" s="103">
        <v>0</v>
      </c>
      <c r="AI12" s="103">
        <v>0</v>
      </c>
      <c r="AJ12" s="103">
        <f>SUM(AK12:AS12)</f>
        <v>1222</v>
      </c>
      <c r="AK12" s="103">
        <v>1222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144</v>
      </c>
      <c r="AU12" s="103">
        <v>144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16</v>
      </c>
      <c r="B13" s="106" t="s">
        <v>264</v>
      </c>
      <c r="C13" s="101" t="s">
        <v>265</v>
      </c>
      <c r="D13" s="103">
        <f>SUM(E13,+H13,+K13)</f>
        <v>26818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26818</v>
      </c>
      <c r="L13" s="103">
        <v>9147</v>
      </c>
      <c r="M13" s="103">
        <v>17671</v>
      </c>
      <c r="N13" s="103">
        <f>SUM(O13,+V13,+AC13)</f>
        <v>26879</v>
      </c>
      <c r="O13" s="103">
        <f>SUM(P13:U13)</f>
        <v>9147</v>
      </c>
      <c r="P13" s="103">
        <v>9147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17671</v>
      </c>
      <c r="W13" s="103">
        <v>17671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61</v>
      </c>
      <c r="AD13" s="103">
        <v>61</v>
      </c>
      <c r="AE13" s="103">
        <v>0</v>
      </c>
      <c r="AF13" s="103">
        <f>SUM(AG13:AI13)</f>
        <v>63</v>
      </c>
      <c r="AG13" s="103">
        <v>63</v>
      </c>
      <c r="AH13" s="103">
        <v>0</v>
      </c>
      <c r="AI13" s="103">
        <v>0</v>
      </c>
      <c r="AJ13" s="103">
        <f>SUM(AK13:AS13)</f>
        <v>1558</v>
      </c>
      <c r="AK13" s="103">
        <v>1558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63</v>
      </c>
      <c r="AU13" s="103">
        <v>63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16</v>
      </c>
      <c r="B14" s="106" t="s">
        <v>266</v>
      </c>
      <c r="C14" s="101" t="s">
        <v>267</v>
      </c>
      <c r="D14" s="103">
        <f>SUM(E14,+H14,+K14)</f>
        <v>17357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17357</v>
      </c>
      <c r="L14" s="103">
        <v>6393</v>
      </c>
      <c r="M14" s="103">
        <v>10964</v>
      </c>
      <c r="N14" s="103">
        <f>SUM(O14,+V14,+AC14)</f>
        <v>17509</v>
      </c>
      <c r="O14" s="103">
        <f>SUM(P14:U14)</f>
        <v>6393</v>
      </c>
      <c r="P14" s="103">
        <v>6393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10964</v>
      </c>
      <c r="W14" s="103">
        <v>10964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152</v>
      </c>
      <c r="AD14" s="103">
        <v>152</v>
      </c>
      <c r="AE14" s="103">
        <v>0</v>
      </c>
      <c r="AF14" s="103">
        <f>SUM(AG14:AI14)</f>
        <v>48</v>
      </c>
      <c r="AG14" s="103">
        <v>48</v>
      </c>
      <c r="AH14" s="103">
        <v>0</v>
      </c>
      <c r="AI14" s="103">
        <v>0</v>
      </c>
      <c r="AJ14" s="103">
        <f>SUM(AK14:AS14)</f>
        <v>17357</v>
      </c>
      <c r="AK14" s="103">
        <v>17348</v>
      </c>
      <c r="AL14" s="103">
        <v>9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48</v>
      </c>
      <c r="AU14" s="103">
        <v>48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9</v>
      </c>
      <c r="BA14" s="103">
        <v>9</v>
      </c>
      <c r="BB14" s="103">
        <v>0</v>
      </c>
      <c r="BC14" s="103">
        <v>0</v>
      </c>
    </row>
    <row r="15" spans="1:55" s="107" customFormat="1" ht="13.5" customHeight="1">
      <c r="A15" s="105" t="s">
        <v>16</v>
      </c>
      <c r="B15" s="106" t="s">
        <v>268</v>
      </c>
      <c r="C15" s="101" t="s">
        <v>269</v>
      </c>
      <c r="D15" s="103">
        <f>SUM(E15,+H15,+K15)</f>
        <v>12843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12843</v>
      </c>
      <c r="L15" s="103">
        <v>2899</v>
      </c>
      <c r="M15" s="103">
        <v>9944</v>
      </c>
      <c r="N15" s="103">
        <f>SUM(O15,+V15,+AC15)</f>
        <v>12875</v>
      </c>
      <c r="O15" s="103">
        <f>SUM(P15:U15)</f>
        <v>2899</v>
      </c>
      <c r="P15" s="103">
        <v>2899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9944</v>
      </c>
      <c r="W15" s="103">
        <v>9944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32</v>
      </c>
      <c r="AD15" s="103">
        <v>32</v>
      </c>
      <c r="AE15" s="103">
        <v>0</v>
      </c>
      <c r="AF15" s="103">
        <f>SUM(AG15:AI15)</f>
        <v>43</v>
      </c>
      <c r="AG15" s="103">
        <v>43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43</v>
      </c>
      <c r="AU15" s="103">
        <v>43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26</v>
      </c>
      <c r="BA15" s="103">
        <v>26</v>
      </c>
      <c r="BB15" s="103">
        <v>0</v>
      </c>
      <c r="BC15" s="103">
        <v>0</v>
      </c>
    </row>
    <row r="16" spans="1:55" s="107" customFormat="1" ht="13.5" customHeight="1">
      <c r="A16" s="105" t="s">
        <v>16</v>
      </c>
      <c r="B16" s="106" t="s">
        <v>270</v>
      </c>
      <c r="C16" s="101" t="s">
        <v>271</v>
      </c>
      <c r="D16" s="103">
        <f>SUM(E16,+H16,+K16)</f>
        <v>20210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20210</v>
      </c>
      <c r="L16" s="103">
        <v>6239</v>
      </c>
      <c r="M16" s="103">
        <v>13971</v>
      </c>
      <c r="N16" s="103">
        <f>SUM(O16,+V16,+AC16)</f>
        <v>20327</v>
      </c>
      <c r="O16" s="103">
        <f>SUM(P16:U16)</f>
        <v>6239</v>
      </c>
      <c r="P16" s="103">
        <v>6239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13971</v>
      </c>
      <c r="W16" s="103">
        <v>13971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117</v>
      </c>
      <c r="AD16" s="103">
        <v>117</v>
      </c>
      <c r="AE16" s="103">
        <v>0</v>
      </c>
      <c r="AF16" s="103">
        <f>SUM(AG16:AI16)</f>
        <v>73</v>
      </c>
      <c r="AG16" s="103">
        <v>73</v>
      </c>
      <c r="AH16" s="103">
        <v>0</v>
      </c>
      <c r="AI16" s="103">
        <v>0</v>
      </c>
      <c r="AJ16" s="103">
        <f>SUM(AK16:AS16)</f>
        <v>6693</v>
      </c>
      <c r="AK16" s="103">
        <v>6680</v>
      </c>
      <c r="AL16" s="103">
        <v>13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73</v>
      </c>
      <c r="AU16" s="103">
        <v>73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13</v>
      </c>
      <c r="BA16" s="103">
        <v>13</v>
      </c>
      <c r="BB16" s="103">
        <v>0</v>
      </c>
      <c r="BC16" s="103">
        <v>0</v>
      </c>
    </row>
    <row r="17" spans="1:55" s="107" customFormat="1" ht="13.5" customHeight="1">
      <c r="A17" s="105" t="s">
        <v>16</v>
      </c>
      <c r="B17" s="106" t="s">
        <v>272</v>
      </c>
      <c r="C17" s="101" t="s">
        <v>273</v>
      </c>
      <c r="D17" s="103">
        <f>SUM(E17,+H17,+K17)</f>
        <v>15762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15762</v>
      </c>
      <c r="L17" s="103">
        <v>8694</v>
      </c>
      <c r="M17" s="103">
        <v>7068</v>
      </c>
      <c r="N17" s="103">
        <f>SUM(O17,+V17,+AC17)</f>
        <v>15762</v>
      </c>
      <c r="O17" s="103">
        <f>SUM(P17:U17)</f>
        <v>8694</v>
      </c>
      <c r="P17" s="103">
        <v>8694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7068</v>
      </c>
      <c r="W17" s="103">
        <v>7068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169</v>
      </c>
      <c r="AG17" s="103">
        <v>169</v>
      </c>
      <c r="AH17" s="103">
        <v>0</v>
      </c>
      <c r="AI17" s="103">
        <v>0</v>
      </c>
      <c r="AJ17" s="103">
        <f>SUM(AK17:AS17)</f>
        <v>609</v>
      </c>
      <c r="AK17" s="103">
        <v>465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144</v>
      </c>
      <c r="AT17" s="103">
        <f>SUM(AU17:AY17)</f>
        <v>25</v>
      </c>
      <c r="AU17" s="103">
        <v>25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16</v>
      </c>
      <c r="B18" s="106" t="s">
        <v>274</v>
      </c>
      <c r="C18" s="101" t="s">
        <v>275</v>
      </c>
      <c r="D18" s="103">
        <f>SUM(E18,+H18,+K18)</f>
        <v>10389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10389</v>
      </c>
      <c r="L18" s="103">
        <v>1942</v>
      </c>
      <c r="M18" s="103">
        <v>8447</v>
      </c>
      <c r="N18" s="103">
        <f>SUM(O18,+V18,+AC18)</f>
        <v>10416</v>
      </c>
      <c r="O18" s="103">
        <f>SUM(P18:U18)</f>
        <v>1942</v>
      </c>
      <c r="P18" s="103">
        <v>1942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8447</v>
      </c>
      <c r="W18" s="103">
        <v>8447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27</v>
      </c>
      <c r="AD18" s="103">
        <v>27</v>
      </c>
      <c r="AE18" s="103">
        <v>0</v>
      </c>
      <c r="AF18" s="103">
        <f>SUM(AG18:AI18)</f>
        <v>343</v>
      </c>
      <c r="AG18" s="103">
        <v>343</v>
      </c>
      <c r="AH18" s="103">
        <v>0</v>
      </c>
      <c r="AI18" s="103">
        <v>0</v>
      </c>
      <c r="AJ18" s="103">
        <f>SUM(AK18:AS18)</f>
        <v>343</v>
      </c>
      <c r="AK18" s="103">
        <v>0</v>
      </c>
      <c r="AL18" s="103">
        <v>0</v>
      </c>
      <c r="AM18" s="103">
        <v>339</v>
      </c>
      <c r="AN18" s="103">
        <v>0</v>
      </c>
      <c r="AO18" s="103">
        <v>0</v>
      </c>
      <c r="AP18" s="103">
        <v>0</v>
      </c>
      <c r="AQ18" s="103">
        <v>0</v>
      </c>
      <c r="AR18" s="103">
        <v>4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16</v>
      </c>
      <c r="B19" s="106" t="s">
        <v>276</v>
      </c>
      <c r="C19" s="101" t="s">
        <v>277</v>
      </c>
      <c r="D19" s="103">
        <f>SUM(E19,+H19,+K19)</f>
        <v>1758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1758</v>
      </c>
      <c r="L19" s="103">
        <v>324</v>
      </c>
      <c r="M19" s="103">
        <v>1434</v>
      </c>
      <c r="N19" s="103">
        <f>SUM(O19,+V19,+AC19)</f>
        <v>1758</v>
      </c>
      <c r="O19" s="103">
        <f>SUM(P19:U19)</f>
        <v>324</v>
      </c>
      <c r="P19" s="103">
        <v>0</v>
      </c>
      <c r="Q19" s="103">
        <v>0</v>
      </c>
      <c r="R19" s="103">
        <v>0</v>
      </c>
      <c r="S19" s="103">
        <v>324</v>
      </c>
      <c r="T19" s="103">
        <v>0</v>
      </c>
      <c r="U19" s="103">
        <v>0</v>
      </c>
      <c r="V19" s="103">
        <f>SUM(W19:AB19)</f>
        <v>1434</v>
      </c>
      <c r="W19" s="103">
        <v>0</v>
      </c>
      <c r="X19" s="103">
        <v>0</v>
      </c>
      <c r="Y19" s="103">
        <v>0</v>
      </c>
      <c r="Z19" s="103">
        <v>1434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16</v>
      </c>
      <c r="B20" s="106" t="s">
        <v>278</v>
      </c>
      <c r="C20" s="101" t="s">
        <v>279</v>
      </c>
      <c r="D20" s="103">
        <f>SUM(E20,+H20,+K20)</f>
        <v>4793</v>
      </c>
      <c r="E20" s="103">
        <f>SUM(F20:G20)</f>
        <v>0</v>
      </c>
      <c r="F20" s="103">
        <v>0</v>
      </c>
      <c r="G20" s="103">
        <v>0</v>
      </c>
      <c r="H20" s="103">
        <f>SUM(I20:J20)</f>
        <v>3206</v>
      </c>
      <c r="I20" s="103">
        <v>2343</v>
      </c>
      <c r="J20" s="103">
        <v>863</v>
      </c>
      <c r="K20" s="103">
        <f>SUM(L20:M20)</f>
        <v>1587</v>
      </c>
      <c r="L20" s="103">
        <v>0</v>
      </c>
      <c r="M20" s="103">
        <v>1587</v>
      </c>
      <c r="N20" s="103">
        <f>SUM(O20,+V20,+AC20)</f>
        <v>4802</v>
      </c>
      <c r="O20" s="103">
        <f>SUM(P20:U20)</f>
        <v>2343</v>
      </c>
      <c r="P20" s="103">
        <v>2343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2450</v>
      </c>
      <c r="W20" s="103">
        <v>1587</v>
      </c>
      <c r="X20" s="103">
        <v>0</v>
      </c>
      <c r="Y20" s="103">
        <v>0</v>
      </c>
      <c r="Z20" s="103">
        <v>0</v>
      </c>
      <c r="AA20" s="103">
        <v>0</v>
      </c>
      <c r="AB20" s="103">
        <v>863</v>
      </c>
      <c r="AC20" s="103">
        <f>SUM(AD20:AE20)</f>
        <v>9</v>
      </c>
      <c r="AD20" s="103">
        <v>9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177</v>
      </c>
      <c r="BA20" s="103">
        <v>177</v>
      </c>
      <c r="BB20" s="103">
        <v>0</v>
      </c>
      <c r="BC20" s="103">
        <v>0</v>
      </c>
    </row>
    <row r="21" spans="1:55" s="107" customFormat="1" ht="13.5" customHeight="1">
      <c r="A21" s="105" t="s">
        <v>16</v>
      </c>
      <c r="B21" s="106" t="s">
        <v>280</v>
      </c>
      <c r="C21" s="101" t="s">
        <v>281</v>
      </c>
      <c r="D21" s="103">
        <f>SUM(E21,+H21,+K21)</f>
        <v>11917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11917</v>
      </c>
      <c r="L21" s="103">
        <v>4278</v>
      </c>
      <c r="M21" s="103">
        <v>7639</v>
      </c>
      <c r="N21" s="103">
        <f>SUM(O21,+V21,+AC21)</f>
        <v>11917</v>
      </c>
      <c r="O21" s="103">
        <f>SUM(P21:U21)</f>
        <v>4278</v>
      </c>
      <c r="P21" s="103">
        <v>4278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7639</v>
      </c>
      <c r="W21" s="103">
        <v>7639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27</v>
      </c>
      <c r="AG21" s="103">
        <v>27</v>
      </c>
      <c r="AH21" s="103">
        <v>0</v>
      </c>
      <c r="AI21" s="103">
        <v>0</v>
      </c>
      <c r="AJ21" s="103">
        <f>SUM(AK21:AS21)</f>
        <v>27</v>
      </c>
      <c r="AK21" s="103">
        <v>27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27</v>
      </c>
      <c r="AU21" s="103">
        <v>27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19</v>
      </c>
      <c r="BA21" s="103">
        <v>19</v>
      </c>
      <c r="BB21" s="103">
        <v>0</v>
      </c>
      <c r="BC21" s="103">
        <v>0</v>
      </c>
    </row>
    <row r="22" spans="1:55" s="107" customFormat="1" ht="13.5" customHeight="1">
      <c r="A22" s="105" t="s">
        <v>16</v>
      </c>
      <c r="B22" s="106" t="s">
        <v>282</v>
      </c>
      <c r="C22" s="101" t="s">
        <v>283</v>
      </c>
      <c r="D22" s="103">
        <f>SUM(E22,+H22,+K22)</f>
        <v>11423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11423</v>
      </c>
      <c r="L22" s="103">
        <v>1359</v>
      </c>
      <c r="M22" s="103">
        <v>10064</v>
      </c>
      <c r="N22" s="103">
        <f>SUM(O22,+V22,+AC22)</f>
        <v>11440</v>
      </c>
      <c r="O22" s="103">
        <f>SUM(P22:U22)</f>
        <v>1359</v>
      </c>
      <c r="P22" s="103">
        <v>1359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10064</v>
      </c>
      <c r="W22" s="103">
        <v>10064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17</v>
      </c>
      <c r="AD22" s="103">
        <v>17</v>
      </c>
      <c r="AE22" s="103">
        <v>0</v>
      </c>
      <c r="AF22" s="103">
        <f>SUM(AG22:AI22)</f>
        <v>370</v>
      </c>
      <c r="AG22" s="103">
        <v>370</v>
      </c>
      <c r="AH22" s="103">
        <v>0</v>
      </c>
      <c r="AI22" s="103">
        <v>0</v>
      </c>
      <c r="AJ22" s="103">
        <f>SUM(AK22:AS22)</f>
        <v>624</v>
      </c>
      <c r="AK22" s="103">
        <v>255</v>
      </c>
      <c r="AL22" s="103">
        <v>0</v>
      </c>
      <c r="AM22" s="103">
        <v>364</v>
      </c>
      <c r="AN22" s="103">
        <v>0</v>
      </c>
      <c r="AO22" s="103">
        <v>0</v>
      </c>
      <c r="AP22" s="103">
        <v>0</v>
      </c>
      <c r="AQ22" s="103">
        <v>0</v>
      </c>
      <c r="AR22" s="103">
        <v>5</v>
      </c>
      <c r="AS22" s="103">
        <v>0</v>
      </c>
      <c r="AT22" s="103">
        <f>SUM(AU22:AY22)</f>
        <v>1</v>
      </c>
      <c r="AU22" s="103">
        <v>1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16</v>
      </c>
      <c r="B23" s="106" t="s">
        <v>284</v>
      </c>
      <c r="C23" s="101" t="s">
        <v>285</v>
      </c>
      <c r="D23" s="103">
        <f>SUM(E23,+H23,+K23)</f>
        <v>4662</v>
      </c>
      <c r="E23" s="103">
        <f>SUM(F23:G23)</f>
        <v>0</v>
      </c>
      <c r="F23" s="103">
        <v>0</v>
      </c>
      <c r="G23" s="103">
        <v>0</v>
      </c>
      <c r="H23" s="103">
        <f>SUM(I23:J23)</f>
        <v>4662</v>
      </c>
      <c r="I23" s="103">
        <v>2252</v>
      </c>
      <c r="J23" s="103">
        <v>2410</v>
      </c>
      <c r="K23" s="103">
        <f>SUM(L23:M23)</f>
        <v>0</v>
      </c>
      <c r="L23" s="103">
        <v>0</v>
      </c>
      <c r="M23" s="103">
        <v>0</v>
      </c>
      <c r="N23" s="103">
        <f>SUM(O23,+V23,+AC23)</f>
        <v>4894</v>
      </c>
      <c r="O23" s="103">
        <f>SUM(P23:U23)</f>
        <v>2252</v>
      </c>
      <c r="P23" s="103">
        <v>2252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2410</v>
      </c>
      <c r="W23" s="103">
        <v>2410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232</v>
      </c>
      <c r="AD23" s="103">
        <v>232</v>
      </c>
      <c r="AE23" s="103">
        <v>0</v>
      </c>
      <c r="AF23" s="103">
        <f>SUM(AG23:AI23)</f>
        <v>13</v>
      </c>
      <c r="AG23" s="103">
        <v>13</v>
      </c>
      <c r="AH23" s="103">
        <v>0</v>
      </c>
      <c r="AI23" s="103">
        <v>0</v>
      </c>
      <c r="AJ23" s="103">
        <f>SUM(AK23:AS23)</f>
        <v>4659</v>
      </c>
      <c r="AK23" s="103">
        <v>4659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13</v>
      </c>
      <c r="AU23" s="103">
        <v>13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3</v>
      </c>
      <c r="BA23" s="103">
        <v>3</v>
      </c>
      <c r="BB23" s="103">
        <v>0</v>
      </c>
      <c r="BC23" s="103">
        <v>0</v>
      </c>
    </row>
    <row r="24" spans="1:55" s="107" customFormat="1" ht="13.5" customHeight="1">
      <c r="A24" s="105" t="s">
        <v>16</v>
      </c>
      <c r="B24" s="106" t="s">
        <v>286</v>
      </c>
      <c r="C24" s="101" t="s">
        <v>287</v>
      </c>
      <c r="D24" s="103">
        <f>SUM(E24,+H24,+K24)</f>
        <v>4495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4495</v>
      </c>
      <c r="L24" s="103">
        <v>2276</v>
      </c>
      <c r="M24" s="103">
        <v>2219</v>
      </c>
      <c r="N24" s="103">
        <f>SUM(O24,+V24,+AC24)</f>
        <v>4495</v>
      </c>
      <c r="O24" s="103">
        <f>SUM(P24:U24)</f>
        <v>2276</v>
      </c>
      <c r="P24" s="103">
        <v>2276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2219</v>
      </c>
      <c r="W24" s="103">
        <v>2219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16</v>
      </c>
      <c r="B25" s="106" t="s">
        <v>288</v>
      </c>
      <c r="C25" s="101" t="s">
        <v>289</v>
      </c>
      <c r="D25" s="103">
        <f>SUM(E25,+H25,+K25)</f>
        <v>4108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4108</v>
      </c>
      <c r="L25" s="103">
        <v>2401</v>
      </c>
      <c r="M25" s="103">
        <v>1707</v>
      </c>
      <c r="N25" s="103">
        <f>SUM(O25,+V25,+AC25)</f>
        <v>4108</v>
      </c>
      <c r="O25" s="103">
        <f>SUM(P25:U25)</f>
        <v>2401</v>
      </c>
      <c r="P25" s="103">
        <v>2401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1707</v>
      </c>
      <c r="W25" s="103">
        <v>1707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74</v>
      </c>
      <c r="AG25" s="103">
        <v>74</v>
      </c>
      <c r="AH25" s="103">
        <v>0</v>
      </c>
      <c r="AI25" s="103">
        <v>0</v>
      </c>
      <c r="AJ25" s="103">
        <f>SUM(AK25:AS25)</f>
        <v>74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74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16</v>
      </c>
      <c r="B26" s="106" t="s">
        <v>290</v>
      </c>
      <c r="C26" s="101" t="s">
        <v>291</v>
      </c>
      <c r="D26" s="103">
        <f>SUM(E26,+H26,+K26)</f>
        <v>8962</v>
      </c>
      <c r="E26" s="103">
        <f>SUM(F26:G26)</f>
        <v>0</v>
      </c>
      <c r="F26" s="103">
        <v>0</v>
      </c>
      <c r="G26" s="103">
        <v>0</v>
      </c>
      <c r="H26" s="103">
        <f>SUM(I26:J26)</f>
        <v>8962</v>
      </c>
      <c r="I26" s="103">
        <v>4743</v>
      </c>
      <c r="J26" s="103">
        <v>4219</v>
      </c>
      <c r="K26" s="103">
        <f>SUM(L26:M26)</f>
        <v>0</v>
      </c>
      <c r="L26" s="103">
        <v>0</v>
      </c>
      <c r="M26" s="103">
        <v>0</v>
      </c>
      <c r="N26" s="103">
        <f>SUM(O26,+V26,+AC26)</f>
        <v>8962</v>
      </c>
      <c r="O26" s="103">
        <f>SUM(P26:U26)</f>
        <v>4743</v>
      </c>
      <c r="P26" s="103">
        <v>4743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4219</v>
      </c>
      <c r="W26" s="103">
        <v>4219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154</v>
      </c>
      <c r="AG26" s="103">
        <v>154</v>
      </c>
      <c r="AH26" s="103">
        <v>0</v>
      </c>
      <c r="AI26" s="103">
        <v>0</v>
      </c>
      <c r="AJ26" s="103">
        <f>SUM(AK26:AS26)</f>
        <v>154</v>
      </c>
      <c r="AK26" s="103">
        <v>0</v>
      </c>
      <c r="AL26" s="103">
        <v>0</v>
      </c>
      <c r="AM26" s="103">
        <v>154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16</v>
      </c>
      <c r="B27" s="106" t="s">
        <v>292</v>
      </c>
      <c r="C27" s="101" t="s">
        <v>293</v>
      </c>
      <c r="D27" s="103">
        <f>SUM(E27,+H27,+K27)</f>
        <v>16852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16852</v>
      </c>
      <c r="L27" s="103">
        <v>9937</v>
      </c>
      <c r="M27" s="103">
        <v>6915</v>
      </c>
      <c r="N27" s="103">
        <f>SUM(O27,+V27,+AC27)</f>
        <v>16852</v>
      </c>
      <c r="O27" s="103">
        <f>SUM(P27:U27)</f>
        <v>9937</v>
      </c>
      <c r="P27" s="103">
        <v>9937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6915</v>
      </c>
      <c r="W27" s="103">
        <v>6915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226</v>
      </c>
      <c r="AG27" s="103">
        <v>226</v>
      </c>
      <c r="AH27" s="103">
        <v>0</v>
      </c>
      <c r="AI27" s="103">
        <v>0</v>
      </c>
      <c r="AJ27" s="103">
        <f>SUM(AK27:AS27)</f>
        <v>425</v>
      </c>
      <c r="AK27" s="103">
        <v>211</v>
      </c>
      <c r="AL27" s="103">
        <v>0</v>
      </c>
      <c r="AM27" s="103">
        <v>214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24</v>
      </c>
      <c r="AU27" s="103">
        <v>12</v>
      </c>
      <c r="AV27" s="103">
        <v>0</v>
      </c>
      <c r="AW27" s="103">
        <v>12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/>
      <c r="B28" s="106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7" customFormat="1" ht="13.5" customHeight="1">
      <c r="A29" s="105"/>
      <c r="B29" s="106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7" customFormat="1" ht="13.5" customHeight="1">
      <c r="A30" s="105"/>
      <c r="B30" s="106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7" customFormat="1" ht="13.5" customHeight="1">
      <c r="A31" s="105"/>
      <c r="B31" s="106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7" customFormat="1" ht="13.5" customHeight="1">
      <c r="A32" s="105"/>
      <c r="B32" s="106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7" customFormat="1" ht="13.5" customHeight="1">
      <c r="A33" s="105"/>
      <c r="B33" s="106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7" customFormat="1" ht="13.5" customHeight="1">
      <c r="A34" s="105"/>
      <c r="B34" s="106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7" customFormat="1" ht="13.5" customHeight="1">
      <c r="A35" s="105"/>
      <c r="B35" s="106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7" customFormat="1" ht="13.5" customHeight="1">
      <c r="A36" s="105"/>
      <c r="B36" s="106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7" customFormat="1" ht="13.5" customHeight="1">
      <c r="A37" s="105"/>
      <c r="B37" s="106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7" customFormat="1" ht="13.5" customHeight="1">
      <c r="A38" s="105"/>
      <c r="B38" s="106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7" customFormat="1" ht="13.5" customHeight="1">
      <c r="A39" s="105"/>
      <c r="B39" s="106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7" customFormat="1" ht="13.5" customHeight="1">
      <c r="A40" s="105"/>
      <c r="B40" s="106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7" customFormat="1" ht="13.5" customHeight="1">
      <c r="A41" s="105"/>
      <c r="B41" s="106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7" customFormat="1" ht="13.5" customHeight="1">
      <c r="A42" s="105"/>
      <c r="B42" s="106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26" man="1"/>
    <brk id="31" min="1" max="26" man="1"/>
    <brk id="45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38000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38201</v>
      </c>
      <c r="AG207" s="11">
        <v>207</v>
      </c>
    </row>
    <row r="208" spans="32:33" ht="13.5">
      <c r="AF208" s="45" t="str">
        <f>+'水洗化人口等'!B9</f>
        <v>38202</v>
      </c>
      <c r="AG208" s="11">
        <v>208</v>
      </c>
    </row>
    <row r="209" spans="32:33" ht="13.5">
      <c r="AF209" s="45" t="str">
        <f>+'水洗化人口等'!B10</f>
        <v>38203</v>
      </c>
      <c r="AG209" s="11">
        <v>209</v>
      </c>
    </row>
    <row r="210" spans="32:33" ht="13.5">
      <c r="AF210" s="45" t="str">
        <f>+'水洗化人口等'!B11</f>
        <v>38204</v>
      </c>
      <c r="AG210" s="11">
        <v>210</v>
      </c>
    </row>
    <row r="211" spans="32:33" ht="13.5">
      <c r="AF211" s="45" t="str">
        <f>+'水洗化人口等'!B12</f>
        <v>38205</v>
      </c>
      <c r="AG211" s="11">
        <v>211</v>
      </c>
    </row>
    <row r="212" spans="32:33" ht="13.5">
      <c r="AF212" s="45" t="str">
        <f>+'水洗化人口等'!B13</f>
        <v>38206</v>
      </c>
      <c r="AG212" s="11">
        <v>212</v>
      </c>
    </row>
    <row r="213" spans="32:33" ht="13.5">
      <c r="AF213" s="45" t="str">
        <f>+'水洗化人口等'!B14</f>
        <v>38207</v>
      </c>
      <c r="AG213" s="11">
        <v>213</v>
      </c>
    </row>
    <row r="214" spans="32:33" ht="13.5">
      <c r="AF214" s="45" t="str">
        <f>+'水洗化人口等'!B15</f>
        <v>38210</v>
      </c>
      <c r="AG214" s="11">
        <v>214</v>
      </c>
    </row>
    <row r="215" spans="32:33" ht="13.5">
      <c r="AF215" s="45" t="str">
        <f>+'水洗化人口等'!B16</f>
        <v>38213</v>
      </c>
      <c r="AG215" s="11">
        <v>215</v>
      </c>
    </row>
    <row r="216" spans="32:33" ht="13.5">
      <c r="AF216" s="45" t="str">
        <f>+'水洗化人口等'!B17</f>
        <v>38214</v>
      </c>
      <c r="AG216" s="11">
        <v>216</v>
      </c>
    </row>
    <row r="217" spans="32:33" ht="13.5">
      <c r="AF217" s="45" t="str">
        <f>+'水洗化人口等'!B18</f>
        <v>38215</v>
      </c>
      <c r="AG217" s="11">
        <v>217</v>
      </c>
    </row>
    <row r="218" spans="32:33" ht="13.5">
      <c r="AF218" s="45" t="str">
        <f>+'水洗化人口等'!B19</f>
        <v>38356</v>
      </c>
      <c r="AG218" s="11">
        <v>218</v>
      </c>
    </row>
    <row r="219" spans="32:33" ht="13.5">
      <c r="AF219" s="45" t="str">
        <f>+'水洗化人口等'!B20</f>
        <v>38386</v>
      </c>
      <c r="AG219" s="11">
        <v>219</v>
      </c>
    </row>
    <row r="220" spans="32:33" ht="13.5">
      <c r="AF220" s="45" t="str">
        <f>+'水洗化人口等'!B21</f>
        <v>38401</v>
      </c>
      <c r="AG220" s="11">
        <v>220</v>
      </c>
    </row>
    <row r="221" spans="32:33" ht="13.5">
      <c r="AF221" s="45" t="str">
        <f>+'水洗化人口等'!B22</f>
        <v>38402</v>
      </c>
      <c r="AG221" s="11">
        <v>221</v>
      </c>
    </row>
    <row r="222" spans="32:33" ht="13.5">
      <c r="AF222" s="45" t="str">
        <f>+'水洗化人口等'!B23</f>
        <v>38422</v>
      </c>
      <c r="AG222" s="11">
        <v>222</v>
      </c>
    </row>
    <row r="223" spans="32:33" ht="13.5">
      <c r="AF223" s="45" t="str">
        <f>+'水洗化人口等'!B24</f>
        <v>38442</v>
      </c>
      <c r="AG223" s="11">
        <v>223</v>
      </c>
    </row>
    <row r="224" spans="32:33" ht="13.5">
      <c r="AF224" s="45" t="str">
        <f>+'水洗化人口等'!B25</f>
        <v>38484</v>
      </c>
      <c r="AG224" s="11">
        <v>224</v>
      </c>
    </row>
    <row r="225" spans="32:33" ht="13.5">
      <c r="AF225" s="45" t="str">
        <f>+'水洗化人口等'!B26</f>
        <v>38488</v>
      </c>
      <c r="AG225" s="11">
        <v>225</v>
      </c>
    </row>
    <row r="226" spans="32:33" ht="13.5">
      <c r="AF226" s="45" t="str">
        <f>+'水洗化人口等'!B27</f>
        <v>38506</v>
      </c>
      <c r="AG226" s="11">
        <v>226</v>
      </c>
    </row>
    <row r="227" spans="32:33" ht="13.5">
      <c r="AF227" s="45">
        <f>+'水洗化人口等'!B28</f>
        <v>0</v>
      </c>
      <c r="AG227" s="11">
        <v>227</v>
      </c>
    </row>
    <row r="228" spans="32:33" ht="13.5">
      <c r="AF228" s="45">
        <f>+'水洗化人口等'!B29</f>
        <v>0</v>
      </c>
      <c r="AG228" s="11">
        <v>228</v>
      </c>
    </row>
    <row r="229" spans="32:33" ht="13.5">
      <c r="AF229" s="45">
        <f>+'水洗化人口等'!B30</f>
        <v>0</v>
      </c>
      <c r="AG229" s="11">
        <v>229</v>
      </c>
    </row>
    <row r="230" spans="32:33" ht="13.5">
      <c r="AF230" s="45">
        <f>+'水洗化人口等'!B31</f>
        <v>0</v>
      </c>
      <c r="AG230" s="11">
        <v>230</v>
      </c>
    </row>
    <row r="231" spans="32:33" ht="13.5">
      <c r="AF231" s="45">
        <f>+'水洗化人口等'!B32</f>
        <v>0</v>
      </c>
      <c r="AG231" s="11">
        <v>231</v>
      </c>
    </row>
    <row r="232" spans="32:33" ht="13.5">
      <c r="AF232" s="45">
        <f>+'水洗化人口等'!B33</f>
        <v>0</v>
      </c>
      <c r="AG232" s="11">
        <v>232</v>
      </c>
    </row>
    <row r="233" spans="32:33" ht="13.5">
      <c r="AF233" s="45">
        <f>+'水洗化人口等'!B34</f>
        <v>0</v>
      </c>
      <c r="AG233" s="11">
        <v>233</v>
      </c>
    </row>
    <row r="234" spans="32:33" ht="13.5">
      <c r="AF234" s="45">
        <f>+'水洗化人口等'!B35</f>
        <v>0</v>
      </c>
      <c r="AG234" s="11">
        <v>234</v>
      </c>
    </row>
    <row r="235" spans="32:33" ht="13.5">
      <c r="AF235" s="45">
        <f>+'水洗化人口等'!B36</f>
        <v>0</v>
      </c>
      <c r="AG235" s="11">
        <v>235</v>
      </c>
    </row>
    <row r="236" spans="32:33" ht="13.5">
      <c r="AF236" s="45">
        <f>+'水洗化人口等'!B37</f>
        <v>0</v>
      </c>
      <c r="AG236" s="11">
        <v>236</v>
      </c>
    </row>
    <row r="237" spans="32:33" ht="13.5">
      <c r="AF237" s="45">
        <f>+'水洗化人口等'!B38</f>
        <v>0</v>
      </c>
      <c r="AG237" s="11">
        <v>237</v>
      </c>
    </row>
    <row r="238" spans="32:33" ht="13.5">
      <c r="AF238" s="45">
        <f>+'水洗化人口等'!B39</f>
        <v>0</v>
      </c>
      <c r="AG238" s="11">
        <v>238</v>
      </c>
    </row>
    <row r="239" spans="32:33" ht="13.5">
      <c r="AF239" s="45">
        <f>+'水洗化人口等'!B40</f>
        <v>0</v>
      </c>
      <c r="AG239" s="11">
        <v>239</v>
      </c>
    </row>
    <row r="240" spans="32:33" ht="13.5">
      <c r="AF240" s="45">
        <f>+'水洗化人口等'!B41</f>
        <v>0</v>
      </c>
      <c r="AG240" s="11">
        <v>240</v>
      </c>
    </row>
    <row r="241" spans="32:33" ht="13.5">
      <c r="AF241" s="45">
        <f>+'水洗化人口等'!B42</f>
        <v>0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/>
  <cp:lastPrinted>2016-10-24T05:42:31Z</cp:lastPrinted>
  <dcterms:created xsi:type="dcterms:W3CDTF">2008-01-06T09:25:24Z</dcterms:created>
  <dcterms:modified xsi:type="dcterms:W3CDTF">2017-02-07T09:22:23Z</dcterms:modified>
  <cp:category/>
  <cp:version/>
  <cp:contentType/>
  <cp:contentStatus/>
</cp:coreProperties>
</file>