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'し尿処理状況'!$2:$24</definedName>
    <definedName name="_xlnm.Print_Area" localSheetId="0">'水洗化人口等'!$2:$24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<sst xmlns="http://schemas.openxmlformats.org/spreadsheetml/2006/main" count="620" uniqueCount="288">
  <si>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</si>
  <si>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</si>
  <si>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</si>
  <si>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</si>
  <si>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</si>
  <si>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</si>
  <si>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</si>
  <si>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</si>
  <si>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</si>
  <si>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</si>
  <si>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</si>
  <si>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</si>
  <si>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</si>
  <si>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</si>
  <si>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</si>
  <si>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</si>
  <si>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</si>
  <si>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</si>
  <si>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</si>
  <si>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</si>
  <si>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</si>
  <si>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</si>
  <si>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</si>
  <si>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</si>
  <si>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</si>
  <si>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</si>
  <si>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</si>
  <si>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</si>
  <si>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</si>
  <si>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</si>
  <si>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</si>
  <si>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</si>
  <si>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</si>
  <si>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</si>
  <si>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</si>
  <si>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</si>
  <si>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</si>
  <si>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</si>
  <si>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</si>
  <si>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</si>
  <si>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</si>
  <si>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</si>
  <si>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</si>
  <si>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</si>
  <si>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</si>
  <si>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</si>
  <si>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</si>
  <si>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</si>
  <si>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</si>
  <si>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</si>
  <si>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</si>
  <si>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</si>
  <si>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</si>
  <si>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</si>
  <si>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</si>
  <si>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</si>
  <si>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</si>
  <si>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</si>
  <si>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</si>
  <si>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</si>
  <si>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</si>
  <si>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</si>
  <si>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</si>
  <si>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</si>
  <si>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</si>
  <si>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</si>
  <si>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</si>
  <si>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</si>
  <si>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</si>
  <si>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</si>
  <si>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</si>
  <si>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</si>
  <si>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</si>
  <si>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</si>
  <si>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</si>
  <si>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</si>
  <si>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</si>
  <si>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</si>
  <si>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</si>
  <si>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</si>
  <si>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</si>
  <si>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</si>
  <si>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</si>
  <si>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</si>
  <si>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</si>
  <si>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</si>
  <si>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</si>
  <si>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</si>
  <si>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</si>
  <si>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</si>
  <si>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</si>
  <si>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</si>
  <si>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</si>
  <si>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</si>
  <si>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</si>
  <si>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</si>
  <si>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</si>
  <si>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</si>
  <si>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</si>
  <si>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</si>
  <si>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</si>
  <si>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</si>
  <si>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</si>
  <si>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</si>
  <si>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</si>
  <si>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</si>
  <si>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</si>
  <si>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</si>
  <si>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</si>
  <si>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</si>
  <si>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</si>
  <si>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</si>
  <si>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</si>
  <si>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</si>
  <si>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</si>
  <si>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</si>
  <si>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</si>
  <si>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</si>
  <si>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</si>
  <si>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</si>
  <si>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</si>
  <si>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</si>
  <si>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</si>
  <si>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</si>
  <si>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</si>
  <si>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</si>
  <si>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</si>
  <si>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</si>
  <si>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</si>
  <si>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</si>
  <si>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</si>
  <si>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</si>
  <si>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</si>
  <si>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</si>
  <si>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</si>
  <si>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</si>
  <si>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</si>
  <si>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</si>
  <si>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</si>
  <si>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</si>
  <si>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</si>
  <si>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</si>
  <si>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</si>
  <si>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</si>
  <si>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</si>
  <si>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</si>
  <si>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</si>
  <si>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</si>
  <si>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</si>
  <si>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</si>
  <si>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</si>
  <si>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</si>
  <si>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</si>
  <si>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</si>
  <si>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</si>
  <si>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</si>
  <si>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</si>
  <si>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</si>
  <si>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</si>
  <si>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</si>
  <si>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</si>
  <si>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</si>
  <si>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</si>
  <si>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</si>
  <si>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</si>
  <si>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</si>
  <si>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</si>
  <si>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</si>
  <si>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</si>
  <si>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</si>
  <si>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</si>
  <si>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</si>
  <si>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</si>
  <si>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</si>
  <si>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</si>
  <si>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</si>
  <si>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</si>
  <si>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</si>
  <si>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</si>
  <si>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</si>
  <si>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</si>
  <si>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</si>
  <si>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</si>
  <si>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</si>
  <si>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</si>
  <si>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</si>
  <si>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</si>
  <si>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</si>
  <si>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</si>
  <si>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</si>
  <si>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</si>
  <si>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</si>
  <si>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</si>
  <si>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</si>
  <si>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</si>
  <si>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</si>
  <si>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</si>
  <si>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</si>
  <si>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</si>
  <si>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</si>
  <si>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</si>
  <si>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</si>
  <si>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</si>
  <si>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</si>
  <si>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</si>
  <si>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</si>
  <si>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</si>
  <si>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</si>
  <si>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</si>
  <si>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</si>
  <si>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</si>
  <si>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</si>
  <si>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</si>
  <si>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</si>
  <si>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</si>
  <si>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</si>
  <si>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</si>
  <si>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</si>
  <si>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</si>
  <si>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</si>
  <si>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</si>
  <si>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</si>
  <si>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</si>
  <si>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</si>
  <si>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</si>
  <si>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</si>
  <si>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</si>
  <si>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</si>
  <si>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</si>
  <si>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</si>
  <si>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</si>
  <si>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</si>
  <si>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</si>
  <si>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</si>
  <si>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</si>
  <si>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</si>
  <si>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</si>
  <si>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</si>
  <si>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</si>
  <si>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</si>
  <si>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</si>
  <si>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</si>
  <si>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</si>
  <si>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</si>
  <si>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</si>
  <si>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</si>
  <si>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</si>
  <si>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</si>
  <si>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</si>
  <si>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</si>
  <si>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37000</t>
  </si>
  <si>
    <t>水洗化人口等（平成27年度実績）</t>
  </si>
  <si>
    <t>し尿処理の状況（平成27年度実績）</t>
  </si>
  <si>
    <t>37201</t>
  </si>
  <si>
    <t>高松市</t>
  </si>
  <si>
    <t>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</si>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</sst>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 textRotation="255" shrinkToFit="1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4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26" t="s">
        <v>194</v>
      </c>
      <c r="B2" s="130" t="s">
        <v>195</v>
      </c>
      <c r="C2" s="13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16" t="s">
        <v>199</v>
      </c>
      <c r="T2" s="117"/>
      <c r="U2" s="117"/>
      <c r="V2" s="118"/>
      <c r="W2" s="125" t="s">
        <v>200</v>
      </c>
      <c r="X2" s="117"/>
      <c r="Y2" s="117"/>
      <c r="Z2" s="118"/>
    </row>
    <row r="3" spans="1:26" s="76" customFormat="1" ht="13.5" customHeight="1">
      <c r="A3" s="129"/>
      <c r="B3" s="129"/>
      <c r="C3" s="13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19"/>
      <c r="T3" s="120"/>
      <c r="U3" s="120"/>
      <c r="V3" s="121"/>
      <c r="W3" s="119"/>
      <c r="X3" s="120"/>
      <c r="Y3" s="120"/>
      <c r="Z3" s="121"/>
    </row>
    <row r="4" spans="1:26" s="76" customFormat="1" ht="18.75" customHeight="1">
      <c r="A4" s="129"/>
      <c r="B4" s="129"/>
      <c r="C4" s="132"/>
      <c r="D4" s="64"/>
      <c r="E4" s="124" t="s">
        <v>201</v>
      </c>
      <c r="F4" s="122" t="s">
        <v>204</v>
      </c>
      <c r="G4" s="122" t="s">
        <v>205</v>
      </c>
      <c r="H4" s="122" t="s">
        <v>206</v>
      </c>
      <c r="I4" s="124" t="s">
        <v>201</v>
      </c>
      <c r="J4" s="122" t="s">
        <v>207</v>
      </c>
      <c r="K4" s="122" t="s">
        <v>208</v>
      </c>
      <c r="L4" s="122" t="s">
        <v>209</v>
      </c>
      <c r="M4" s="122" t="s">
        <v>210</v>
      </c>
      <c r="N4" s="122" t="s">
        <v>211</v>
      </c>
      <c r="O4" s="128" t="s">
        <v>212</v>
      </c>
      <c r="P4" s="67"/>
      <c r="Q4" s="122" t="s">
        <v>213</v>
      </c>
      <c r="R4" s="68"/>
      <c r="S4" s="122" t="s">
        <v>214</v>
      </c>
      <c r="T4" s="122" t="s">
        <v>215</v>
      </c>
      <c r="U4" s="126" t="s">
        <v>216</v>
      </c>
      <c r="V4" s="126" t="s">
        <v>217</v>
      </c>
      <c r="W4" s="122" t="s">
        <v>214</v>
      </c>
      <c r="X4" s="122" t="s">
        <v>215</v>
      </c>
      <c r="Y4" s="126" t="s">
        <v>216</v>
      </c>
      <c r="Z4" s="126" t="s">
        <v>217</v>
      </c>
    </row>
    <row r="5" spans="1:26" s="76" customFormat="1" ht="22.5" customHeight="1">
      <c r="A5" s="129"/>
      <c r="B5" s="129"/>
      <c r="C5" s="132"/>
      <c r="D5" s="64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69" t="s">
        <v>218</v>
      </c>
      <c r="Q5" s="123"/>
      <c r="R5" s="70"/>
      <c r="S5" s="123"/>
      <c r="T5" s="123"/>
      <c r="U5" s="127"/>
      <c r="V5" s="127"/>
      <c r="W5" s="123"/>
      <c r="X5" s="123"/>
      <c r="Y5" s="127"/>
      <c r="Z5" s="127"/>
    </row>
    <row r="6" spans="1:26" s="77" customFormat="1" ht="13.5" customHeight="1">
      <c r="A6" s="129"/>
      <c r="B6" s="129"/>
      <c r="C6" s="13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17</v>
      </c>
      <c r="B7" s="115" t="s">
        <v>250</v>
      </c>
      <c r="C7" s="111" t="s">
        <v>201</v>
      </c>
      <c r="D7" s="112">
        <f>+SUM(E7,+I7)</f>
        <v>1002782</v>
      </c>
      <c r="E7" s="112">
        <f>+SUM(G7,+H7)</f>
        <v>106586</v>
      </c>
      <c r="F7" s="113">
        <f>IF(D7&gt;0,E7/D7*100,"-")</f>
        <v>10.62903003843308</v>
      </c>
      <c r="G7" s="110">
        <f>SUM(G$8:G$1000)</f>
        <v>105891</v>
      </c>
      <c r="H7" s="110">
        <f>SUM(H$8:H$1000)</f>
        <v>695</v>
      </c>
      <c r="I7" s="112">
        <f>+SUM(K7,+M7,+O7)</f>
        <v>896196</v>
      </c>
      <c r="J7" s="113">
        <f>IF(D7&gt;0,I7/D7*100,"-")</f>
        <v>89.37096996156693</v>
      </c>
      <c r="K7" s="110">
        <f>SUM(K$8:K$1000)</f>
        <v>394129</v>
      </c>
      <c r="L7" s="113">
        <f>IF(D7&gt;0,K7/D7*100,"-")</f>
        <v>39.30355750302658</v>
      </c>
      <c r="M7" s="110">
        <f>SUM(M$8:M$1000)</f>
        <v>506</v>
      </c>
      <c r="N7" s="113">
        <f>IF(D7&gt;0,M7/D7*100,"-")</f>
        <v>0.05045962133345035</v>
      </c>
      <c r="O7" s="110">
        <f>SUM(O$8:O$1000)</f>
        <v>501561</v>
      </c>
      <c r="P7" s="110">
        <f>SUM(P$8:P$1000)</f>
        <v>291025</v>
      </c>
      <c r="Q7" s="113">
        <f>IF(D7&gt;0,O7/D7*100,"-")</f>
        <v>50.01695283720689</v>
      </c>
      <c r="R7" s="110">
        <f>SUM(R$8:R$1000)</f>
        <v>9469</v>
      </c>
      <c r="S7" s="114">
        <f aca="true" t="shared" si="0" ref="S7:Z7">COUNTIF(S$8:S$1000,"○")</f>
        <v>15</v>
      </c>
      <c r="T7" s="114">
        <f t="shared" si="0"/>
        <v>0</v>
      </c>
      <c r="U7" s="114">
        <f t="shared" si="0"/>
        <v>0</v>
      </c>
      <c r="V7" s="114">
        <f t="shared" si="0"/>
        <v>2</v>
      </c>
      <c r="W7" s="114">
        <f t="shared" si="0"/>
        <v>11</v>
      </c>
      <c r="X7" s="114">
        <f t="shared" si="0"/>
        <v>0</v>
      </c>
      <c r="Y7" s="114">
        <f t="shared" si="0"/>
        <v>0</v>
      </c>
      <c r="Z7" s="114">
        <f t="shared" si="0"/>
        <v>6</v>
      </c>
    </row>
    <row r="8" spans="1:26" s="107" customFormat="1" ht="13.5" customHeight="1">
      <c r="A8" s="101" t="s">
        <v>17</v>
      </c>
      <c r="B8" s="102" t="s">
        <v>253</v>
      </c>
      <c r="C8" s="101" t="s">
        <v>254</v>
      </c>
      <c r="D8" s="103">
        <f>+SUM(E8,+I8)</f>
        <v>429329</v>
      </c>
      <c r="E8" s="103">
        <f>+SUM(G8,+H8)</f>
        <v>32631</v>
      </c>
      <c r="F8" s="104">
        <f>IF(D8&gt;0,E8/D8*100,"-")</f>
        <v>7.600464911524727</v>
      </c>
      <c r="G8" s="103">
        <v>32631</v>
      </c>
      <c r="H8" s="103">
        <v>0</v>
      </c>
      <c r="I8" s="103">
        <f>+SUM(K8,+M8,+O8)</f>
        <v>396698</v>
      </c>
      <c r="J8" s="104">
        <f>IF(D8&gt;0,I8/D8*100,"-")</f>
        <v>92.39953508847528</v>
      </c>
      <c r="K8" s="103">
        <v>245867</v>
      </c>
      <c r="L8" s="104">
        <f>IF(D8&gt;0,K8/D8*100,"-")</f>
        <v>57.26773639796053</v>
      </c>
      <c r="M8" s="103">
        <v>75</v>
      </c>
      <c r="N8" s="104">
        <f>IF(D8&gt;0,M8/D8*100,"-")</f>
        <v>0.017469120418140867</v>
      </c>
      <c r="O8" s="103">
        <v>150756</v>
      </c>
      <c r="P8" s="103">
        <v>99615</v>
      </c>
      <c r="Q8" s="104">
        <f>IF(D8&gt;0,O8/D8*100,"-")</f>
        <v>35.114329570096594</v>
      </c>
      <c r="R8" s="103">
        <v>3629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17</v>
      </c>
      <c r="B9" s="102" t="s">
        <v>256</v>
      </c>
      <c r="C9" s="101" t="s">
        <v>257</v>
      </c>
      <c r="D9" s="103">
        <f>+SUM(E9,+I9)</f>
        <v>113562</v>
      </c>
      <c r="E9" s="103">
        <f>+SUM(G9,+H9)</f>
        <v>8314</v>
      </c>
      <c r="F9" s="104">
        <f>IF(D9&gt;0,E9/D9*100,"-")</f>
        <v>7.321110934995861</v>
      </c>
      <c r="G9" s="103">
        <v>8288</v>
      </c>
      <c r="H9" s="103">
        <v>26</v>
      </c>
      <c r="I9" s="103">
        <f>+SUM(K9,+M9,+O9)</f>
        <v>105248</v>
      </c>
      <c r="J9" s="104">
        <f>IF(D9&gt;0,I9/D9*100,"-")</f>
        <v>92.67888906500414</v>
      </c>
      <c r="K9" s="103">
        <v>47204</v>
      </c>
      <c r="L9" s="104">
        <f>IF(D9&gt;0,K9/D9*100,"-")</f>
        <v>41.56672126239411</v>
      </c>
      <c r="M9" s="103">
        <v>0</v>
      </c>
      <c r="N9" s="104">
        <f>IF(D9&gt;0,M9/D9*100,"-")</f>
        <v>0</v>
      </c>
      <c r="O9" s="103">
        <v>58044</v>
      </c>
      <c r="P9" s="103">
        <v>27049</v>
      </c>
      <c r="Q9" s="104">
        <f>IF(D9&gt;0,O9/D9*100,"-")</f>
        <v>51.11216780261003</v>
      </c>
      <c r="R9" s="103">
        <v>1629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17</v>
      </c>
      <c r="B10" s="102" t="s">
        <v>258</v>
      </c>
      <c r="C10" s="101" t="s">
        <v>259</v>
      </c>
      <c r="D10" s="103">
        <f>+SUM(E10,+I10)</f>
        <v>54896</v>
      </c>
      <c r="E10" s="103">
        <f>+SUM(G10,+H10)</f>
        <v>9091</v>
      </c>
      <c r="F10" s="104">
        <f>IF(D10&gt;0,E10/D10*100,"-")</f>
        <v>16.560405129699795</v>
      </c>
      <c r="G10" s="103">
        <v>9091</v>
      </c>
      <c r="H10" s="103">
        <v>0</v>
      </c>
      <c r="I10" s="103">
        <f>+SUM(K10,+M10,+O10)</f>
        <v>45805</v>
      </c>
      <c r="J10" s="104">
        <f>IF(D10&gt;0,I10/D10*100,"-")</f>
        <v>83.4395948703002</v>
      </c>
      <c r="K10" s="103">
        <v>10291</v>
      </c>
      <c r="L10" s="104">
        <f>IF(D10&gt;0,K10/D10*100,"-")</f>
        <v>18.746356747303995</v>
      </c>
      <c r="M10" s="103">
        <v>0</v>
      </c>
      <c r="N10" s="104">
        <f>IF(D10&gt;0,M10/D10*100,"-")</f>
        <v>0</v>
      </c>
      <c r="O10" s="103">
        <v>35514</v>
      </c>
      <c r="P10" s="103">
        <v>17903</v>
      </c>
      <c r="Q10" s="104">
        <f>IF(D10&gt;0,O10/D10*100,"-")</f>
        <v>64.6932381229962</v>
      </c>
      <c r="R10" s="103">
        <v>482</v>
      </c>
      <c r="S10" s="101" t="s">
        <v>255</v>
      </c>
      <c r="T10" s="101"/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17</v>
      </c>
      <c r="B11" s="102" t="s">
        <v>260</v>
      </c>
      <c r="C11" s="101" t="s">
        <v>261</v>
      </c>
      <c r="D11" s="103">
        <f>+SUM(E11,+I11)</f>
        <v>32884</v>
      </c>
      <c r="E11" s="103">
        <f>+SUM(G11,+H11)</f>
        <v>6909</v>
      </c>
      <c r="F11" s="104">
        <f>IF(D11&gt;0,E11/D11*100,"-")</f>
        <v>21.010217735068725</v>
      </c>
      <c r="G11" s="103">
        <v>6854</v>
      </c>
      <c r="H11" s="103">
        <v>55</v>
      </c>
      <c r="I11" s="103">
        <f>+SUM(K11,+M11,+O11)</f>
        <v>25975</v>
      </c>
      <c r="J11" s="104">
        <f>IF(D11&gt;0,I11/D11*100,"-")</f>
        <v>78.98978226493128</v>
      </c>
      <c r="K11" s="103">
        <v>16607</v>
      </c>
      <c r="L11" s="104">
        <f>IF(D11&gt;0,K11/D11*100,"-")</f>
        <v>50.50176377569638</v>
      </c>
      <c r="M11" s="103">
        <v>431</v>
      </c>
      <c r="N11" s="104">
        <f>IF(D11&gt;0,M11/D11*100,"-")</f>
        <v>1.310667801970563</v>
      </c>
      <c r="O11" s="103">
        <v>8937</v>
      </c>
      <c r="P11" s="103">
        <v>5886</v>
      </c>
      <c r="Q11" s="104">
        <f>IF(D11&gt;0,O11/D11*100,"-")</f>
        <v>27.177350687264322</v>
      </c>
      <c r="R11" s="103">
        <v>214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17</v>
      </c>
      <c r="B12" s="102" t="s">
        <v>262</v>
      </c>
      <c r="C12" s="101" t="s">
        <v>263</v>
      </c>
      <c r="D12" s="103">
        <f>+SUM(E12,+I12)</f>
        <v>62175</v>
      </c>
      <c r="E12" s="103">
        <f>+SUM(G12,+H12)</f>
        <v>4016</v>
      </c>
      <c r="F12" s="104">
        <f>IF(D12&gt;0,E12/D12*100,"-")</f>
        <v>6.459187776437475</v>
      </c>
      <c r="G12" s="103">
        <v>4016</v>
      </c>
      <c r="H12" s="103">
        <v>0</v>
      </c>
      <c r="I12" s="103">
        <f>+SUM(K12,+M12,+O12)</f>
        <v>58159</v>
      </c>
      <c r="J12" s="104">
        <f>IF(D12&gt;0,I12/D12*100,"-")</f>
        <v>93.54081222356253</v>
      </c>
      <c r="K12" s="103">
        <v>11805</v>
      </c>
      <c r="L12" s="104">
        <f>IF(D12&gt;0,K12/D12*100,"-")</f>
        <v>18.986731001206273</v>
      </c>
      <c r="M12" s="103">
        <v>0</v>
      </c>
      <c r="N12" s="104">
        <f>IF(D12&gt;0,M12/D12*100,"-")</f>
        <v>0</v>
      </c>
      <c r="O12" s="103">
        <v>46354</v>
      </c>
      <c r="P12" s="103">
        <v>23820</v>
      </c>
      <c r="Q12" s="104">
        <f>IF(D12&gt;0,O12/D12*100,"-")</f>
        <v>74.55408122235625</v>
      </c>
      <c r="R12" s="103">
        <v>492</v>
      </c>
      <c r="S12" s="101" t="s">
        <v>255</v>
      </c>
      <c r="T12" s="101"/>
      <c r="U12" s="101"/>
      <c r="V12" s="101"/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17</v>
      </c>
      <c r="B13" s="102" t="s">
        <v>264</v>
      </c>
      <c r="C13" s="101" t="s">
        <v>265</v>
      </c>
      <c r="D13" s="103">
        <f>+SUM(E13,+I13)</f>
        <v>51062</v>
      </c>
      <c r="E13" s="103">
        <f>+SUM(G13,+H13)</f>
        <v>3639</v>
      </c>
      <c r="F13" s="104">
        <f>IF(D13&gt;0,E13/D13*100,"-")</f>
        <v>7.1266303709216245</v>
      </c>
      <c r="G13" s="103">
        <v>3527</v>
      </c>
      <c r="H13" s="103">
        <v>112</v>
      </c>
      <c r="I13" s="103">
        <f>+SUM(K13,+M13,+O13)</f>
        <v>47423</v>
      </c>
      <c r="J13" s="104">
        <f>IF(D13&gt;0,I13/D13*100,"-")</f>
        <v>92.87336962907837</v>
      </c>
      <c r="K13" s="103">
        <v>19082</v>
      </c>
      <c r="L13" s="104">
        <f>IF(D13&gt;0,K13/D13*100,"-")</f>
        <v>37.370255767498335</v>
      </c>
      <c r="M13" s="103">
        <v>0</v>
      </c>
      <c r="N13" s="104">
        <f>IF(D13&gt;0,M13/D13*100,"-")</f>
        <v>0</v>
      </c>
      <c r="O13" s="103">
        <v>28341</v>
      </c>
      <c r="P13" s="103">
        <v>17118</v>
      </c>
      <c r="Q13" s="104">
        <f>IF(D13&gt;0,O13/D13*100,"-")</f>
        <v>55.50311386158005</v>
      </c>
      <c r="R13" s="103">
        <v>365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17</v>
      </c>
      <c r="B14" s="102" t="s">
        <v>266</v>
      </c>
      <c r="C14" s="101" t="s">
        <v>267</v>
      </c>
      <c r="D14" s="103">
        <f>+SUM(E14,+I14)</f>
        <v>32520</v>
      </c>
      <c r="E14" s="103">
        <f>+SUM(G14,+H14)</f>
        <v>6383</v>
      </c>
      <c r="F14" s="104">
        <f>IF(D14&gt;0,E14/D14*100,"-")</f>
        <v>19.627921279212792</v>
      </c>
      <c r="G14" s="103">
        <v>6383</v>
      </c>
      <c r="H14" s="103">
        <v>0</v>
      </c>
      <c r="I14" s="103">
        <f>+SUM(K14,+M14,+O14)</f>
        <v>26137</v>
      </c>
      <c r="J14" s="104">
        <f>IF(D14&gt;0,I14/D14*100,"-")</f>
        <v>80.37207872078721</v>
      </c>
      <c r="K14" s="103">
        <v>453</v>
      </c>
      <c r="L14" s="104">
        <f>IF(D14&gt;0,K14/D14*100,"-")</f>
        <v>1.392988929889299</v>
      </c>
      <c r="M14" s="103">
        <v>0</v>
      </c>
      <c r="N14" s="104">
        <f>IF(D14&gt;0,M14/D14*100,"-")</f>
        <v>0</v>
      </c>
      <c r="O14" s="103">
        <v>25684</v>
      </c>
      <c r="P14" s="103">
        <v>15444</v>
      </c>
      <c r="Q14" s="104">
        <f>IF(D14&gt;0,O14/D14*100,"-")</f>
        <v>78.9790897908979</v>
      </c>
      <c r="R14" s="103">
        <v>206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17</v>
      </c>
      <c r="B15" s="102" t="s">
        <v>268</v>
      </c>
      <c r="C15" s="101" t="s">
        <v>269</v>
      </c>
      <c r="D15" s="103">
        <f>+SUM(E15,+I15)</f>
        <v>68239</v>
      </c>
      <c r="E15" s="103">
        <f>+SUM(G15,+H15)</f>
        <v>8005</v>
      </c>
      <c r="F15" s="104">
        <f>IF(D15&gt;0,E15/D15*100,"-")</f>
        <v>11.730828411905216</v>
      </c>
      <c r="G15" s="103">
        <v>7615</v>
      </c>
      <c r="H15" s="103">
        <v>390</v>
      </c>
      <c r="I15" s="103">
        <f>+SUM(K15,+M15,+O15)</f>
        <v>60234</v>
      </c>
      <c r="J15" s="104">
        <f>IF(D15&gt;0,I15/D15*100,"-")</f>
        <v>88.26917158809479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60234</v>
      </c>
      <c r="P15" s="103">
        <v>36362</v>
      </c>
      <c r="Q15" s="104">
        <f>IF(D15&gt;0,O15/D15*100,"-")</f>
        <v>88.26917158809479</v>
      </c>
      <c r="R15" s="103">
        <v>577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17</v>
      </c>
      <c r="B16" s="102" t="s">
        <v>270</v>
      </c>
      <c r="C16" s="101" t="s">
        <v>271</v>
      </c>
      <c r="D16" s="103">
        <f>+SUM(E16,+I16)</f>
        <v>14772</v>
      </c>
      <c r="E16" s="103">
        <f>+SUM(G16,+H16)</f>
        <v>5621</v>
      </c>
      <c r="F16" s="104">
        <f>IF(D16&gt;0,E16/D16*100,"-")</f>
        <v>38.05171946926618</v>
      </c>
      <c r="G16" s="103">
        <v>5621</v>
      </c>
      <c r="H16" s="103">
        <v>0</v>
      </c>
      <c r="I16" s="103">
        <f>+SUM(K16,+M16,+O16)</f>
        <v>9151</v>
      </c>
      <c r="J16" s="104">
        <f>IF(D16&gt;0,I16/D16*100,"-")</f>
        <v>61.948280530733825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9151</v>
      </c>
      <c r="P16" s="103">
        <v>4794</v>
      </c>
      <c r="Q16" s="104">
        <f>IF(D16&gt;0,O16/D16*100,"-")</f>
        <v>61.948280530733825</v>
      </c>
      <c r="R16" s="103">
        <v>76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17</v>
      </c>
      <c r="B17" s="102" t="s">
        <v>272</v>
      </c>
      <c r="C17" s="101" t="s">
        <v>273</v>
      </c>
      <c r="D17" s="103">
        <f>+SUM(E17,+I17)</f>
        <v>15534</v>
      </c>
      <c r="E17" s="103">
        <f>+SUM(G17,+H17)</f>
        <v>1849</v>
      </c>
      <c r="F17" s="104">
        <f>IF(D17&gt;0,E17/D17*100,"-")</f>
        <v>11.902922621346724</v>
      </c>
      <c r="G17" s="103">
        <v>1849</v>
      </c>
      <c r="H17" s="103">
        <v>0</v>
      </c>
      <c r="I17" s="103">
        <f>+SUM(K17,+M17,+O17)</f>
        <v>13685</v>
      </c>
      <c r="J17" s="104">
        <f>IF(D17&gt;0,I17/D17*100,"-")</f>
        <v>88.09707737865328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13685</v>
      </c>
      <c r="P17" s="103">
        <v>7021</v>
      </c>
      <c r="Q17" s="104">
        <f>IF(D17&gt;0,O17/D17*100,"-")</f>
        <v>88.09707737865328</v>
      </c>
      <c r="R17" s="103">
        <v>137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17</v>
      </c>
      <c r="B18" s="102" t="s">
        <v>274</v>
      </c>
      <c r="C18" s="101" t="s">
        <v>275</v>
      </c>
      <c r="D18" s="103">
        <f>+SUM(E18,+I18)</f>
        <v>28642</v>
      </c>
      <c r="E18" s="103">
        <f>+SUM(G18,+H18)</f>
        <v>4771</v>
      </c>
      <c r="F18" s="104">
        <f>IF(D18&gt;0,E18/D18*100,"-")</f>
        <v>16.657356329865234</v>
      </c>
      <c r="G18" s="103">
        <v>4771</v>
      </c>
      <c r="H18" s="103">
        <v>0</v>
      </c>
      <c r="I18" s="103">
        <f>+SUM(K18,+M18,+O18)</f>
        <v>23871</v>
      </c>
      <c r="J18" s="104">
        <f>IF(D18&gt;0,I18/D18*100,"-")</f>
        <v>83.34264367013476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23871</v>
      </c>
      <c r="P18" s="103">
        <v>12085</v>
      </c>
      <c r="Q18" s="104">
        <f>IF(D18&gt;0,O18/D18*100,"-")</f>
        <v>83.34264367013476</v>
      </c>
      <c r="R18" s="103">
        <v>217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17</v>
      </c>
      <c r="B19" s="102" t="s">
        <v>276</v>
      </c>
      <c r="C19" s="101" t="s">
        <v>277</v>
      </c>
      <c r="D19" s="103">
        <f>+SUM(E19,+I19)</f>
        <v>3162</v>
      </c>
      <c r="E19" s="103">
        <f>+SUM(G19,+H19)</f>
        <v>77</v>
      </c>
      <c r="F19" s="104">
        <f>IF(D19&gt;0,E19/D19*100,"-")</f>
        <v>2.4351676154332704</v>
      </c>
      <c r="G19" s="103">
        <v>61</v>
      </c>
      <c r="H19" s="103">
        <v>16</v>
      </c>
      <c r="I19" s="103">
        <f>+SUM(K19,+M19,+O19)</f>
        <v>3085</v>
      </c>
      <c r="J19" s="104">
        <f>IF(D19&gt;0,I19/D19*100,"-")</f>
        <v>97.56483238456674</v>
      </c>
      <c r="K19" s="103">
        <v>2881</v>
      </c>
      <c r="L19" s="104">
        <f>IF(D19&gt;0,K19/D19*100,"-")</f>
        <v>91.11321948134092</v>
      </c>
      <c r="M19" s="103">
        <v>0</v>
      </c>
      <c r="N19" s="104">
        <f>IF(D19&gt;0,M19/D19*100,"-")</f>
        <v>0</v>
      </c>
      <c r="O19" s="103">
        <v>204</v>
      </c>
      <c r="P19" s="103">
        <v>160</v>
      </c>
      <c r="Q19" s="104">
        <f>IF(D19&gt;0,O19/D19*100,"-")</f>
        <v>6.451612903225806</v>
      </c>
      <c r="R19" s="103">
        <v>17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17</v>
      </c>
      <c r="B20" s="102" t="s">
        <v>278</v>
      </c>
      <c r="C20" s="101" t="s">
        <v>279</v>
      </c>
      <c r="D20" s="103">
        <f>+SUM(E20,+I20)</f>
        <v>18446</v>
      </c>
      <c r="E20" s="103">
        <f>+SUM(G20,+H20)</f>
        <v>621</v>
      </c>
      <c r="F20" s="104">
        <f>IF(D20&gt;0,E20/D20*100,"-")</f>
        <v>3.366583541147132</v>
      </c>
      <c r="G20" s="103">
        <v>621</v>
      </c>
      <c r="H20" s="103">
        <v>0</v>
      </c>
      <c r="I20" s="103">
        <f>+SUM(K20,+M20,+O20)</f>
        <v>17825</v>
      </c>
      <c r="J20" s="104">
        <f>IF(D20&gt;0,I20/D20*100,"-")</f>
        <v>96.63341645885288</v>
      </c>
      <c r="K20" s="103">
        <v>14869</v>
      </c>
      <c r="L20" s="104">
        <f>IF(D20&gt;0,K20/D20*100,"-")</f>
        <v>80.60826195381112</v>
      </c>
      <c r="M20" s="103">
        <v>0</v>
      </c>
      <c r="N20" s="104">
        <f>IF(D20&gt;0,M20/D20*100,"-")</f>
        <v>0</v>
      </c>
      <c r="O20" s="103">
        <v>2956</v>
      </c>
      <c r="P20" s="103">
        <v>2170</v>
      </c>
      <c r="Q20" s="104">
        <f>IF(D20&gt;0,O20/D20*100,"-")</f>
        <v>16.025154505041744</v>
      </c>
      <c r="R20" s="103">
        <v>428</v>
      </c>
      <c r="S20" s="101" t="s">
        <v>255</v>
      </c>
      <c r="T20" s="101"/>
      <c r="U20" s="101"/>
      <c r="V20" s="101"/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17</v>
      </c>
      <c r="B21" s="102" t="s">
        <v>280</v>
      </c>
      <c r="C21" s="101" t="s">
        <v>281</v>
      </c>
      <c r="D21" s="103">
        <f>+SUM(E21,+I21)</f>
        <v>24755</v>
      </c>
      <c r="E21" s="103">
        <f>+SUM(G21,+H21)</f>
        <v>2567</v>
      </c>
      <c r="F21" s="104">
        <f>IF(D21&gt;0,E21/D21*100,"-")</f>
        <v>10.36962229852555</v>
      </c>
      <c r="G21" s="103">
        <v>2567</v>
      </c>
      <c r="H21" s="103">
        <v>0</v>
      </c>
      <c r="I21" s="103">
        <f>+SUM(K21,+M21,+O21)</f>
        <v>22188</v>
      </c>
      <c r="J21" s="104">
        <f>IF(D21&gt;0,I21/D21*100,"-")</f>
        <v>89.63037770147444</v>
      </c>
      <c r="K21" s="103">
        <v>7366</v>
      </c>
      <c r="L21" s="104">
        <f>IF(D21&gt;0,K21/D21*100,"-")</f>
        <v>29.755604928297313</v>
      </c>
      <c r="M21" s="103">
        <v>0</v>
      </c>
      <c r="N21" s="104">
        <f>IF(D21&gt;0,M21/D21*100,"-")</f>
        <v>0</v>
      </c>
      <c r="O21" s="103">
        <v>14822</v>
      </c>
      <c r="P21" s="103">
        <v>8535</v>
      </c>
      <c r="Q21" s="104">
        <f>IF(D21&gt;0,O21/D21*100,"-")</f>
        <v>59.874772773177135</v>
      </c>
      <c r="R21" s="103">
        <v>199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17</v>
      </c>
      <c r="B22" s="102" t="s">
        <v>282</v>
      </c>
      <c r="C22" s="101" t="s">
        <v>283</v>
      </c>
      <c r="D22" s="103">
        <f>+SUM(E22,+I22)</f>
        <v>9623</v>
      </c>
      <c r="E22" s="103">
        <f>+SUM(G22,+H22)</f>
        <v>1877</v>
      </c>
      <c r="F22" s="104">
        <f>IF(D22&gt;0,E22/D22*100,"-")</f>
        <v>19.505351761404967</v>
      </c>
      <c r="G22" s="103">
        <v>1877</v>
      </c>
      <c r="H22" s="103">
        <v>0</v>
      </c>
      <c r="I22" s="103">
        <f>+SUM(K22,+M22,+O22)</f>
        <v>7746</v>
      </c>
      <c r="J22" s="104">
        <f>IF(D22&gt;0,I22/D22*100,"-")</f>
        <v>80.49464823859503</v>
      </c>
      <c r="K22" s="103">
        <v>3030</v>
      </c>
      <c r="L22" s="104">
        <f>IF(D22&gt;0,K22/D22*100,"-")</f>
        <v>31.487062246700614</v>
      </c>
      <c r="M22" s="103">
        <v>0</v>
      </c>
      <c r="N22" s="104">
        <f>IF(D22&gt;0,M22/D22*100,"-")</f>
        <v>0</v>
      </c>
      <c r="O22" s="103">
        <v>4716</v>
      </c>
      <c r="P22" s="103">
        <v>2764</v>
      </c>
      <c r="Q22" s="104">
        <f>IF(D22&gt;0,O22/D22*100,"-")</f>
        <v>49.00758599189442</v>
      </c>
      <c r="R22" s="103">
        <v>38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17</v>
      </c>
      <c r="B23" s="102" t="s">
        <v>284</v>
      </c>
      <c r="C23" s="101" t="s">
        <v>285</v>
      </c>
      <c r="D23" s="103">
        <f>+SUM(E23,+I23)</f>
        <v>23783</v>
      </c>
      <c r="E23" s="103">
        <f>+SUM(G23,+H23)</f>
        <v>3739</v>
      </c>
      <c r="F23" s="104">
        <f>IF(D23&gt;0,E23/D23*100,"-")</f>
        <v>15.721313543287222</v>
      </c>
      <c r="G23" s="103">
        <v>3739</v>
      </c>
      <c r="H23" s="103">
        <v>0</v>
      </c>
      <c r="I23" s="103">
        <f>+SUM(K23,+M23,+O23)</f>
        <v>20044</v>
      </c>
      <c r="J23" s="104">
        <f>IF(D23&gt;0,I23/D23*100,"-")</f>
        <v>84.27868645671278</v>
      </c>
      <c r="K23" s="103">
        <v>12646</v>
      </c>
      <c r="L23" s="104">
        <f>IF(D23&gt;0,K23/D23*100,"-")</f>
        <v>53.17243409157801</v>
      </c>
      <c r="M23" s="103">
        <v>0</v>
      </c>
      <c r="N23" s="104">
        <f>IF(D23&gt;0,M23/D23*100,"-")</f>
        <v>0</v>
      </c>
      <c r="O23" s="103">
        <v>7398</v>
      </c>
      <c r="P23" s="103">
        <v>2956</v>
      </c>
      <c r="Q23" s="104">
        <f>IF(D23&gt;0,O23/D23*100,"-")</f>
        <v>31.10625236513476</v>
      </c>
      <c r="R23" s="103">
        <v>621</v>
      </c>
      <c r="S23" s="101" t="s">
        <v>255</v>
      </c>
      <c r="T23" s="101"/>
      <c r="U23" s="101"/>
      <c r="V23" s="101"/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17</v>
      </c>
      <c r="B24" s="102" t="s">
        <v>286</v>
      </c>
      <c r="C24" s="101" t="s">
        <v>287</v>
      </c>
      <c r="D24" s="103">
        <f>+SUM(E24,+I24)</f>
        <v>19398</v>
      </c>
      <c r="E24" s="103">
        <f>+SUM(G24,+H24)</f>
        <v>6476</v>
      </c>
      <c r="F24" s="104">
        <f>IF(D24&gt;0,E24/D24*100,"-")</f>
        <v>33.38488503969481</v>
      </c>
      <c r="G24" s="103">
        <v>6380</v>
      </c>
      <c r="H24" s="103">
        <v>96</v>
      </c>
      <c r="I24" s="103">
        <f>+SUM(K24,+M24,+O24)</f>
        <v>12922</v>
      </c>
      <c r="J24" s="104">
        <f>IF(D24&gt;0,I24/D24*100,"-")</f>
        <v>66.61511496030519</v>
      </c>
      <c r="K24" s="103">
        <v>2028</v>
      </c>
      <c r="L24" s="104">
        <f>IF(D24&gt;0,K24/D24*100,"-")</f>
        <v>10.454686050108258</v>
      </c>
      <c r="M24" s="103">
        <v>0</v>
      </c>
      <c r="N24" s="104">
        <f>IF(D24&gt;0,M24/D24*100,"-")</f>
        <v>0</v>
      </c>
      <c r="O24" s="103">
        <v>10894</v>
      </c>
      <c r="P24" s="103">
        <v>7343</v>
      </c>
      <c r="Q24" s="104">
        <f>IF(D24&gt;0,O24/D24*100,"-")</f>
        <v>56.16042891019693</v>
      </c>
      <c r="R24" s="103">
        <v>142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</row>
    <row r="26" spans="1:26" s="107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4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194</v>
      </c>
      <c r="B2" s="137" t="s">
        <v>195</v>
      </c>
      <c r="C2" s="142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223</v>
      </c>
      <c r="AG2" s="144"/>
      <c r="AH2" s="144"/>
      <c r="AI2" s="145"/>
      <c r="AJ2" s="143" t="s">
        <v>224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40" t="s">
        <v>225</v>
      </c>
      <c r="AU2" s="137"/>
      <c r="AV2" s="137"/>
      <c r="AW2" s="137"/>
      <c r="AX2" s="137"/>
      <c r="AY2" s="137"/>
      <c r="AZ2" s="143" t="s">
        <v>226</v>
      </c>
      <c r="BA2" s="144"/>
      <c r="BB2" s="144"/>
      <c r="BC2" s="145"/>
    </row>
    <row r="3" spans="1:55" s="100" customFormat="1" ht="13.5" customHeight="1">
      <c r="A3" s="138"/>
      <c r="B3" s="138"/>
      <c r="C3" s="138"/>
      <c r="D3" s="91" t="s">
        <v>201</v>
      </c>
      <c r="E3" s="146" t="s">
        <v>227</v>
      </c>
      <c r="F3" s="144"/>
      <c r="G3" s="145"/>
      <c r="H3" s="149" t="s">
        <v>228</v>
      </c>
      <c r="I3" s="150"/>
      <c r="J3" s="151"/>
      <c r="K3" s="146" t="s">
        <v>229</v>
      </c>
      <c r="L3" s="150"/>
      <c r="M3" s="151"/>
      <c r="N3" s="91" t="s">
        <v>201</v>
      </c>
      <c r="O3" s="146" t="s">
        <v>230</v>
      </c>
      <c r="P3" s="147"/>
      <c r="Q3" s="147"/>
      <c r="R3" s="147"/>
      <c r="S3" s="147"/>
      <c r="T3" s="147"/>
      <c r="U3" s="148"/>
      <c r="V3" s="146" t="s">
        <v>231</v>
      </c>
      <c r="W3" s="147"/>
      <c r="X3" s="147"/>
      <c r="Y3" s="147"/>
      <c r="Z3" s="147"/>
      <c r="AA3" s="147"/>
      <c r="AB3" s="148"/>
      <c r="AC3" s="92" t="s">
        <v>232</v>
      </c>
      <c r="AD3" s="88"/>
      <c r="AE3" s="89"/>
      <c r="AF3" s="139" t="s">
        <v>201</v>
      </c>
      <c r="AG3" s="137" t="s">
        <v>233</v>
      </c>
      <c r="AH3" s="137" t="s">
        <v>234</v>
      </c>
      <c r="AI3" s="137" t="s">
        <v>235</v>
      </c>
      <c r="AJ3" s="138" t="s">
        <v>201</v>
      </c>
      <c r="AK3" s="137" t="s">
        <v>236</v>
      </c>
      <c r="AL3" s="137" t="s">
        <v>237</v>
      </c>
      <c r="AM3" s="137" t="s">
        <v>238</v>
      </c>
      <c r="AN3" s="137" t="s">
        <v>234</v>
      </c>
      <c r="AO3" s="137" t="s">
        <v>235</v>
      </c>
      <c r="AP3" s="137" t="s">
        <v>239</v>
      </c>
      <c r="AQ3" s="137" t="s">
        <v>240</v>
      </c>
      <c r="AR3" s="137" t="s">
        <v>241</v>
      </c>
      <c r="AS3" s="137" t="s">
        <v>242</v>
      </c>
      <c r="AT3" s="139" t="s">
        <v>201</v>
      </c>
      <c r="AU3" s="137" t="s">
        <v>236</v>
      </c>
      <c r="AV3" s="137" t="s">
        <v>237</v>
      </c>
      <c r="AW3" s="137" t="s">
        <v>238</v>
      </c>
      <c r="AX3" s="137" t="s">
        <v>234</v>
      </c>
      <c r="AY3" s="137" t="s">
        <v>235</v>
      </c>
      <c r="AZ3" s="139" t="s">
        <v>201</v>
      </c>
      <c r="BA3" s="137" t="s">
        <v>233</v>
      </c>
      <c r="BB3" s="137" t="s">
        <v>234</v>
      </c>
      <c r="BC3" s="137" t="s">
        <v>235</v>
      </c>
    </row>
    <row r="4" spans="1:55" s="100" customFormat="1" ht="18.75" customHeight="1">
      <c r="A4" s="138"/>
      <c r="B4" s="138"/>
      <c r="C4" s="138"/>
      <c r="D4" s="91"/>
      <c r="E4" s="91" t="s">
        <v>201</v>
      </c>
      <c r="F4" s="133" t="s">
        <v>243</v>
      </c>
      <c r="G4" s="133" t="s">
        <v>244</v>
      </c>
      <c r="H4" s="91" t="s">
        <v>201</v>
      </c>
      <c r="I4" s="133" t="s">
        <v>243</v>
      </c>
      <c r="J4" s="133" t="s">
        <v>244</v>
      </c>
      <c r="K4" s="91" t="s">
        <v>201</v>
      </c>
      <c r="L4" s="133" t="s">
        <v>243</v>
      </c>
      <c r="M4" s="133" t="s">
        <v>244</v>
      </c>
      <c r="N4" s="91"/>
      <c r="O4" s="91" t="s">
        <v>201</v>
      </c>
      <c r="P4" s="133" t="s">
        <v>233</v>
      </c>
      <c r="Q4" s="135" t="s">
        <v>234</v>
      </c>
      <c r="R4" s="135" t="s">
        <v>235</v>
      </c>
      <c r="S4" s="133" t="s">
        <v>245</v>
      </c>
      <c r="T4" s="133" t="s">
        <v>246</v>
      </c>
      <c r="U4" s="133" t="s">
        <v>247</v>
      </c>
      <c r="V4" s="91" t="s">
        <v>201</v>
      </c>
      <c r="W4" s="133" t="s">
        <v>233</v>
      </c>
      <c r="X4" s="135" t="s">
        <v>234</v>
      </c>
      <c r="Y4" s="135" t="s">
        <v>235</v>
      </c>
      <c r="Z4" s="133" t="s">
        <v>245</v>
      </c>
      <c r="AA4" s="133" t="s">
        <v>246</v>
      </c>
      <c r="AB4" s="133" t="s">
        <v>247</v>
      </c>
      <c r="AC4" s="91" t="s">
        <v>201</v>
      </c>
      <c r="AD4" s="133" t="s">
        <v>243</v>
      </c>
      <c r="AE4" s="133" t="s">
        <v>244</v>
      </c>
      <c r="AF4" s="139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38"/>
      <c r="AV4" s="138"/>
      <c r="AW4" s="138"/>
      <c r="AX4" s="138"/>
      <c r="AY4" s="138"/>
      <c r="AZ4" s="139"/>
      <c r="BA4" s="138"/>
      <c r="BB4" s="138"/>
      <c r="BC4" s="138"/>
    </row>
    <row r="5" spans="1:55" s="52" customFormat="1" ht="22.5" customHeight="1">
      <c r="A5" s="138"/>
      <c r="B5" s="138"/>
      <c r="C5" s="138"/>
      <c r="D5" s="93"/>
      <c r="E5" s="93"/>
      <c r="F5" s="134"/>
      <c r="G5" s="134"/>
      <c r="H5" s="93"/>
      <c r="I5" s="134"/>
      <c r="J5" s="134"/>
      <c r="K5" s="93"/>
      <c r="L5" s="134"/>
      <c r="M5" s="134"/>
      <c r="N5" s="93"/>
      <c r="O5" s="93"/>
      <c r="P5" s="134"/>
      <c r="Q5" s="136"/>
      <c r="R5" s="136"/>
      <c r="S5" s="134"/>
      <c r="T5" s="134"/>
      <c r="U5" s="134"/>
      <c r="V5" s="93"/>
      <c r="W5" s="134"/>
      <c r="X5" s="136"/>
      <c r="Y5" s="136"/>
      <c r="Z5" s="134"/>
      <c r="AA5" s="134"/>
      <c r="AB5" s="134"/>
      <c r="AC5" s="93"/>
      <c r="AD5" s="134"/>
      <c r="AE5" s="134"/>
      <c r="AF5" s="90"/>
      <c r="AG5" s="90"/>
      <c r="AH5" s="90"/>
      <c r="AI5" s="90"/>
      <c r="AJ5" s="90"/>
      <c r="AK5" s="90"/>
      <c r="AL5" s="138"/>
      <c r="AM5" s="90"/>
      <c r="AN5" s="90"/>
      <c r="AO5" s="90"/>
      <c r="AP5" s="90"/>
      <c r="AQ5" s="90"/>
      <c r="AR5" s="90"/>
      <c r="AS5" s="90"/>
      <c r="AT5" s="90"/>
      <c r="AU5" s="90"/>
      <c r="AV5" s="138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8"/>
      <c r="B6" s="138"/>
      <c r="C6" s="138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香川県</v>
      </c>
      <c r="B7" s="109" t="str">
        <f>'水洗化人口等'!B7</f>
        <v>37000</v>
      </c>
      <c r="C7" s="108" t="s">
        <v>201</v>
      </c>
      <c r="D7" s="110">
        <f>SUM(E7,+H7,+K7)</f>
        <v>185108</v>
      </c>
      <c r="E7" s="110">
        <f>SUM(F7:G7)</f>
        <v>15555</v>
      </c>
      <c r="F7" s="110">
        <f>SUM(F$8:F$1000)</f>
        <v>13094</v>
      </c>
      <c r="G7" s="110">
        <f>SUM(G$8:G$1000)</f>
        <v>2461</v>
      </c>
      <c r="H7" s="110">
        <f>SUM(I7:J7)</f>
        <v>28794</v>
      </c>
      <c r="I7" s="110">
        <f>SUM(I$8:I$1000)</f>
        <v>28258</v>
      </c>
      <c r="J7" s="110">
        <f>SUM(J$8:J$1000)</f>
        <v>536</v>
      </c>
      <c r="K7" s="110">
        <f>SUM(L7:M7)</f>
        <v>140759</v>
      </c>
      <c r="L7" s="110">
        <f>SUM(L$8:L$1000)</f>
        <v>20004</v>
      </c>
      <c r="M7" s="110">
        <f>SUM(M$8:M$1000)</f>
        <v>120755</v>
      </c>
      <c r="N7" s="110">
        <f>SUM(O7,+V7,+AC7)</f>
        <v>185392</v>
      </c>
      <c r="O7" s="110">
        <f>SUM(P7:U7)</f>
        <v>61356</v>
      </c>
      <c r="P7" s="110">
        <f aca="true" t="shared" si="0" ref="P7:U7">SUM(P$8:P$1000)</f>
        <v>61206</v>
      </c>
      <c r="Q7" s="110">
        <f t="shared" si="0"/>
        <v>0</v>
      </c>
      <c r="R7" s="110">
        <f t="shared" si="0"/>
        <v>0</v>
      </c>
      <c r="S7" s="110">
        <f t="shared" si="0"/>
        <v>150</v>
      </c>
      <c r="T7" s="110">
        <f t="shared" si="0"/>
        <v>0</v>
      </c>
      <c r="U7" s="110">
        <f t="shared" si="0"/>
        <v>0</v>
      </c>
      <c r="V7" s="110">
        <f>SUM(W7:AB7)</f>
        <v>123752</v>
      </c>
      <c r="W7" s="110">
        <f aca="true" t="shared" si="1" ref="W7:AB7">SUM(W$8:W$1000)</f>
        <v>123402</v>
      </c>
      <c r="X7" s="110">
        <f t="shared" si="1"/>
        <v>0</v>
      </c>
      <c r="Y7" s="110">
        <f t="shared" si="1"/>
        <v>0</v>
      </c>
      <c r="Z7" s="110">
        <f t="shared" si="1"/>
        <v>350</v>
      </c>
      <c r="AA7" s="110">
        <f t="shared" si="1"/>
        <v>0</v>
      </c>
      <c r="AB7" s="110">
        <f t="shared" si="1"/>
        <v>0</v>
      </c>
      <c r="AC7" s="110">
        <f>SUM(AD7:AE7)</f>
        <v>284</v>
      </c>
      <c r="AD7" s="110">
        <f>SUM(AD$8:AD$1000)</f>
        <v>280</v>
      </c>
      <c r="AE7" s="110">
        <f>SUM(AE$8:AE$1000)</f>
        <v>4</v>
      </c>
      <c r="AF7" s="110">
        <f>SUM(AG7:AI7)</f>
        <v>3172</v>
      </c>
      <c r="AG7" s="110">
        <f>SUM(AG$8:AG$1000)</f>
        <v>3172</v>
      </c>
      <c r="AH7" s="110">
        <f>SUM(AH$8:AH$1000)</f>
        <v>0</v>
      </c>
      <c r="AI7" s="110">
        <f>SUM(AI$8:AI$1000)</f>
        <v>0</v>
      </c>
      <c r="AJ7" s="110">
        <f>SUM(AK7:AS7)</f>
        <v>3377</v>
      </c>
      <c r="AK7" s="110">
        <f aca="true" t="shared" si="2" ref="AK7:AS7">SUM(AK$8:AK$1000)</f>
        <v>274</v>
      </c>
      <c r="AL7" s="110">
        <f t="shared" si="2"/>
        <v>1</v>
      </c>
      <c r="AM7" s="110">
        <f t="shared" si="2"/>
        <v>128</v>
      </c>
      <c r="AN7" s="110">
        <f t="shared" si="2"/>
        <v>899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213</v>
      </c>
      <c r="AS7" s="110">
        <f t="shared" si="2"/>
        <v>1862</v>
      </c>
      <c r="AT7" s="110">
        <f>SUM(AU7:AY7)</f>
        <v>71</v>
      </c>
      <c r="AU7" s="110">
        <f>SUM(AU$8:AU$1000)</f>
        <v>70</v>
      </c>
      <c r="AV7" s="110">
        <f>SUM(AV$8:AV$1000)</f>
        <v>0</v>
      </c>
      <c r="AW7" s="110">
        <f>SUM(AW$8:AW$1000)</f>
        <v>1</v>
      </c>
      <c r="AX7" s="110">
        <f>SUM(AX$8:AX$1000)</f>
        <v>0</v>
      </c>
      <c r="AY7" s="110">
        <f>SUM(AY$8:AY$1000)</f>
        <v>0</v>
      </c>
      <c r="AZ7" s="110">
        <f>SUM(BA7:BC7)</f>
        <v>1989</v>
      </c>
      <c r="BA7" s="110">
        <f>SUM(BA$8:BA$1000)</f>
        <v>1989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17</v>
      </c>
      <c r="B8" s="106" t="s">
        <v>253</v>
      </c>
      <c r="C8" s="101" t="s">
        <v>254</v>
      </c>
      <c r="D8" s="103">
        <f>SUM(E8,+H8,+K8)</f>
        <v>51675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51675</v>
      </c>
      <c r="L8" s="103">
        <v>12822</v>
      </c>
      <c r="M8" s="103">
        <v>38853</v>
      </c>
      <c r="N8" s="103">
        <f>SUM(O8,+V8,+AC8)</f>
        <v>51675</v>
      </c>
      <c r="O8" s="103">
        <f>SUM(P8:U8)</f>
        <v>12822</v>
      </c>
      <c r="P8" s="103">
        <v>12822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38853</v>
      </c>
      <c r="W8" s="103">
        <v>38853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1975</v>
      </c>
      <c r="AG8" s="103">
        <v>1975</v>
      </c>
      <c r="AH8" s="103">
        <v>0</v>
      </c>
      <c r="AI8" s="103">
        <v>0</v>
      </c>
      <c r="AJ8" s="103">
        <f>SUM(AK8:AS8)</f>
        <v>1975</v>
      </c>
      <c r="AK8" s="103">
        <v>0</v>
      </c>
      <c r="AL8" s="103">
        <v>0</v>
      </c>
      <c r="AM8" s="103">
        <v>104</v>
      </c>
      <c r="AN8" s="103">
        <v>0</v>
      </c>
      <c r="AO8" s="103">
        <v>0</v>
      </c>
      <c r="AP8" s="103">
        <v>0</v>
      </c>
      <c r="AQ8" s="103">
        <v>0</v>
      </c>
      <c r="AR8" s="103">
        <v>9</v>
      </c>
      <c r="AS8" s="103">
        <v>1862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1862</v>
      </c>
      <c r="BA8" s="103">
        <v>1862</v>
      </c>
      <c r="BB8" s="103">
        <v>0</v>
      </c>
      <c r="BC8" s="103">
        <v>0</v>
      </c>
    </row>
    <row r="9" spans="1:55" s="107" customFormat="1" ht="13.5" customHeight="1">
      <c r="A9" s="105" t="s">
        <v>17</v>
      </c>
      <c r="B9" s="106" t="s">
        <v>256</v>
      </c>
      <c r="C9" s="101" t="s">
        <v>257</v>
      </c>
      <c r="D9" s="103">
        <f>SUM(E9,+H9,+K9)</f>
        <v>16547</v>
      </c>
      <c r="E9" s="103">
        <f>SUM(F9:G9)</f>
        <v>3371</v>
      </c>
      <c r="F9" s="103">
        <v>936</v>
      </c>
      <c r="G9" s="103">
        <v>2435</v>
      </c>
      <c r="H9" s="103">
        <f>SUM(I9:J9)</f>
        <v>4586</v>
      </c>
      <c r="I9" s="103">
        <v>4586</v>
      </c>
      <c r="J9" s="103">
        <v>0</v>
      </c>
      <c r="K9" s="103">
        <f>SUM(L9:M9)</f>
        <v>8590</v>
      </c>
      <c r="L9" s="103">
        <v>0</v>
      </c>
      <c r="M9" s="103">
        <v>8590</v>
      </c>
      <c r="N9" s="103">
        <f>SUM(O9,+V9,+AC9)</f>
        <v>16549</v>
      </c>
      <c r="O9" s="103">
        <f>SUM(P9:U9)</f>
        <v>5522</v>
      </c>
      <c r="P9" s="103">
        <v>5522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11025</v>
      </c>
      <c r="W9" s="103">
        <v>11025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</v>
      </c>
      <c r="AD9" s="103">
        <v>2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17</v>
      </c>
      <c r="B10" s="106" t="s">
        <v>258</v>
      </c>
      <c r="C10" s="101" t="s">
        <v>259</v>
      </c>
      <c r="D10" s="103">
        <f>SUM(E10,+H10,+K10)</f>
        <v>15812</v>
      </c>
      <c r="E10" s="103">
        <f>SUM(F10:G10)</f>
        <v>6254</v>
      </c>
      <c r="F10" s="103">
        <v>6254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9558</v>
      </c>
      <c r="L10" s="103">
        <v>0</v>
      </c>
      <c r="M10" s="103">
        <v>9558</v>
      </c>
      <c r="N10" s="103">
        <f>SUM(O10,+V10,+AC10)</f>
        <v>15812</v>
      </c>
      <c r="O10" s="103">
        <f>SUM(P10:U10)</f>
        <v>6254</v>
      </c>
      <c r="P10" s="103">
        <v>6254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9558</v>
      </c>
      <c r="W10" s="103">
        <v>9558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50</v>
      </c>
      <c r="AG10" s="103">
        <v>50</v>
      </c>
      <c r="AH10" s="103">
        <v>0</v>
      </c>
      <c r="AI10" s="103">
        <v>0</v>
      </c>
      <c r="AJ10" s="103">
        <f>SUM(AK10:AS10)</f>
        <v>50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50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17</v>
      </c>
      <c r="B11" s="106" t="s">
        <v>260</v>
      </c>
      <c r="C11" s="101" t="s">
        <v>261</v>
      </c>
      <c r="D11" s="103">
        <f>SUM(E11,+H11,+K11)</f>
        <v>4362</v>
      </c>
      <c r="E11" s="103">
        <f>SUM(F11:G11)</f>
        <v>0</v>
      </c>
      <c r="F11" s="103">
        <v>0</v>
      </c>
      <c r="G11" s="103">
        <v>0</v>
      </c>
      <c r="H11" s="103">
        <f>SUM(I11:J11)</f>
        <v>2037</v>
      </c>
      <c r="I11" s="103">
        <v>2037</v>
      </c>
      <c r="J11" s="103">
        <v>0</v>
      </c>
      <c r="K11" s="103">
        <f>SUM(L11:M11)</f>
        <v>2325</v>
      </c>
      <c r="L11" s="103">
        <v>0</v>
      </c>
      <c r="M11" s="103">
        <v>2325</v>
      </c>
      <c r="N11" s="103">
        <f>SUM(O11,+V11,+AC11)</f>
        <v>4369</v>
      </c>
      <c r="O11" s="103">
        <f>SUM(P11:U11)</f>
        <v>2037</v>
      </c>
      <c r="P11" s="103">
        <v>2037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2325</v>
      </c>
      <c r="W11" s="103">
        <v>2325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7</v>
      </c>
      <c r="AD11" s="103">
        <v>3</v>
      </c>
      <c r="AE11" s="103">
        <v>4</v>
      </c>
      <c r="AF11" s="103">
        <f>SUM(AG11:AI11)</f>
        <v>6</v>
      </c>
      <c r="AG11" s="103">
        <v>6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6</v>
      </c>
      <c r="AU11" s="103">
        <v>6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75</v>
      </c>
      <c r="BA11" s="103">
        <v>75</v>
      </c>
      <c r="BB11" s="103">
        <v>0</v>
      </c>
      <c r="BC11" s="103">
        <v>0</v>
      </c>
    </row>
    <row r="12" spans="1:55" s="107" customFormat="1" ht="13.5" customHeight="1">
      <c r="A12" s="105" t="s">
        <v>17</v>
      </c>
      <c r="B12" s="106" t="s">
        <v>262</v>
      </c>
      <c r="C12" s="101" t="s">
        <v>263</v>
      </c>
      <c r="D12" s="103">
        <f>SUM(E12,+H12,+K12)</f>
        <v>16961</v>
      </c>
      <c r="E12" s="103">
        <f>SUM(F12:G12)</f>
        <v>225</v>
      </c>
      <c r="F12" s="103">
        <v>199</v>
      </c>
      <c r="G12" s="103">
        <v>26</v>
      </c>
      <c r="H12" s="103">
        <f>SUM(I12:J12)</f>
        <v>7006</v>
      </c>
      <c r="I12" s="103">
        <v>7006</v>
      </c>
      <c r="J12" s="103">
        <v>0</v>
      </c>
      <c r="K12" s="103">
        <f>SUM(L12:M12)</f>
        <v>9730</v>
      </c>
      <c r="L12" s="103">
        <v>0</v>
      </c>
      <c r="M12" s="103">
        <v>9730</v>
      </c>
      <c r="N12" s="103">
        <f>SUM(O12,+V12,+AC12)</f>
        <v>16961</v>
      </c>
      <c r="O12" s="103">
        <f>SUM(P12:U12)</f>
        <v>7205</v>
      </c>
      <c r="P12" s="103">
        <v>7205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9756</v>
      </c>
      <c r="W12" s="103">
        <v>9756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926</v>
      </c>
      <c r="AG12" s="103">
        <v>926</v>
      </c>
      <c r="AH12" s="103">
        <v>0</v>
      </c>
      <c r="AI12" s="103">
        <v>0</v>
      </c>
      <c r="AJ12" s="103">
        <f>SUM(AK12:AS12)</f>
        <v>1170</v>
      </c>
      <c r="AK12" s="103">
        <v>270</v>
      </c>
      <c r="AL12" s="103">
        <v>1</v>
      </c>
      <c r="AM12" s="103">
        <v>0</v>
      </c>
      <c r="AN12" s="103">
        <v>899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27</v>
      </c>
      <c r="AU12" s="103">
        <v>27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</v>
      </c>
      <c r="BA12" s="103">
        <v>1</v>
      </c>
      <c r="BB12" s="103">
        <v>0</v>
      </c>
      <c r="BC12" s="103">
        <v>0</v>
      </c>
    </row>
    <row r="13" spans="1:55" s="107" customFormat="1" ht="13.5" customHeight="1">
      <c r="A13" s="105" t="s">
        <v>17</v>
      </c>
      <c r="B13" s="106" t="s">
        <v>264</v>
      </c>
      <c r="C13" s="101" t="s">
        <v>265</v>
      </c>
      <c r="D13" s="103">
        <f>SUM(E13,+H13,+K13)</f>
        <v>6562</v>
      </c>
      <c r="E13" s="103">
        <f>SUM(F13:G13)</f>
        <v>0</v>
      </c>
      <c r="F13" s="103">
        <v>0</v>
      </c>
      <c r="G13" s="103">
        <v>0</v>
      </c>
      <c r="H13" s="103">
        <f>SUM(I13:J13)</f>
        <v>1602</v>
      </c>
      <c r="I13" s="103">
        <v>1602</v>
      </c>
      <c r="J13" s="103">
        <v>0</v>
      </c>
      <c r="K13" s="103">
        <f>SUM(L13:M13)</f>
        <v>4960</v>
      </c>
      <c r="L13" s="103">
        <v>0</v>
      </c>
      <c r="M13" s="103">
        <v>4960</v>
      </c>
      <c r="N13" s="103">
        <f>SUM(O13,+V13,+AC13)</f>
        <v>6674</v>
      </c>
      <c r="O13" s="103">
        <f>SUM(P13:U13)</f>
        <v>1602</v>
      </c>
      <c r="P13" s="103">
        <v>1602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4960</v>
      </c>
      <c r="W13" s="103">
        <v>4960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112</v>
      </c>
      <c r="AD13" s="103">
        <v>112</v>
      </c>
      <c r="AE13" s="103">
        <v>0</v>
      </c>
      <c r="AF13" s="103">
        <f>SUM(AG13:AI13)</f>
        <v>19</v>
      </c>
      <c r="AG13" s="103">
        <v>19</v>
      </c>
      <c r="AH13" s="103">
        <v>0</v>
      </c>
      <c r="AI13" s="103">
        <v>0</v>
      </c>
      <c r="AJ13" s="103">
        <f>SUM(AK13:AS13)</f>
        <v>19</v>
      </c>
      <c r="AK13" s="103">
        <v>0</v>
      </c>
      <c r="AL13" s="103">
        <v>0</v>
      </c>
      <c r="AM13" s="103">
        <v>19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17</v>
      </c>
      <c r="B14" s="106" t="s">
        <v>266</v>
      </c>
      <c r="C14" s="101" t="s">
        <v>267</v>
      </c>
      <c r="D14" s="103">
        <f>SUM(E14,+H14,+K14)</f>
        <v>6341</v>
      </c>
      <c r="E14" s="103">
        <f>SUM(F14:G14)</f>
        <v>0</v>
      </c>
      <c r="F14" s="103">
        <v>0</v>
      </c>
      <c r="G14" s="103">
        <v>0</v>
      </c>
      <c r="H14" s="103">
        <f>SUM(I14:J14)</f>
        <v>1994</v>
      </c>
      <c r="I14" s="103">
        <v>1994</v>
      </c>
      <c r="J14" s="103">
        <v>0</v>
      </c>
      <c r="K14" s="103">
        <f>SUM(L14:M14)</f>
        <v>4347</v>
      </c>
      <c r="L14" s="103">
        <v>0</v>
      </c>
      <c r="M14" s="103">
        <v>4347</v>
      </c>
      <c r="N14" s="103">
        <f>SUM(O14,+V14,+AC14)</f>
        <v>6341</v>
      </c>
      <c r="O14" s="103">
        <f>SUM(P14:U14)</f>
        <v>1994</v>
      </c>
      <c r="P14" s="103">
        <v>1994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4347</v>
      </c>
      <c r="W14" s="103">
        <v>4347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17</v>
      </c>
      <c r="B15" s="106" t="s">
        <v>268</v>
      </c>
      <c r="C15" s="101" t="s">
        <v>269</v>
      </c>
      <c r="D15" s="103">
        <f>SUM(E15,+H15,+K15)</f>
        <v>24359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24359</v>
      </c>
      <c r="L15" s="103">
        <v>5595</v>
      </c>
      <c r="M15" s="103">
        <v>18764</v>
      </c>
      <c r="N15" s="103">
        <f>SUM(O15,+V15,+AC15)</f>
        <v>24454</v>
      </c>
      <c r="O15" s="103">
        <f>SUM(P15:U15)</f>
        <v>5595</v>
      </c>
      <c r="P15" s="103">
        <v>5595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18764</v>
      </c>
      <c r="W15" s="103">
        <v>18764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95</v>
      </c>
      <c r="AD15" s="103">
        <v>95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17</v>
      </c>
      <c r="B16" s="106" t="s">
        <v>270</v>
      </c>
      <c r="C16" s="101" t="s">
        <v>271</v>
      </c>
      <c r="D16" s="103">
        <f>SUM(E16,+H16,+K16)</f>
        <v>11255</v>
      </c>
      <c r="E16" s="103">
        <f>SUM(F16:G16)</f>
        <v>558</v>
      </c>
      <c r="F16" s="103">
        <v>558</v>
      </c>
      <c r="G16" s="103">
        <v>0</v>
      </c>
      <c r="H16" s="103">
        <f>SUM(I16:J16)</f>
        <v>4736</v>
      </c>
      <c r="I16" s="103">
        <v>4736</v>
      </c>
      <c r="J16" s="103">
        <v>0</v>
      </c>
      <c r="K16" s="103">
        <f>SUM(L16:M16)</f>
        <v>5961</v>
      </c>
      <c r="L16" s="103">
        <v>0</v>
      </c>
      <c r="M16" s="103">
        <v>5961</v>
      </c>
      <c r="N16" s="103">
        <f>SUM(O16,+V16,+AC16)</f>
        <v>11255</v>
      </c>
      <c r="O16" s="103">
        <f>SUM(P16:U16)</f>
        <v>5294</v>
      </c>
      <c r="P16" s="103">
        <v>5294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5961</v>
      </c>
      <c r="W16" s="103">
        <v>5961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33</v>
      </c>
      <c r="AG16" s="103">
        <v>33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33</v>
      </c>
      <c r="AU16" s="103">
        <v>33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17</v>
      </c>
      <c r="B17" s="106" t="s">
        <v>272</v>
      </c>
      <c r="C17" s="101" t="s">
        <v>273</v>
      </c>
      <c r="D17" s="103">
        <f>SUM(E17,+H17,+K17)</f>
        <v>6150</v>
      </c>
      <c r="E17" s="103">
        <f>SUM(F17:G17)</f>
        <v>3356</v>
      </c>
      <c r="F17" s="103">
        <v>3356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2794</v>
      </c>
      <c r="L17" s="103">
        <v>0</v>
      </c>
      <c r="M17" s="103">
        <v>2794</v>
      </c>
      <c r="N17" s="103">
        <f>SUM(O17,+V17,+AC17)</f>
        <v>6150</v>
      </c>
      <c r="O17" s="103">
        <f>SUM(P17:U17)</f>
        <v>3356</v>
      </c>
      <c r="P17" s="103">
        <v>3356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2794</v>
      </c>
      <c r="W17" s="103">
        <v>2794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154</v>
      </c>
      <c r="AG17" s="103">
        <v>154</v>
      </c>
      <c r="AH17" s="103">
        <v>0</v>
      </c>
      <c r="AI17" s="103">
        <v>0</v>
      </c>
      <c r="AJ17" s="103">
        <f>SUM(AK17:AS17)</f>
        <v>154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154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17</v>
      </c>
      <c r="B18" s="106" t="s">
        <v>274</v>
      </c>
      <c r="C18" s="101" t="s">
        <v>275</v>
      </c>
      <c r="D18" s="103">
        <f>SUM(E18,+H18,+K18)</f>
        <v>8511</v>
      </c>
      <c r="E18" s="103">
        <f>SUM(F18:G18)</f>
        <v>0</v>
      </c>
      <c r="F18" s="103">
        <v>0</v>
      </c>
      <c r="G18" s="103">
        <v>0</v>
      </c>
      <c r="H18" s="103">
        <f>SUM(I18:J18)</f>
        <v>2535</v>
      </c>
      <c r="I18" s="103">
        <v>2535</v>
      </c>
      <c r="J18" s="103">
        <v>0</v>
      </c>
      <c r="K18" s="103">
        <f>SUM(L18:M18)</f>
        <v>5976</v>
      </c>
      <c r="L18" s="103">
        <v>0</v>
      </c>
      <c r="M18" s="103">
        <v>5976</v>
      </c>
      <c r="N18" s="103">
        <f>SUM(O18,+V18,+AC18)</f>
        <v>8555</v>
      </c>
      <c r="O18" s="103">
        <f>SUM(P18:U18)</f>
        <v>2535</v>
      </c>
      <c r="P18" s="103">
        <v>2535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5976</v>
      </c>
      <c r="W18" s="103">
        <v>5976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44</v>
      </c>
      <c r="AD18" s="103">
        <v>44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17</v>
      </c>
      <c r="B19" s="106" t="s">
        <v>276</v>
      </c>
      <c r="C19" s="101" t="s">
        <v>277</v>
      </c>
      <c r="D19" s="103">
        <f>SUM(E19,+H19,+K19)</f>
        <v>500</v>
      </c>
      <c r="E19" s="103">
        <f>SUM(F19:G19)</f>
        <v>0</v>
      </c>
      <c r="F19" s="103">
        <v>0</v>
      </c>
      <c r="G19" s="103">
        <v>0</v>
      </c>
      <c r="H19" s="103">
        <f>SUM(I19:J19)</f>
        <v>150</v>
      </c>
      <c r="I19" s="103">
        <v>150</v>
      </c>
      <c r="J19" s="103">
        <v>0</v>
      </c>
      <c r="K19" s="103">
        <f>SUM(L19:M19)</f>
        <v>350</v>
      </c>
      <c r="L19" s="103">
        <v>0</v>
      </c>
      <c r="M19" s="103">
        <v>350</v>
      </c>
      <c r="N19" s="103">
        <f>SUM(O19,+V19,+AC19)</f>
        <v>516</v>
      </c>
      <c r="O19" s="103">
        <f>SUM(P19:U19)</f>
        <v>150</v>
      </c>
      <c r="P19" s="103">
        <v>0</v>
      </c>
      <c r="Q19" s="103">
        <v>0</v>
      </c>
      <c r="R19" s="103">
        <v>0</v>
      </c>
      <c r="S19" s="103">
        <v>150</v>
      </c>
      <c r="T19" s="103">
        <v>0</v>
      </c>
      <c r="U19" s="103">
        <v>0</v>
      </c>
      <c r="V19" s="103">
        <f>SUM(W19:AB19)</f>
        <v>350</v>
      </c>
      <c r="W19" s="103">
        <v>0</v>
      </c>
      <c r="X19" s="103">
        <v>0</v>
      </c>
      <c r="Y19" s="103">
        <v>0</v>
      </c>
      <c r="Z19" s="103">
        <v>350</v>
      </c>
      <c r="AA19" s="103">
        <v>0</v>
      </c>
      <c r="AB19" s="103">
        <v>0</v>
      </c>
      <c r="AC19" s="103">
        <f>SUM(AD19:AE19)</f>
        <v>16</v>
      </c>
      <c r="AD19" s="103">
        <v>16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17</v>
      </c>
      <c r="B20" s="106" t="s">
        <v>278</v>
      </c>
      <c r="C20" s="101" t="s">
        <v>279</v>
      </c>
      <c r="D20" s="103">
        <f>SUM(E20,+H20,+K20)</f>
        <v>1148</v>
      </c>
      <c r="E20" s="103">
        <f>SUM(F20:G20)</f>
        <v>501</v>
      </c>
      <c r="F20" s="103">
        <v>501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647</v>
      </c>
      <c r="L20" s="103">
        <v>0</v>
      </c>
      <c r="M20" s="103">
        <v>647</v>
      </c>
      <c r="N20" s="103">
        <f>SUM(O20,+V20,+AC20)</f>
        <v>1148</v>
      </c>
      <c r="O20" s="103">
        <f>SUM(P20:U20)</f>
        <v>501</v>
      </c>
      <c r="P20" s="103">
        <v>501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647</v>
      </c>
      <c r="W20" s="103">
        <v>647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4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</v>
      </c>
      <c r="AU20" s="103">
        <v>4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17</v>
      </c>
      <c r="B21" s="106" t="s">
        <v>280</v>
      </c>
      <c r="C21" s="101" t="s">
        <v>281</v>
      </c>
      <c r="D21" s="103">
        <f>SUM(E21,+H21,+K21)</f>
        <v>5084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5084</v>
      </c>
      <c r="L21" s="103">
        <v>1587</v>
      </c>
      <c r="M21" s="103">
        <v>3497</v>
      </c>
      <c r="N21" s="103">
        <f>SUM(O21,+V21,+AC21)</f>
        <v>5084</v>
      </c>
      <c r="O21" s="103">
        <f>SUM(P21:U21)</f>
        <v>1587</v>
      </c>
      <c r="P21" s="103">
        <v>1587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3497</v>
      </c>
      <c r="W21" s="103">
        <v>3497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17</v>
      </c>
      <c r="B22" s="106" t="s">
        <v>282</v>
      </c>
      <c r="C22" s="101" t="s">
        <v>283</v>
      </c>
      <c r="D22" s="103">
        <f>SUM(E22,+H22,+K22)</f>
        <v>2527</v>
      </c>
      <c r="E22" s="103">
        <f>SUM(F22:G22)</f>
        <v>0</v>
      </c>
      <c r="F22" s="103">
        <v>0</v>
      </c>
      <c r="G22" s="103">
        <v>0</v>
      </c>
      <c r="H22" s="103">
        <f>SUM(I22:J22)</f>
        <v>1334</v>
      </c>
      <c r="I22" s="103">
        <v>1334</v>
      </c>
      <c r="J22" s="103">
        <v>0</v>
      </c>
      <c r="K22" s="103">
        <f>SUM(L22:M22)</f>
        <v>1193</v>
      </c>
      <c r="L22" s="103">
        <v>0</v>
      </c>
      <c r="M22" s="103">
        <v>1193</v>
      </c>
      <c r="N22" s="103">
        <f>SUM(O22,+V22,+AC22)</f>
        <v>2527</v>
      </c>
      <c r="O22" s="103">
        <f>SUM(P22:U22)</f>
        <v>1334</v>
      </c>
      <c r="P22" s="103">
        <v>1334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1193</v>
      </c>
      <c r="W22" s="103">
        <v>1193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17</v>
      </c>
      <c r="B23" s="106" t="s">
        <v>284</v>
      </c>
      <c r="C23" s="101" t="s">
        <v>285</v>
      </c>
      <c r="D23" s="103">
        <f>SUM(E23,+H23,+K23)</f>
        <v>3701</v>
      </c>
      <c r="E23" s="103">
        <f>SUM(F23:G23)</f>
        <v>0</v>
      </c>
      <c r="F23" s="103">
        <v>0</v>
      </c>
      <c r="G23" s="103">
        <v>0</v>
      </c>
      <c r="H23" s="103">
        <f>SUM(I23:J23)</f>
        <v>2010</v>
      </c>
      <c r="I23" s="103">
        <v>2010</v>
      </c>
      <c r="J23" s="103">
        <v>0</v>
      </c>
      <c r="K23" s="103">
        <f>SUM(L23:M23)</f>
        <v>1691</v>
      </c>
      <c r="L23" s="103">
        <v>0</v>
      </c>
      <c r="M23" s="103">
        <v>1691</v>
      </c>
      <c r="N23" s="103">
        <f>SUM(O23,+V23,+AC23)</f>
        <v>3701</v>
      </c>
      <c r="O23" s="103">
        <f>SUM(P23:U23)</f>
        <v>2010</v>
      </c>
      <c r="P23" s="103">
        <v>2010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1691</v>
      </c>
      <c r="W23" s="103">
        <v>1691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5</v>
      </c>
      <c r="AK23" s="103">
        <v>0</v>
      </c>
      <c r="AL23" s="103">
        <v>0</v>
      </c>
      <c r="AM23" s="103">
        <v>5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</v>
      </c>
      <c r="AU23" s="103">
        <v>0</v>
      </c>
      <c r="AV23" s="103">
        <v>0</v>
      </c>
      <c r="AW23" s="103">
        <v>1</v>
      </c>
      <c r="AX23" s="103">
        <v>0</v>
      </c>
      <c r="AY23" s="103">
        <v>0</v>
      </c>
      <c r="AZ23" s="103">
        <f>SUM(BA23:BC23)</f>
        <v>51</v>
      </c>
      <c r="BA23" s="103">
        <v>51</v>
      </c>
      <c r="BB23" s="103">
        <v>0</v>
      </c>
      <c r="BC23" s="103">
        <v>0</v>
      </c>
    </row>
    <row r="24" spans="1:55" s="107" customFormat="1" ht="13.5" customHeight="1">
      <c r="A24" s="105" t="s">
        <v>17</v>
      </c>
      <c r="B24" s="106" t="s">
        <v>286</v>
      </c>
      <c r="C24" s="101" t="s">
        <v>287</v>
      </c>
      <c r="D24" s="103">
        <f>SUM(E24,+H24,+K24)</f>
        <v>3613</v>
      </c>
      <c r="E24" s="103">
        <f>SUM(F24:G24)</f>
        <v>1290</v>
      </c>
      <c r="F24" s="103">
        <v>1290</v>
      </c>
      <c r="G24" s="103">
        <v>0</v>
      </c>
      <c r="H24" s="103">
        <f>SUM(I24:J24)</f>
        <v>804</v>
      </c>
      <c r="I24" s="103">
        <v>268</v>
      </c>
      <c r="J24" s="103">
        <v>536</v>
      </c>
      <c r="K24" s="103">
        <f>SUM(L24:M24)</f>
        <v>1519</v>
      </c>
      <c r="L24" s="103">
        <v>0</v>
      </c>
      <c r="M24" s="103">
        <v>1519</v>
      </c>
      <c r="N24" s="103">
        <f>SUM(O24,+V24,+AC24)</f>
        <v>3621</v>
      </c>
      <c r="O24" s="103">
        <f>SUM(P24:U24)</f>
        <v>1558</v>
      </c>
      <c r="P24" s="103">
        <v>1558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2055</v>
      </c>
      <c r="W24" s="103">
        <v>2055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8</v>
      </c>
      <c r="AD24" s="103">
        <v>8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/>
      <c r="B25" s="106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7" customFormat="1" ht="13.5" customHeight="1">
      <c r="A26" s="105"/>
      <c r="B26" s="106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I4:I5"/>
    <mergeCell ref="G4:G5"/>
    <mergeCell ref="W4:W5"/>
    <mergeCell ref="U4:U5"/>
    <mergeCell ref="T4:T5"/>
    <mergeCell ref="S4:S5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52" t="s">
        <v>66</v>
      </c>
      <c r="G6" s="15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61" t="s">
        <v>74</v>
      </c>
      <c r="C7" s="5" t="s">
        <v>75</v>
      </c>
      <c r="D7" s="18">
        <f>AD7</f>
        <v>0</v>
      </c>
      <c r="F7" s="156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37000</v>
      </c>
      <c r="AG7" s="11">
        <v>7</v>
      </c>
      <c r="AI7" s="45" t="s">
        <v>79</v>
      </c>
      <c r="AJ7" s="2" t="s">
        <v>52</v>
      </c>
    </row>
    <row r="8" spans="2:36" ht="16.5" customHeight="1">
      <c r="B8" s="162"/>
      <c r="C8" s="6" t="s">
        <v>56</v>
      </c>
      <c r="D8" s="23">
        <f>AD8</f>
        <v>0</v>
      </c>
      <c r="F8" s="157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63"/>
      <c r="C9" s="7" t="s">
        <v>82</v>
      </c>
      <c r="D9" s="24">
        <f>SUM(D7:D8)</f>
        <v>0</v>
      </c>
      <c r="F9" s="157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64" t="s">
        <v>86</v>
      </c>
      <c r="C10" s="8" t="s">
        <v>83</v>
      </c>
      <c r="D10" s="23">
        <f>AD9</f>
        <v>0</v>
      </c>
      <c r="F10" s="157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65"/>
      <c r="C11" s="6" t="s">
        <v>88</v>
      </c>
      <c r="D11" s="23">
        <f>AD10</f>
        <v>0</v>
      </c>
      <c r="F11" s="157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65"/>
      <c r="C12" s="6" t="s">
        <v>91</v>
      </c>
      <c r="D12" s="23">
        <f>AD11</f>
        <v>0</v>
      </c>
      <c r="F12" s="157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66"/>
      <c r="C13" s="7" t="s">
        <v>82</v>
      </c>
      <c r="D13" s="24">
        <f>SUM(D10:D12)</f>
        <v>0</v>
      </c>
      <c r="F13" s="158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4" t="s">
        <v>99</v>
      </c>
      <c r="C14" s="155"/>
      <c r="D14" s="27">
        <f>SUM(D9,D13)</f>
        <v>0</v>
      </c>
      <c r="F14" s="159" t="s">
        <v>100</v>
      </c>
      <c r="G14" s="160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4" t="s">
        <v>55</v>
      </c>
      <c r="C15" s="155"/>
      <c r="D15" s="27">
        <f>AD13</f>
        <v>0</v>
      </c>
      <c r="F15" s="154" t="s">
        <v>54</v>
      </c>
      <c r="G15" s="155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52" t="s">
        <v>110</v>
      </c>
      <c r="G18" s="153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9" t="s">
        <v>114</v>
      </c>
      <c r="G19" s="160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9" t="s">
        <v>118</v>
      </c>
      <c r="G20" s="160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9" t="s">
        <v>122</v>
      </c>
      <c r="G21" s="160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54" t="s">
        <v>54</v>
      </c>
      <c r="G22" s="155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77" t="s">
        <v>6</v>
      </c>
      <c r="G25" s="178"/>
      <c r="H25" s="178"/>
      <c r="I25" s="167" t="s">
        <v>136</v>
      </c>
      <c r="J25" s="169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9"/>
      <c r="G26" s="180"/>
      <c r="H26" s="180"/>
      <c r="I26" s="168"/>
      <c r="J26" s="170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71" t="s">
        <v>59</v>
      </c>
      <c r="G27" s="172"/>
      <c r="H27" s="173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74" t="s">
        <v>144</v>
      </c>
      <c r="G28" s="175"/>
      <c r="H28" s="176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71" t="s">
        <v>0</v>
      </c>
      <c r="G29" s="172"/>
      <c r="H29" s="173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71" t="s">
        <v>58</v>
      </c>
      <c r="G30" s="172"/>
      <c r="H30" s="173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71" t="s">
        <v>1</v>
      </c>
      <c r="G31" s="172"/>
      <c r="H31" s="173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71" t="s">
        <v>2</v>
      </c>
      <c r="G32" s="172"/>
      <c r="H32" s="173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71" t="s">
        <v>3</v>
      </c>
      <c r="G33" s="172"/>
      <c r="H33" s="173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71" t="s">
        <v>4</v>
      </c>
      <c r="G34" s="172"/>
      <c r="H34" s="173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71" t="s">
        <v>5</v>
      </c>
      <c r="G35" s="172"/>
      <c r="H35" s="173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81" t="s">
        <v>54</v>
      </c>
      <c r="G36" s="182"/>
      <c r="H36" s="183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37201</v>
      </c>
      <c r="AG207" s="11">
        <v>207</v>
      </c>
    </row>
    <row r="208" spans="32:33" ht="13.5">
      <c r="AF208" s="45" t="str">
        <f>+'水洗化人口等'!B9</f>
        <v>37202</v>
      </c>
      <c r="AG208" s="11">
        <v>208</v>
      </c>
    </row>
    <row r="209" spans="32:33" ht="13.5">
      <c r="AF209" s="45" t="str">
        <f>+'水洗化人口等'!B10</f>
        <v>37203</v>
      </c>
      <c r="AG209" s="11">
        <v>209</v>
      </c>
    </row>
    <row r="210" spans="32:33" ht="13.5">
      <c r="AF210" s="45" t="str">
        <f>+'水洗化人口等'!B11</f>
        <v>37204</v>
      </c>
      <c r="AG210" s="11">
        <v>210</v>
      </c>
    </row>
    <row r="211" spans="32:33" ht="13.5">
      <c r="AF211" s="45" t="str">
        <f>+'水洗化人口等'!B12</f>
        <v>37205</v>
      </c>
      <c r="AG211" s="11">
        <v>211</v>
      </c>
    </row>
    <row r="212" spans="32:33" ht="13.5">
      <c r="AF212" s="45" t="str">
        <f>+'水洗化人口等'!B13</f>
        <v>37206</v>
      </c>
      <c r="AG212" s="11">
        <v>212</v>
      </c>
    </row>
    <row r="213" spans="32:33" ht="13.5">
      <c r="AF213" s="45" t="str">
        <f>+'水洗化人口等'!B14</f>
        <v>37207</v>
      </c>
      <c r="AG213" s="11">
        <v>213</v>
      </c>
    </row>
    <row r="214" spans="32:33" ht="13.5">
      <c r="AF214" s="45" t="str">
        <f>+'水洗化人口等'!B15</f>
        <v>37208</v>
      </c>
      <c r="AG214" s="11">
        <v>214</v>
      </c>
    </row>
    <row r="215" spans="32:33" ht="13.5">
      <c r="AF215" s="45" t="str">
        <f>+'水洗化人口等'!B16</f>
        <v>37322</v>
      </c>
      <c r="AG215" s="11">
        <v>215</v>
      </c>
    </row>
    <row r="216" spans="32:33" ht="13.5">
      <c r="AF216" s="45" t="str">
        <f>+'水洗化人口等'!B17</f>
        <v>37324</v>
      </c>
      <c r="AG216" s="11">
        <v>216</v>
      </c>
    </row>
    <row r="217" spans="32:33" ht="13.5">
      <c r="AF217" s="45" t="str">
        <f>+'水洗化人口等'!B18</f>
        <v>37341</v>
      </c>
      <c r="AG217" s="11">
        <v>217</v>
      </c>
    </row>
    <row r="218" spans="32:33" ht="13.5">
      <c r="AF218" s="45" t="str">
        <f>+'水洗化人口等'!B19</f>
        <v>37364</v>
      </c>
      <c r="AG218" s="11">
        <v>218</v>
      </c>
    </row>
    <row r="219" spans="32:33" ht="13.5">
      <c r="AF219" s="45" t="str">
        <f>+'水洗化人口等'!B20</f>
        <v>37386</v>
      </c>
      <c r="AG219" s="11">
        <v>219</v>
      </c>
    </row>
    <row r="220" spans="32:33" ht="13.5">
      <c r="AF220" s="45" t="str">
        <f>+'水洗化人口等'!B21</f>
        <v>37387</v>
      </c>
      <c r="AG220" s="11">
        <v>220</v>
      </c>
    </row>
    <row r="221" spans="32:33" ht="13.5">
      <c r="AF221" s="45" t="str">
        <f>+'水洗化人口等'!B22</f>
        <v>37403</v>
      </c>
      <c r="AG221" s="11">
        <v>221</v>
      </c>
    </row>
    <row r="222" spans="32:33" ht="13.5">
      <c r="AF222" s="45" t="str">
        <f>+'水洗化人口等'!B23</f>
        <v>37404</v>
      </c>
      <c r="AG222" s="11">
        <v>222</v>
      </c>
    </row>
    <row r="223" spans="32:33" ht="13.5">
      <c r="AF223" s="45" t="str">
        <f>+'水洗化人口等'!B24</f>
        <v>37406</v>
      </c>
      <c r="AG223" s="11">
        <v>223</v>
      </c>
    </row>
    <row r="224" spans="32:33" ht="13.5">
      <c r="AF224" s="45">
        <f>+'水洗化人口等'!B25</f>
        <v>0</v>
      </c>
      <c r="AG224" s="11">
        <v>224</v>
      </c>
    </row>
    <row r="225" spans="32:33" ht="13.5">
      <c r="AF225" s="45">
        <f>+'水洗化人口等'!B26</f>
        <v>0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2017-02-23T00:14:29Z</dcterms:modified>
  <cp:category/>
  <cp:version/>
  <cp:contentType/>
  <cp:contentStatus/>
</cp:coreProperties>
</file>