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95" windowWidth="19755" windowHeight="5640" activeTab="2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'し尿処理状況'!$A$7:$BC$54</definedName>
    <definedName name="_xlnm.Print_Area" localSheetId="0">'水洗化人口等'!$A$7:$Z$54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<sst xmlns="http://schemas.openxmlformats.org/spreadsheetml/2006/main" count="767" uniqueCount="453">
  <si>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</si>
  <si>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</si>
  <si>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</si>
  <si>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</si>
  <si>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</si>
  <si>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</si>
  <si>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</si>
  <si>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</si>
  <si>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</si>
  <si>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</si>
  <si>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</si>
  <si>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</si>
  <si>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</si>
  <si>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</si>
  <si>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</si>
  <si>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</si>
  <si>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</si>
  <si>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</si>
  <si>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</si>
  <si>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</si>
  <si>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</si>
  <si>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</si>
  <si>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</si>
  <si>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</si>
  <si>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</si>
  <si>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</si>
  <si>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</si>
  <si>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</si>
  <si>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</si>
  <si>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</si>
  <si>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</si>
  <si>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</si>
  <si>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</si>
  <si>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</si>
  <si>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</si>
  <si>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</si>
  <si>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</si>
  <si>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</si>
  <si>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</si>
  <si>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</si>
  <si>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</si>
  <si>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</si>
  <si>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</si>
  <si>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</si>
  <si>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</si>
  <si>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</si>
  <si>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</si>
  <si>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</si>
  <si>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</si>
  <si>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</si>
  <si>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</si>
  <si>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</si>
  <si>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</si>
  <si>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</si>
  <si>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</si>
  <si>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</si>
  <si>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</si>
  <si>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</si>
  <si>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</si>
  <si>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</si>
  <si>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</si>
  <si>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</si>
  <si>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</si>
  <si>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</si>
  <si>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</si>
  <si>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</si>
  <si>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</si>
  <si>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</si>
  <si>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</si>
  <si>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</si>
  <si>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</si>
  <si>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</si>
  <si>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</si>
  <si>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</si>
  <si>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</si>
  <si>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</si>
  <si>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</si>
  <si>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</si>
  <si>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</si>
  <si>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</si>
  <si>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</si>
  <si>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</si>
  <si>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</si>
  <si>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</si>
  <si>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</si>
  <si>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</si>
  <si>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</si>
  <si>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</si>
  <si>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</si>
  <si>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</si>
  <si>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</si>
  <si>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</si>
  <si>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</si>
  <si>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</si>
  <si>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</si>
  <si>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</si>
  <si>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</si>
  <si>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</si>
  <si>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</si>
  <si>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</si>
  <si>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</si>
  <si>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</si>
  <si>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</si>
  <si>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</si>
  <si>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</si>
  <si>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</si>
  <si>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</si>
  <si>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</si>
  <si>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</si>
  <si>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</si>
  <si>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</si>
  <si>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</si>
  <si>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</si>
  <si>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</si>
  <si>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</si>
  <si>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</si>
  <si>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</si>
  <si>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</si>
  <si>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</si>
  <si>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</si>
  <si>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</si>
  <si>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</si>
  <si>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</si>
  <si>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</si>
  <si>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</si>
  <si>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</si>
  <si>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</si>
  <si>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</si>
  <si>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</si>
  <si>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</si>
  <si>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</si>
  <si>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</si>
  <si>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</si>
  <si>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</si>
  <si>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</si>
  <si>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</si>
  <si>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</si>
  <si>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</si>
  <si>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</si>
  <si>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</si>
  <si>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</si>
  <si>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</si>
  <si>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</si>
  <si>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</si>
  <si>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</si>
  <si>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</si>
  <si>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</si>
  <si>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</si>
  <si>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</si>
  <si>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</si>
  <si>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</si>
  <si>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</si>
  <si>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</si>
  <si>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</si>
  <si>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</si>
  <si>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</si>
  <si>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</si>
  <si>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</si>
  <si>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</si>
  <si>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</si>
  <si>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</si>
  <si>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</si>
  <si>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</si>
  <si>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</si>
  <si>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</si>
  <si>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</si>
  <si>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</si>
  <si>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</si>
  <si>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</si>
  <si>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</si>
  <si>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</si>
  <si>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</si>
  <si>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</si>
  <si>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</si>
  <si>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</si>
  <si>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</si>
  <si>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</si>
  <si>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</si>
  <si>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</si>
  <si>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</si>
  <si>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</si>
  <si>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</si>
  <si>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</si>
  <si>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</si>
  <si>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</si>
  <si>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</si>
  <si>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</si>
  <si>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</si>
  <si>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</si>
  <si>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</si>
  <si>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</si>
  <si>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</si>
  <si>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</si>
  <si>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</si>
  <si>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</si>
  <si>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</si>
  <si>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</si>
  <si>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</si>
  <si>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</si>
  <si>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</si>
  <si>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</si>
  <si>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</si>
  <si>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</si>
  <si>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</si>
  <si>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</si>
  <si>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</si>
  <si>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</si>
  <si>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</si>
  <si>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</si>
  <si>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</si>
  <si>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</si>
  <si>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</si>
  <si>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</si>
  <si>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</si>
  <si>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</si>
  <si>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</si>
  <si>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</si>
  <si>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</si>
  <si>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</si>
  <si>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</si>
  <si>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</si>
  <si>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</si>
  <si>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</si>
  <si>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</si>
  <si>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</si>
  <si>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</si>
  <si>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</si>
  <si>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</si>
  <si>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</si>
  <si>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</si>
  <si>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</si>
  <si>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</si>
  <si>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</si>
  <si>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</si>
  <si>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</si>
  <si>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</si>
  <si>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</si>
  <si>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</si>
  <si>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</si>
  <si>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</si>
  <si>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</si>
  <si>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</si>
  <si>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</si>
  <si>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</si>
  <si>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</si>
  <si>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</si>
  <si>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</si>
  <si>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</si>
  <si>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</si>
  <si>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</si>
  <si>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</si>
  <si>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</si>
  <si>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</si>
  <si>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</si>
  <si>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合計</t>
  </si>
  <si>
    <t>新潟県</t>
  </si>
  <si>
    <t>15000</t>
  </si>
  <si>
    <t>石川県</t>
  </si>
  <si>
    <t>17000</t>
  </si>
  <si>
    <t>群馬県</t>
  </si>
  <si>
    <t>10000</t>
  </si>
  <si>
    <t>長野県</t>
  </si>
  <si>
    <t>20000</t>
  </si>
  <si>
    <t>鳥取県</t>
  </si>
  <si>
    <t>31000</t>
  </si>
  <si>
    <t>愛媛県</t>
  </si>
  <si>
    <t>38000</t>
  </si>
  <si>
    <t>青森県</t>
  </si>
  <si>
    <t>02000</t>
  </si>
  <si>
    <t>宮城県</t>
  </si>
  <si>
    <t>04000</t>
  </si>
  <si>
    <t>秋田県</t>
  </si>
  <si>
    <t>山形県</t>
  </si>
  <si>
    <t>06000</t>
  </si>
  <si>
    <t>千葉県</t>
  </si>
  <si>
    <t>12000</t>
  </si>
  <si>
    <t>大阪府</t>
  </si>
  <si>
    <t>27000</t>
  </si>
  <si>
    <t>兵庫県</t>
  </si>
  <si>
    <t>28000</t>
  </si>
  <si>
    <t>岡山県</t>
  </si>
  <si>
    <t>33000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</si>
  <si>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</si>
  <si>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</si>
  <si>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</si>
  <si>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</si>
  <si>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</si>
  <si>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</si>
  <si>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</si>
  <si>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</si>
  <si>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</si>
  <si>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</si>
  <si>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</si>
  <si>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</si>
  <si>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</si>
  <si>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</si>
  <si>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</si>
  <si>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</si>
  <si>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合計</t>
  </si>
  <si>
    <t>秋田県</t>
  </si>
  <si>
    <t>05000</t>
  </si>
  <si>
    <t>合計</t>
  </si>
  <si>
    <t>05000</t>
  </si>
  <si>
    <t>山形県</t>
  </si>
  <si>
    <t>06000</t>
  </si>
  <si>
    <t>福島県</t>
  </si>
  <si>
    <t>07000</t>
  </si>
  <si>
    <t>合計</t>
  </si>
  <si>
    <t>福島県</t>
  </si>
  <si>
    <t>07000</t>
  </si>
  <si>
    <t>茨城県</t>
  </si>
  <si>
    <t>08000</t>
  </si>
  <si>
    <t>合計</t>
  </si>
  <si>
    <t>栃木県</t>
  </si>
  <si>
    <t>09000</t>
  </si>
  <si>
    <t>栃木県</t>
  </si>
  <si>
    <t>09000</t>
  </si>
  <si>
    <t>合計</t>
  </si>
  <si>
    <t>群馬県</t>
  </si>
  <si>
    <t>10000</t>
  </si>
  <si>
    <t>合計</t>
  </si>
  <si>
    <t>埼玉県</t>
  </si>
  <si>
    <t>11000</t>
  </si>
  <si>
    <t>埼玉県</t>
  </si>
  <si>
    <t>11000</t>
  </si>
  <si>
    <t>千葉県</t>
  </si>
  <si>
    <t>12000</t>
  </si>
  <si>
    <t>東京都</t>
  </si>
  <si>
    <t>13000</t>
  </si>
  <si>
    <t>東京都</t>
  </si>
  <si>
    <t>13000</t>
  </si>
  <si>
    <t>神奈川県</t>
  </si>
  <si>
    <t>14000</t>
  </si>
  <si>
    <t>神奈川県</t>
  </si>
  <si>
    <t>14000</t>
  </si>
  <si>
    <t>合計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</si>
  <si>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</si>
  <si>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</si>
  <si>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</si>
  <si>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</si>
  <si>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</si>
  <si>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</si>
  <si>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</si>
  <si>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</si>
  <si>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合計</t>
  </si>
  <si>
    <t>福井県</t>
  </si>
  <si>
    <t>18000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</si>
  <si>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</si>
  <si>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</si>
  <si>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</si>
  <si>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</si>
  <si>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</si>
  <si>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</si>
  <si>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</si>
  <si>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</si>
  <si>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合計</t>
  </si>
  <si>
    <t>岐阜県</t>
  </si>
  <si>
    <t>21000</t>
  </si>
  <si>
    <t>静岡県</t>
  </si>
  <si>
    <t>22000</t>
  </si>
  <si>
    <t>静岡県</t>
  </si>
  <si>
    <t>22000</t>
  </si>
  <si>
    <t>合計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</si>
  <si>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</si>
  <si>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</si>
  <si>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</si>
  <si>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</si>
  <si>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</si>
  <si>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</si>
  <si>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</si>
  <si>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</si>
  <si>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</si>
  <si>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</si>
  <si>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</si>
  <si>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</si>
  <si>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京都府</t>
  </si>
  <si>
    <t>26000</t>
  </si>
  <si>
    <t>京都府</t>
  </si>
  <si>
    <t>26000</t>
  </si>
  <si>
    <t>大阪府</t>
  </si>
  <si>
    <t>27000</t>
  </si>
  <si>
    <t>奈良県</t>
  </si>
  <si>
    <t>29000</t>
  </si>
  <si>
    <t>奈良県</t>
  </si>
  <si>
    <t>29000</t>
  </si>
  <si>
    <t>和歌山県</t>
  </si>
  <si>
    <t>30000</t>
  </si>
  <si>
    <t>和歌山県</t>
  </si>
  <si>
    <t>30000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</si>
  <si>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</si>
  <si>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</si>
  <si>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</si>
  <si>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</si>
  <si>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</si>
  <si>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</si>
  <si>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</si>
  <si>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</si>
  <si>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広島県</t>
  </si>
  <si>
    <t>34000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</si>
  <si>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</si>
  <si>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</si>
  <si>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</si>
  <si>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</si>
  <si>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</si>
  <si>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</si>
  <si>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</si>
  <si>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</si>
  <si>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</si>
  <si>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</si>
  <si>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</si>
  <si>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</si>
  <si>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</si>
  <si>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</si>
  <si>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</si>
  <si>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</si>
  <si>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合計</t>
  </si>
  <si>
    <t>高知県</t>
  </si>
  <si>
    <t>39000</t>
  </si>
  <si>
    <t>福岡県</t>
  </si>
  <si>
    <t>40000</t>
  </si>
  <si>
    <t>佐賀県</t>
  </si>
  <si>
    <t>41000</t>
  </si>
  <si>
    <t>佐賀県</t>
  </si>
  <si>
    <t>41000</t>
  </si>
  <si>
    <t>長崎県</t>
  </si>
  <si>
    <t>42000</t>
  </si>
  <si>
    <t>長崎県</t>
  </si>
  <si>
    <t>42000</t>
  </si>
  <si>
    <t>熊本県</t>
  </si>
  <si>
    <t>43000</t>
  </si>
  <si>
    <t>熊本県</t>
  </si>
  <si>
    <t>43000</t>
  </si>
  <si>
    <t>大分県</t>
  </si>
  <si>
    <t>44000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</si>
  <si>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</si>
  <si>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</si>
  <si>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</si>
  <si>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</si>
  <si>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</si>
  <si>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</si>
  <si>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</si>
  <si>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</si>
  <si>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</si>
  <si>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</si>
  <si>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</si>
  <si>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</si>
  <si>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</si>
  <si>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</si>
  <si>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合計</t>
  </si>
  <si>
    <t>全国</t>
  </si>
  <si>
    <t>48000</t>
  </si>
  <si>
    <t>水洗化人口等（平成26年度実績）</t>
  </si>
  <si>
    <t>し尿処理の状況（平成26年度実績）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</si>
</sst>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0.0000000"/>
    <numFmt numFmtId="194" formatCode="0.000000"/>
    <numFmt numFmtId="195" formatCode="0.0000000000"/>
    <numFmt numFmtId="196" formatCode="0.000000000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#,##0.0_ ;[Red]\-#,##0.0\ "/>
    <numFmt numFmtId="203" formatCode="#,##0.000000_ 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3" fontId="17" fillId="0" borderId="11" xfId="49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8" fontId="17" fillId="0" borderId="11" xfId="49" applyNumberFormat="1" applyFont="1" applyFill="1" applyBorder="1" applyAlignment="1">
      <alignment horizontal="right" vertical="center"/>
    </xf>
    <xf numFmtId="3" fontId="17" fillId="0" borderId="11" xfId="49" applyNumberFormat="1" applyFont="1" applyFill="1" applyBorder="1" applyAlignment="1">
      <alignment horizontal="right" vertical="center" shrinkToFit="1"/>
    </xf>
    <xf numFmtId="3" fontId="17" fillId="0" borderId="11" xfId="49" applyNumberFormat="1" applyFont="1" applyFill="1" applyBorder="1" applyAlignment="1">
      <alignment vertical="center" shrinkToFit="1"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2" xfId="62" applyNumberFormat="1" applyFont="1" applyFill="1" applyBorder="1" applyAlignment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>
      <alignment vertical="center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7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7" xfId="0" applyNumberFormat="1" applyFont="1" applyFill="1" applyBorder="1" applyAlignment="1" quotePrefix="1">
      <alignment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/>
    </xf>
    <xf numFmtId="0" fontId="16" fillId="33" borderId="19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7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2" xfId="63" applyNumberFormat="1" applyFont="1" applyFill="1" applyBorder="1" applyAlignment="1" quotePrefix="1">
      <alignment horizontal="left" vertical="center" wrapText="1"/>
      <protection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2" xfId="0" applyNumberFormat="1" applyFont="1" applyFill="1" applyBorder="1" applyAlignment="1">
      <alignment horizontal="left" vertical="center"/>
    </xf>
    <xf numFmtId="0" fontId="15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09" customWidth="1"/>
    <col min="2" max="2" width="8.69921875" style="110" customWidth="1"/>
    <col min="3" max="3" width="12.59765625" style="109" customWidth="1"/>
    <col min="4" max="5" width="11.69921875" style="111" customWidth="1"/>
    <col min="6" max="6" width="11.69921875" style="112" customWidth="1"/>
    <col min="7" max="9" width="11.69921875" style="111" customWidth="1"/>
    <col min="10" max="10" width="11.69921875" style="112" customWidth="1"/>
    <col min="11" max="11" width="11.69921875" style="111" customWidth="1"/>
    <col min="12" max="12" width="11.69921875" style="113" customWidth="1"/>
    <col min="13" max="13" width="11.69921875" style="111" customWidth="1"/>
    <col min="14" max="14" width="11.69921875" style="113" customWidth="1"/>
    <col min="15" max="16" width="11.69921875" style="111" customWidth="1"/>
    <col min="17" max="17" width="11.69921875" style="113" customWidth="1"/>
    <col min="18" max="18" width="11.69921875" style="111" customWidth="1"/>
    <col min="19" max="22" width="8.59765625" style="114" customWidth="1"/>
    <col min="23" max="16384" width="9" style="114" customWidth="1"/>
  </cols>
  <sheetData>
    <row r="1" spans="1:22" s="101" customFormat="1" ht="17.25">
      <c r="A1" s="96" t="s">
        <v>451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5" customFormat="1" ht="24" customHeight="1">
      <c r="A2" s="130" t="s">
        <v>208</v>
      </c>
      <c r="B2" s="135" t="s">
        <v>207</v>
      </c>
      <c r="C2" s="136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20" t="s">
        <v>0</v>
      </c>
      <c r="T2" s="121"/>
      <c r="U2" s="121"/>
      <c r="V2" s="122"/>
      <c r="W2" s="129" t="s">
        <v>1</v>
      </c>
      <c r="X2" s="121"/>
      <c r="Y2" s="121"/>
      <c r="Z2" s="122"/>
    </row>
    <row r="3" spans="1:26" s="55" customFormat="1" ht="18.75" customHeight="1">
      <c r="A3" s="133"/>
      <c r="B3" s="133"/>
      <c r="C3" s="137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23"/>
      <c r="T3" s="124"/>
      <c r="U3" s="124"/>
      <c r="V3" s="125"/>
      <c r="W3" s="123"/>
      <c r="X3" s="124"/>
      <c r="Y3" s="124"/>
      <c r="Z3" s="125"/>
    </row>
    <row r="4" spans="1:26" s="55" customFormat="1" ht="26.25" customHeight="1">
      <c r="A4" s="133"/>
      <c r="B4" s="133"/>
      <c r="C4" s="137"/>
      <c r="D4" s="78"/>
      <c r="E4" s="128" t="s">
        <v>3</v>
      </c>
      <c r="F4" s="126" t="s">
        <v>227</v>
      </c>
      <c r="G4" s="126" t="s">
        <v>253</v>
      </c>
      <c r="H4" s="126" t="s">
        <v>228</v>
      </c>
      <c r="I4" s="128" t="s">
        <v>3</v>
      </c>
      <c r="J4" s="126" t="s">
        <v>229</v>
      </c>
      <c r="K4" s="126" t="s">
        <v>230</v>
      </c>
      <c r="L4" s="126" t="s">
        <v>231</v>
      </c>
      <c r="M4" s="126" t="s">
        <v>232</v>
      </c>
      <c r="N4" s="126" t="s">
        <v>233</v>
      </c>
      <c r="O4" s="132" t="s">
        <v>234</v>
      </c>
      <c r="P4" s="80"/>
      <c r="Q4" s="126" t="s">
        <v>235</v>
      </c>
      <c r="R4" s="81"/>
      <c r="S4" s="126" t="s">
        <v>4</v>
      </c>
      <c r="T4" s="126" t="s">
        <v>5</v>
      </c>
      <c r="U4" s="130" t="s">
        <v>6</v>
      </c>
      <c r="V4" s="130" t="s">
        <v>7</v>
      </c>
      <c r="W4" s="126" t="s">
        <v>4</v>
      </c>
      <c r="X4" s="126" t="s">
        <v>5</v>
      </c>
      <c r="Y4" s="130" t="s">
        <v>6</v>
      </c>
      <c r="Z4" s="130" t="s">
        <v>7</v>
      </c>
    </row>
    <row r="5" spans="1:26" s="55" customFormat="1" ht="23.25" customHeight="1">
      <c r="A5" s="133"/>
      <c r="B5" s="133"/>
      <c r="C5" s="137"/>
      <c r="D5" s="78"/>
      <c r="E5" s="128"/>
      <c r="F5" s="127"/>
      <c r="G5" s="127"/>
      <c r="H5" s="127"/>
      <c r="I5" s="128"/>
      <c r="J5" s="127"/>
      <c r="K5" s="127"/>
      <c r="L5" s="127"/>
      <c r="M5" s="127"/>
      <c r="N5" s="127"/>
      <c r="O5" s="127"/>
      <c r="P5" s="82" t="s">
        <v>8</v>
      </c>
      <c r="Q5" s="127"/>
      <c r="R5" s="83"/>
      <c r="S5" s="127"/>
      <c r="T5" s="127"/>
      <c r="U5" s="131"/>
      <c r="V5" s="131"/>
      <c r="W5" s="127"/>
      <c r="X5" s="127"/>
      <c r="Y5" s="131"/>
      <c r="Z5" s="131"/>
    </row>
    <row r="6" spans="1:26" s="84" customFormat="1" ht="18" customHeight="1">
      <c r="A6" s="134"/>
      <c r="B6" s="134"/>
      <c r="C6" s="138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89" customFormat="1" ht="12" customHeight="1">
      <c r="A7" s="90" t="s">
        <v>282</v>
      </c>
      <c r="B7" s="91" t="s">
        <v>283</v>
      </c>
      <c r="C7" s="90" t="s">
        <v>284</v>
      </c>
      <c r="D7" s="92">
        <f aca="true" t="shared" si="0" ref="D7:D53">+SUM(E7,+I7)</f>
        <v>5431892</v>
      </c>
      <c r="E7" s="92">
        <f aca="true" t="shared" si="1" ref="E7:E53">+SUM(G7,+H7)</f>
        <v>395572</v>
      </c>
      <c r="F7" s="117">
        <f aca="true" t="shared" si="2" ref="F7:F54">IF(D7&gt;0,E7/D7*100,"-")</f>
        <v>7.282398103644182</v>
      </c>
      <c r="G7" s="92">
        <v>392655</v>
      </c>
      <c r="H7" s="92">
        <v>2917</v>
      </c>
      <c r="I7" s="92">
        <f aca="true" t="shared" si="3" ref="I7:I53">+SUM(K7,+M7,+O7)</f>
        <v>5036320</v>
      </c>
      <c r="J7" s="117">
        <f aca="true" t="shared" si="4" ref="J7:J54">IF($D7&gt;0,I7/$D7*100,"-")</f>
        <v>92.71760189635582</v>
      </c>
      <c r="K7" s="92">
        <v>4768966</v>
      </c>
      <c r="L7" s="117">
        <f aca="true" t="shared" si="5" ref="L7:L54">IF($D7&gt;0,K7/$D7*100,"-")</f>
        <v>87.79567045883829</v>
      </c>
      <c r="M7" s="92">
        <v>0</v>
      </c>
      <c r="N7" s="117">
        <f aca="true" t="shared" si="6" ref="N7:N54">IF($D7&gt;0,M7/$D7*100,"-")</f>
        <v>0</v>
      </c>
      <c r="O7" s="92">
        <v>267354</v>
      </c>
      <c r="P7" s="92">
        <v>183707</v>
      </c>
      <c r="Q7" s="117">
        <f aca="true" t="shared" si="7" ref="Q7:Q54">IF($D7&gt;0,O7/$D7*100,"-")</f>
        <v>4.921931437517536</v>
      </c>
      <c r="R7" s="92">
        <v>22693</v>
      </c>
      <c r="S7" s="93">
        <v>168</v>
      </c>
      <c r="T7" s="93">
        <v>0</v>
      </c>
      <c r="U7" s="93">
        <v>1</v>
      </c>
      <c r="V7" s="93">
        <v>10</v>
      </c>
      <c r="W7" s="93">
        <v>144</v>
      </c>
      <c r="X7" s="93">
        <v>1</v>
      </c>
      <c r="Y7" s="93">
        <v>7</v>
      </c>
      <c r="Z7" s="93">
        <v>27</v>
      </c>
    </row>
    <row r="8" spans="1:26" s="89" customFormat="1" ht="12" customHeight="1">
      <c r="A8" s="90" t="s">
        <v>288</v>
      </c>
      <c r="B8" s="91" t="s">
        <v>289</v>
      </c>
      <c r="C8" s="90" t="s">
        <v>290</v>
      </c>
      <c r="D8" s="92">
        <f t="shared" si="0"/>
        <v>1355577</v>
      </c>
      <c r="E8" s="92">
        <f t="shared" si="1"/>
        <v>189426</v>
      </c>
      <c r="F8" s="117">
        <f t="shared" si="2"/>
        <v>13.973828118948612</v>
      </c>
      <c r="G8" s="92">
        <v>189426</v>
      </c>
      <c r="H8" s="92">
        <v>0</v>
      </c>
      <c r="I8" s="92">
        <f t="shared" si="3"/>
        <v>1166151</v>
      </c>
      <c r="J8" s="117">
        <f t="shared" si="4"/>
        <v>86.0261718810514</v>
      </c>
      <c r="K8" s="92">
        <v>697386</v>
      </c>
      <c r="L8" s="117">
        <f t="shared" si="5"/>
        <v>51.44569434270425</v>
      </c>
      <c r="M8" s="92">
        <v>0</v>
      </c>
      <c r="N8" s="117">
        <f t="shared" si="6"/>
        <v>0</v>
      </c>
      <c r="O8" s="92">
        <v>468765</v>
      </c>
      <c r="P8" s="92">
        <v>210476</v>
      </c>
      <c r="Q8" s="117">
        <f t="shared" si="7"/>
        <v>34.58047753834714</v>
      </c>
      <c r="R8" s="92">
        <v>4043</v>
      </c>
      <c r="S8" s="93">
        <v>28</v>
      </c>
      <c r="T8" s="93">
        <v>0</v>
      </c>
      <c r="U8" s="93">
        <v>8</v>
      </c>
      <c r="V8" s="93">
        <v>4</v>
      </c>
      <c r="W8" s="93">
        <v>26</v>
      </c>
      <c r="X8" s="93">
        <v>1</v>
      </c>
      <c r="Y8" s="93">
        <v>8</v>
      </c>
      <c r="Z8" s="93">
        <v>5</v>
      </c>
    </row>
    <row r="9" spans="1:26" s="89" customFormat="1" ht="12" customHeight="1">
      <c r="A9" s="90" t="s">
        <v>291</v>
      </c>
      <c r="B9" s="91" t="s">
        <v>292</v>
      </c>
      <c r="C9" s="90" t="s">
        <v>290</v>
      </c>
      <c r="D9" s="92">
        <f t="shared" si="0"/>
        <v>1302923</v>
      </c>
      <c r="E9" s="92">
        <f t="shared" si="1"/>
        <v>381636</v>
      </c>
      <c r="F9" s="117">
        <f t="shared" si="2"/>
        <v>29.29075624576433</v>
      </c>
      <c r="G9" s="92">
        <v>380531</v>
      </c>
      <c r="H9" s="92">
        <v>1105</v>
      </c>
      <c r="I9" s="92">
        <f t="shared" si="3"/>
        <v>921287</v>
      </c>
      <c r="J9" s="117">
        <f t="shared" si="4"/>
        <v>70.70924375423567</v>
      </c>
      <c r="K9" s="92">
        <v>637630</v>
      </c>
      <c r="L9" s="117">
        <f t="shared" si="5"/>
        <v>48.93842537126139</v>
      </c>
      <c r="M9" s="92">
        <v>1724</v>
      </c>
      <c r="N9" s="117">
        <f t="shared" si="6"/>
        <v>0.1323178729671669</v>
      </c>
      <c r="O9" s="92">
        <v>281933</v>
      </c>
      <c r="P9" s="92">
        <v>237580</v>
      </c>
      <c r="Q9" s="117">
        <f t="shared" si="7"/>
        <v>21.638500510007113</v>
      </c>
      <c r="R9" s="92">
        <v>5590</v>
      </c>
      <c r="S9" s="93">
        <v>31</v>
      </c>
      <c r="T9" s="93">
        <v>0</v>
      </c>
      <c r="U9" s="93">
        <v>0</v>
      </c>
      <c r="V9" s="93">
        <v>2</v>
      </c>
      <c r="W9" s="93">
        <v>28</v>
      </c>
      <c r="X9" s="93">
        <v>0</v>
      </c>
      <c r="Y9" s="93">
        <v>0</v>
      </c>
      <c r="Z9" s="93">
        <v>5</v>
      </c>
    </row>
    <row r="10" spans="1:26" s="89" customFormat="1" ht="12" customHeight="1">
      <c r="A10" s="90" t="s">
        <v>269</v>
      </c>
      <c r="B10" s="91" t="s">
        <v>270</v>
      </c>
      <c r="C10" s="90" t="s">
        <v>254</v>
      </c>
      <c r="D10" s="92">
        <f t="shared" si="0"/>
        <v>2328401</v>
      </c>
      <c r="E10" s="92">
        <f t="shared" si="1"/>
        <v>312424</v>
      </c>
      <c r="F10" s="117">
        <f t="shared" si="2"/>
        <v>13.41796365832174</v>
      </c>
      <c r="G10" s="92">
        <v>307663</v>
      </c>
      <c r="H10" s="92">
        <v>4761</v>
      </c>
      <c r="I10" s="92">
        <f t="shared" si="3"/>
        <v>2015977</v>
      </c>
      <c r="J10" s="117">
        <f t="shared" si="4"/>
        <v>86.58203634167826</v>
      </c>
      <c r="K10" s="92">
        <v>1726833</v>
      </c>
      <c r="L10" s="117">
        <f t="shared" si="5"/>
        <v>74.16390046216266</v>
      </c>
      <c r="M10" s="92">
        <v>6310</v>
      </c>
      <c r="N10" s="117">
        <f t="shared" si="6"/>
        <v>0.27100142973654456</v>
      </c>
      <c r="O10" s="92">
        <v>282834</v>
      </c>
      <c r="P10" s="92">
        <v>186181</v>
      </c>
      <c r="Q10" s="117">
        <f t="shared" si="7"/>
        <v>12.147134449779054</v>
      </c>
      <c r="R10" s="92">
        <v>15430</v>
      </c>
      <c r="S10" s="93">
        <v>30</v>
      </c>
      <c r="T10" s="93">
        <v>0</v>
      </c>
      <c r="U10" s="93">
        <v>0</v>
      </c>
      <c r="V10" s="93">
        <v>5</v>
      </c>
      <c r="W10" s="93">
        <v>24</v>
      </c>
      <c r="X10" s="93">
        <v>1</v>
      </c>
      <c r="Y10" s="93">
        <v>0</v>
      </c>
      <c r="Z10" s="93">
        <v>10</v>
      </c>
    </row>
    <row r="11" spans="1:26" s="89" customFormat="1" ht="12" customHeight="1">
      <c r="A11" s="90" t="s">
        <v>299</v>
      </c>
      <c r="B11" s="91" t="s">
        <v>300</v>
      </c>
      <c r="C11" s="90" t="s">
        <v>301</v>
      </c>
      <c r="D11" s="92">
        <f t="shared" si="0"/>
        <v>1058035</v>
      </c>
      <c r="E11" s="92">
        <f t="shared" si="1"/>
        <v>255655</v>
      </c>
      <c r="F11" s="117">
        <f t="shared" si="2"/>
        <v>24.163189308482234</v>
      </c>
      <c r="G11" s="92">
        <v>255655</v>
      </c>
      <c r="H11" s="92">
        <v>0</v>
      </c>
      <c r="I11" s="92">
        <f t="shared" si="3"/>
        <v>802380</v>
      </c>
      <c r="J11" s="117">
        <f t="shared" si="4"/>
        <v>75.83681069151777</v>
      </c>
      <c r="K11" s="92">
        <v>537094</v>
      </c>
      <c r="L11" s="117">
        <f t="shared" si="5"/>
        <v>50.76334903854788</v>
      </c>
      <c r="M11" s="92">
        <v>0</v>
      </c>
      <c r="N11" s="117">
        <f t="shared" si="6"/>
        <v>0</v>
      </c>
      <c r="O11" s="92">
        <v>265286</v>
      </c>
      <c r="P11" s="92">
        <v>198200</v>
      </c>
      <c r="Q11" s="117">
        <f t="shared" si="7"/>
        <v>25.073461652969893</v>
      </c>
      <c r="R11" s="92">
        <v>3636</v>
      </c>
      <c r="S11" s="93">
        <v>19</v>
      </c>
      <c r="T11" s="93">
        <v>0</v>
      </c>
      <c r="U11" s="93">
        <v>0</v>
      </c>
      <c r="V11" s="93">
        <v>6</v>
      </c>
      <c r="W11" s="93">
        <v>18</v>
      </c>
      <c r="X11" s="93">
        <v>1</v>
      </c>
      <c r="Y11" s="93">
        <v>0</v>
      </c>
      <c r="Z11" s="93">
        <v>6</v>
      </c>
    </row>
    <row r="12" spans="1:26" s="89" customFormat="1" ht="12" customHeight="1">
      <c r="A12" s="90" t="s">
        <v>272</v>
      </c>
      <c r="B12" s="91" t="s">
        <v>273</v>
      </c>
      <c r="C12" s="90" t="s">
        <v>254</v>
      </c>
      <c r="D12" s="92">
        <f t="shared" si="0"/>
        <v>1140338</v>
      </c>
      <c r="E12" s="92">
        <f t="shared" si="1"/>
        <v>105181</v>
      </c>
      <c r="F12" s="117">
        <f t="shared" si="2"/>
        <v>9.22366877189044</v>
      </c>
      <c r="G12" s="92">
        <v>105181</v>
      </c>
      <c r="H12" s="92">
        <v>0</v>
      </c>
      <c r="I12" s="92">
        <f t="shared" si="3"/>
        <v>1035157</v>
      </c>
      <c r="J12" s="117">
        <f t="shared" si="4"/>
        <v>90.77633122810957</v>
      </c>
      <c r="K12" s="92">
        <v>756938</v>
      </c>
      <c r="L12" s="117">
        <f t="shared" si="5"/>
        <v>66.37838956519909</v>
      </c>
      <c r="M12" s="92">
        <v>0</v>
      </c>
      <c r="N12" s="117">
        <f t="shared" si="6"/>
        <v>0</v>
      </c>
      <c r="O12" s="92">
        <v>278219</v>
      </c>
      <c r="P12" s="92">
        <v>203387</v>
      </c>
      <c r="Q12" s="117">
        <f t="shared" si="7"/>
        <v>24.397941662910473</v>
      </c>
      <c r="R12" s="92">
        <v>6013</v>
      </c>
      <c r="S12" s="93">
        <v>28</v>
      </c>
      <c r="T12" s="93">
        <v>0</v>
      </c>
      <c r="U12" s="93">
        <v>0</v>
      </c>
      <c r="V12" s="93">
        <v>7</v>
      </c>
      <c r="W12" s="93">
        <v>26</v>
      </c>
      <c r="X12" s="93">
        <v>2</v>
      </c>
      <c r="Y12" s="93">
        <v>0</v>
      </c>
      <c r="Z12" s="93">
        <v>7</v>
      </c>
    </row>
    <row r="13" spans="1:26" s="89" customFormat="1" ht="12" customHeight="1">
      <c r="A13" s="90" t="s">
        <v>305</v>
      </c>
      <c r="B13" s="91" t="s">
        <v>306</v>
      </c>
      <c r="C13" s="90" t="s">
        <v>307</v>
      </c>
      <c r="D13" s="92">
        <f t="shared" si="0"/>
        <v>1951179</v>
      </c>
      <c r="E13" s="92">
        <f t="shared" si="1"/>
        <v>220180</v>
      </c>
      <c r="F13" s="117">
        <f t="shared" si="2"/>
        <v>11.284459293586083</v>
      </c>
      <c r="G13" s="92">
        <v>219925</v>
      </c>
      <c r="H13" s="92">
        <v>255</v>
      </c>
      <c r="I13" s="92">
        <f t="shared" si="3"/>
        <v>1730999</v>
      </c>
      <c r="J13" s="117">
        <f t="shared" si="4"/>
        <v>88.71554070641392</v>
      </c>
      <c r="K13" s="92">
        <v>897444</v>
      </c>
      <c r="L13" s="117">
        <f t="shared" si="5"/>
        <v>45.99495997035638</v>
      </c>
      <c r="M13" s="92">
        <v>5966</v>
      </c>
      <c r="N13" s="117">
        <f t="shared" si="6"/>
        <v>0.30576384842190285</v>
      </c>
      <c r="O13" s="92">
        <v>827589</v>
      </c>
      <c r="P13" s="92">
        <v>492743</v>
      </c>
      <c r="Q13" s="117">
        <f t="shared" si="7"/>
        <v>42.41481688763563</v>
      </c>
      <c r="R13" s="92">
        <v>9832</v>
      </c>
      <c r="S13" s="93">
        <v>39</v>
      </c>
      <c r="T13" s="93">
        <v>5</v>
      </c>
      <c r="U13" s="93">
        <v>0</v>
      </c>
      <c r="V13" s="93">
        <v>15</v>
      </c>
      <c r="W13" s="93">
        <v>41</v>
      </c>
      <c r="X13" s="93">
        <v>3</v>
      </c>
      <c r="Y13" s="93">
        <v>0</v>
      </c>
      <c r="Z13" s="93">
        <v>15</v>
      </c>
    </row>
    <row r="14" spans="1:26" s="89" customFormat="1" ht="12" customHeight="1">
      <c r="A14" s="90" t="s">
        <v>310</v>
      </c>
      <c r="B14" s="91" t="s">
        <v>311</v>
      </c>
      <c r="C14" s="90" t="s">
        <v>312</v>
      </c>
      <c r="D14" s="92">
        <f t="shared" si="0"/>
        <v>2974228</v>
      </c>
      <c r="E14" s="92">
        <f t="shared" si="1"/>
        <v>253625</v>
      </c>
      <c r="F14" s="117">
        <f t="shared" si="2"/>
        <v>8.527422914450405</v>
      </c>
      <c r="G14" s="92">
        <v>253312</v>
      </c>
      <c r="H14" s="92">
        <v>313</v>
      </c>
      <c r="I14" s="92">
        <f t="shared" si="3"/>
        <v>2720603</v>
      </c>
      <c r="J14" s="117">
        <f t="shared" si="4"/>
        <v>91.4725770855496</v>
      </c>
      <c r="K14" s="92">
        <v>1619519</v>
      </c>
      <c r="L14" s="117">
        <f t="shared" si="5"/>
        <v>54.45174344401303</v>
      </c>
      <c r="M14" s="92">
        <v>11452</v>
      </c>
      <c r="N14" s="117">
        <f t="shared" si="6"/>
        <v>0.38504109301640627</v>
      </c>
      <c r="O14" s="92">
        <v>1089632</v>
      </c>
      <c r="P14" s="92">
        <v>574188</v>
      </c>
      <c r="Q14" s="117">
        <f t="shared" si="7"/>
        <v>36.63579254852015</v>
      </c>
      <c r="R14" s="92">
        <v>50305</v>
      </c>
      <c r="S14" s="93">
        <v>19</v>
      </c>
      <c r="T14" s="93">
        <v>1</v>
      </c>
      <c r="U14" s="93">
        <v>1</v>
      </c>
      <c r="V14" s="93">
        <v>23</v>
      </c>
      <c r="W14" s="93">
        <v>18</v>
      </c>
      <c r="X14" s="93">
        <v>0</v>
      </c>
      <c r="Y14" s="93">
        <v>0</v>
      </c>
      <c r="Z14" s="93">
        <v>26</v>
      </c>
    </row>
    <row r="15" spans="1:26" s="89" customFormat="1" ht="12" customHeight="1">
      <c r="A15" s="90" t="s">
        <v>313</v>
      </c>
      <c r="B15" s="91" t="s">
        <v>314</v>
      </c>
      <c r="C15" s="90" t="s">
        <v>284</v>
      </c>
      <c r="D15" s="92">
        <f t="shared" si="0"/>
        <v>2006420</v>
      </c>
      <c r="E15" s="92">
        <f t="shared" si="1"/>
        <v>123747</v>
      </c>
      <c r="F15" s="117">
        <f t="shared" si="2"/>
        <v>6.167552157574187</v>
      </c>
      <c r="G15" s="92">
        <v>123747</v>
      </c>
      <c r="H15" s="92">
        <v>0</v>
      </c>
      <c r="I15" s="92">
        <f t="shared" si="3"/>
        <v>1882673</v>
      </c>
      <c r="J15" s="117">
        <f t="shared" si="4"/>
        <v>93.83244784242581</v>
      </c>
      <c r="K15" s="92">
        <v>1196931</v>
      </c>
      <c r="L15" s="117">
        <f t="shared" si="5"/>
        <v>59.65505726617558</v>
      </c>
      <c r="M15" s="92">
        <v>618</v>
      </c>
      <c r="N15" s="117">
        <f t="shared" si="6"/>
        <v>0.030801128377906915</v>
      </c>
      <c r="O15" s="92">
        <v>685124</v>
      </c>
      <c r="P15" s="92">
        <v>378597</v>
      </c>
      <c r="Q15" s="117">
        <f t="shared" si="7"/>
        <v>34.14658944787233</v>
      </c>
      <c r="R15" s="92">
        <v>28748</v>
      </c>
      <c r="S15" s="93">
        <v>19</v>
      </c>
      <c r="T15" s="93">
        <v>2</v>
      </c>
      <c r="U15" s="93">
        <v>0</v>
      </c>
      <c r="V15" s="93">
        <v>4</v>
      </c>
      <c r="W15" s="93">
        <v>18</v>
      </c>
      <c r="X15" s="93">
        <v>1</v>
      </c>
      <c r="Y15" s="93">
        <v>0</v>
      </c>
      <c r="Z15" s="93">
        <v>6</v>
      </c>
    </row>
    <row r="16" spans="1:26" s="89" customFormat="1" ht="12" customHeight="1">
      <c r="A16" s="90" t="s">
        <v>318</v>
      </c>
      <c r="B16" s="91" t="s">
        <v>319</v>
      </c>
      <c r="C16" s="90" t="s">
        <v>320</v>
      </c>
      <c r="D16" s="92">
        <f t="shared" si="0"/>
        <v>2014156</v>
      </c>
      <c r="E16" s="92">
        <f t="shared" si="1"/>
        <v>117808</v>
      </c>
      <c r="F16" s="117">
        <f t="shared" si="2"/>
        <v>5.849000772532018</v>
      </c>
      <c r="G16" s="92">
        <v>117752</v>
      </c>
      <c r="H16" s="92">
        <v>56</v>
      </c>
      <c r="I16" s="92">
        <f t="shared" si="3"/>
        <v>1896348</v>
      </c>
      <c r="J16" s="117">
        <f t="shared" si="4"/>
        <v>94.15099922746798</v>
      </c>
      <c r="K16" s="92">
        <v>940101</v>
      </c>
      <c r="L16" s="117">
        <f t="shared" si="5"/>
        <v>46.67468656846838</v>
      </c>
      <c r="M16" s="92">
        <v>24393</v>
      </c>
      <c r="N16" s="117">
        <f t="shared" si="6"/>
        <v>1.2110779899868729</v>
      </c>
      <c r="O16" s="92">
        <v>931854</v>
      </c>
      <c r="P16" s="92">
        <v>438000</v>
      </c>
      <c r="Q16" s="117">
        <f t="shared" si="7"/>
        <v>46.26523466901273</v>
      </c>
      <c r="R16" s="92">
        <v>42065</v>
      </c>
      <c r="S16" s="93">
        <v>22</v>
      </c>
      <c r="T16" s="93">
        <v>2</v>
      </c>
      <c r="U16" s="93">
        <v>0</v>
      </c>
      <c r="V16" s="93">
        <v>11</v>
      </c>
      <c r="W16" s="93">
        <v>12</v>
      </c>
      <c r="X16" s="93">
        <v>2</v>
      </c>
      <c r="Y16" s="93">
        <v>4</v>
      </c>
      <c r="Z16" s="93">
        <v>17</v>
      </c>
    </row>
    <row r="17" spans="1:26" s="89" customFormat="1" ht="12" customHeight="1">
      <c r="A17" s="90" t="s">
        <v>321</v>
      </c>
      <c r="B17" s="91" t="s">
        <v>322</v>
      </c>
      <c r="C17" s="90" t="s">
        <v>301</v>
      </c>
      <c r="D17" s="92">
        <f t="shared" si="0"/>
        <v>7302600</v>
      </c>
      <c r="E17" s="92">
        <f t="shared" si="1"/>
        <v>124712</v>
      </c>
      <c r="F17" s="117">
        <f t="shared" si="2"/>
        <v>1.707775312902254</v>
      </c>
      <c r="G17" s="92">
        <v>124461</v>
      </c>
      <c r="H17" s="92">
        <v>251</v>
      </c>
      <c r="I17" s="92">
        <f t="shared" si="3"/>
        <v>7177888</v>
      </c>
      <c r="J17" s="117">
        <f t="shared" si="4"/>
        <v>98.29222468709776</v>
      </c>
      <c r="K17" s="92">
        <v>5545478</v>
      </c>
      <c r="L17" s="117">
        <f t="shared" si="5"/>
        <v>75.93840549941116</v>
      </c>
      <c r="M17" s="92">
        <v>8873</v>
      </c>
      <c r="N17" s="117">
        <f t="shared" si="6"/>
        <v>0.12150466956974229</v>
      </c>
      <c r="O17" s="92">
        <v>1623537</v>
      </c>
      <c r="P17" s="92">
        <v>826316</v>
      </c>
      <c r="Q17" s="117">
        <f t="shared" si="7"/>
        <v>22.232314518116837</v>
      </c>
      <c r="R17" s="92">
        <v>124747</v>
      </c>
      <c r="S17" s="93">
        <v>15</v>
      </c>
      <c r="T17" s="93">
        <v>26</v>
      </c>
      <c r="U17" s="93">
        <v>0</v>
      </c>
      <c r="V17" s="93">
        <v>22</v>
      </c>
      <c r="W17" s="93">
        <v>11</v>
      </c>
      <c r="X17" s="93">
        <v>1</v>
      </c>
      <c r="Y17" s="93">
        <v>1</v>
      </c>
      <c r="Z17" s="93">
        <v>50</v>
      </c>
    </row>
    <row r="18" spans="1:26" s="89" customFormat="1" ht="12" customHeight="1">
      <c r="A18" s="90" t="s">
        <v>325</v>
      </c>
      <c r="B18" s="91" t="s">
        <v>326</v>
      </c>
      <c r="C18" s="90" t="s">
        <v>320</v>
      </c>
      <c r="D18" s="92">
        <f t="shared" si="0"/>
        <v>6253412</v>
      </c>
      <c r="E18" s="92">
        <f t="shared" si="1"/>
        <v>190464</v>
      </c>
      <c r="F18" s="117">
        <f t="shared" si="2"/>
        <v>3.045761258014025</v>
      </c>
      <c r="G18" s="92">
        <v>189515</v>
      </c>
      <c r="H18" s="92">
        <v>949</v>
      </c>
      <c r="I18" s="92">
        <f t="shared" si="3"/>
        <v>6062948</v>
      </c>
      <c r="J18" s="117">
        <f t="shared" si="4"/>
        <v>96.95423874198598</v>
      </c>
      <c r="K18" s="92">
        <v>4249786</v>
      </c>
      <c r="L18" s="117">
        <f t="shared" si="5"/>
        <v>67.9594755631006</v>
      </c>
      <c r="M18" s="92">
        <v>8658</v>
      </c>
      <c r="N18" s="117">
        <f t="shared" si="6"/>
        <v>0.13845241605702616</v>
      </c>
      <c r="O18" s="92">
        <v>1804504</v>
      </c>
      <c r="P18" s="92">
        <v>894561</v>
      </c>
      <c r="Q18" s="117">
        <f t="shared" si="7"/>
        <v>28.856310762828357</v>
      </c>
      <c r="R18" s="92">
        <v>110111</v>
      </c>
      <c r="S18" s="93">
        <v>43</v>
      </c>
      <c r="T18" s="93">
        <v>8</v>
      </c>
      <c r="U18" s="93">
        <v>0</v>
      </c>
      <c r="V18" s="93">
        <v>3</v>
      </c>
      <c r="W18" s="93">
        <v>40</v>
      </c>
      <c r="X18" s="93">
        <v>3</v>
      </c>
      <c r="Y18" s="93">
        <v>1</v>
      </c>
      <c r="Z18" s="93">
        <v>10</v>
      </c>
    </row>
    <row r="19" spans="1:26" s="89" customFormat="1" ht="12" customHeight="1">
      <c r="A19" s="90" t="s">
        <v>327</v>
      </c>
      <c r="B19" s="91" t="s">
        <v>328</v>
      </c>
      <c r="C19" s="90" t="s">
        <v>301</v>
      </c>
      <c r="D19" s="92">
        <f t="shared" si="0"/>
        <v>13286516</v>
      </c>
      <c r="E19" s="92">
        <f t="shared" si="1"/>
        <v>24919</v>
      </c>
      <c r="F19" s="117">
        <f t="shared" si="2"/>
        <v>0.18755104799482422</v>
      </c>
      <c r="G19" s="92">
        <v>24809</v>
      </c>
      <c r="H19" s="92">
        <v>110</v>
      </c>
      <c r="I19" s="92">
        <f t="shared" si="3"/>
        <v>13261597</v>
      </c>
      <c r="J19" s="117">
        <f t="shared" si="4"/>
        <v>99.81244895200517</v>
      </c>
      <c r="K19" s="92">
        <v>13168049</v>
      </c>
      <c r="L19" s="117">
        <f t="shared" si="5"/>
        <v>99.10836670802188</v>
      </c>
      <c r="M19" s="92">
        <v>2363</v>
      </c>
      <c r="N19" s="117">
        <f t="shared" si="6"/>
        <v>0.01778494828892691</v>
      </c>
      <c r="O19" s="92">
        <v>91185</v>
      </c>
      <c r="P19" s="92">
        <v>38259</v>
      </c>
      <c r="Q19" s="117">
        <f t="shared" si="7"/>
        <v>0.6862972956943716</v>
      </c>
      <c r="R19" s="92">
        <v>410659</v>
      </c>
      <c r="S19" s="93">
        <v>26</v>
      </c>
      <c r="T19" s="93">
        <v>7</v>
      </c>
      <c r="U19" s="93">
        <v>22</v>
      </c>
      <c r="V19" s="93">
        <v>7</v>
      </c>
      <c r="W19" s="93">
        <v>24</v>
      </c>
      <c r="X19" s="93">
        <v>2</v>
      </c>
      <c r="Y19" s="93">
        <v>1</v>
      </c>
      <c r="Z19" s="93">
        <v>35</v>
      </c>
    </row>
    <row r="20" spans="1:26" s="89" customFormat="1" ht="12" customHeight="1">
      <c r="A20" s="90" t="s">
        <v>331</v>
      </c>
      <c r="B20" s="91" t="s">
        <v>332</v>
      </c>
      <c r="C20" s="90" t="s">
        <v>320</v>
      </c>
      <c r="D20" s="92">
        <f t="shared" si="0"/>
        <v>9116978</v>
      </c>
      <c r="E20" s="92">
        <f t="shared" si="1"/>
        <v>35703</v>
      </c>
      <c r="F20" s="117">
        <f t="shared" si="2"/>
        <v>0.3916100269190076</v>
      </c>
      <c r="G20" s="92">
        <v>35596</v>
      </c>
      <c r="H20" s="92">
        <v>107</v>
      </c>
      <c r="I20" s="92">
        <f t="shared" si="3"/>
        <v>9081275</v>
      </c>
      <c r="J20" s="117">
        <f t="shared" si="4"/>
        <v>99.60838997308099</v>
      </c>
      <c r="K20" s="92">
        <v>8661836</v>
      </c>
      <c r="L20" s="117">
        <f t="shared" si="5"/>
        <v>95.0077536657432</v>
      </c>
      <c r="M20" s="92">
        <v>0</v>
      </c>
      <c r="N20" s="117">
        <f t="shared" si="6"/>
        <v>0</v>
      </c>
      <c r="O20" s="92">
        <v>419439</v>
      </c>
      <c r="P20" s="92">
        <v>136264</v>
      </c>
      <c r="Q20" s="117">
        <f t="shared" si="7"/>
        <v>4.600636307337804</v>
      </c>
      <c r="R20" s="92">
        <v>164868</v>
      </c>
      <c r="S20" s="93">
        <v>7</v>
      </c>
      <c r="T20" s="93">
        <v>25</v>
      </c>
      <c r="U20" s="93">
        <v>1</v>
      </c>
      <c r="V20" s="93">
        <v>0</v>
      </c>
      <c r="W20" s="93">
        <v>11</v>
      </c>
      <c r="X20" s="93">
        <v>0</v>
      </c>
      <c r="Y20" s="93">
        <v>2</v>
      </c>
      <c r="Z20" s="93">
        <v>20</v>
      </c>
    </row>
    <row r="21" spans="1:26" s="89" customFormat="1" ht="12" customHeight="1">
      <c r="A21" s="90" t="s">
        <v>336</v>
      </c>
      <c r="B21" s="91" t="s">
        <v>337</v>
      </c>
      <c r="C21" s="90" t="s">
        <v>335</v>
      </c>
      <c r="D21" s="92">
        <f t="shared" si="0"/>
        <v>2339268</v>
      </c>
      <c r="E21" s="92">
        <f t="shared" si="1"/>
        <v>160024</v>
      </c>
      <c r="F21" s="117">
        <f t="shared" si="2"/>
        <v>6.8407724125666665</v>
      </c>
      <c r="G21" s="92">
        <v>159830</v>
      </c>
      <c r="H21" s="92">
        <v>194</v>
      </c>
      <c r="I21" s="92">
        <f t="shared" si="3"/>
        <v>2179244</v>
      </c>
      <c r="J21" s="117">
        <f t="shared" si="4"/>
        <v>93.15922758743334</v>
      </c>
      <c r="K21" s="92">
        <v>1487565</v>
      </c>
      <c r="L21" s="117">
        <f t="shared" si="5"/>
        <v>63.59104642990885</v>
      </c>
      <c r="M21" s="92">
        <v>0</v>
      </c>
      <c r="N21" s="117">
        <f t="shared" si="6"/>
        <v>0</v>
      </c>
      <c r="O21" s="92">
        <v>691679</v>
      </c>
      <c r="P21" s="92">
        <v>281182</v>
      </c>
      <c r="Q21" s="117">
        <f t="shared" si="7"/>
        <v>29.568181157524492</v>
      </c>
      <c r="R21" s="92">
        <v>13104</v>
      </c>
      <c r="S21" s="93">
        <v>27</v>
      </c>
      <c r="T21" s="93">
        <v>0</v>
      </c>
      <c r="U21" s="93">
        <v>0</v>
      </c>
      <c r="V21" s="93">
        <v>3</v>
      </c>
      <c r="W21" s="93">
        <v>18</v>
      </c>
      <c r="X21" s="93">
        <v>0</v>
      </c>
      <c r="Y21" s="93">
        <v>0</v>
      </c>
      <c r="Z21" s="93">
        <v>12</v>
      </c>
    </row>
    <row r="22" spans="1:26" s="89" customFormat="1" ht="12" customHeight="1">
      <c r="A22" s="90" t="s">
        <v>338</v>
      </c>
      <c r="B22" s="91" t="s">
        <v>339</v>
      </c>
      <c r="C22" s="90" t="s">
        <v>284</v>
      </c>
      <c r="D22" s="92">
        <f t="shared" si="0"/>
        <v>1086315</v>
      </c>
      <c r="E22" s="92">
        <f t="shared" si="1"/>
        <v>42937</v>
      </c>
      <c r="F22" s="117">
        <f t="shared" si="2"/>
        <v>3.9525367872118125</v>
      </c>
      <c r="G22" s="92">
        <v>42937</v>
      </c>
      <c r="H22" s="92">
        <v>0</v>
      </c>
      <c r="I22" s="92">
        <f t="shared" si="3"/>
        <v>1043378</v>
      </c>
      <c r="J22" s="117">
        <f t="shared" si="4"/>
        <v>96.04746321278819</v>
      </c>
      <c r="K22" s="92">
        <v>838959</v>
      </c>
      <c r="L22" s="117">
        <f t="shared" si="5"/>
        <v>77.22980903329145</v>
      </c>
      <c r="M22" s="92">
        <v>4471</v>
      </c>
      <c r="N22" s="117">
        <f t="shared" si="6"/>
        <v>0.41157491151277487</v>
      </c>
      <c r="O22" s="92">
        <v>199948</v>
      </c>
      <c r="P22" s="92">
        <v>105998</v>
      </c>
      <c r="Q22" s="117">
        <f t="shared" si="7"/>
        <v>18.406079267983962</v>
      </c>
      <c r="R22" s="92">
        <v>13048</v>
      </c>
      <c r="S22" s="93">
        <v>15</v>
      </c>
      <c r="T22" s="93">
        <v>0</v>
      </c>
      <c r="U22" s="93">
        <v>0</v>
      </c>
      <c r="V22" s="93">
        <v>0</v>
      </c>
      <c r="W22" s="93">
        <v>7</v>
      </c>
      <c r="X22" s="93">
        <v>0</v>
      </c>
      <c r="Y22" s="93">
        <v>0</v>
      </c>
      <c r="Z22" s="93">
        <v>8</v>
      </c>
    </row>
    <row r="23" spans="1:26" s="89" customFormat="1" ht="12" customHeight="1">
      <c r="A23" s="90" t="s">
        <v>257</v>
      </c>
      <c r="B23" s="91" t="s">
        <v>258</v>
      </c>
      <c r="C23" s="90" t="s">
        <v>254</v>
      </c>
      <c r="D23" s="92">
        <f t="shared" si="0"/>
        <v>1160292</v>
      </c>
      <c r="E23" s="92">
        <f t="shared" si="1"/>
        <v>42459</v>
      </c>
      <c r="F23" s="117">
        <f t="shared" si="2"/>
        <v>3.659337477117829</v>
      </c>
      <c r="G23" s="92">
        <v>42432</v>
      </c>
      <c r="H23" s="92">
        <v>27</v>
      </c>
      <c r="I23" s="92">
        <f t="shared" si="3"/>
        <v>1117833</v>
      </c>
      <c r="J23" s="117">
        <f t="shared" si="4"/>
        <v>96.34066252288217</v>
      </c>
      <c r="K23" s="92">
        <v>856399</v>
      </c>
      <c r="L23" s="117">
        <f t="shared" si="5"/>
        <v>73.80892051311221</v>
      </c>
      <c r="M23" s="92">
        <v>3258</v>
      </c>
      <c r="N23" s="117">
        <f t="shared" si="6"/>
        <v>0.2807913869956873</v>
      </c>
      <c r="O23" s="92">
        <v>258176</v>
      </c>
      <c r="P23" s="92">
        <v>123970</v>
      </c>
      <c r="Q23" s="117">
        <f t="shared" si="7"/>
        <v>22.25095062277427</v>
      </c>
      <c r="R23" s="92">
        <v>10538</v>
      </c>
      <c r="S23" s="93">
        <v>18</v>
      </c>
      <c r="T23" s="93">
        <v>0</v>
      </c>
      <c r="U23" s="93">
        <v>0</v>
      </c>
      <c r="V23" s="93">
        <v>1</v>
      </c>
      <c r="W23" s="93">
        <v>17</v>
      </c>
      <c r="X23" s="93">
        <v>0</v>
      </c>
      <c r="Y23" s="93">
        <v>0</v>
      </c>
      <c r="Z23" s="93">
        <v>2</v>
      </c>
    </row>
    <row r="24" spans="1:26" s="89" customFormat="1" ht="12" customHeight="1">
      <c r="A24" s="90" t="s">
        <v>345</v>
      </c>
      <c r="B24" s="91" t="s">
        <v>346</v>
      </c>
      <c r="C24" s="90" t="s">
        <v>284</v>
      </c>
      <c r="D24" s="92">
        <f t="shared" si="0"/>
        <v>804229</v>
      </c>
      <c r="E24" s="92">
        <f t="shared" si="1"/>
        <v>36599</v>
      </c>
      <c r="F24" s="117">
        <f t="shared" si="2"/>
        <v>4.550818237094161</v>
      </c>
      <c r="G24" s="92">
        <v>34796</v>
      </c>
      <c r="H24" s="92">
        <v>1803</v>
      </c>
      <c r="I24" s="92">
        <f t="shared" si="3"/>
        <v>767630</v>
      </c>
      <c r="J24" s="117">
        <f t="shared" si="4"/>
        <v>95.44918176290584</v>
      </c>
      <c r="K24" s="92">
        <v>560839</v>
      </c>
      <c r="L24" s="117">
        <f t="shared" si="5"/>
        <v>69.73623184441247</v>
      </c>
      <c r="M24" s="92">
        <v>0</v>
      </c>
      <c r="N24" s="117">
        <f t="shared" si="6"/>
        <v>0</v>
      </c>
      <c r="O24" s="92">
        <v>206791</v>
      </c>
      <c r="P24" s="92">
        <v>108022</v>
      </c>
      <c r="Q24" s="117">
        <f t="shared" si="7"/>
        <v>25.712949918493365</v>
      </c>
      <c r="R24" s="92">
        <v>11225</v>
      </c>
      <c r="S24" s="93">
        <v>15</v>
      </c>
      <c r="T24" s="93">
        <v>0</v>
      </c>
      <c r="U24" s="93">
        <v>0</v>
      </c>
      <c r="V24" s="93">
        <v>2</v>
      </c>
      <c r="W24" s="93">
        <v>15</v>
      </c>
      <c r="X24" s="93">
        <v>0</v>
      </c>
      <c r="Y24" s="93">
        <v>0</v>
      </c>
      <c r="Z24" s="93">
        <v>2</v>
      </c>
    </row>
    <row r="25" spans="1:26" s="89" customFormat="1" ht="12" customHeight="1">
      <c r="A25" s="90" t="s">
        <v>349</v>
      </c>
      <c r="B25" s="91" t="s">
        <v>350</v>
      </c>
      <c r="C25" s="90" t="s">
        <v>335</v>
      </c>
      <c r="D25" s="92">
        <f t="shared" si="0"/>
        <v>855745</v>
      </c>
      <c r="E25" s="92">
        <f t="shared" si="1"/>
        <v>50765</v>
      </c>
      <c r="F25" s="117">
        <f t="shared" si="2"/>
        <v>5.932257857188765</v>
      </c>
      <c r="G25" s="92">
        <v>50759</v>
      </c>
      <c r="H25" s="92">
        <v>6</v>
      </c>
      <c r="I25" s="92">
        <f t="shared" si="3"/>
        <v>804980</v>
      </c>
      <c r="J25" s="117">
        <f t="shared" si="4"/>
        <v>94.06774214281124</v>
      </c>
      <c r="K25" s="92">
        <v>493234</v>
      </c>
      <c r="L25" s="117">
        <f t="shared" si="5"/>
        <v>57.63796458057014</v>
      </c>
      <c r="M25" s="92">
        <v>6415</v>
      </c>
      <c r="N25" s="117">
        <f t="shared" si="6"/>
        <v>0.7496392032673285</v>
      </c>
      <c r="O25" s="92">
        <v>305331</v>
      </c>
      <c r="P25" s="92">
        <v>121825</v>
      </c>
      <c r="Q25" s="117">
        <f t="shared" si="7"/>
        <v>35.680138358973764</v>
      </c>
      <c r="R25" s="92">
        <v>13450</v>
      </c>
      <c r="S25" s="93">
        <v>14</v>
      </c>
      <c r="T25" s="93">
        <v>1</v>
      </c>
      <c r="U25" s="93">
        <v>0</v>
      </c>
      <c r="V25" s="93">
        <v>12</v>
      </c>
      <c r="W25" s="93">
        <v>14</v>
      </c>
      <c r="X25" s="93">
        <v>1</v>
      </c>
      <c r="Y25" s="93">
        <v>1</v>
      </c>
      <c r="Z25" s="93">
        <v>11</v>
      </c>
    </row>
    <row r="26" spans="1:26" s="89" customFormat="1" ht="12" customHeight="1">
      <c r="A26" s="90" t="s">
        <v>261</v>
      </c>
      <c r="B26" s="91" t="s">
        <v>262</v>
      </c>
      <c r="C26" s="90" t="s">
        <v>254</v>
      </c>
      <c r="D26" s="92">
        <f t="shared" si="0"/>
        <v>2149243</v>
      </c>
      <c r="E26" s="92">
        <f t="shared" si="1"/>
        <v>200586</v>
      </c>
      <c r="F26" s="117">
        <f t="shared" si="2"/>
        <v>9.332867432858919</v>
      </c>
      <c r="G26" s="92">
        <v>200199</v>
      </c>
      <c r="H26" s="92">
        <v>387</v>
      </c>
      <c r="I26" s="92">
        <f t="shared" si="3"/>
        <v>1948657</v>
      </c>
      <c r="J26" s="117">
        <f t="shared" si="4"/>
        <v>90.66713256714108</v>
      </c>
      <c r="K26" s="92">
        <v>1638176</v>
      </c>
      <c r="L26" s="117">
        <f t="shared" si="5"/>
        <v>76.22106946492323</v>
      </c>
      <c r="M26" s="92">
        <v>4577</v>
      </c>
      <c r="N26" s="117">
        <f t="shared" si="6"/>
        <v>0.21295870220352</v>
      </c>
      <c r="O26" s="92">
        <v>305904</v>
      </c>
      <c r="P26" s="92">
        <v>195653</v>
      </c>
      <c r="Q26" s="117">
        <f t="shared" si="7"/>
        <v>14.233104400014332</v>
      </c>
      <c r="R26" s="92">
        <v>30787</v>
      </c>
      <c r="S26" s="93">
        <v>63</v>
      </c>
      <c r="T26" s="93">
        <v>0</v>
      </c>
      <c r="U26" s="93">
        <v>3</v>
      </c>
      <c r="V26" s="93">
        <v>11</v>
      </c>
      <c r="W26" s="93">
        <v>64</v>
      </c>
      <c r="X26" s="93">
        <v>1</v>
      </c>
      <c r="Y26" s="93">
        <v>2</v>
      </c>
      <c r="Z26" s="93">
        <v>10</v>
      </c>
    </row>
    <row r="27" spans="1:26" s="89" customFormat="1" ht="12" customHeight="1">
      <c r="A27" s="90" t="s">
        <v>356</v>
      </c>
      <c r="B27" s="91" t="s">
        <v>357</v>
      </c>
      <c r="C27" s="90" t="s">
        <v>295</v>
      </c>
      <c r="D27" s="92">
        <f t="shared" si="0"/>
        <v>2045952</v>
      </c>
      <c r="E27" s="92">
        <f t="shared" si="1"/>
        <v>102530</v>
      </c>
      <c r="F27" s="117">
        <f t="shared" si="2"/>
        <v>5.011359015265265</v>
      </c>
      <c r="G27" s="92">
        <v>102080</v>
      </c>
      <c r="H27" s="92">
        <v>450</v>
      </c>
      <c r="I27" s="92">
        <f t="shared" si="3"/>
        <v>1943422</v>
      </c>
      <c r="J27" s="117">
        <f t="shared" si="4"/>
        <v>94.98864098473474</v>
      </c>
      <c r="K27" s="92">
        <v>1299704</v>
      </c>
      <c r="L27" s="117">
        <f t="shared" si="5"/>
        <v>63.52563501001001</v>
      </c>
      <c r="M27" s="92">
        <v>21830</v>
      </c>
      <c r="N27" s="117">
        <f t="shared" si="6"/>
        <v>1.0669849537037037</v>
      </c>
      <c r="O27" s="92">
        <v>621888</v>
      </c>
      <c r="P27" s="92">
        <v>333917</v>
      </c>
      <c r="Q27" s="117">
        <f t="shared" si="7"/>
        <v>30.39602102102102</v>
      </c>
      <c r="R27" s="92">
        <v>43169</v>
      </c>
      <c r="S27" s="93">
        <v>30</v>
      </c>
      <c r="T27" s="93">
        <v>4</v>
      </c>
      <c r="U27" s="93">
        <v>0</v>
      </c>
      <c r="V27" s="93">
        <v>8</v>
      </c>
      <c r="W27" s="93">
        <v>21</v>
      </c>
      <c r="X27" s="93">
        <v>5</v>
      </c>
      <c r="Y27" s="93">
        <v>2</v>
      </c>
      <c r="Z27" s="93">
        <v>14</v>
      </c>
    </row>
    <row r="28" spans="1:26" s="89" customFormat="1" ht="12" customHeight="1">
      <c r="A28" s="90" t="s">
        <v>358</v>
      </c>
      <c r="B28" s="91" t="s">
        <v>359</v>
      </c>
      <c r="C28" s="90" t="s">
        <v>295</v>
      </c>
      <c r="D28" s="92">
        <f t="shared" si="0"/>
        <v>3789470</v>
      </c>
      <c r="E28" s="92">
        <f t="shared" si="1"/>
        <v>99686</v>
      </c>
      <c r="F28" s="117">
        <f t="shared" si="2"/>
        <v>2.630605335310743</v>
      </c>
      <c r="G28" s="92">
        <v>97969</v>
      </c>
      <c r="H28" s="92">
        <v>1717</v>
      </c>
      <c r="I28" s="92">
        <f t="shared" si="3"/>
        <v>3689784</v>
      </c>
      <c r="J28" s="117">
        <f t="shared" si="4"/>
        <v>97.36939466468925</v>
      </c>
      <c r="K28" s="92">
        <v>2114023</v>
      </c>
      <c r="L28" s="117">
        <f t="shared" si="5"/>
        <v>55.78677229269529</v>
      </c>
      <c r="M28" s="92">
        <v>15175</v>
      </c>
      <c r="N28" s="117">
        <f t="shared" si="6"/>
        <v>0.40045177821700656</v>
      </c>
      <c r="O28" s="92">
        <v>1560586</v>
      </c>
      <c r="P28" s="92">
        <v>641339</v>
      </c>
      <c r="Q28" s="117">
        <f t="shared" si="7"/>
        <v>41.182170593776966</v>
      </c>
      <c r="R28" s="92">
        <v>71418</v>
      </c>
      <c r="S28" s="93">
        <v>21</v>
      </c>
      <c r="T28" s="93">
        <v>1</v>
      </c>
      <c r="U28" s="93">
        <v>1</v>
      </c>
      <c r="V28" s="93">
        <v>12</v>
      </c>
      <c r="W28" s="93">
        <v>19</v>
      </c>
      <c r="X28" s="93">
        <v>1</v>
      </c>
      <c r="Y28" s="93">
        <v>1</v>
      </c>
      <c r="Z28" s="93">
        <v>14</v>
      </c>
    </row>
    <row r="29" spans="1:26" s="89" customFormat="1" ht="12" customHeight="1">
      <c r="A29" s="90" t="s">
        <v>363</v>
      </c>
      <c r="B29" s="91" t="s">
        <v>364</v>
      </c>
      <c r="C29" s="90" t="s">
        <v>362</v>
      </c>
      <c r="D29" s="92">
        <f t="shared" si="0"/>
        <v>7487071</v>
      </c>
      <c r="E29" s="92">
        <f t="shared" si="1"/>
        <v>160355</v>
      </c>
      <c r="F29" s="117">
        <f t="shared" si="2"/>
        <v>2.1417587732238683</v>
      </c>
      <c r="G29" s="92">
        <v>160260</v>
      </c>
      <c r="H29" s="92">
        <v>95</v>
      </c>
      <c r="I29" s="92">
        <f t="shared" si="3"/>
        <v>7326716</v>
      </c>
      <c r="J29" s="117">
        <f t="shared" si="4"/>
        <v>97.85824122677613</v>
      </c>
      <c r="K29" s="92">
        <v>5320294</v>
      </c>
      <c r="L29" s="117">
        <f t="shared" si="5"/>
        <v>71.05975086919838</v>
      </c>
      <c r="M29" s="92">
        <v>10907</v>
      </c>
      <c r="N29" s="117">
        <f t="shared" si="6"/>
        <v>0.14567779576285572</v>
      </c>
      <c r="O29" s="92">
        <v>1995515</v>
      </c>
      <c r="P29" s="92">
        <v>1016053</v>
      </c>
      <c r="Q29" s="117">
        <f t="shared" si="7"/>
        <v>26.652812561814894</v>
      </c>
      <c r="R29" s="92">
        <v>191807</v>
      </c>
      <c r="S29" s="93">
        <v>31</v>
      </c>
      <c r="T29" s="93">
        <v>13</v>
      </c>
      <c r="U29" s="93">
        <v>1</v>
      </c>
      <c r="V29" s="93">
        <v>9</v>
      </c>
      <c r="W29" s="93">
        <v>26</v>
      </c>
      <c r="X29" s="93">
        <v>0</v>
      </c>
      <c r="Y29" s="93">
        <v>0</v>
      </c>
      <c r="Z29" s="93">
        <v>28</v>
      </c>
    </row>
    <row r="30" spans="1:26" s="89" customFormat="1" ht="12" customHeight="1">
      <c r="A30" s="90" t="s">
        <v>367</v>
      </c>
      <c r="B30" s="91" t="s">
        <v>368</v>
      </c>
      <c r="C30" s="90" t="s">
        <v>312</v>
      </c>
      <c r="D30" s="92">
        <f t="shared" si="0"/>
        <v>1827595</v>
      </c>
      <c r="E30" s="92">
        <f t="shared" si="1"/>
        <v>139986</v>
      </c>
      <c r="F30" s="117">
        <f t="shared" si="2"/>
        <v>7.659574468085106</v>
      </c>
      <c r="G30" s="92">
        <v>139986</v>
      </c>
      <c r="H30" s="92">
        <v>0</v>
      </c>
      <c r="I30" s="92">
        <f t="shared" si="3"/>
        <v>1687609</v>
      </c>
      <c r="J30" s="117">
        <f t="shared" si="4"/>
        <v>92.34042553191489</v>
      </c>
      <c r="K30" s="92">
        <v>835503</v>
      </c>
      <c r="L30" s="117">
        <f t="shared" si="5"/>
        <v>45.715981932539755</v>
      </c>
      <c r="M30" s="92">
        <v>7166</v>
      </c>
      <c r="N30" s="117">
        <f t="shared" si="6"/>
        <v>0.3921000002735836</v>
      </c>
      <c r="O30" s="92">
        <v>844940</v>
      </c>
      <c r="P30" s="92">
        <v>564621</v>
      </c>
      <c r="Q30" s="117">
        <f t="shared" si="7"/>
        <v>46.23234359910155</v>
      </c>
      <c r="R30" s="92">
        <v>40747</v>
      </c>
      <c r="S30" s="93">
        <v>24</v>
      </c>
      <c r="T30" s="93">
        <v>0</v>
      </c>
      <c r="U30" s="93">
        <v>1</v>
      </c>
      <c r="V30" s="93">
        <v>4</v>
      </c>
      <c r="W30" s="93">
        <v>18</v>
      </c>
      <c r="X30" s="93">
        <v>0</v>
      </c>
      <c r="Y30" s="93">
        <v>1</v>
      </c>
      <c r="Z30" s="93">
        <v>10</v>
      </c>
    </row>
    <row r="31" spans="1:26" s="89" customFormat="1" ht="12" customHeight="1">
      <c r="A31" s="90" t="s">
        <v>371</v>
      </c>
      <c r="B31" s="91" t="s">
        <v>372</v>
      </c>
      <c r="C31" s="90" t="s">
        <v>284</v>
      </c>
      <c r="D31" s="92">
        <f t="shared" si="0"/>
        <v>1420801</v>
      </c>
      <c r="E31" s="92">
        <f t="shared" si="1"/>
        <v>58066</v>
      </c>
      <c r="F31" s="117">
        <f t="shared" si="2"/>
        <v>4.08684960103491</v>
      </c>
      <c r="G31" s="92">
        <v>56913</v>
      </c>
      <c r="H31" s="92">
        <v>1153</v>
      </c>
      <c r="I31" s="92">
        <f t="shared" si="3"/>
        <v>1362735</v>
      </c>
      <c r="J31" s="117">
        <f t="shared" si="4"/>
        <v>95.91315039896509</v>
      </c>
      <c r="K31" s="92">
        <v>1171806</v>
      </c>
      <c r="L31" s="117">
        <f t="shared" si="5"/>
        <v>82.47502641115821</v>
      </c>
      <c r="M31" s="92">
        <v>0</v>
      </c>
      <c r="N31" s="117">
        <f t="shared" si="6"/>
        <v>0</v>
      </c>
      <c r="O31" s="92">
        <v>190929</v>
      </c>
      <c r="P31" s="92">
        <v>136039</v>
      </c>
      <c r="Q31" s="117">
        <f t="shared" si="7"/>
        <v>13.438123987806877</v>
      </c>
      <c r="R31" s="92">
        <v>23659</v>
      </c>
      <c r="S31" s="93">
        <v>19</v>
      </c>
      <c r="T31" s="93">
        <v>0</v>
      </c>
      <c r="U31" s="93">
        <v>0</v>
      </c>
      <c r="V31" s="93">
        <v>0</v>
      </c>
      <c r="W31" s="93">
        <v>12</v>
      </c>
      <c r="X31" s="93">
        <v>0</v>
      </c>
      <c r="Y31" s="93">
        <v>0</v>
      </c>
      <c r="Z31" s="93">
        <v>7</v>
      </c>
    </row>
    <row r="32" spans="1:26" s="89" customFormat="1" ht="12" customHeight="1">
      <c r="A32" s="90" t="s">
        <v>375</v>
      </c>
      <c r="B32" s="91" t="s">
        <v>376</v>
      </c>
      <c r="C32" s="90" t="s">
        <v>335</v>
      </c>
      <c r="D32" s="92">
        <f t="shared" si="0"/>
        <v>2628812</v>
      </c>
      <c r="E32" s="92">
        <f t="shared" si="1"/>
        <v>124649</v>
      </c>
      <c r="F32" s="117">
        <f t="shared" si="2"/>
        <v>4.741647557908287</v>
      </c>
      <c r="G32" s="92">
        <v>122988</v>
      </c>
      <c r="H32" s="92">
        <v>1661</v>
      </c>
      <c r="I32" s="92">
        <f t="shared" si="3"/>
        <v>2504163</v>
      </c>
      <c r="J32" s="117">
        <f t="shared" si="4"/>
        <v>95.2583524420917</v>
      </c>
      <c r="K32" s="92">
        <v>2339175</v>
      </c>
      <c r="L32" s="117">
        <f t="shared" si="5"/>
        <v>88.98220945430863</v>
      </c>
      <c r="M32" s="92">
        <v>10214</v>
      </c>
      <c r="N32" s="117">
        <f t="shared" si="6"/>
        <v>0.38854052705176334</v>
      </c>
      <c r="O32" s="92">
        <v>154774</v>
      </c>
      <c r="P32" s="92">
        <v>94241</v>
      </c>
      <c r="Q32" s="117">
        <f t="shared" si="7"/>
        <v>5.887602460731312</v>
      </c>
      <c r="R32" s="92">
        <v>51223</v>
      </c>
      <c r="S32" s="93">
        <v>17</v>
      </c>
      <c r="T32" s="93">
        <v>8</v>
      </c>
      <c r="U32" s="93">
        <v>0</v>
      </c>
      <c r="V32" s="93">
        <v>1</v>
      </c>
      <c r="W32" s="93">
        <v>13</v>
      </c>
      <c r="X32" s="93">
        <v>4</v>
      </c>
      <c r="Y32" s="93">
        <v>2</v>
      </c>
      <c r="Z32" s="93">
        <v>7</v>
      </c>
    </row>
    <row r="33" spans="1:26" s="89" customFormat="1" ht="12" customHeight="1">
      <c r="A33" s="90" t="s">
        <v>379</v>
      </c>
      <c r="B33" s="91" t="s">
        <v>380</v>
      </c>
      <c r="C33" s="90" t="s">
        <v>295</v>
      </c>
      <c r="D33" s="92">
        <f t="shared" si="0"/>
        <v>8871354</v>
      </c>
      <c r="E33" s="92">
        <f t="shared" si="1"/>
        <v>186430</v>
      </c>
      <c r="F33" s="117">
        <f t="shared" si="2"/>
        <v>2.101483043061972</v>
      </c>
      <c r="G33" s="92">
        <v>185952</v>
      </c>
      <c r="H33" s="92">
        <v>478</v>
      </c>
      <c r="I33" s="92">
        <f t="shared" si="3"/>
        <v>8684924</v>
      </c>
      <c r="J33" s="117">
        <f t="shared" si="4"/>
        <v>97.89851695693802</v>
      </c>
      <c r="K33" s="92">
        <v>8161975</v>
      </c>
      <c r="L33" s="117">
        <f t="shared" si="5"/>
        <v>92.0037121729107</v>
      </c>
      <c r="M33" s="92">
        <v>460</v>
      </c>
      <c r="N33" s="117">
        <f t="shared" si="6"/>
        <v>0.0051852287711661605</v>
      </c>
      <c r="O33" s="92">
        <v>522489</v>
      </c>
      <c r="P33" s="92">
        <v>238594</v>
      </c>
      <c r="Q33" s="117">
        <f t="shared" si="7"/>
        <v>5.889619555256164</v>
      </c>
      <c r="R33" s="92">
        <v>194408</v>
      </c>
      <c r="S33" s="93">
        <v>3</v>
      </c>
      <c r="T33" s="93">
        <v>27</v>
      </c>
      <c r="U33" s="93">
        <v>1</v>
      </c>
      <c r="V33" s="93">
        <v>12</v>
      </c>
      <c r="W33" s="93">
        <v>2</v>
      </c>
      <c r="X33" s="93">
        <v>0</v>
      </c>
      <c r="Y33" s="93">
        <v>0</v>
      </c>
      <c r="Z33" s="93">
        <v>41</v>
      </c>
    </row>
    <row r="34" spans="1:26" s="89" customFormat="1" ht="12" customHeight="1">
      <c r="A34" s="90" t="s">
        <v>278</v>
      </c>
      <c r="B34" s="91" t="s">
        <v>279</v>
      </c>
      <c r="C34" s="90" t="s">
        <v>254</v>
      </c>
      <c r="D34" s="92">
        <f t="shared" si="0"/>
        <v>5635102</v>
      </c>
      <c r="E34" s="92">
        <f t="shared" si="1"/>
        <v>120991</v>
      </c>
      <c r="F34" s="117">
        <f t="shared" si="2"/>
        <v>2.147095119130053</v>
      </c>
      <c r="G34" s="92">
        <v>119770</v>
      </c>
      <c r="H34" s="92">
        <v>1221</v>
      </c>
      <c r="I34" s="92">
        <f t="shared" si="3"/>
        <v>5514111</v>
      </c>
      <c r="J34" s="117">
        <f t="shared" si="4"/>
        <v>97.85290488086996</v>
      </c>
      <c r="K34" s="92">
        <v>5104417</v>
      </c>
      <c r="L34" s="117">
        <f t="shared" si="5"/>
        <v>90.58251296959665</v>
      </c>
      <c r="M34" s="92">
        <v>65728</v>
      </c>
      <c r="N34" s="117">
        <f t="shared" si="6"/>
        <v>1.1664030216311967</v>
      </c>
      <c r="O34" s="92">
        <v>343966</v>
      </c>
      <c r="P34" s="92">
        <v>192339</v>
      </c>
      <c r="Q34" s="117">
        <f t="shared" si="7"/>
        <v>6.103988889642104</v>
      </c>
      <c r="R34" s="92">
        <v>94970</v>
      </c>
      <c r="S34" s="93">
        <v>33</v>
      </c>
      <c r="T34" s="93">
        <v>4</v>
      </c>
      <c r="U34" s="93">
        <v>1</v>
      </c>
      <c r="V34" s="93">
        <v>3</v>
      </c>
      <c r="W34" s="93">
        <v>29</v>
      </c>
      <c r="X34" s="93">
        <v>1</v>
      </c>
      <c r="Y34" s="93">
        <v>2</v>
      </c>
      <c r="Z34" s="93">
        <v>9</v>
      </c>
    </row>
    <row r="35" spans="1:26" s="89" customFormat="1" ht="12" customHeight="1">
      <c r="A35" s="90" t="s">
        <v>381</v>
      </c>
      <c r="B35" s="91" t="s">
        <v>382</v>
      </c>
      <c r="C35" s="90" t="s">
        <v>290</v>
      </c>
      <c r="D35" s="92">
        <f t="shared" si="0"/>
        <v>1396355</v>
      </c>
      <c r="E35" s="92">
        <f t="shared" si="1"/>
        <v>78642</v>
      </c>
      <c r="F35" s="117">
        <f t="shared" si="2"/>
        <v>5.631948895517257</v>
      </c>
      <c r="G35" s="92">
        <v>78379</v>
      </c>
      <c r="H35" s="92">
        <v>263</v>
      </c>
      <c r="I35" s="92">
        <f t="shared" si="3"/>
        <v>1317713</v>
      </c>
      <c r="J35" s="117">
        <f t="shared" si="4"/>
        <v>94.36805110448275</v>
      </c>
      <c r="K35" s="92">
        <v>982307</v>
      </c>
      <c r="L35" s="117">
        <f t="shared" si="5"/>
        <v>70.3479416051076</v>
      </c>
      <c r="M35" s="92">
        <v>4096</v>
      </c>
      <c r="N35" s="117">
        <f t="shared" si="6"/>
        <v>0.29333514758066537</v>
      </c>
      <c r="O35" s="92">
        <v>331310</v>
      </c>
      <c r="P35" s="92">
        <v>146169</v>
      </c>
      <c r="Q35" s="117">
        <f t="shared" si="7"/>
        <v>23.726774351794493</v>
      </c>
      <c r="R35" s="92">
        <v>10795</v>
      </c>
      <c r="S35" s="93">
        <v>26</v>
      </c>
      <c r="T35" s="93">
        <v>11</v>
      </c>
      <c r="U35" s="93">
        <v>0</v>
      </c>
      <c r="V35" s="93">
        <v>2</v>
      </c>
      <c r="W35" s="93">
        <v>23</v>
      </c>
      <c r="X35" s="93">
        <v>6</v>
      </c>
      <c r="Y35" s="93">
        <v>1</v>
      </c>
      <c r="Z35" s="93">
        <v>9</v>
      </c>
    </row>
    <row r="36" spans="1:26" s="89" customFormat="1" ht="12" customHeight="1">
      <c r="A36" s="90" t="s">
        <v>385</v>
      </c>
      <c r="B36" s="91" t="s">
        <v>386</v>
      </c>
      <c r="C36" s="90" t="s">
        <v>295</v>
      </c>
      <c r="D36" s="92">
        <f t="shared" si="0"/>
        <v>1004761</v>
      </c>
      <c r="E36" s="92">
        <f t="shared" si="1"/>
        <v>207282</v>
      </c>
      <c r="F36" s="117">
        <f t="shared" si="2"/>
        <v>20.629980662067897</v>
      </c>
      <c r="G36" s="92">
        <v>206733</v>
      </c>
      <c r="H36" s="92">
        <v>549</v>
      </c>
      <c r="I36" s="92">
        <f t="shared" si="3"/>
        <v>797479</v>
      </c>
      <c r="J36" s="117">
        <f t="shared" si="4"/>
        <v>79.3700193379321</v>
      </c>
      <c r="K36" s="92">
        <v>197505</v>
      </c>
      <c r="L36" s="117">
        <f t="shared" si="5"/>
        <v>19.65691343513532</v>
      </c>
      <c r="M36" s="92">
        <v>1207</v>
      </c>
      <c r="N36" s="117">
        <f t="shared" si="6"/>
        <v>0.12012807025750401</v>
      </c>
      <c r="O36" s="92">
        <v>598767</v>
      </c>
      <c r="P36" s="92">
        <v>326944</v>
      </c>
      <c r="Q36" s="117">
        <f t="shared" si="7"/>
        <v>59.59297783253928</v>
      </c>
      <c r="R36" s="92">
        <v>5747</v>
      </c>
      <c r="S36" s="93">
        <v>23</v>
      </c>
      <c r="T36" s="93">
        <v>1</v>
      </c>
      <c r="U36" s="93">
        <v>0</v>
      </c>
      <c r="V36" s="93">
        <v>6</v>
      </c>
      <c r="W36" s="93">
        <v>17</v>
      </c>
      <c r="X36" s="93">
        <v>5</v>
      </c>
      <c r="Y36" s="93">
        <v>0</v>
      </c>
      <c r="Z36" s="93">
        <v>8</v>
      </c>
    </row>
    <row r="37" spans="1:26" s="89" customFormat="1" ht="12" customHeight="1">
      <c r="A37" s="90" t="s">
        <v>263</v>
      </c>
      <c r="B37" s="91" t="s">
        <v>264</v>
      </c>
      <c r="C37" s="90" t="s">
        <v>254</v>
      </c>
      <c r="D37" s="92">
        <f t="shared" si="0"/>
        <v>583541</v>
      </c>
      <c r="E37" s="92">
        <f t="shared" si="1"/>
        <v>53607</v>
      </c>
      <c r="F37" s="117">
        <f t="shared" si="2"/>
        <v>9.186501034203252</v>
      </c>
      <c r="G37" s="92">
        <v>52386</v>
      </c>
      <c r="H37" s="92">
        <v>1221</v>
      </c>
      <c r="I37" s="92">
        <f t="shared" si="3"/>
        <v>529934</v>
      </c>
      <c r="J37" s="117">
        <f t="shared" si="4"/>
        <v>90.81349896579674</v>
      </c>
      <c r="K37" s="92">
        <v>354999</v>
      </c>
      <c r="L37" s="117">
        <f t="shared" si="5"/>
        <v>60.83531405676722</v>
      </c>
      <c r="M37" s="92">
        <v>425</v>
      </c>
      <c r="N37" s="117">
        <f t="shared" si="6"/>
        <v>0.07283121494462258</v>
      </c>
      <c r="O37" s="92">
        <v>174510</v>
      </c>
      <c r="P37" s="92">
        <v>70446</v>
      </c>
      <c r="Q37" s="117">
        <f t="shared" si="7"/>
        <v>29.90535369408491</v>
      </c>
      <c r="R37" s="92">
        <v>3718</v>
      </c>
      <c r="S37" s="93">
        <v>15</v>
      </c>
      <c r="T37" s="93">
        <v>0</v>
      </c>
      <c r="U37" s="93">
        <v>0</v>
      </c>
      <c r="V37" s="93">
        <v>4</v>
      </c>
      <c r="W37" s="93">
        <v>13</v>
      </c>
      <c r="X37" s="93">
        <v>0</v>
      </c>
      <c r="Y37" s="93">
        <v>0</v>
      </c>
      <c r="Z37" s="93">
        <v>6</v>
      </c>
    </row>
    <row r="38" spans="1:26" s="89" customFormat="1" ht="12" customHeight="1">
      <c r="A38" s="90" t="s">
        <v>391</v>
      </c>
      <c r="B38" s="91" t="s">
        <v>392</v>
      </c>
      <c r="C38" s="90" t="s">
        <v>298</v>
      </c>
      <c r="D38" s="92">
        <f t="shared" si="0"/>
        <v>706612</v>
      </c>
      <c r="E38" s="92">
        <f t="shared" si="1"/>
        <v>143048</v>
      </c>
      <c r="F38" s="117">
        <f t="shared" si="2"/>
        <v>20.244207570774343</v>
      </c>
      <c r="G38" s="92">
        <v>140380</v>
      </c>
      <c r="H38" s="92">
        <v>2668</v>
      </c>
      <c r="I38" s="92">
        <f t="shared" si="3"/>
        <v>563564</v>
      </c>
      <c r="J38" s="117">
        <f t="shared" si="4"/>
        <v>79.75579242922566</v>
      </c>
      <c r="K38" s="92">
        <v>281751</v>
      </c>
      <c r="L38" s="117">
        <f t="shared" si="5"/>
        <v>39.8735090827781</v>
      </c>
      <c r="M38" s="92">
        <v>4489</v>
      </c>
      <c r="N38" s="117">
        <f t="shared" si="6"/>
        <v>0.6352849937447992</v>
      </c>
      <c r="O38" s="92">
        <v>277324</v>
      </c>
      <c r="P38" s="92">
        <v>201905</v>
      </c>
      <c r="Q38" s="117">
        <f t="shared" si="7"/>
        <v>39.246998352702754</v>
      </c>
      <c r="R38" s="92">
        <v>5626</v>
      </c>
      <c r="S38" s="93">
        <v>15</v>
      </c>
      <c r="T38" s="93">
        <v>0</v>
      </c>
      <c r="U38" s="93">
        <v>1</v>
      </c>
      <c r="V38" s="93">
        <v>3</v>
      </c>
      <c r="W38" s="93">
        <v>14</v>
      </c>
      <c r="X38" s="93">
        <v>0</v>
      </c>
      <c r="Y38" s="93">
        <v>1</v>
      </c>
      <c r="Z38" s="93">
        <v>4</v>
      </c>
    </row>
    <row r="39" spans="1:26" s="89" customFormat="1" ht="12" customHeight="1">
      <c r="A39" s="90" t="s">
        <v>395</v>
      </c>
      <c r="B39" s="91" t="s">
        <v>396</v>
      </c>
      <c r="C39" s="90" t="s">
        <v>295</v>
      </c>
      <c r="D39" s="92">
        <f t="shared" si="0"/>
        <v>1939935</v>
      </c>
      <c r="E39" s="92">
        <f t="shared" si="1"/>
        <v>250169</v>
      </c>
      <c r="F39" s="117">
        <f t="shared" si="2"/>
        <v>12.895741352158707</v>
      </c>
      <c r="G39" s="92">
        <v>238338</v>
      </c>
      <c r="H39" s="92">
        <v>11831</v>
      </c>
      <c r="I39" s="92">
        <f t="shared" si="3"/>
        <v>1689766</v>
      </c>
      <c r="J39" s="117">
        <f t="shared" si="4"/>
        <v>87.10425864784129</v>
      </c>
      <c r="K39" s="92">
        <v>1102562</v>
      </c>
      <c r="L39" s="117">
        <f t="shared" si="5"/>
        <v>56.83499704887019</v>
      </c>
      <c r="M39" s="92">
        <v>0</v>
      </c>
      <c r="N39" s="117">
        <f t="shared" si="6"/>
        <v>0</v>
      </c>
      <c r="O39" s="92">
        <v>587204</v>
      </c>
      <c r="P39" s="92">
        <v>368428</v>
      </c>
      <c r="Q39" s="117">
        <f t="shared" si="7"/>
        <v>30.2692615989711</v>
      </c>
      <c r="R39" s="92">
        <v>20517</v>
      </c>
      <c r="S39" s="93">
        <v>22</v>
      </c>
      <c r="T39" s="93">
        <v>3</v>
      </c>
      <c r="U39" s="93">
        <v>0</v>
      </c>
      <c r="V39" s="93">
        <v>2</v>
      </c>
      <c r="W39" s="93">
        <v>12</v>
      </c>
      <c r="X39" s="93">
        <v>3</v>
      </c>
      <c r="Y39" s="93">
        <v>0</v>
      </c>
      <c r="Z39" s="93">
        <v>12</v>
      </c>
    </row>
    <row r="40" spans="1:26" s="89" customFormat="1" ht="12" customHeight="1">
      <c r="A40" s="90" t="s">
        <v>397</v>
      </c>
      <c r="B40" s="91" t="s">
        <v>398</v>
      </c>
      <c r="C40" s="90" t="s">
        <v>298</v>
      </c>
      <c r="D40" s="92">
        <f t="shared" si="0"/>
        <v>2870416</v>
      </c>
      <c r="E40" s="92">
        <f t="shared" si="1"/>
        <v>319798</v>
      </c>
      <c r="F40" s="117">
        <f t="shared" si="2"/>
        <v>11.14117256871478</v>
      </c>
      <c r="G40" s="92">
        <v>307022</v>
      </c>
      <c r="H40" s="92">
        <v>12776</v>
      </c>
      <c r="I40" s="92">
        <f t="shared" si="3"/>
        <v>2550618</v>
      </c>
      <c r="J40" s="117">
        <f t="shared" si="4"/>
        <v>88.85882743128522</v>
      </c>
      <c r="K40" s="92">
        <v>1938500</v>
      </c>
      <c r="L40" s="117">
        <f t="shared" si="5"/>
        <v>67.53376514066254</v>
      </c>
      <c r="M40" s="92">
        <v>14095</v>
      </c>
      <c r="N40" s="117">
        <f t="shared" si="6"/>
        <v>0.49104380689070853</v>
      </c>
      <c r="O40" s="92">
        <v>598023</v>
      </c>
      <c r="P40" s="92">
        <v>392141</v>
      </c>
      <c r="Q40" s="117">
        <f t="shared" si="7"/>
        <v>20.834018483731974</v>
      </c>
      <c r="R40" s="92">
        <v>38526</v>
      </c>
      <c r="S40" s="93">
        <v>19</v>
      </c>
      <c r="T40" s="93">
        <v>1</v>
      </c>
      <c r="U40" s="93">
        <v>0</v>
      </c>
      <c r="V40" s="93">
        <v>3</v>
      </c>
      <c r="W40" s="93">
        <v>15</v>
      </c>
      <c r="X40" s="93">
        <v>0</v>
      </c>
      <c r="Y40" s="93">
        <v>1</v>
      </c>
      <c r="Z40" s="93">
        <v>7</v>
      </c>
    </row>
    <row r="41" spans="1:26" s="89" customFormat="1" ht="12" customHeight="1">
      <c r="A41" s="90" t="s">
        <v>401</v>
      </c>
      <c r="B41" s="91" t="s">
        <v>402</v>
      </c>
      <c r="C41" s="90" t="s">
        <v>284</v>
      </c>
      <c r="D41" s="92">
        <f t="shared" si="0"/>
        <v>1432611</v>
      </c>
      <c r="E41" s="92">
        <f t="shared" si="1"/>
        <v>136963</v>
      </c>
      <c r="F41" s="117">
        <f t="shared" si="2"/>
        <v>9.560376124432942</v>
      </c>
      <c r="G41" s="92">
        <v>129536</v>
      </c>
      <c r="H41" s="92">
        <v>7427</v>
      </c>
      <c r="I41" s="92">
        <f t="shared" si="3"/>
        <v>1295648</v>
      </c>
      <c r="J41" s="117">
        <f t="shared" si="4"/>
        <v>90.43962387556705</v>
      </c>
      <c r="K41" s="92">
        <v>858487</v>
      </c>
      <c r="L41" s="117">
        <f t="shared" si="5"/>
        <v>59.92464109238307</v>
      </c>
      <c r="M41" s="92">
        <v>81</v>
      </c>
      <c r="N41" s="117">
        <f t="shared" si="6"/>
        <v>0.005654012149843886</v>
      </c>
      <c r="O41" s="92">
        <v>437080</v>
      </c>
      <c r="P41" s="92">
        <v>288706</v>
      </c>
      <c r="Q41" s="117">
        <f t="shared" si="7"/>
        <v>30.509328771034145</v>
      </c>
      <c r="R41" s="92">
        <v>13091</v>
      </c>
      <c r="S41" s="93">
        <v>9</v>
      </c>
      <c r="T41" s="93">
        <v>4</v>
      </c>
      <c r="U41" s="93">
        <v>0</v>
      </c>
      <c r="V41" s="93">
        <v>6</v>
      </c>
      <c r="W41" s="93">
        <v>5</v>
      </c>
      <c r="X41" s="93">
        <v>1</v>
      </c>
      <c r="Y41" s="93">
        <v>0</v>
      </c>
      <c r="Z41" s="93">
        <v>13</v>
      </c>
    </row>
    <row r="42" spans="1:26" s="89" customFormat="1" ht="12" customHeight="1">
      <c r="A42" s="90" t="s">
        <v>405</v>
      </c>
      <c r="B42" s="91" t="s">
        <v>406</v>
      </c>
      <c r="C42" s="90" t="s">
        <v>355</v>
      </c>
      <c r="D42" s="92">
        <f t="shared" si="0"/>
        <v>777551</v>
      </c>
      <c r="E42" s="92">
        <f t="shared" si="1"/>
        <v>62982</v>
      </c>
      <c r="F42" s="117">
        <f t="shared" si="2"/>
        <v>8.10004745669416</v>
      </c>
      <c r="G42" s="92">
        <v>57464</v>
      </c>
      <c r="H42" s="92">
        <v>5518</v>
      </c>
      <c r="I42" s="92">
        <f t="shared" si="3"/>
        <v>714569</v>
      </c>
      <c r="J42" s="117">
        <f t="shared" si="4"/>
        <v>91.89995254330584</v>
      </c>
      <c r="K42" s="92">
        <v>117467</v>
      </c>
      <c r="L42" s="117">
        <f t="shared" si="5"/>
        <v>15.107304858459445</v>
      </c>
      <c r="M42" s="92">
        <v>7000</v>
      </c>
      <c r="N42" s="117">
        <f t="shared" si="6"/>
        <v>0.9002624908205378</v>
      </c>
      <c r="O42" s="92">
        <v>590102</v>
      </c>
      <c r="P42" s="92">
        <v>286359</v>
      </c>
      <c r="Q42" s="117">
        <f t="shared" si="7"/>
        <v>75.89238519402586</v>
      </c>
      <c r="R42" s="92">
        <v>4879</v>
      </c>
      <c r="S42" s="93">
        <v>20</v>
      </c>
      <c r="T42" s="93">
        <v>1</v>
      </c>
      <c r="U42" s="93">
        <v>0</v>
      </c>
      <c r="V42" s="93">
        <v>3</v>
      </c>
      <c r="W42" s="93">
        <v>19</v>
      </c>
      <c r="X42" s="93">
        <v>2</v>
      </c>
      <c r="Y42" s="93">
        <v>0</v>
      </c>
      <c r="Z42" s="93">
        <v>3</v>
      </c>
    </row>
    <row r="43" spans="1:26" s="89" customFormat="1" ht="12" customHeight="1">
      <c r="A43" s="90" t="s">
        <v>409</v>
      </c>
      <c r="B43" s="91" t="s">
        <v>410</v>
      </c>
      <c r="C43" s="90" t="s">
        <v>295</v>
      </c>
      <c r="D43" s="92">
        <f t="shared" si="0"/>
        <v>1006483</v>
      </c>
      <c r="E43" s="92">
        <f t="shared" si="1"/>
        <v>111864</v>
      </c>
      <c r="F43" s="117">
        <f t="shared" si="2"/>
        <v>11.114345696847339</v>
      </c>
      <c r="G43" s="92">
        <v>111028</v>
      </c>
      <c r="H43" s="92">
        <v>836</v>
      </c>
      <c r="I43" s="92">
        <f t="shared" si="3"/>
        <v>894619</v>
      </c>
      <c r="J43" s="117">
        <f t="shared" si="4"/>
        <v>88.88565430315266</v>
      </c>
      <c r="K43" s="92">
        <v>399593</v>
      </c>
      <c r="L43" s="117">
        <f t="shared" si="5"/>
        <v>39.70191250125437</v>
      </c>
      <c r="M43" s="92">
        <v>509</v>
      </c>
      <c r="N43" s="117">
        <f t="shared" si="6"/>
        <v>0.0505721408111215</v>
      </c>
      <c r="O43" s="92">
        <v>494517</v>
      </c>
      <c r="P43" s="92">
        <v>274819</v>
      </c>
      <c r="Q43" s="117">
        <f t="shared" si="7"/>
        <v>49.13316966108717</v>
      </c>
      <c r="R43" s="92">
        <v>8676</v>
      </c>
      <c r="S43" s="93">
        <v>15</v>
      </c>
      <c r="T43" s="93">
        <v>0</v>
      </c>
      <c r="U43" s="93">
        <v>0</v>
      </c>
      <c r="V43" s="93">
        <v>2</v>
      </c>
      <c r="W43" s="93">
        <v>11</v>
      </c>
      <c r="X43" s="93">
        <v>0</v>
      </c>
      <c r="Y43" s="93">
        <v>0</v>
      </c>
      <c r="Z43" s="93">
        <v>6</v>
      </c>
    </row>
    <row r="44" spans="1:26" s="89" customFormat="1" ht="12" customHeight="1">
      <c r="A44" s="90" t="s">
        <v>411</v>
      </c>
      <c r="B44" s="91" t="s">
        <v>412</v>
      </c>
      <c r="C44" s="90" t="s">
        <v>284</v>
      </c>
      <c r="D44" s="92">
        <f t="shared" si="0"/>
        <v>1428485</v>
      </c>
      <c r="E44" s="92">
        <f t="shared" si="1"/>
        <v>153569</v>
      </c>
      <c r="F44" s="117">
        <f t="shared" si="2"/>
        <v>10.750480404064445</v>
      </c>
      <c r="G44" s="92">
        <v>152142</v>
      </c>
      <c r="H44" s="92">
        <v>1427</v>
      </c>
      <c r="I44" s="92">
        <f t="shared" si="3"/>
        <v>1274916</v>
      </c>
      <c r="J44" s="117">
        <f t="shared" si="4"/>
        <v>89.24951959593555</v>
      </c>
      <c r="K44" s="92">
        <v>700908</v>
      </c>
      <c r="L44" s="117">
        <f t="shared" si="5"/>
        <v>49.06652852497576</v>
      </c>
      <c r="M44" s="92">
        <v>5629</v>
      </c>
      <c r="N44" s="117">
        <f t="shared" si="6"/>
        <v>0.3940538402573356</v>
      </c>
      <c r="O44" s="92">
        <v>568379</v>
      </c>
      <c r="P44" s="92">
        <v>304154</v>
      </c>
      <c r="Q44" s="117">
        <f t="shared" si="7"/>
        <v>39.78893723070246</v>
      </c>
      <c r="R44" s="92">
        <v>8980</v>
      </c>
      <c r="S44" s="93">
        <v>15</v>
      </c>
      <c r="T44" s="93">
        <v>3</v>
      </c>
      <c r="U44" s="93">
        <v>1</v>
      </c>
      <c r="V44" s="93">
        <v>1</v>
      </c>
      <c r="W44" s="93">
        <v>14</v>
      </c>
      <c r="X44" s="93">
        <v>2</v>
      </c>
      <c r="Y44" s="93">
        <v>1</v>
      </c>
      <c r="Z44" s="93">
        <v>3</v>
      </c>
    </row>
    <row r="45" spans="1:26" s="89" customFormat="1" ht="12" customHeight="1">
      <c r="A45" s="90" t="s">
        <v>413</v>
      </c>
      <c r="B45" s="91" t="s">
        <v>414</v>
      </c>
      <c r="C45" s="90" t="s">
        <v>415</v>
      </c>
      <c r="D45" s="92">
        <f t="shared" si="0"/>
        <v>747518</v>
      </c>
      <c r="E45" s="92">
        <f t="shared" si="1"/>
        <v>153140</v>
      </c>
      <c r="F45" s="117">
        <f t="shared" si="2"/>
        <v>20.48646320222389</v>
      </c>
      <c r="G45" s="92">
        <v>151494</v>
      </c>
      <c r="H45" s="92">
        <v>1646</v>
      </c>
      <c r="I45" s="92">
        <f t="shared" si="3"/>
        <v>594378</v>
      </c>
      <c r="J45" s="117">
        <f t="shared" si="4"/>
        <v>79.51353679777611</v>
      </c>
      <c r="K45" s="92">
        <v>222630</v>
      </c>
      <c r="L45" s="117">
        <f t="shared" si="5"/>
        <v>29.782560419949753</v>
      </c>
      <c r="M45" s="92">
        <v>7961</v>
      </c>
      <c r="N45" s="117">
        <f t="shared" si="6"/>
        <v>1.0649910771379418</v>
      </c>
      <c r="O45" s="92">
        <v>363787</v>
      </c>
      <c r="P45" s="92">
        <v>259125</v>
      </c>
      <c r="Q45" s="117">
        <f t="shared" si="7"/>
        <v>48.66598530068841</v>
      </c>
      <c r="R45" s="92">
        <v>3436</v>
      </c>
      <c r="S45" s="93">
        <v>26</v>
      </c>
      <c r="T45" s="93">
        <v>0</v>
      </c>
      <c r="U45" s="93">
        <v>0</v>
      </c>
      <c r="V45" s="93">
        <v>7</v>
      </c>
      <c r="W45" s="93">
        <v>26</v>
      </c>
      <c r="X45" s="93">
        <v>0</v>
      </c>
      <c r="Y45" s="93">
        <v>0</v>
      </c>
      <c r="Z45" s="93">
        <v>7</v>
      </c>
    </row>
    <row r="46" spans="1:26" s="89" customFormat="1" ht="12" customHeight="1">
      <c r="A46" s="90" t="s">
        <v>418</v>
      </c>
      <c r="B46" s="91" t="s">
        <v>419</v>
      </c>
      <c r="C46" s="90" t="s">
        <v>298</v>
      </c>
      <c r="D46" s="92">
        <f t="shared" si="0"/>
        <v>5117228</v>
      </c>
      <c r="E46" s="92">
        <f t="shared" si="1"/>
        <v>548141</v>
      </c>
      <c r="F46" s="117">
        <f t="shared" si="2"/>
        <v>10.711678275816517</v>
      </c>
      <c r="G46" s="92">
        <v>546722</v>
      </c>
      <c r="H46" s="92">
        <v>1419</v>
      </c>
      <c r="I46" s="92">
        <f t="shared" si="3"/>
        <v>4569087</v>
      </c>
      <c r="J46" s="117">
        <f t="shared" si="4"/>
        <v>89.28832172418349</v>
      </c>
      <c r="K46" s="92">
        <v>3905936</v>
      </c>
      <c r="L46" s="117">
        <f t="shared" si="5"/>
        <v>76.32913757213866</v>
      </c>
      <c r="M46" s="92">
        <v>13406</v>
      </c>
      <c r="N46" s="117">
        <f t="shared" si="6"/>
        <v>0.2619777739041528</v>
      </c>
      <c r="O46" s="92">
        <v>649745</v>
      </c>
      <c r="P46" s="92">
        <v>512392</v>
      </c>
      <c r="Q46" s="117">
        <f t="shared" si="7"/>
        <v>12.697206378140665</v>
      </c>
      <c r="R46" s="92">
        <v>55771</v>
      </c>
      <c r="S46" s="93">
        <v>38</v>
      </c>
      <c r="T46" s="93">
        <v>11</v>
      </c>
      <c r="U46" s="93">
        <v>0</v>
      </c>
      <c r="V46" s="93">
        <v>11</v>
      </c>
      <c r="W46" s="93">
        <v>30</v>
      </c>
      <c r="X46" s="93">
        <v>9</v>
      </c>
      <c r="Y46" s="93">
        <v>0</v>
      </c>
      <c r="Z46" s="93">
        <v>21</v>
      </c>
    </row>
    <row r="47" spans="1:26" s="89" customFormat="1" ht="12" customHeight="1">
      <c r="A47" s="90" t="s">
        <v>420</v>
      </c>
      <c r="B47" s="91" t="s">
        <v>421</v>
      </c>
      <c r="C47" s="90" t="s">
        <v>298</v>
      </c>
      <c r="D47" s="92">
        <f t="shared" si="0"/>
        <v>848046</v>
      </c>
      <c r="E47" s="92">
        <f t="shared" si="1"/>
        <v>209796</v>
      </c>
      <c r="F47" s="117">
        <f t="shared" si="2"/>
        <v>24.738752378998306</v>
      </c>
      <c r="G47" s="92">
        <v>208674</v>
      </c>
      <c r="H47" s="92">
        <v>1122</v>
      </c>
      <c r="I47" s="92">
        <f t="shared" si="3"/>
        <v>638250</v>
      </c>
      <c r="J47" s="117">
        <f t="shared" si="4"/>
        <v>75.26124762100169</v>
      </c>
      <c r="K47" s="92">
        <v>415447</v>
      </c>
      <c r="L47" s="117">
        <f t="shared" si="5"/>
        <v>48.98873410168788</v>
      </c>
      <c r="M47" s="92">
        <v>633</v>
      </c>
      <c r="N47" s="117">
        <f t="shared" si="6"/>
        <v>0.07464217742905456</v>
      </c>
      <c r="O47" s="92">
        <v>222170</v>
      </c>
      <c r="P47" s="92">
        <v>187102</v>
      </c>
      <c r="Q47" s="117">
        <f t="shared" si="7"/>
        <v>26.197871341884753</v>
      </c>
      <c r="R47" s="92">
        <v>4152</v>
      </c>
      <c r="S47" s="93">
        <v>19</v>
      </c>
      <c r="T47" s="93">
        <v>0</v>
      </c>
      <c r="U47" s="93">
        <v>0</v>
      </c>
      <c r="V47" s="93">
        <v>1</v>
      </c>
      <c r="W47" s="93">
        <v>19</v>
      </c>
      <c r="X47" s="93">
        <v>0</v>
      </c>
      <c r="Y47" s="93">
        <v>0</v>
      </c>
      <c r="Z47" s="93">
        <v>1</v>
      </c>
    </row>
    <row r="48" spans="1:26" s="89" customFormat="1" ht="12" customHeight="1">
      <c r="A48" s="90" t="s">
        <v>424</v>
      </c>
      <c r="B48" s="91" t="s">
        <v>425</v>
      </c>
      <c r="C48" s="90" t="s">
        <v>355</v>
      </c>
      <c r="D48" s="92">
        <f t="shared" si="0"/>
        <v>1414903</v>
      </c>
      <c r="E48" s="92">
        <f t="shared" si="1"/>
        <v>353099</v>
      </c>
      <c r="F48" s="117">
        <f t="shared" si="2"/>
        <v>24.955703677213208</v>
      </c>
      <c r="G48" s="92">
        <v>352082</v>
      </c>
      <c r="H48" s="92">
        <v>1017</v>
      </c>
      <c r="I48" s="92">
        <f t="shared" si="3"/>
        <v>1061804</v>
      </c>
      <c r="J48" s="117">
        <f t="shared" si="4"/>
        <v>75.04429632278679</v>
      </c>
      <c r="K48" s="92">
        <v>783688</v>
      </c>
      <c r="L48" s="117">
        <f t="shared" si="5"/>
        <v>55.38810787735979</v>
      </c>
      <c r="M48" s="92">
        <v>11707</v>
      </c>
      <c r="N48" s="117">
        <f t="shared" si="6"/>
        <v>0.827406543063376</v>
      </c>
      <c r="O48" s="92">
        <v>266409</v>
      </c>
      <c r="P48" s="92">
        <v>176107</v>
      </c>
      <c r="Q48" s="117">
        <f t="shared" si="7"/>
        <v>18.828781902363627</v>
      </c>
      <c r="R48" s="92">
        <v>7955</v>
      </c>
      <c r="S48" s="93">
        <v>17</v>
      </c>
      <c r="T48" s="93">
        <v>0</v>
      </c>
      <c r="U48" s="93">
        <v>0</v>
      </c>
      <c r="V48" s="93">
        <v>4</v>
      </c>
      <c r="W48" s="93">
        <v>13</v>
      </c>
      <c r="X48" s="93">
        <v>0</v>
      </c>
      <c r="Y48" s="93">
        <v>0</v>
      </c>
      <c r="Z48" s="93">
        <v>8</v>
      </c>
    </row>
    <row r="49" spans="1:26" s="89" customFormat="1" ht="12" customHeight="1">
      <c r="A49" s="90" t="s">
        <v>428</v>
      </c>
      <c r="B49" s="91" t="s">
        <v>429</v>
      </c>
      <c r="C49" s="90" t="s">
        <v>298</v>
      </c>
      <c r="D49" s="92">
        <f t="shared" si="0"/>
        <v>1818735</v>
      </c>
      <c r="E49" s="92">
        <f t="shared" si="1"/>
        <v>226503</v>
      </c>
      <c r="F49" s="117">
        <f t="shared" si="2"/>
        <v>12.453875908254913</v>
      </c>
      <c r="G49" s="92">
        <v>223845</v>
      </c>
      <c r="H49" s="92">
        <v>2658</v>
      </c>
      <c r="I49" s="92">
        <f t="shared" si="3"/>
        <v>1592232</v>
      </c>
      <c r="J49" s="117">
        <f t="shared" si="4"/>
        <v>87.54612409174509</v>
      </c>
      <c r="K49" s="92">
        <v>1114202</v>
      </c>
      <c r="L49" s="117">
        <f t="shared" si="5"/>
        <v>61.262470893230734</v>
      </c>
      <c r="M49" s="92">
        <v>562</v>
      </c>
      <c r="N49" s="117">
        <f t="shared" si="6"/>
        <v>0.030900598492908535</v>
      </c>
      <c r="O49" s="92">
        <v>477468</v>
      </c>
      <c r="P49" s="92">
        <v>279439</v>
      </c>
      <c r="Q49" s="117">
        <f t="shared" si="7"/>
        <v>26.252752600021445</v>
      </c>
      <c r="R49" s="92">
        <v>9732</v>
      </c>
      <c r="S49" s="93">
        <v>38</v>
      </c>
      <c r="T49" s="93">
        <v>0</v>
      </c>
      <c r="U49" s="93">
        <v>0</v>
      </c>
      <c r="V49" s="93">
        <v>7</v>
      </c>
      <c r="W49" s="93">
        <v>26</v>
      </c>
      <c r="X49" s="93">
        <v>10</v>
      </c>
      <c r="Y49" s="93">
        <v>0</v>
      </c>
      <c r="Z49" s="93">
        <v>9</v>
      </c>
    </row>
    <row r="50" spans="1:26" s="89" customFormat="1" ht="12" customHeight="1">
      <c r="A50" s="90" t="s">
        <v>432</v>
      </c>
      <c r="B50" s="91" t="s">
        <v>433</v>
      </c>
      <c r="C50" s="90" t="s">
        <v>298</v>
      </c>
      <c r="D50" s="92">
        <f t="shared" si="0"/>
        <v>1191484</v>
      </c>
      <c r="E50" s="92">
        <f t="shared" si="1"/>
        <v>140059</v>
      </c>
      <c r="F50" s="117">
        <f t="shared" si="2"/>
        <v>11.755004683235361</v>
      </c>
      <c r="G50" s="92">
        <v>130206</v>
      </c>
      <c r="H50" s="92">
        <v>9853</v>
      </c>
      <c r="I50" s="92">
        <f t="shared" si="3"/>
        <v>1051425</v>
      </c>
      <c r="J50" s="117">
        <f t="shared" si="4"/>
        <v>88.24499531676464</v>
      </c>
      <c r="K50" s="92">
        <v>491445</v>
      </c>
      <c r="L50" s="117">
        <f t="shared" si="5"/>
        <v>41.24646239479507</v>
      </c>
      <c r="M50" s="92">
        <v>648</v>
      </c>
      <c r="N50" s="117">
        <f t="shared" si="6"/>
        <v>0.05438595902252989</v>
      </c>
      <c r="O50" s="92">
        <v>559332</v>
      </c>
      <c r="P50" s="92">
        <v>290858</v>
      </c>
      <c r="Q50" s="117">
        <f t="shared" si="7"/>
        <v>46.944146962947045</v>
      </c>
      <c r="R50" s="92">
        <v>10061</v>
      </c>
      <c r="S50" s="93">
        <v>13</v>
      </c>
      <c r="T50" s="93">
        <v>1</v>
      </c>
      <c r="U50" s="93">
        <v>0</v>
      </c>
      <c r="V50" s="93">
        <v>4</v>
      </c>
      <c r="W50" s="93">
        <v>7</v>
      </c>
      <c r="X50" s="93">
        <v>3</v>
      </c>
      <c r="Y50" s="93">
        <v>0</v>
      </c>
      <c r="Z50" s="93">
        <v>8</v>
      </c>
    </row>
    <row r="51" spans="1:26" s="89" customFormat="1" ht="12" customHeight="1">
      <c r="A51" s="90" t="s">
        <v>436</v>
      </c>
      <c r="B51" s="91" t="s">
        <v>437</v>
      </c>
      <c r="C51" s="90" t="s">
        <v>355</v>
      </c>
      <c r="D51" s="92">
        <f t="shared" si="0"/>
        <v>1136360</v>
      </c>
      <c r="E51" s="92">
        <f t="shared" si="1"/>
        <v>120024</v>
      </c>
      <c r="F51" s="117">
        <f t="shared" si="2"/>
        <v>10.562145798866556</v>
      </c>
      <c r="G51" s="92">
        <v>120002</v>
      </c>
      <c r="H51" s="92">
        <v>22</v>
      </c>
      <c r="I51" s="92">
        <f t="shared" si="3"/>
        <v>1016336</v>
      </c>
      <c r="J51" s="117">
        <f t="shared" si="4"/>
        <v>89.43785420113345</v>
      </c>
      <c r="K51" s="92">
        <v>582121</v>
      </c>
      <c r="L51" s="117">
        <f t="shared" si="5"/>
        <v>51.22681192579817</v>
      </c>
      <c r="M51" s="92">
        <v>0</v>
      </c>
      <c r="N51" s="117">
        <f t="shared" si="6"/>
        <v>0</v>
      </c>
      <c r="O51" s="92">
        <v>434215</v>
      </c>
      <c r="P51" s="92">
        <v>292123</v>
      </c>
      <c r="Q51" s="117">
        <f t="shared" si="7"/>
        <v>38.21104227533528</v>
      </c>
      <c r="R51" s="92">
        <v>4162</v>
      </c>
      <c r="S51" s="93">
        <v>16</v>
      </c>
      <c r="T51" s="93">
        <v>0</v>
      </c>
      <c r="U51" s="93">
        <v>2</v>
      </c>
      <c r="V51" s="93">
        <v>8</v>
      </c>
      <c r="W51" s="93">
        <v>13</v>
      </c>
      <c r="X51" s="93">
        <v>1</v>
      </c>
      <c r="Y51" s="93">
        <v>2</v>
      </c>
      <c r="Z51" s="93">
        <v>10</v>
      </c>
    </row>
    <row r="52" spans="1:26" s="89" customFormat="1" ht="12" customHeight="1">
      <c r="A52" s="90" t="s">
        <v>440</v>
      </c>
      <c r="B52" s="91" t="s">
        <v>441</v>
      </c>
      <c r="C52" s="90" t="s">
        <v>307</v>
      </c>
      <c r="D52" s="92">
        <f t="shared" si="0"/>
        <v>1687233</v>
      </c>
      <c r="E52" s="92">
        <f t="shared" si="1"/>
        <v>206286</v>
      </c>
      <c r="F52" s="117">
        <f t="shared" si="2"/>
        <v>12.226290026333055</v>
      </c>
      <c r="G52" s="92">
        <v>205974</v>
      </c>
      <c r="H52" s="92">
        <v>312</v>
      </c>
      <c r="I52" s="92">
        <f t="shared" si="3"/>
        <v>1480947</v>
      </c>
      <c r="J52" s="117">
        <f t="shared" si="4"/>
        <v>87.77370997366695</v>
      </c>
      <c r="K52" s="92">
        <v>664051</v>
      </c>
      <c r="L52" s="117">
        <f t="shared" si="5"/>
        <v>39.3573975852772</v>
      </c>
      <c r="M52" s="92">
        <v>8580</v>
      </c>
      <c r="N52" s="117">
        <f t="shared" si="6"/>
        <v>0.5085249043848715</v>
      </c>
      <c r="O52" s="92">
        <v>808316</v>
      </c>
      <c r="P52" s="92">
        <v>546846</v>
      </c>
      <c r="Q52" s="117">
        <f t="shared" si="7"/>
        <v>47.90778748400488</v>
      </c>
      <c r="R52" s="92">
        <v>6392</v>
      </c>
      <c r="S52" s="93">
        <v>31</v>
      </c>
      <c r="T52" s="93">
        <v>5</v>
      </c>
      <c r="U52" s="93">
        <v>1</v>
      </c>
      <c r="V52" s="93">
        <v>6</v>
      </c>
      <c r="W52" s="93">
        <v>21</v>
      </c>
      <c r="X52" s="93">
        <v>13</v>
      </c>
      <c r="Y52" s="93">
        <v>2</v>
      </c>
      <c r="Z52" s="93">
        <v>7</v>
      </c>
    </row>
    <row r="53" spans="1:26" s="89" customFormat="1" ht="12" customHeight="1">
      <c r="A53" s="90" t="s">
        <v>444</v>
      </c>
      <c r="B53" s="91" t="s">
        <v>445</v>
      </c>
      <c r="C53" s="90" t="s">
        <v>284</v>
      </c>
      <c r="D53" s="92">
        <f t="shared" si="0"/>
        <v>1449332</v>
      </c>
      <c r="E53" s="92">
        <f t="shared" si="1"/>
        <v>77534</v>
      </c>
      <c r="F53" s="117">
        <f t="shared" si="2"/>
        <v>5.349636936188533</v>
      </c>
      <c r="G53" s="92">
        <v>77395</v>
      </c>
      <c r="H53" s="92">
        <v>139</v>
      </c>
      <c r="I53" s="92">
        <f t="shared" si="3"/>
        <v>1371798</v>
      </c>
      <c r="J53" s="117">
        <f t="shared" si="4"/>
        <v>94.65036306381147</v>
      </c>
      <c r="K53" s="92">
        <v>945009</v>
      </c>
      <c r="L53" s="117">
        <f t="shared" si="5"/>
        <v>65.20307286391248</v>
      </c>
      <c r="M53" s="92">
        <v>0</v>
      </c>
      <c r="N53" s="117">
        <f t="shared" si="6"/>
        <v>0</v>
      </c>
      <c r="O53" s="92">
        <v>426789</v>
      </c>
      <c r="P53" s="92">
        <v>207547</v>
      </c>
      <c r="Q53" s="117">
        <f t="shared" si="7"/>
        <v>29.44729019989899</v>
      </c>
      <c r="R53" s="92">
        <v>10446</v>
      </c>
      <c r="S53" s="93">
        <v>25</v>
      </c>
      <c r="T53" s="93">
        <v>1</v>
      </c>
      <c r="U53" s="93">
        <v>1</v>
      </c>
      <c r="V53" s="93">
        <v>14</v>
      </c>
      <c r="W53" s="93">
        <v>23</v>
      </c>
      <c r="X53" s="93">
        <v>2</v>
      </c>
      <c r="Y53" s="93">
        <v>1</v>
      </c>
      <c r="Z53" s="93">
        <v>15</v>
      </c>
    </row>
    <row r="54" spans="1:26" s="89" customFormat="1" ht="12" customHeight="1">
      <c r="A54" s="90" t="s">
        <v>449</v>
      </c>
      <c r="B54" s="91" t="s">
        <v>450</v>
      </c>
      <c r="C54" s="90" t="s">
        <v>254</v>
      </c>
      <c r="D54" s="92">
        <f>SUM(D7:D53)</f>
        <v>128181493</v>
      </c>
      <c r="E54" s="92">
        <f>SUM(E7:E53)</f>
        <v>7809621</v>
      </c>
      <c r="F54" s="117">
        <f t="shared" si="2"/>
        <v>6.092627583921183</v>
      </c>
      <c r="G54" s="92">
        <f>SUM(G7:G53)</f>
        <v>7726901</v>
      </c>
      <c r="H54" s="92">
        <f>SUM(H7:H53)</f>
        <v>82720</v>
      </c>
      <c r="I54" s="92">
        <f>SUM(I7:I53)</f>
        <v>120371872</v>
      </c>
      <c r="J54" s="117">
        <f t="shared" si="4"/>
        <v>93.90737241607881</v>
      </c>
      <c r="K54" s="92">
        <f>SUM(K7:K53)</f>
        <v>93684668</v>
      </c>
      <c r="L54" s="117">
        <f t="shared" si="5"/>
        <v>73.0875150596038</v>
      </c>
      <c r="M54" s="92">
        <f>SUM(M7:M53)</f>
        <v>301586</v>
      </c>
      <c r="N54" s="117">
        <f t="shared" si="6"/>
        <v>0.23528045503417566</v>
      </c>
      <c r="O54" s="92">
        <f>SUM(O7:O53)</f>
        <v>26385618</v>
      </c>
      <c r="P54" s="92">
        <f>SUM(P7:P53)</f>
        <v>14563862</v>
      </c>
      <c r="Q54" s="117">
        <f t="shared" si="7"/>
        <v>20.584576901440833</v>
      </c>
      <c r="R54" s="92">
        <f aca="true" t="shared" si="8" ref="R54:Z54">SUM(R7:R53)</f>
        <v>2034955</v>
      </c>
      <c r="S54" s="93">
        <f t="shared" si="8"/>
        <v>1226</v>
      </c>
      <c r="T54" s="93">
        <f t="shared" si="8"/>
        <v>176</v>
      </c>
      <c r="U54" s="93">
        <f t="shared" si="8"/>
        <v>47</v>
      </c>
      <c r="V54" s="93">
        <f t="shared" si="8"/>
        <v>291</v>
      </c>
      <c r="W54" s="93">
        <f t="shared" si="8"/>
        <v>1037</v>
      </c>
      <c r="X54" s="93">
        <f t="shared" si="8"/>
        <v>88</v>
      </c>
      <c r="Y54" s="93">
        <f t="shared" si="8"/>
        <v>44</v>
      </c>
      <c r="Z54" s="93">
        <f t="shared" si="8"/>
        <v>571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115" customWidth="1"/>
    <col min="2" max="2" width="8.69921875" style="116" customWidth="1"/>
    <col min="3" max="3" width="12.59765625" style="114" customWidth="1"/>
    <col min="4" max="55" width="9" style="111" customWidth="1"/>
    <col min="56" max="16384" width="9" style="114" customWidth="1"/>
  </cols>
  <sheetData>
    <row r="1" spans="1:31" s="107" customFormat="1" ht="17.25">
      <c r="A1" s="102" t="s">
        <v>452</v>
      </c>
      <c r="B1" s="103"/>
      <c r="C1" s="104"/>
      <c r="D1" s="105"/>
      <c r="E1" s="106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55" s="52" customFormat="1" ht="33.75" customHeight="1">
      <c r="A2" s="143" t="s">
        <v>208</v>
      </c>
      <c r="B2" s="139" t="s">
        <v>207</v>
      </c>
      <c r="C2" s="145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42" t="s">
        <v>251</v>
      </c>
      <c r="AU2" s="139"/>
      <c r="AV2" s="139"/>
      <c r="AW2" s="139"/>
      <c r="AX2" s="139"/>
      <c r="AY2" s="139"/>
      <c r="AZ2" s="146" t="s">
        <v>252</v>
      </c>
      <c r="BA2" s="147"/>
      <c r="BB2" s="147"/>
      <c r="BC2" s="148"/>
    </row>
    <row r="3" spans="1:55" s="52" customFormat="1" ht="26.25" customHeight="1">
      <c r="A3" s="140"/>
      <c r="B3" s="140"/>
      <c r="C3" s="140"/>
      <c r="D3" s="66" t="s">
        <v>10</v>
      </c>
      <c r="E3" s="149" t="s">
        <v>11</v>
      </c>
      <c r="F3" s="147"/>
      <c r="G3" s="148"/>
      <c r="H3" s="152" t="s">
        <v>12</v>
      </c>
      <c r="I3" s="153"/>
      <c r="J3" s="154"/>
      <c r="K3" s="149" t="s">
        <v>13</v>
      </c>
      <c r="L3" s="153"/>
      <c r="M3" s="154"/>
      <c r="N3" s="66" t="s">
        <v>10</v>
      </c>
      <c r="O3" s="149" t="s">
        <v>118</v>
      </c>
      <c r="P3" s="150"/>
      <c r="Q3" s="150"/>
      <c r="R3" s="150"/>
      <c r="S3" s="150"/>
      <c r="T3" s="150"/>
      <c r="U3" s="151"/>
      <c r="V3" s="149" t="s">
        <v>119</v>
      </c>
      <c r="W3" s="150"/>
      <c r="X3" s="150"/>
      <c r="Y3" s="150"/>
      <c r="Z3" s="150"/>
      <c r="AA3" s="150"/>
      <c r="AB3" s="151"/>
      <c r="AC3" s="67" t="s">
        <v>14</v>
      </c>
      <c r="AD3" s="64"/>
      <c r="AE3" s="65"/>
      <c r="AF3" s="141" t="s">
        <v>10</v>
      </c>
      <c r="AG3" s="139" t="s">
        <v>15</v>
      </c>
      <c r="AH3" s="139" t="s">
        <v>16</v>
      </c>
      <c r="AI3" s="139" t="s">
        <v>17</v>
      </c>
      <c r="AJ3" s="140" t="s">
        <v>10</v>
      </c>
      <c r="AK3" s="139" t="s">
        <v>238</v>
      </c>
      <c r="AL3" s="139" t="s">
        <v>18</v>
      </c>
      <c r="AM3" s="139" t="s">
        <v>19</v>
      </c>
      <c r="AN3" s="139" t="s">
        <v>16</v>
      </c>
      <c r="AO3" s="139" t="s">
        <v>20</v>
      </c>
      <c r="AP3" s="139" t="s">
        <v>21</v>
      </c>
      <c r="AQ3" s="139" t="s">
        <v>22</v>
      </c>
      <c r="AR3" s="139" t="s">
        <v>23</v>
      </c>
      <c r="AS3" s="139" t="s">
        <v>24</v>
      </c>
      <c r="AT3" s="141" t="s">
        <v>10</v>
      </c>
      <c r="AU3" s="139" t="s">
        <v>238</v>
      </c>
      <c r="AV3" s="139" t="s">
        <v>18</v>
      </c>
      <c r="AW3" s="139" t="s">
        <v>19</v>
      </c>
      <c r="AX3" s="139" t="s">
        <v>16</v>
      </c>
      <c r="AY3" s="139" t="s">
        <v>20</v>
      </c>
      <c r="AZ3" s="141" t="s">
        <v>10</v>
      </c>
      <c r="BA3" s="139" t="s">
        <v>15</v>
      </c>
      <c r="BB3" s="139" t="s">
        <v>16</v>
      </c>
      <c r="BC3" s="139" t="s">
        <v>17</v>
      </c>
    </row>
    <row r="4" spans="1:55" s="52" customFormat="1" ht="26.25" customHeight="1">
      <c r="A4" s="140"/>
      <c r="B4" s="140"/>
      <c r="C4" s="140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41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1"/>
      <c r="AU4" s="140"/>
      <c r="AV4" s="140"/>
      <c r="AW4" s="140"/>
      <c r="AX4" s="140"/>
      <c r="AY4" s="140"/>
      <c r="AZ4" s="141"/>
      <c r="BA4" s="140"/>
      <c r="BB4" s="140"/>
      <c r="BC4" s="140"/>
    </row>
    <row r="5" spans="1:55" s="56" customFormat="1" ht="23.25" customHeight="1">
      <c r="A5" s="140"/>
      <c r="B5" s="140"/>
      <c r="C5" s="140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40"/>
      <c r="AM5" s="57"/>
      <c r="AN5" s="57"/>
      <c r="AO5" s="57"/>
      <c r="AP5" s="57"/>
      <c r="AQ5" s="57"/>
      <c r="AR5" s="57"/>
      <c r="AS5" s="57"/>
      <c r="AT5" s="57"/>
      <c r="AU5" s="57"/>
      <c r="AV5" s="140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44"/>
      <c r="B6" s="144"/>
      <c r="C6" s="144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89" customFormat="1" ht="12" customHeight="1">
      <c r="A7" s="94" t="s">
        <v>285</v>
      </c>
      <c r="B7" s="95" t="s">
        <v>286</v>
      </c>
      <c r="C7" s="94" t="s">
        <v>287</v>
      </c>
      <c r="D7" s="92">
        <f aca="true" t="shared" si="0" ref="D7:D53">SUM(E7,+H7,+K7)</f>
        <v>658854</v>
      </c>
      <c r="E7" s="92">
        <f aca="true" t="shared" si="1" ref="E7:E53">SUM(F7:G7)</f>
        <v>27638</v>
      </c>
      <c r="F7" s="108">
        <v>21310</v>
      </c>
      <c r="G7" s="108">
        <v>6328</v>
      </c>
      <c r="H7" s="92">
        <f aca="true" t="shared" si="2" ref="H7:H53">SUM(I7:J7)</f>
        <v>339269</v>
      </c>
      <c r="I7" s="108">
        <v>297248</v>
      </c>
      <c r="J7" s="108">
        <v>42021</v>
      </c>
      <c r="K7" s="92">
        <f aca="true" t="shared" si="3" ref="K7:K53">SUM(L7:M7)</f>
        <v>291947</v>
      </c>
      <c r="L7" s="108">
        <v>148971</v>
      </c>
      <c r="M7" s="108">
        <v>142976</v>
      </c>
      <c r="N7" s="92">
        <f aca="true" t="shared" si="4" ref="N7:N53">SUM(O7,+V7,+AC7)</f>
        <v>657712</v>
      </c>
      <c r="O7" s="92">
        <f aca="true" t="shared" si="5" ref="O7:O53">SUM(P7:U7)</f>
        <v>467570</v>
      </c>
      <c r="P7" s="108">
        <v>388548</v>
      </c>
      <c r="Q7" s="108">
        <v>3067</v>
      </c>
      <c r="R7" s="108">
        <v>5895</v>
      </c>
      <c r="S7" s="108">
        <v>70060</v>
      </c>
      <c r="T7" s="108">
        <v>0</v>
      </c>
      <c r="U7" s="108">
        <v>0</v>
      </c>
      <c r="V7" s="92">
        <f aca="true" t="shared" si="6" ref="V7:V53">SUM(W7:AB7)</f>
        <v>186203</v>
      </c>
      <c r="W7" s="108">
        <v>143482</v>
      </c>
      <c r="X7" s="108">
        <v>1699</v>
      </c>
      <c r="Y7" s="108">
        <v>2870</v>
      </c>
      <c r="Z7" s="108">
        <v>37588</v>
      </c>
      <c r="AA7" s="108">
        <v>564</v>
      </c>
      <c r="AB7" s="108">
        <v>0</v>
      </c>
      <c r="AC7" s="92">
        <f aca="true" t="shared" si="7" ref="AC7:AC53">SUM(AD7:AE7)</f>
        <v>3939</v>
      </c>
      <c r="AD7" s="108">
        <v>3871</v>
      </c>
      <c r="AE7" s="108">
        <v>68</v>
      </c>
      <c r="AF7" s="92">
        <f aca="true" t="shared" si="8" ref="AF7:AF53">SUM(AG7:AI7)</f>
        <v>10154</v>
      </c>
      <c r="AG7" s="108">
        <v>10082</v>
      </c>
      <c r="AH7" s="108">
        <v>72</v>
      </c>
      <c r="AI7" s="108">
        <v>0</v>
      </c>
      <c r="AJ7" s="92">
        <f aca="true" t="shared" si="9" ref="AJ7:AJ53">SUM(AK7:AS7)</f>
        <v>15812</v>
      </c>
      <c r="AK7" s="108">
        <v>5724</v>
      </c>
      <c r="AL7" s="108">
        <v>83</v>
      </c>
      <c r="AM7" s="108">
        <v>847</v>
      </c>
      <c r="AN7" s="108">
        <v>1633</v>
      </c>
      <c r="AO7" s="108">
        <v>0</v>
      </c>
      <c r="AP7" s="108">
        <v>2932</v>
      </c>
      <c r="AQ7" s="108">
        <v>3084</v>
      </c>
      <c r="AR7" s="108">
        <v>1352</v>
      </c>
      <c r="AS7" s="108">
        <v>157</v>
      </c>
      <c r="AT7" s="92">
        <f aca="true" t="shared" si="10" ref="AT7:AT53">SUM(AU7:AY7)</f>
        <v>411</v>
      </c>
      <c r="AU7" s="108">
        <v>252</v>
      </c>
      <c r="AV7" s="108">
        <v>126</v>
      </c>
      <c r="AW7" s="108">
        <v>15</v>
      </c>
      <c r="AX7" s="108">
        <v>18</v>
      </c>
      <c r="AY7" s="108">
        <v>0</v>
      </c>
      <c r="AZ7" s="92">
        <f aca="true" t="shared" si="11" ref="AZ7:AZ53">SUM(BA7:BC7)</f>
        <v>2366</v>
      </c>
      <c r="BA7" s="108">
        <v>2223</v>
      </c>
      <c r="BB7" s="108">
        <v>31</v>
      </c>
      <c r="BC7" s="108">
        <v>112</v>
      </c>
    </row>
    <row r="8" spans="1:55" s="89" customFormat="1" ht="12" customHeight="1">
      <c r="A8" s="94" t="s">
        <v>267</v>
      </c>
      <c r="B8" s="95" t="s">
        <v>268</v>
      </c>
      <c r="C8" s="94" t="s">
        <v>254</v>
      </c>
      <c r="D8" s="92">
        <f t="shared" si="0"/>
        <v>435388</v>
      </c>
      <c r="E8" s="92">
        <f t="shared" si="1"/>
        <v>0</v>
      </c>
      <c r="F8" s="108">
        <v>0</v>
      </c>
      <c r="G8" s="108">
        <v>0</v>
      </c>
      <c r="H8" s="92">
        <f t="shared" si="2"/>
        <v>0</v>
      </c>
      <c r="I8" s="108">
        <v>0</v>
      </c>
      <c r="J8" s="108">
        <v>0</v>
      </c>
      <c r="K8" s="92">
        <f t="shared" si="3"/>
        <v>435388</v>
      </c>
      <c r="L8" s="108">
        <v>150520</v>
      </c>
      <c r="M8" s="108">
        <v>284868</v>
      </c>
      <c r="N8" s="92">
        <f t="shared" si="4"/>
        <v>435575</v>
      </c>
      <c r="O8" s="92">
        <f t="shared" si="5"/>
        <v>150707</v>
      </c>
      <c r="P8" s="108">
        <v>150520</v>
      </c>
      <c r="Q8" s="108">
        <v>0</v>
      </c>
      <c r="R8" s="108">
        <v>56</v>
      </c>
      <c r="S8" s="108">
        <v>131</v>
      </c>
      <c r="T8" s="108">
        <v>0</v>
      </c>
      <c r="U8" s="108">
        <v>0</v>
      </c>
      <c r="V8" s="92">
        <f t="shared" si="6"/>
        <v>284868</v>
      </c>
      <c r="W8" s="108">
        <v>284868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92">
        <f t="shared" si="7"/>
        <v>0</v>
      </c>
      <c r="AD8" s="108">
        <v>0</v>
      </c>
      <c r="AE8" s="108">
        <v>0</v>
      </c>
      <c r="AF8" s="92">
        <f t="shared" si="8"/>
        <v>12370</v>
      </c>
      <c r="AG8" s="108">
        <v>12370</v>
      </c>
      <c r="AH8" s="108">
        <v>0</v>
      </c>
      <c r="AI8" s="108">
        <v>0</v>
      </c>
      <c r="AJ8" s="92">
        <f t="shared" si="9"/>
        <v>15289</v>
      </c>
      <c r="AK8" s="108">
        <v>3262</v>
      </c>
      <c r="AL8" s="108">
        <v>0</v>
      </c>
      <c r="AM8" s="108">
        <v>4300</v>
      </c>
      <c r="AN8" s="108">
        <v>1489</v>
      </c>
      <c r="AO8" s="108">
        <v>0</v>
      </c>
      <c r="AP8" s="108">
        <v>0</v>
      </c>
      <c r="AQ8" s="108">
        <v>5519</v>
      </c>
      <c r="AR8" s="108">
        <v>0</v>
      </c>
      <c r="AS8" s="108">
        <v>719</v>
      </c>
      <c r="AT8" s="92">
        <f t="shared" si="10"/>
        <v>483</v>
      </c>
      <c r="AU8" s="108">
        <v>343</v>
      </c>
      <c r="AV8" s="108">
        <v>0</v>
      </c>
      <c r="AW8" s="108">
        <v>140</v>
      </c>
      <c r="AX8" s="108">
        <v>0</v>
      </c>
      <c r="AY8" s="108">
        <v>0</v>
      </c>
      <c r="AZ8" s="92">
        <f t="shared" si="11"/>
        <v>1683</v>
      </c>
      <c r="BA8" s="108">
        <v>1683</v>
      </c>
      <c r="BB8" s="108">
        <v>0</v>
      </c>
      <c r="BC8" s="108">
        <v>0</v>
      </c>
    </row>
    <row r="9" spans="1:55" s="89" customFormat="1" ht="12" customHeight="1">
      <c r="A9" s="94" t="s">
        <v>293</v>
      </c>
      <c r="B9" s="95" t="s">
        <v>294</v>
      </c>
      <c r="C9" s="94" t="s">
        <v>295</v>
      </c>
      <c r="D9" s="92">
        <f t="shared" si="0"/>
        <v>556622</v>
      </c>
      <c r="E9" s="92">
        <f t="shared" si="1"/>
        <v>0</v>
      </c>
      <c r="F9" s="108">
        <v>0</v>
      </c>
      <c r="G9" s="108">
        <v>0</v>
      </c>
      <c r="H9" s="92">
        <f t="shared" si="2"/>
        <v>204915</v>
      </c>
      <c r="I9" s="108">
        <v>192066</v>
      </c>
      <c r="J9" s="108">
        <v>12849</v>
      </c>
      <c r="K9" s="92">
        <f t="shared" si="3"/>
        <v>351707</v>
      </c>
      <c r="L9" s="108">
        <v>201015</v>
      </c>
      <c r="M9" s="108">
        <v>150692</v>
      </c>
      <c r="N9" s="92">
        <f t="shared" si="4"/>
        <v>557546</v>
      </c>
      <c r="O9" s="92">
        <f t="shared" si="5"/>
        <v>393081</v>
      </c>
      <c r="P9" s="108">
        <v>393081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92">
        <f t="shared" si="6"/>
        <v>163541</v>
      </c>
      <c r="W9" s="108">
        <v>163541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92">
        <f t="shared" si="7"/>
        <v>924</v>
      </c>
      <c r="AD9" s="108">
        <v>924</v>
      </c>
      <c r="AE9" s="108">
        <v>0</v>
      </c>
      <c r="AF9" s="92">
        <f t="shared" si="8"/>
        <v>16238</v>
      </c>
      <c r="AG9" s="108">
        <v>16238</v>
      </c>
      <c r="AH9" s="108">
        <v>0</v>
      </c>
      <c r="AI9" s="108">
        <v>0</v>
      </c>
      <c r="AJ9" s="92">
        <f t="shared" si="9"/>
        <v>16732</v>
      </c>
      <c r="AK9" s="108">
        <v>59</v>
      </c>
      <c r="AL9" s="108">
        <v>519</v>
      </c>
      <c r="AM9" s="108">
        <v>6558</v>
      </c>
      <c r="AN9" s="108">
        <v>7091</v>
      </c>
      <c r="AO9" s="108">
        <v>0</v>
      </c>
      <c r="AP9" s="108">
        <v>0</v>
      </c>
      <c r="AQ9" s="108">
        <v>211</v>
      </c>
      <c r="AR9" s="108">
        <v>4</v>
      </c>
      <c r="AS9" s="108">
        <v>2290</v>
      </c>
      <c r="AT9" s="92">
        <f t="shared" si="10"/>
        <v>438</v>
      </c>
      <c r="AU9" s="108">
        <v>84</v>
      </c>
      <c r="AV9" s="108">
        <v>0</v>
      </c>
      <c r="AW9" s="108">
        <v>354</v>
      </c>
      <c r="AX9" s="108">
        <v>0</v>
      </c>
      <c r="AY9" s="108">
        <v>0</v>
      </c>
      <c r="AZ9" s="92">
        <f t="shared" si="11"/>
        <v>530</v>
      </c>
      <c r="BA9" s="108">
        <v>530</v>
      </c>
      <c r="BB9" s="108">
        <v>0</v>
      </c>
      <c r="BC9" s="108">
        <v>0</v>
      </c>
    </row>
    <row r="10" spans="1:55" s="89" customFormat="1" ht="12" customHeight="1">
      <c r="A10" s="94" t="s">
        <v>296</v>
      </c>
      <c r="B10" s="95" t="s">
        <v>297</v>
      </c>
      <c r="C10" s="94" t="s">
        <v>298</v>
      </c>
      <c r="D10" s="92">
        <f t="shared" si="0"/>
        <v>444984</v>
      </c>
      <c r="E10" s="92">
        <f t="shared" si="1"/>
        <v>0</v>
      </c>
      <c r="F10" s="108">
        <v>0</v>
      </c>
      <c r="G10" s="108">
        <v>0</v>
      </c>
      <c r="H10" s="92">
        <f t="shared" si="2"/>
        <v>114630</v>
      </c>
      <c r="I10" s="108">
        <v>112015</v>
      </c>
      <c r="J10" s="108">
        <v>2615</v>
      </c>
      <c r="K10" s="92">
        <f t="shared" si="3"/>
        <v>330354</v>
      </c>
      <c r="L10" s="108">
        <v>154416</v>
      </c>
      <c r="M10" s="108">
        <v>175938</v>
      </c>
      <c r="N10" s="92">
        <f t="shared" si="4"/>
        <v>450020</v>
      </c>
      <c r="O10" s="92">
        <f t="shared" si="5"/>
        <v>266431</v>
      </c>
      <c r="P10" s="108">
        <v>266406</v>
      </c>
      <c r="Q10" s="108">
        <v>0</v>
      </c>
      <c r="R10" s="108">
        <v>0</v>
      </c>
      <c r="S10" s="108">
        <v>0</v>
      </c>
      <c r="T10" s="108">
        <v>25</v>
      </c>
      <c r="U10" s="108">
        <v>0</v>
      </c>
      <c r="V10" s="92">
        <f t="shared" si="6"/>
        <v>178553</v>
      </c>
      <c r="W10" s="108">
        <v>178553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92">
        <f t="shared" si="7"/>
        <v>5036</v>
      </c>
      <c r="AD10" s="108">
        <v>5036</v>
      </c>
      <c r="AE10" s="108">
        <v>0</v>
      </c>
      <c r="AF10" s="92">
        <f t="shared" si="8"/>
        <v>5627</v>
      </c>
      <c r="AG10" s="108">
        <v>5627</v>
      </c>
      <c r="AH10" s="108">
        <v>0</v>
      </c>
      <c r="AI10" s="108">
        <v>0</v>
      </c>
      <c r="AJ10" s="92">
        <f t="shared" si="9"/>
        <v>9591</v>
      </c>
      <c r="AK10" s="108">
        <v>3525</v>
      </c>
      <c r="AL10" s="108">
        <v>1005</v>
      </c>
      <c r="AM10" s="108">
        <v>2141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2920</v>
      </c>
      <c r="AT10" s="92">
        <f t="shared" si="10"/>
        <v>567</v>
      </c>
      <c r="AU10" s="108">
        <v>566</v>
      </c>
      <c r="AV10" s="108">
        <v>0</v>
      </c>
      <c r="AW10" s="108">
        <v>1</v>
      </c>
      <c r="AX10" s="108">
        <v>0</v>
      </c>
      <c r="AY10" s="108">
        <v>0</v>
      </c>
      <c r="AZ10" s="92">
        <f t="shared" si="11"/>
        <v>482</v>
      </c>
      <c r="BA10" s="108">
        <v>482</v>
      </c>
      <c r="BB10" s="108">
        <v>0</v>
      </c>
      <c r="BC10" s="108">
        <v>0</v>
      </c>
    </row>
    <row r="11" spans="1:55" s="89" customFormat="1" ht="12" customHeight="1">
      <c r="A11" s="94" t="s">
        <v>271</v>
      </c>
      <c r="B11" s="95" t="s">
        <v>302</v>
      </c>
      <c r="C11" s="94" t="s">
        <v>284</v>
      </c>
      <c r="D11" s="92">
        <f t="shared" si="0"/>
        <v>420403.802</v>
      </c>
      <c r="E11" s="92">
        <f t="shared" si="1"/>
        <v>0</v>
      </c>
      <c r="F11" s="108">
        <v>0</v>
      </c>
      <c r="G11" s="108">
        <v>0</v>
      </c>
      <c r="H11" s="92">
        <f t="shared" si="2"/>
        <v>0</v>
      </c>
      <c r="I11" s="108">
        <v>0</v>
      </c>
      <c r="J11" s="108">
        <v>0</v>
      </c>
      <c r="K11" s="92">
        <f t="shared" si="3"/>
        <v>420403.802</v>
      </c>
      <c r="L11" s="108">
        <v>209838.71</v>
      </c>
      <c r="M11" s="108">
        <v>210565.092</v>
      </c>
      <c r="N11" s="92">
        <f t="shared" si="4"/>
        <v>466240.802</v>
      </c>
      <c r="O11" s="92">
        <f t="shared" si="5"/>
        <v>209838.71</v>
      </c>
      <c r="P11" s="108">
        <v>209838.71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92">
        <f t="shared" si="6"/>
        <v>212282.092</v>
      </c>
      <c r="W11" s="108">
        <v>212282.092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92">
        <f t="shared" si="7"/>
        <v>44120</v>
      </c>
      <c r="AD11" s="108">
        <v>16371</v>
      </c>
      <c r="AE11" s="108">
        <v>27749</v>
      </c>
      <c r="AF11" s="92">
        <f t="shared" si="8"/>
        <v>6531</v>
      </c>
      <c r="AG11" s="108">
        <v>6531</v>
      </c>
      <c r="AH11" s="108">
        <v>0</v>
      </c>
      <c r="AI11" s="108">
        <v>0</v>
      </c>
      <c r="AJ11" s="92">
        <f t="shared" si="9"/>
        <v>81613</v>
      </c>
      <c r="AK11" s="108">
        <v>75813</v>
      </c>
      <c r="AL11" s="108">
        <v>0</v>
      </c>
      <c r="AM11" s="108">
        <v>3765</v>
      </c>
      <c r="AN11" s="108">
        <v>0</v>
      </c>
      <c r="AO11" s="108">
        <v>0</v>
      </c>
      <c r="AP11" s="108">
        <v>0</v>
      </c>
      <c r="AQ11" s="108">
        <v>0</v>
      </c>
      <c r="AR11" s="108">
        <v>43</v>
      </c>
      <c r="AS11" s="108">
        <v>1992</v>
      </c>
      <c r="AT11" s="92">
        <f t="shared" si="10"/>
        <v>731</v>
      </c>
      <c r="AU11" s="108">
        <v>731</v>
      </c>
      <c r="AV11" s="108">
        <v>0</v>
      </c>
      <c r="AW11" s="108">
        <v>0</v>
      </c>
      <c r="AX11" s="108">
        <v>0</v>
      </c>
      <c r="AY11" s="108">
        <v>0</v>
      </c>
      <c r="AZ11" s="92">
        <f t="shared" si="11"/>
        <v>9</v>
      </c>
      <c r="BA11" s="108">
        <v>9</v>
      </c>
      <c r="BB11" s="108">
        <v>0</v>
      </c>
      <c r="BC11" s="108">
        <v>0</v>
      </c>
    </row>
    <row r="12" spans="1:55" s="89" customFormat="1" ht="12" customHeight="1">
      <c r="A12" s="94" t="s">
        <v>303</v>
      </c>
      <c r="B12" s="95" t="s">
        <v>304</v>
      </c>
      <c r="C12" s="94" t="s">
        <v>290</v>
      </c>
      <c r="D12" s="92">
        <f t="shared" si="0"/>
        <v>218440</v>
      </c>
      <c r="E12" s="92">
        <f t="shared" si="1"/>
        <v>18224</v>
      </c>
      <c r="F12" s="108">
        <v>5775</v>
      </c>
      <c r="G12" s="108">
        <v>12449</v>
      </c>
      <c r="H12" s="92">
        <f t="shared" si="2"/>
        <v>24825</v>
      </c>
      <c r="I12" s="108">
        <v>11610</v>
      </c>
      <c r="J12" s="108">
        <v>13215</v>
      </c>
      <c r="K12" s="92">
        <f t="shared" si="3"/>
        <v>175391</v>
      </c>
      <c r="L12" s="108">
        <v>46659</v>
      </c>
      <c r="M12" s="108">
        <v>128732</v>
      </c>
      <c r="N12" s="92">
        <f t="shared" si="4"/>
        <v>218440</v>
      </c>
      <c r="O12" s="92">
        <f t="shared" si="5"/>
        <v>64044</v>
      </c>
      <c r="P12" s="108">
        <v>64044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92">
        <f t="shared" si="6"/>
        <v>154396</v>
      </c>
      <c r="W12" s="108">
        <v>154396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92">
        <f t="shared" si="7"/>
        <v>0</v>
      </c>
      <c r="AD12" s="108">
        <v>0</v>
      </c>
      <c r="AE12" s="108">
        <v>0</v>
      </c>
      <c r="AF12" s="92">
        <f t="shared" si="8"/>
        <v>10383</v>
      </c>
      <c r="AG12" s="108">
        <v>10383</v>
      </c>
      <c r="AH12" s="108">
        <v>0</v>
      </c>
      <c r="AI12" s="108">
        <v>0</v>
      </c>
      <c r="AJ12" s="92">
        <f t="shared" si="9"/>
        <v>10383</v>
      </c>
      <c r="AK12" s="108">
        <v>0</v>
      </c>
      <c r="AL12" s="108">
        <v>0</v>
      </c>
      <c r="AM12" s="108">
        <v>5321</v>
      </c>
      <c r="AN12" s="108">
        <v>719</v>
      </c>
      <c r="AO12" s="108">
        <v>0</v>
      </c>
      <c r="AP12" s="108">
        <v>0</v>
      </c>
      <c r="AQ12" s="108">
        <v>0</v>
      </c>
      <c r="AR12" s="108">
        <v>2200</v>
      </c>
      <c r="AS12" s="108">
        <v>2143</v>
      </c>
      <c r="AT12" s="92">
        <f t="shared" si="10"/>
        <v>257</v>
      </c>
      <c r="AU12" s="108">
        <v>0</v>
      </c>
      <c r="AV12" s="108">
        <v>0</v>
      </c>
      <c r="AW12" s="108">
        <v>257</v>
      </c>
      <c r="AX12" s="108">
        <v>0</v>
      </c>
      <c r="AY12" s="108">
        <v>0</v>
      </c>
      <c r="AZ12" s="92">
        <f t="shared" si="11"/>
        <v>0</v>
      </c>
      <c r="BA12" s="108">
        <v>0</v>
      </c>
      <c r="BB12" s="108">
        <v>0</v>
      </c>
      <c r="BC12" s="108">
        <v>0</v>
      </c>
    </row>
    <row r="13" spans="1:55" s="89" customFormat="1" ht="12" customHeight="1">
      <c r="A13" s="94" t="s">
        <v>308</v>
      </c>
      <c r="B13" s="95" t="s">
        <v>309</v>
      </c>
      <c r="C13" s="94" t="s">
        <v>301</v>
      </c>
      <c r="D13" s="92">
        <f t="shared" si="0"/>
        <v>597920</v>
      </c>
      <c r="E13" s="92">
        <f t="shared" si="1"/>
        <v>34688</v>
      </c>
      <c r="F13" s="108">
        <v>12416</v>
      </c>
      <c r="G13" s="108">
        <v>22272</v>
      </c>
      <c r="H13" s="92">
        <f t="shared" si="2"/>
        <v>36549</v>
      </c>
      <c r="I13" s="108">
        <v>17181</v>
      </c>
      <c r="J13" s="108">
        <v>19368</v>
      </c>
      <c r="K13" s="92">
        <f t="shared" si="3"/>
        <v>526683</v>
      </c>
      <c r="L13" s="108">
        <v>130621</v>
      </c>
      <c r="M13" s="108">
        <v>396062</v>
      </c>
      <c r="N13" s="92">
        <f t="shared" si="4"/>
        <v>598961</v>
      </c>
      <c r="O13" s="92">
        <f t="shared" si="5"/>
        <v>160245</v>
      </c>
      <c r="P13" s="108">
        <v>156725</v>
      </c>
      <c r="Q13" s="108">
        <v>0</v>
      </c>
      <c r="R13" s="108">
        <v>0</v>
      </c>
      <c r="S13" s="108">
        <v>3520</v>
      </c>
      <c r="T13" s="108">
        <v>0</v>
      </c>
      <c r="U13" s="108">
        <v>0</v>
      </c>
      <c r="V13" s="92">
        <f t="shared" si="6"/>
        <v>438702</v>
      </c>
      <c r="W13" s="108">
        <v>397904</v>
      </c>
      <c r="X13" s="108">
        <v>81</v>
      </c>
      <c r="Y13" s="108">
        <v>0</v>
      </c>
      <c r="Z13" s="108">
        <v>40717</v>
      </c>
      <c r="AA13" s="108">
        <v>0</v>
      </c>
      <c r="AB13" s="108">
        <v>0</v>
      </c>
      <c r="AC13" s="92">
        <f t="shared" si="7"/>
        <v>14</v>
      </c>
      <c r="AD13" s="108">
        <v>14</v>
      </c>
      <c r="AE13" s="108">
        <v>0</v>
      </c>
      <c r="AF13" s="92">
        <f t="shared" si="8"/>
        <v>11987</v>
      </c>
      <c r="AG13" s="108">
        <v>11987</v>
      </c>
      <c r="AH13" s="108">
        <v>0</v>
      </c>
      <c r="AI13" s="108">
        <v>0</v>
      </c>
      <c r="AJ13" s="92">
        <f t="shared" si="9"/>
        <v>13708</v>
      </c>
      <c r="AK13" s="108">
        <v>2043</v>
      </c>
      <c r="AL13" s="108">
        <v>0</v>
      </c>
      <c r="AM13" s="108">
        <v>11189</v>
      </c>
      <c r="AN13" s="108">
        <v>0</v>
      </c>
      <c r="AO13" s="108">
        <v>0</v>
      </c>
      <c r="AP13" s="108">
        <v>0</v>
      </c>
      <c r="AQ13" s="108">
        <v>0</v>
      </c>
      <c r="AR13" s="108">
        <v>15</v>
      </c>
      <c r="AS13" s="108">
        <v>461</v>
      </c>
      <c r="AT13" s="92">
        <f t="shared" si="10"/>
        <v>873</v>
      </c>
      <c r="AU13" s="108">
        <v>322</v>
      </c>
      <c r="AV13" s="108">
        <v>0</v>
      </c>
      <c r="AW13" s="108">
        <v>551</v>
      </c>
      <c r="AX13" s="108">
        <v>0</v>
      </c>
      <c r="AY13" s="108">
        <v>0</v>
      </c>
      <c r="AZ13" s="92">
        <f t="shared" si="11"/>
        <v>64</v>
      </c>
      <c r="BA13" s="108">
        <v>4</v>
      </c>
      <c r="BB13" s="108">
        <v>60</v>
      </c>
      <c r="BC13" s="108">
        <v>0</v>
      </c>
    </row>
    <row r="14" spans="1:55" s="89" customFormat="1" ht="12" customHeight="1">
      <c r="A14" s="94" t="s">
        <v>310</v>
      </c>
      <c r="B14" s="95" t="s">
        <v>311</v>
      </c>
      <c r="C14" s="94" t="s">
        <v>312</v>
      </c>
      <c r="D14" s="92">
        <f t="shared" si="0"/>
        <v>627829</v>
      </c>
      <c r="E14" s="92">
        <f t="shared" si="1"/>
        <v>19816</v>
      </c>
      <c r="F14" s="108">
        <v>5339</v>
      </c>
      <c r="G14" s="108">
        <v>14477</v>
      </c>
      <c r="H14" s="92">
        <f t="shared" si="2"/>
        <v>35759</v>
      </c>
      <c r="I14" s="108">
        <v>29714</v>
      </c>
      <c r="J14" s="108">
        <v>6045</v>
      </c>
      <c r="K14" s="92">
        <f t="shared" si="3"/>
        <v>572254</v>
      </c>
      <c r="L14" s="108">
        <v>96660</v>
      </c>
      <c r="M14" s="108">
        <v>475594</v>
      </c>
      <c r="N14" s="92">
        <f t="shared" si="4"/>
        <v>661746</v>
      </c>
      <c r="O14" s="92">
        <f t="shared" si="5"/>
        <v>131713</v>
      </c>
      <c r="P14" s="108">
        <v>128116</v>
      </c>
      <c r="Q14" s="108">
        <v>0</v>
      </c>
      <c r="R14" s="108">
        <v>0</v>
      </c>
      <c r="S14" s="108">
        <v>3597</v>
      </c>
      <c r="T14" s="108">
        <v>0</v>
      </c>
      <c r="U14" s="108">
        <v>0</v>
      </c>
      <c r="V14" s="92">
        <f t="shared" si="6"/>
        <v>529846</v>
      </c>
      <c r="W14" s="108">
        <v>522874</v>
      </c>
      <c r="X14" s="108">
        <v>289</v>
      </c>
      <c r="Y14" s="108">
        <v>0</v>
      </c>
      <c r="Z14" s="108">
        <v>6683</v>
      </c>
      <c r="AA14" s="108">
        <v>0</v>
      </c>
      <c r="AB14" s="108">
        <v>0</v>
      </c>
      <c r="AC14" s="92">
        <f t="shared" si="7"/>
        <v>187</v>
      </c>
      <c r="AD14" s="108">
        <v>187</v>
      </c>
      <c r="AE14" s="108">
        <v>0</v>
      </c>
      <c r="AF14" s="92">
        <f t="shared" si="8"/>
        <v>12538</v>
      </c>
      <c r="AG14" s="108">
        <v>12538</v>
      </c>
      <c r="AH14" s="108">
        <v>0</v>
      </c>
      <c r="AI14" s="108">
        <v>0</v>
      </c>
      <c r="AJ14" s="92">
        <f t="shared" si="9"/>
        <v>15785</v>
      </c>
      <c r="AK14" s="108">
        <v>3290</v>
      </c>
      <c r="AL14" s="108">
        <v>418</v>
      </c>
      <c r="AM14" s="108">
        <v>6036</v>
      </c>
      <c r="AN14" s="108">
        <v>1401</v>
      </c>
      <c r="AO14" s="108">
        <v>0</v>
      </c>
      <c r="AP14" s="108">
        <v>0</v>
      </c>
      <c r="AQ14" s="108">
        <v>0</v>
      </c>
      <c r="AR14" s="108">
        <v>387</v>
      </c>
      <c r="AS14" s="108">
        <v>4253</v>
      </c>
      <c r="AT14" s="92">
        <f t="shared" si="10"/>
        <v>846</v>
      </c>
      <c r="AU14" s="108">
        <v>461</v>
      </c>
      <c r="AV14" s="108">
        <v>0</v>
      </c>
      <c r="AW14" s="108">
        <v>385</v>
      </c>
      <c r="AX14" s="108">
        <v>0</v>
      </c>
      <c r="AY14" s="108">
        <v>0</v>
      </c>
      <c r="AZ14" s="92">
        <f t="shared" si="11"/>
        <v>942</v>
      </c>
      <c r="BA14" s="108">
        <v>797</v>
      </c>
      <c r="BB14" s="108">
        <v>145</v>
      </c>
      <c r="BC14" s="108">
        <v>0</v>
      </c>
    </row>
    <row r="15" spans="1:55" s="89" customFormat="1" ht="12" customHeight="1">
      <c r="A15" s="94" t="s">
        <v>315</v>
      </c>
      <c r="B15" s="95" t="s">
        <v>316</v>
      </c>
      <c r="C15" s="94" t="s">
        <v>317</v>
      </c>
      <c r="D15" s="92">
        <f t="shared" si="0"/>
        <v>333413</v>
      </c>
      <c r="E15" s="92">
        <f t="shared" si="1"/>
        <v>33217</v>
      </c>
      <c r="F15" s="108">
        <v>15156</v>
      </c>
      <c r="G15" s="108">
        <v>18061</v>
      </c>
      <c r="H15" s="92">
        <f t="shared" si="2"/>
        <v>18218</v>
      </c>
      <c r="I15" s="108">
        <v>11737</v>
      </c>
      <c r="J15" s="108">
        <v>6481</v>
      </c>
      <c r="K15" s="92">
        <f t="shared" si="3"/>
        <v>281978</v>
      </c>
      <c r="L15" s="108">
        <v>50016</v>
      </c>
      <c r="M15" s="108">
        <v>231962</v>
      </c>
      <c r="N15" s="92">
        <f t="shared" si="4"/>
        <v>328581</v>
      </c>
      <c r="O15" s="92">
        <f t="shared" si="5"/>
        <v>76140</v>
      </c>
      <c r="P15" s="108">
        <v>76140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92">
        <f t="shared" si="6"/>
        <v>252441</v>
      </c>
      <c r="W15" s="108">
        <v>252441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92">
        <f t="shared" si="7"/>
        <v>0</v>
      </c>
      <c r="AD15" s="108">
        <v>0</v>
      </c>
      <c r="AE15" s="108">
        <v>0</v>
      </c>
      <c r="AF15" s="92">
        <f t="shared" si="8"/>
        <v>7641</v>
      </c>
      <c r="AG15" s="108">
        <v>7641</v>
      </c>
      <c r="AH15" s="108">
        <v>0</v>
      </c>
      <c r="AI15" s="108">
        <v>0</v>
      </c>
      <c r="AJ15" s="92">
        <f t="shared" si="9"/>
        <v>12716</v>
      </c>
      <c r="AK15" s="108">
        <v>5454</v>
      </c>
      <c r="AL15" s="108">
        <v>0</v>
      </c>
      <c r="AM15" s="108">
        <v>2959</v>
      </c>
      <c r="AN15" s="108">
        <v>0</v>
      </c>
      <c r="AO15" s="108">
        <v>0</v>
      </c>
      <c r="AP15" s="108">
        <v>1130</v>
      </c>
      <c r="AQ15" s="108">
        <v>1382</v>
      </c>
      <c r="AR15" s="108">
        <v>72</v>
      </c>
      <c r="AS15" s="108">
        <v>1719</v>
      </c>
      <c r="AT15" s="92">
        <f t="shared" si="10"/>
        <v>457</v>
      </c>
      <c r="AU15" s="108">
        <v>379</v>
      </c>
      <c r="AV15" s="108">
        <v>0</v>
      </c>
      <c r="AW15" s="108">
        <v>78</v>
      </c>
      <c r="AX15" s="108">
        <v>0</v>
      </c>
      <c r="AY15" s="108">
        <v>0</v>
      </c>
      <c r="AZ15" s="92">
        <f t="shared" si="11"/>
        <v>325</v>
      </c>
      <c r="BA15" s="108">
        <v>325</v>
      </c>
      <c r="BB15" s="108">
        <v>0</v>
      </c>
      <c r="BC15" s="108">
        <v>0</v>
      </c>
    </row>
    <row r="16" spans="1:55" s="89" customFormat="1" ht="12" customHeight="1">
      <c r="A16" s="94" t="s">
        <v>259</v>
      </c>
      <c r="B16" s="95" t="s">
        <v>260</v>
      </c>
      <c r="C16" s="94" t="s">
        <v>254</v>
      </c>
      <c r="D16" s="92">
        <f t="shared" si="0"/>
        <v>485948</v>
      </c>
      <c r="E16" s="92">
        <f t="shared" si="1"/>
        <v>1022</v>
      </c>
      <c r="F16" s="108">
        <v>229</v>
      </c>
      <c r="G16" s="108">
        <v>793</v>
      </c>
      <c r="H16" s="92">
        <f t="shared" si="2"/>
        <v>26163</v>
      </c>
      <c r="I16" s="108">
        <v>6932</v>
      </c>
      <c r="J16" s="108">
        <v>19231</v>
      </c>
      <c r="K16" s="92">
        <f t="shared" si="3"/>
        <v>458763</v>
      </c>
      <c r="L16" s="108">
        <v>70966</v>
      </c>
      <c r="M16" s="108">
        <v>387797</v>
      </c>
      <c r="N16" s="92">
        <f t="shared" si="4"/>
        <v>485986</v>
      </c>
      <c r="O16" s="92">
        <f t="shared" si="5"/>
        <v>78127</v>
      </c>
      <c r="P16" s="108">
        <v>78127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92">
        <f t="shared" si="6"/>
        <v>407821</v>
      </c>
      <c r="W16" s="108">
        <v>392838</v>
      </c>
      <c r="X16" s="108">
        <v>6568</v>
      </c>
      <c r="Y16" s="108">
        <v>0</v>
      </c>
      <c r="Z16" s="108">
        <v>232</v>
      </c>
      <c r="AA16" s="108">
        <v>0</v>
      </c>
      <c r="AB16" s="108">
        <v>8183</v>
      </c>
      <c r="AC16" s="92">
        <f t="shared" si="7"/>
        <v>38</v>
      </c>
      <c r="AD16" s="108">
        <v>38</v>
      </c>
      <c r="AE16" s="108">
        <v>0</v>
      </c>
      <c r="AF16" s="92">
        <f t="shared" si="8"/>
        <v>5089</v>
      </c>
      <c r="AG16" s="108">
        <v>5089</v>
      </c>
      <c r="AH16" s="108">
        <v>0</v>
      </c>
      <c r="AI16" s="108">
        <v>0</v>
      </c>
      <c r="AJ16" s="92">
        <f t="shared" si="9"/>
        <v>5968</v>
      </c>
      <c r="AK16" s="108">
        <v>1399</v>
      </c>
      <c r="AL16" s="108">
        <v>0</v>
      </c>
      <c r="AM16" s="108">
        <v>1946</v>
      </c>
      <c r="AN16" s="108">
        <v>303</v>
      </c>
      <c r="AO16" s="108">
        <v>0</v>
      </c>
      <c r="AP16" s="108">
        <v>0</v>
      </c>
      <c r="AQ16" s="108">
        <v>8</v>
      </c>
      <c r="AR16" s="108">
        <v>212</v>
      </c>
      <c r="AS16" s="108">
        <v>2100</v>
      </c>
      <c r="AT16" s="92">
        <f t="shared" si="10"/>
        <v>618</v>
      </c>
      <c r="AU16" s="108">
        <v>522</v>
      </c>
      <c r="AV16" s="108">
        <v>0</v>
      </c>
      <c r="AW16" s="108">
        <v>96</v>
      </c>
      <c r="AX16" s="108">
        <v>0</v>
      </c>
      <c r="AY16" s="108">
        <v>0</v>
      </c>
      <c r="AZ16" s="92">
        <f t="shared" si="11"/>
        <v>1886</v>
      </c>
      <c r="BA16" s="108">
        <v>1351</v>
      </c>
      <c r="BB16" s="108">
        <v>535</v>
      </c>
      <c r="BC16" s="108">
        <v>0</v>
      </c>
    </row>
    <row r="17" spans="1:55" s="89" customFormat="1" ht="12" customHeight="1">
      <c r="A17" s="94" t="s">
        <v>323</v>
      </c>
      <c r="B17" s="95" t="s">
        <v>324</v>
      </c>
      <c r="C17" s="94" t="s">
        <v>317</v>
      </c>
      <c r="D17" s="92">
        <f t="shared" si="0"/>
        <v>810847</v>
      </c>
      <c r="E17" s="92">
        <f t="shared" si="1"/>
        <v>0</v>
      </c>
      <c r="F17" s="108">
        <v>0</v>
      </c>
      <c r="G17" s="108">
        <v>0</v>
      </c>
      <c r="H17" s="92">
        <f t="shared" si="2"/>
        <v>78058</v>
      </c>
      <c r="I17" s="108">
        <v>56387</v>
      </c>
      <c r="J17" s="108">
        <v>21671</v>
      </c>
      <c r="K17" s="92">
        <f t="shared" si="3"/>
        <v>732789</v>
      </c>
      <c r="L17" s="108">
        <v>58073</v>
      </c>
      <c r="M17" s="108">
        <v>674716</v>
      </c>
      <c r="N17" s="92">
        <f t="shared" si="4"/>
        <v>809659</v>
      </c>
      <c r="O17" s="92">
        <f t="shared" si="5"/>
        <v>114038</v>
      </c>
      <c r="P17" s="108">
        <v>114038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92">
        <f t="shared" si="6"/>
        <v>695410</v>
      </c>
      <c r="W17" s="108">
        <v>695410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92">
        <f t="shared" si="7"/>
        <v>211</v>
      </c>
      <c r="AD17" s="108">
        <v>211</v>
      </c>
      <c r="AE17" s="108">
        <v>0</v>
      </c>
      <c r="AF17" s="92">
        <f t="shared" si="8"/>
        <v>20588</v>
      </c>
      <c r="AG17" s="108">
        <v>20588</v>
      </c>
      <c r="AH17" s="108">
        <v>0</v>
      </c>
      <c r="AI17" s="108">
        <v>0</v>
      </c>
      <c r="AJ17" s="92">
        <f t="shared" si="9"/>
        <v>27880</v>
      </c>
      <c r="AK17" s="108">
        <v>7949</v>
      </c>
      <c r="AL17" s="108">
        <v>104</v>
      </c>
      <c r="AM17" s="108">
        <v>8869</v>
      </c>
      <c r="AN17" s="108">
        <v>3493</v>
      </c>
      <c r="AO17" s="108">
        <v>0</v>
      </c>
      <c r="AP17" s="108">
        <v>0</v>
      </c>
      <c r="AQ17" s="108">
        <v>1580</v>
      </c>
      <c r="AR17" s="108">
        <v>44</v>
      </c>
      <c r="AS17" s="108">
        <v>5841</v>
      </c>
      <c r="AT17" s="92">
        <f t="shared" si="10"/>
        <v>578</v>
      </c>
      <c r="AU17" s="108">
        <v>494</v>
      </c>
      <c r="AV17" s="108">
        <v>0</v>
      </c>
      <c r="AW17" s="108">
        <v>84</v>
      </c>
      <c r="AX17" s="108">
        <v>0</v>
      </c>
      <c r="AY17" s="108">
        <v>0</v>
      </c>
      <c r="AZ17" s="92">
        <f t="shared" si="11"/>
        <v>816</v>
      </c>
      <c r="BA17" s="108">
        <v>816</v>
      </c>
      <c r="BB17" s="108">
        <v>0</v>
      </c>
      <c r="BC17" s="108">
        <v>0</v>
      </c>
    </row>
    <row r="18" spans="1:55" s="89" customFormat="1" ht="12" customHeight="1">
      <c r="A18" s="94" t="s">
        <v>274</v>
      </c>
      <c r="B18" s="95" t="s">
        <v>275</v>
      </c>
      <c r="C18" s="94" t="s">
        <v>254</v>
      </c>
      <c r="D18" s="92">
        <f t="shared" si="0"/>
        <v>807892</v>
      </c>
      <c r="E18" s="92">
        <f t="shared" si="1"/>
        <v>33716</v>
      </c>
      <c r="F18" s="108">
        <v>18358</v>
      </c>
      <c r="G18" s="108">
        <v>15358</v>
      </c>
      <c r="H18" s="92">
        <f t="shared" si="2"/>
        <v>76466</v>
      </c>
      <c r="I18" s="108">
        <v>65950</v>
      </c>
      <c r="J18" s="108">
        <v>10516</v>
      </c>
      <c r="K18" s="92">
        <f t="shared" si="3"/>
        <v>697710</v>
      </c>
      <c r="L18" s="108">
        <v>54471</v>
      </c>
      <c r="M18" s="108">
        <v>643239</v>
      </c>
      <c r="N18" s="92">
        <f t="shared" si="4"/>
        <v>808417.17</v>
      </c>
      <c r="O18" s="92">
        <f t="shared" si="5"/>
        <v>138771.15</v>
      </c>
      <c r="P18" s="108">
        <v>137463</v>
      </c>
      <c r="Q18" s="108">
        <v>0</v>
      </c>
      <c r="R18" s="108">
        <v>0</v>
      </c>
      <c r="S18" s="108">
        <v>1308.15</v>
      </c>
      <c r="T18" s="108">
        <v>0</v>
      </c>
      <c r="U18" s="108">
        <v>0</v>
      </c>
      <c r="V18" s="92">
        <f t="shared" si="6"/>
        <v>669140.02</v>
      </c>
      <c r="W18" s="108">
        <v>659034</v>
      </c>
      <c r="X18" s="108">
        <v>0</v>
      </c>
      <c r="Y18" s="108">
        <v>0</v>
      </c>
      <c r="Z18" s="108">
        <v>10106.02</v>
      </c>
      <c r="AA18" s="108">
        <v>0</v>
      </c>
      <c r="AB18" s="108">
        <v>0</v>
      </c>
      <c r="AC18" s="92">
        <f t="shared" si="7"/>
        <v>506</v>
      </c>
      <c r="AD18" s="108">
        <v>506</v>
      </c>
      <c r="AE18" s="108">
        <v>0</v>
      </c>
      <c r="AF18" s="92">
        <f t="shared" si="8"/>
        <v>22051.46</v>
      </c>
      <c r="AG18" s="108">
        <v>22051.46</v>
      </c>
      <c r="AH18" s="108">
        <v>0</v>
      </c>
      <c r="AI18" s="108">
        <v>0</v>
      </c>
      <c r="AJ18" s="92">
        <f t="shared" si="9"/>
        <v>27029.46</v>
      </c>
      <c r="AK18" s="108">
        <v>5417</v>
      </c>
      <c r="AL18" s="108">
        <v>0</v>
      </c>
      <c r="AM18" s="108">
        <v>14428.54</v>
      </c>
      <c r="AN18" s="108">
        <v>5217</v>
      </c>
      <c r="AO18" s="108">
        <v>1059</v>
      </c>
      <c r="AP18" s="108">
        <v>0</v>
      </c>
      <c r="AQ18" s="108">
        <v>363</v>
      </c>
      <c r="AR18" s="108">
        <v>15.92</v>
      </c>
      <c r="AS18" s="108">
        <v>529</v>
      </c>
      <c r="AT18" s="92">
        <f t="shared" si="10"/>
        <v>1048</v>
      </c>
      <c r="AU18" s="108">
        <v>554</v>
      </c>
      <c r="AV18" s="108">
        <v>0</v>
      </c>
      <c r="AW18" s="108">
        <v>494</v>
      </c>
      <c r="AX18" s="108">
        <v>0</v>
      </c>
      <c r="AY18" s="108">
        <v>0</v>
      </c>
      <c r="AZ18" s="92">
        <f t="shared" si="11"/>
        <v>1901</v>
      </c>
      <c r="BA18" s="108">
        <v>1901</v>
      </c>
      <c r="BB18" s="108">
        <v>0</v>
      </c>
      <c r="BC18" s="108">
        <v>0</v>
      </c>
    </row>
    <row r="19" spans="1:55" s="89" customFormat="1" ht="12" customHeight="1">
      <c r="A19" s="94" t="s">
        <v>329</v>
      </c>
      <c r="B19" s="95" t="s">
        <v>330</v>
      </c>
      <c r="C19" s="94" t="s">
        <v>317</v>
      </c>
      <c r="D19" s="92">
        <f t="shared" si="0"/>
        <v>173205.33000000002</v>
      </c>
      <c r="E19" s="92">
        <f t="shared" si="1"/>
        <v>4613</v>
      </c>
      <c r="F19" s="108">
        <v>3548</v>
      </c>
      <c r="G19" s="108">
        <v>1065</v>
      </c>
      <c r="H19" s="92">
        <f t="shared" si="2"/>
        <v>117073.33</v>
      </c>
      <c r="I19" s="108">
        <v>97459.33</v>
      </c>
      <c r="J19" s="108">
        <v>19614</v>
      </c>
      <c r="K19" s="92">
        <f t="shared" si="3"/>
        <v>51519</v>
      </c>
      <c r="L19" s="108">
        <v>1225</v>
      </c>
      <c r="M19" s="108">
        <v>50294</v>
      </c>
      <c r="N19" s="92">
        <f t="shared" si="4"/>
        <v>96949</v>
      </c>
      <c r="O19" s="92">
        <f t="shared" si="5"/>
        <v>27155</v>
      </c>
      <c r="P19" s="108">
        <v>22383</v>
      </c>
      <c r="Q19" s="108">
        <v>0</v>
      </c>
      <c r="R19" s="108">
        <v>0</v>
      </c>
      <c r="S19" s="108">
        <v>4479</v>
      </c>
      <c r="T19" s="108">
        <v>0</v>
      </c>
      <c r="U19" s="108">
        <v>293</v>
      </c>
      <c r="V19" s="92">
        <f t="shared" si="6"/>
        <v>69644</v>
      </c>
      <c r="W19" s="108">
        <v>57615</v>
      </c>
      <c r="X19" s="108">
        <v>0</v>
      </c>
      <c r="Y19" s="108">
        <v>0</v>
      </c>
      <c r="Z19" s="108">
        <v>9284</v>
      </c>
      <c r="AA19" s="108">
        <v>0</v>
      </c>
      <c r="AB19" s="108">
        <v>2745</v>
      </c>
      <c r="AC19" s="92">
        <f t="shared" si="7"/>
        <v>150</v>
      </c>
      <c r="AD19" s="108">
        <v>136</v>
      </c>
      <c r="AE19" s="108">
        <v>14</v>
      </c>
      <c r="AF19" s="92">
        <f t="shared" si="8"/>
        <v>2696</v>
      </c>
      <c r="AG19" s="108">
        <v>2696</v>
      </c>
      <c r="AH19" s="108">
        <v>0</v>
      </c>
      <c r="AI19" s="108">
        <v>0</v>
      </c>
      <c r="AJ19" s="92">
        <f t="shared" si="9"/>
        <v>2697</v>
      </c>
      <c r="AK19" s="108">
        <v>118</v>
      </c>
      <c r="AL19" s="108">
        <v>0</v>
      </c>
      <c r="AM19" s="108">
        <v>1491</v>
      </c>
      <c r="AN19" s="108">
        <v>0</v>
      </c>
      <c r="AO19" s="108">
        <v>0</v>
      </c>
      <c r="AP19" s="108">
        <v>651</v>
      </c>
      <c r="AQ19" s="108">
        <v>57</v>
      </c>
      <c r="AR19" s="108">
        <v>46</v>
      </c>
      <c r="AS19" s="108">
        <v>334</v>
      </c>
      <c r="AT19" s="92">
        <f t="shared" si="10"/>
        <v>2</v>
      </c>
      <c r="AU19" s="108">
        <v>2</v>
      </c>
      <c r="AV19" s="108">
        <v>0</v>
      </c>
      <c r="AW19" s="108">
        <v>0</v>
      </c>
      <c r="AX19" s="108">
        <v>0</v>
      </c>
      <c r="AY19" s="108">
        <v>0</v>
      </c>
      <c r="AZ19" s="92">
        <f t="shared" si="11"/>
        <v>30</v>
      </c>
      <c r="BA19" s="108">
        <v>30</v>
      </c>
      <c r="BB19" s="108">
        <v>0</v>
      </c>
      <c r="BC19" s="108">
        <v>0</v>
      </c>
    </row>
    <row r="20" spans="1:55" s="89" customFormat="1" ht="12" customHeight="1">
      <c r="A20" s="94" t="s">
        <v>333</v>
      </c>
      <c r="B20" s="95" t="s">
        <v>334</v>
      </c>
      <c r="C20" s="94" t="s">
        <v>335</v>
      </c>
      <c r="D20" s="92">
        <f t="shared" si="0"/>
        <v>343119</v>
      </c>
      <c r="E20" s="92">
        <f t="shared" si="1"/>
        <v>61676</v>
      </c>
      <c r="F20" s="108">
        <v>19965</v>
      </c>
      <c r="G20" s="108">
        <v>41711</v>
      </c>
      <c r="H20" s="92">
        <f t="shared" si="2"/>
        <v>87558</v>
      </c>
      <c r="I20" s="108">
        <v>26380</v>
      </c>
      <c r="J20" s="108">
        <v>61178</v>
      </c>
      <c r="K20" s="92">
        <f t="shared" si="3"/>
        <v>193885</v>
      </c>
      <c r="L20" s="108">
        <v>448</v>
      </c>
      <c r="M20" s="108">
        <v>193437</v>
      </c>
      <c r="N20" s="92">
        <f t="shared" si="4"/>
        <v>344467</v>
      </c>
      <c r="O20" s="92">
        <f t="shared" si="5"/>
        <v>46793</v>
      </c>
      <c r="P20" s="108">
        <v>21513</v>
      </c>
      <c r="Q20" s="108">
        <v>0</v>
      </c>
      <c r="R20" s="108">
        <v>0</v>
      </c>
      <c r="S20" s="108">
        <v>25280</v>
      </c>
      <c r="T20" s="108">
        <v>0</v>
      </c>
      <c r="U20" s="108">
        <v>0</v>
      </c>
      <c r="V20" s="92">
        <f t="shared" si="6"/>
        <v>296326</v>
      </c>
      <c r="W20" s="108">
        <v>150457</v>
      </c>
      <c r="X20" s="108">
        <v>0</v>
      </c>
      <c r="Y20" s="108">
        <v>0</v>
      </c>
      <c r="Z20" s="108">
        <v>145869</v>
      </c>
      <c r="AA20" s="108">
        <v>0</v>
      </c>
      <c r="AB20" s="108">
        <v>0</v>
      </c>
      <c r="AC20" s="92">
        <f t="shared" si="7"/>
        <v>1348</v>
      </c>
      <c r="AD20" s="108">
        <v>100</v>
      </c>
      <c r="AE20" s="108">
        <v>1248</v>
      </c>
      <c r="AF20" s="92">
        <f t="shared" si="8"/>
        <v>4441</v>
      </c>
      <c r="AG20" s="108">
        <v>4441</v>
      </c>
      <c r="AH20" s="108">
        <v>0</v>
      </c>
      <c r="AI20" s="108">
        <v>0</v>
      </c>
      <c r="AJ20" s="92">
        <f t="shared" si="9"/>
        <v>5776</v>
      </c>
      <c r="AK20" s="108">
        <v>125</v>
      </c>
      <c r="AL20" s="108">
        <v>1220</v>
      </c>
      <c r="AM20" s="108">
        <v>4344</v>
      </c>
      <c r="AN20" s="108">
        <v>47</v>
      </c>
      <c r="AO20" s="108">
        <v>0</v>
      </c>
      <c r="AP20" s="108">
        <v>0</v>
      </c>
      <c r="AQ20" s="108">
        <v>0</v>
      </c>
      <c r="AR20" s="108">
        <v>40</v>
      </c>
      <c r="AS20" s="108">
        <v>0</v>
      </c>
      <c r="AT20" s="92">
        <f t="shared" si="10"/>
        <v>288</v>
      </c>
      <c r="AU20" s="108">
        <v>10</v>
      </c>
      <c r="AV20" s="108">
        <v>0</v>
      </c>
      <c r="AW20" s="108">
        <v>278</v>
      </c>
      <c r="AX20" s="108">
        <v>0</v>
      </c>
      <c r="AY20" s="108">
        <v>0</v>
      </c>
      <c r="AZ20" s="92">
        <f t="shared" si="11"/>
        <v>963</v>
      </c>
      <c r="BA20" s="108">
        <v>963</v>
      </c>
      <c r="BB20" s="108">
        <v>0</v>
      </c>
      <c r="BC20" s="108">
        <v>0</v>
      </c>
    </row>
    <row r="21" spans="1:55" s="89" customFormat="1" ht="12" customHeight="1">
      <c r="A21" s="94" t="s">
        <v>255</v>
      </c>
      <c r="B21" s="95" t="s">
        <v>256</v>
      </c>
      <c r="C21" s="94" t="s">
        <v>254</v>
      </c>
      <c r="D21" s="92">
        <f t="shared" si="0"/>
        <v>495153</v>
      </c>
      <c r="E21" s="92">
        <f t="shared" si="1"/>
        <v>3347</v>
      </c>
      <c r="F21" s="108">
        <v>3347</v>
      </c>
      <c r="G21" s="108">
        <v>0</v>
      </c>
      <c r="H21" s="92">
        <f t="shared" si="2"/>
        <v>118070</v>
      </c>
      <c r="I21" s="108">
        <v>108089</v>
      </c>
      <c r="J21" s="108">
        <v>9981</v>
      </c>
      <c r="K21" s="92">
        <f t="shared" si="3"/>
        <v>373736</v>
      </c>
      <c r="L21" s="108">
        <v>3660</v>
      </c>
      <c r="M21" s="108">
        <v>370076</v>
      </c>
      <c r="N21" s="92">
        <f t="shared" si="4"/>
        <v>495544</v>
      </c>
      <c r="O21" s="92">
        <f t="shared" si="5"/>
        <v>115404</v>
      </c>
      <c r="P21" s="108">
        <v>87296</v>
      </c>
      <c r="Q21" s="108">
        <v>0</v>
      </c>
      <c r="R21" s="108">
        <v>0</v>
      </c>
      <c r="S21" s="108">
        <v>28108</v>
      </c>
      <c r="T21" s="108">
        <v>0</v>
      </c>
      <c r="U21" s="108">
        <v>0</v>
      </c>
      <c r="V21" s="92">
        <f t="shared" si="6"/>
        <v>380033</v>
      </c>
      <c r="W21" s="108">
        <v>307995</v>
      </c>
      <c r="X21" s="108">
        <v>0</v>
      </c>
      <c r="Y21" s="108">
        <v>0</v>
      </c>
      <c r="Z21" s="108">
        <v>72038</v>
      </c>
      <c r="AA21" s="108">
        <v>0</v>
      </c>
      <c r="AB21" s="108">
        <v>0</v>
      </c>
      <c r="AC21" s="92">
        <f t="shared" si="7"/>
        <v>107</v>
      </c>
      <c r="AD21" s="108">
        <v>107</v>
      </c>
      <c r="AE21" s="108">
        <v>0</v>
      </c>
      <c r="AF21" s="92">
        <f t="shared" si="8"/>
        <v>8593</v>
      </c>
      <c r="AG21" s="108">
        <v>8593</v>
      </c>
      <c r="AH21" s="108">
        <v>0</v>
      </c>
      <c r="AI21" s="108">
        <v>0</v>
      </c>
      <c r="AJ21" s="92">
        <f t="shared" si="9"/>
        <v>8971</v>
      </c>
      <c r="AK21" s="108">
        <v>562</v>
      </c>
      <c r="AL21" s="108">
        <v>137</v>
      </c>
      <c r="AM21" s="108">
        <v>7178</v>
      </c>
      <c r="AN21" s="108">
        <v>84</v>
      </c>
      <c r="AO21" s="108">
        <v>0</v>
      </c>
      <c r="AP21" s="108">
        <v>0</v>
      </c>
      <c r="AQ21" s="108">
        <v>0</v>
      </c>
      <c r="AR21" s="108">
        <v>14</v>
      </c>
      <c r="AS21" s="108">
        <v>996</v>
      </c>
      <c r="AT21" s="92">
        <f t="shared" si="10"/>
        <v>442</v>
      </c>
      <c r="AU21" s="108">
        <v>321</v>
      </c>
      <c r="AV21" s="108">
        <v>0</v>
      </c>
      <c r="AW21" s="108">
        <v>121</v>
      </c>
      <c r="AX21" s="108">
        <v>0</v>
      </c>
      <c r="AY21" s="108">
        <v>0</v>
      </c>
      <c r="AZ21" s="92">
        <f t="shared" si="11"/>
        <v>335</v>
      </c>
      <c r="BA21" s="108">
        <v>335</v>
      </c>
      <c r="BB21" s="108">
        <v>0</v>
      </c>
      <c r="BC21" s="108">
        <v>0</v>
      </c>
    </row>
    <row r="22" spans="1:55" s="89" customFormat="1" ht="12" customHeight="1">
      <c r="A22" s="94" t="s">
        <v>340</v>
      </c>
      <c r="B22" s="95" t="s">
        <v>341</v>
      </c>
      <c r="C22" s="94" t="s">
        <v>320</v>
      </c>
      <c r="D22" s="92">
        <f t="shared" si="0"/>
        <v>128048</v>
      </c>
      <c r="E22" s="92">
        <f t="shared" si="1"/>
        <v>1530</v>
      </c>
      <c r="F22" s="108">
        <v>0</v>
      </c>
      <c r="G22" s="108">
        <v>1530</v>
      </c>
      <c r="H22" s="92">
        <f t="shared" si="2"/>
        <v>36416</v>
      </c>
      <c r="I22" s="108">
        <v>19662</v>
      </c>
      <c r="J22" s="108">
        <v>16754</v>
      </c>
      <c r="K22" s="92">
        <f t="shared" si="3"/>
        <v>90102</v>
      </c>
      <c r="L22" s="108">
        <v>11230</v>
      </c>
      <c r="M22" s="108">
        <v>78872</v>
      </c>
      <c r="N22" s="92">
        <f t="shared" si="4"/>
        <v>127949</v>
      </c>
      <c r="O22" s="92">
        <f t="shared" si="5"/>
        <v>30892</v>
      </c>
      <c r="P22" s="108">
        <v>26176</v>
      </c>
      <c r="Q22" s="108">
        <v>0</v>
      </c>
      <c r="R22" s="108">
        <v>0</v>
      </c>
      <c r="S22" s="108">
        <v>4716</v>
      </c>
      <c r="T22" s="108">
        <v>0</v>
      </c>
      <c r="U22" s="108">
        <v>0</v>
      </c>
      <c r="V22" s="92">
        <f t="shared" si="6"/>
        <v>97057</v>
      </c>
      <c r="W22" s="108">
        <v>69247</v>
      </c>
      <c r="X22" s="108">
        <v>0</v>
      </c>
      <c r="Y22" s="108">
        <v>0</v>
      </c>
      <c r="Z22" s="108">
        <v>27810</v>
      </c>
      <c r="AA22" s="108">
        <v>0</v>
      </c>
      <c r="AB22" s="108">
        <v>0</v>
      </c>
      <c r="AC22" s="92">
        <f t="shared" si="7"/>
        <v>0</v>
      </c>
      <c r="AD22" s="108">
        <v>0</v>
      </c>
      <c r="AE22" s="108">
        <v>0</v>
      </c>
      <c r="AF22" s="92">
        <f t="shared" si="8"/>
        <v>215</v>
      </c>
      <c r="AG22" s="108">
        <v>215</v>
      </c>
      <c r="AH22" s="108">
        <v>0</v>
      </c>
      <c r="AI22" s="108">
        <v>0</v>
      </c>
      <c r="AJ22" s="92">
        <f t="shared" si="9"/>
        <v>6939</v>
      </c>
      <c r="AK22" s="108">
        <v>6311</v>
      </c>
      <c r="AL22" s="108">
        <v>540</v>
      </c>
      <c r="AM22" s="108">
        <v>36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52</v>
      </c>
      <c r="AT22" s="92">
        <f t="shared" si="10"/>
        <v>127</v>
      </c>
      <c r="AU22" s="108">
        <v>127</v>
      </c>
      <c r="AV22" s="108">
        <v>0</v>
      </c>
      <c r="AW22" s="108">
        <v>0</v>
      </c>
      <c r="AX22" s="108">
        <v>0</v>
      </c>
      <c r="AY22" s="108">
        <v>0</v>
      </c>
      <c r="AZ22" s="92">
        <f t="shared" si="11"/>
        <v>275</v>
      </c>
      <c r="BA22" s="108">
        <v>275</v>
      </c>
      <c r="BB22" s="108">
        <v>0</v>
      </c>
      <c r="BC22" s="108">
        <v>0</v>
      </c>
    </row>
    <row r="23" spans="1:55" s="89" customFormat="1" ht="12" customHeight="1">
      <c r="A23" s="94" t="s">
        <v>342</v>
      </c>
      <c r="B23" s="95" t="s">
        <v>343</v>
      </c>
      <c r="C23" s="94" t="s">
        <v>344</v>
      </c>
      <c r="D23" s="92">
        <f t="shared" si="0"/>
        <v>126348</v>
      </c>
      <c r="E23" s="92">
        <f t="shared" si="1"/>
        <v>0</v>
      </c>
      <c r="F23" s="108">
        <v>0</v>
      </c>
      <c r="G23" s="108">
        <v>0</v>
      </c>
      <c r="H23" s="92">
        <f t="shared" si="2"/>
        <v>0</v>
      </c>
      <c r="I23" s="108">
        <v>0</v>
      </c>
      <c r="J23" s="108">
        <v>0</v>
      </c>
      <c r="K23" s="92">
        <f t="shared" si="3"/>
        <v>126348</v>
      </c>
      <c r="L23" s="108">
        <v>18270</v>
      </c>
      <c r="M23" s="108">
        <v>108078</v>
      </c>
      <c r="N23" s="92">
        <f t="shared" si="4"/>
        <v>126360</v>
      </c>
      <c r="O23" s="92">
        <f t="shared" si="5"/>
        <v>18270</v>
      </c>
      <c r="P23" s="108">
        <v>18270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92">
        <f t="shared" si="6"/>
        <v>108078</v>
      </c>
      <c r="W23" s="108">
        <v>108078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92">
        <f t="shared" si="7"/>
        <v>12</v>
      </c>
      <c r="AD23" s="108">
        <v>8</v>
      </c>
      <c r="AE23" s="108">
        <v>4</v>
      </c>
      <c r="AF23" s="92">
        <f t="shared" si="8"/>
        <v>1688</v>
      </c>
      <c r="AG23" s="108">
        <v>1688</v>
      </c>
      <c r="AH23" s="108">
        <v>0</v>
      </c>
      <c r="AI23" s="108">
        <v>0</v>
      </c>
      <c r="AJ23" s="92">
        <f t="shared" si="9"/>
        <v>3099</v>
      </c>
      <c r="AK23" s="108">
        <v>1244</v>
      </c>
      <c r="AL23" s="108">
        <v>257</v>
      </c>
      <c r="AM23" s="108">
        <v>276</v>
      </c>
      <c r="AN23" s="108">
        <v>0</v>
      </c>
      <c r="AO23" s="108">
        <v>0</v>
      </c>
      <c r="AP23" s="108">
        <v>974</v>
      </c>
      <c r="AQ23" s="108">
        <v>184</v>
      </c>
      <c r="AR23" s="108">
        <v>35</v>
      </c>
      <c r="AS23" s="108">
        <v>129</v>
      </c>
      <c r="AT23" s="92">
        <f t="shared" si="10"/>
        <v>110</v>
      </c>
      <c r="AU23" s="108">
        <v>90</v>
      </c>
      <c r="AV23" s="108">
        <v>0</v>
      </c>
      <c r="AW23" s="108">
        <v>20</v>
      </c>
      <c r="AX23" s="108">
        <v>0</v>
      </c>
      <c r="AY23" s="108">
        <v>0</v>
      </c>
      <c r="AZ23" s="92">
        <f t="shared" si="11"/>
        <v>425</v>
      </c>
      <c r="BA23" s="108">
        <v>425</v>
      </c>
      <c r="BB23" s="108">
        <v>0</v>
      </c>
      <c r="BC23" s="108">
        <v>0</v>
      </c>
    </row>
    <row r="24" spans="1:55" s="89" customFormat="1" ht="12" customHeight="1">
      <c r="A24" s="94" t="s">
        <v>347</v>
      </c>
      <c r="B24" s="95" t="s">
        <v>348</v>
      </c>
      <c r="C24" s="94" t="s">
        <v>344</v>
      </c>
      <c r="D24" s="92">
        <f t="shared" si="0"/>
        <v>149548</v>
      </c>
      <c r="E24" s="92">
        <f t="shared" si="1"/>
        <v>0</v>
      </c>
      <c r="F24" s="108">
        <v>0</v>
      </c>
      <c r="G24" s="108">
        <v>0</v>
      </c>
      <c r="H24" s="92">
        <f t="shared" si="2"/>
        <v>4174</v>
      </c>
      <c r="I24" s="108">
        <v>86</v>
      </c>
      <c r="J24" s="108">
        <v>4088</v>
      </c>
      <c r="K24" s="92">
        <f t="shared" si="3"/>
        <v>145374</v>
      </c>
      <c r="L24" s="108">
        <v>25903</v>
      </c>
      <c r="M24" s="108">
        <v>119471</v>
      </c>
      <c r="N24" s="92">
        <f t="shared" si="4"/>
        <v>150599</v>
      </c>
      <c r="O24" s="92">
        <f t="shared" si="5"/>
        <v>25981</v>
      </c>
      <c r="P24" s="108">
        <v>22715</v>
      </c>
      <c r="Q24" s="108">
        <v>0</v>
      </c>
      <c r="R24" s="108">
        <v>0</v>
      </c>
      <c r="S24" s="108">
        <v>3262</v>
      </c>
      <c r="T24" s="108">
        <v>0</v>
      </c>
      <c r="U24" s="108">
        <v>4</v>
      </c>
      <c r="V24" s="92">
        <f t="shared" si="6"/>
        <v>123533</v>
      </c>
      <c r="W24" s="108">
        <v>110884</v>
      </c>
      <c r="X24" s="108">
        <v>0</v>
      </c>
      <c r="Y24" s="108">
        <v>0</v>
      </c>
      <c r="Z24" s="108">
        <v>12637</v>
      </c>
      <c r="AA24" s="108">
        <v>0</v>
      </c>
      <c r="AB24" s="108">
        <v>12</v>
      </c>
      <c r="AC24" s="92">
        <f t="shared" si="7"/>
        <v>1085</v>
      </c>
      <c r="AD24" s="108">
        <v>1029</v>
      </c>
      <c r="AE24" s="108">
        <v>56</v>
      </c>
      <c r="AF24" s="92">
        <f t="shared" si="8"/>
        <v>366</v>
      </c>
      <c r="AG24" s="108">
        <v>366</v>
      </c>
      <c r="AH24" s="108">
        <v>0</v>
      </c>
      <c r="AI24" s="108">
        <v>0</v>
      </c>
      <c r="AJ24" s="92">
        <f t="shared" si="9"/>
        <v>1943</v>
      </c>
      <c r="AK24" s="108">
        <v>1466</v>
      </c>
      <c r="AL24" s="108">
        <v>271</v>
      </c>
      <c r="AM24" s="108">
        <v>80</v>
      </c>
      <c r="AN24" s="108">
        <v>40</v>
      </c>
      <c r="AO24" s="108">
        <v>0</v>
      </c>
      <c r="AP24" s="108">
        <v>0</v>
      </c>
      <c r="AQ24" s="108">
        <v>24</v>
      </c>
      <c r="AR24" s="108">
        <v>0</v>
      </c>
      <c r="AS24" s="108">
        <v>62</v>
      </c>
      <c r="AT24" s="92">
        <f t="shared" si="10"/>
        <v>160</v>
      </c>
      <c r="AU24" s="108">
        <v>160</v>
      </c>
      <c r="AV24" s="108">
        <v>0</v>
      </c>
      <c r="AW24" s="108">
        <v>0</v>
      </c>
      <c r="AX24" s="108">
        <v>0</v>
      </c>
      <c r="AY24" s="108">
        <v>0</v>
      </c>
      <c r="AZ24" s="92">
        <f t="shared" si="11"/>
        <v>223</v>
      </c>
      <c r="BA24" s="108">
        <v>223</v>
      </c>
      <c r="BB24" s="108">
        <v>0</v>
      </c>
      <c r="BC24" s="108">
        <v>0</v>
      </c>
    </row>
    <row r="25" spans="1:55" s="89" customFormat="1" ht="12" customHeight="1">
      <c r="A25" s="94" t="s">
        <v>351</v>
      </c>
      <c r="B25" s="95" t="s">
        <v>352</v>
      </c>
      <c r="C25" s="94" t="s">
        <v>290</v>
      </c>
      <c r="D25" s="92">
        <f t="shared" si="0"/>
        <v>136740</v>
      </c>
      <c r="E25" s="92">
        <f t="shared" si="1"/>
        <v>3625</v>
      </c>
      <c r="F25" s="108">
        <v>445</v>
      </c>
      <c r="G25" s="108">
        <v>3180</v>
      </c>
      <c r="H25" s="92">
        <f t="shared" si="2"/>
        <v>521</v>
      </c>
      <c r="I25" s="108">
        <v>60</v>
      </c>
      <c r="J25" s="108">
        <v>461</v>
      </c>
      <c r="K25" s="92">
        <f t="shared" si="3"/>
        <v>132594</v>
      </c>
      <c r="L25" s="108">
        <v>13065</v>
      </c>
      <c r="M25" s="108">
        <v>119529</v>
      </c>
      <c r="N25" s="92">
        <f t="shared" si="4"/>
        <v>136576</v>
      </c>
      <c r="O25" s="92">
        <f t="shared" si="5"/>
        <v>13525</v>
      </c>
      <c r="P25" s="108">
        <v>13525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92">
        <f t="shared" si="6"/>
        <v>123047</v>
      </c>
      <c r="W25" s="108">
        <v>120888</v>
      </c>
      <c r="X25" s="108">
        <v>2151</v>
      </c>
      <c r="Y25" s="108">
        <v>0</v>
      </c>
      <c r="Z25" s="108">
        <v>8</v>
      </c>
      <c r="AA25" s="108">
        <v>0</v>
      </c>
      <c r="AB25" s="108">
        <v>0</v>
      </c>
      <c r="AC25" s="92">
        <f t="shared" si="7"/>
        <v>4</v>
      </c>
      <c r="AD25" s="108">
        <v>3</v>
      </c>
      <c r="AE25" s="108">
        <v>1</v>
      </c>
      <c r="AF25" s="92">
        <f t="shared" si="8"/>
        <v>4252</v>
      </c>
      <c r="AG25" s="108">
        <v>4196</v>
      </c>
      <c r="AH25" s="108">
        <v>56</v>
      </c>
      <c r="AI25" s="108">
        <v>0</v>
      </c>
      <c r="AJ25" s="92">
        <f t="shared" si="9"/>
        <v>5387</v>
      </c>
      <c r="AK25" s="108">
        <v>1416</v>
      </c>
      <c r="AL25" s="108">
        <v>0</v>
      </c>
      <c r="AM25" s="108">
        <v>821</v>
      </c>
      <c r="AN25" s="108">
        <v>1677</v>
      </c>
      <c r="AO25" s="108">
        <v>0</v>
      </c>
      <c r="AP25" s="108">
        <v>0</v>
      </c>
      <c r="AQ25" s="108">
        <v>531</v>
      </c>
      <c r="AR25" s="108">
        <v>49</v>
      </c>
      <c r="AS25" s="108">
        <v>893</v>
      </c>
      <c r="AT25" s="92">
        <f t="shared" si="10"/>
        <v>303</v>
      </c>
      <c r="AU25" s="108">
        <v>223</v>
      </c>
      <c r="AV25" s="108">
        <v>0</v>
      </c>
      <c r="AW25" s="108">
        <v>76</v>
      </c>
      <c r="AX25" s="108">
        <v>4</v>
      </c>
      <c r="AY25" s="108">
        <v>0</v>
      </c>
      <c r="AZ25" s="92">
        <f t="shared" si="11"/>
        <v>93</v>
      </c>
      <c r="BA25" s="108">
        <v>42</v>
      </c>
      <c r="BB25" s="108">
        <v>51</v>
      </c>
      <c r="BC25" s="108">
        <v>0</v>
      </c>
    </row>
    <row r="26" spans="1:55" s="89" customFormat="1" ht="12" customHeight="1">
      <c r="A26" s="94" t="s">
        <v>353</v>
      </c>
      <c r="B26" s="95" t="s">
        <v>354</v>
      </c>
      <c r="C26" s="94" t="s">
        <v>355</v>
      </c>
      <c r="D26" s="92">
        <f t="shared" si="0"/>
        <v>341051</v>
      </c>
      <c r="E26" s="92">
        <f t="shared" si="1"/>
        <v>1793</v>
      </c>
      <c r="F26" s="108">
        <v>1793</v>
      </c>
      <c r="G26" s="108">
        <v>0</v>
      </c>
      <c r="H26" s="92">
        <f t="shared" si="2"/>
        <v>53330</v>
      </c>
      <c r="I26" s="108">
        <v>35665</v>
      </c>
      <c r="J26" s="108">
        <v>17665</v>
      </c>
      <c r="K26" s="92">
        <f t="shared" si="3"/>
        <v>285928</v>
      </c>
      <c r="L26" s="108">
        <v>162009</v>
      </c>
      <c r="M26" s="108">
        <v>123919</v>
      </c>
      <c r="N26" s="92">
        <f t="shared" si="4"/>
        <v>336952</v>
      </c>
      <c r="O26" s="92">
        <f t="shared" si="5"/>
        <v>197069</v>
      </c>
      <c r="P26" s="108">
        <v>179233</v>
      </c>
      <c r="Q26" s="108">
        <v>0</v>
      </c>
      <c r="R26" s="108">
        <v>0</v>
      </c>
      <c r="S26" s="108">
        <v>17836</v>
      </c>
      <c r="T26" s="108">
        <v>0</v>
      </c>
      <c r="U26" s="108">
        <v>0</v>
      </c>
      <c r="V26" s="92">
        <f t="shared" si="6"/>
        <v>139732</v>
      </c>
      <c r="W26" s="108">
        <v>130852</v>
      </c>
      <c r="X26" s="108">
        <v>0</v>
      </c>
      <c r="Y26" s="108">
        <v>0</v>
      </c>
      <c r="Z26" s="108">
        <v>8880</v>
      </c>
      <c r="AA26" s="108">
        <v>0</v>
      </c>
      <c r="AB26" s="108">
        <v>0</v>
      </c>
      <c r="AC26" s="92">
        <f t="shared" si="7"/>
        <v>151</v>
      </c>
      <c r="AD26" s="108">
        <v>150</v>
      </c>
      <c r="AE26" s="108">
        <v>1</v>
      </c>
      <c r="AF26" s="92">
        <f t="shared" si="8"/>
        <v>8036</v>
      </c>
      <c r="AG26" s="108">
        <v>8036</v>
      </c>
      <c r="AH26" s="108">
        <v>0</v>
      </c>
      <c r="AI26" s="108">
        <v>0</v>
      </c>
      <c r="AJ26" s="92">
        <f t="shared" si="9"/>
        <v>10851</v>
      </c>
      <c r="AK26" s="108">
        <v>2095</v>
      </c>
      <c r="AL26" s="108">
        <v>1516</v>
      </c>
      <c r="AM26" s="108">
        <v>1897</v>
      </c>
      <c r="AN26" s="108">
        <v>1548</v>
      </c>
      <c r="AO26" s="108">
        <v>0</v>
      </c>
      <c r="AP26" s="108">
        <v>1314</v>
      </c>
      <c r="AQ26" s="108">
        <v>754</v>
      </c>
      <c r="AR26" s="108">
        <v>7</v>
      </c>
      <c r="AS26" s="108">
        <v>1720</v>
      </c>
      <c r="AT26" s="92">
        <f t="shared" si="10"/>
        <v>940</v>
      </c>
      <c r="AU26" s="108">
        <v>456</v>
      </c>
      <c r="AV26" s="108">
        <v>340</v>
      </c>
      <c r="AW26" s="108">
        <v>144</v>
      </c>
      <c r="AX26" s="108">
        <v>0</v>
      </c>
      <c r="AY26" s="108">
        <v>0</v>
      </c>
      <c r="AZ26" s="92">
        <f t="shared" si="11"/>
        <v>1350</v>
      </c>
      <c r="BA26" s="108">
        <v>1350</v>
      </c>
      <c r="BB26" s="108">
        <v>0</v>
      </c>
      <c r="BC26" s="108">
        <v>0</v>
      </c>
    </row>
    <row r="27" spans="1:55" s="89" customFormat="1" ht="12" customHeight="1">
      <c r="A27" s="94" t="s">
        <v>356</v>
      </c>
      <c r="B27" s="95" t="s">
        <v>357</v>
      </c>
      <c r="C27" s="94" t="s">
        <v>295</v>
      </c>
      <c r="D27" s="92">
        <f t="shared" si="0"/>
        <v>595320</v>
      </c>
      <c r="E27" s="92">
        <f t="shared" si="1"/>
        <v>5487</v>
      </c>
      <c r="F27" s="108">
        <v>5487</v>
      </c>
      <c r="G27" s="108">
        <v>0</v>
      </c>
      <c r="H27" s="92">
        <f t="shared" si="2"/>
        <v>42900</v>
      </c>
      <c r="I27" s="108">
        <v>28292</v>
      </c>
      <c r="J27" s="108">
        <v>14608</v>
      </c>
      <c r="K27" s="92">
        <f t="shared" si="3"/>
        <v>546933</v>
      </c>
      <c r="L27" s="108">
        <v>54526</v>
      </c>
      <c r="M27" s="108">
        <v>492407</v>
      </c>
      <c r="N27" s="92">
        <f t="shared" si="4"/>
        <v>595187</v>
      </c>
      <c r="O27" s="92">
        <f t="shared" si="5"/>
        <v>86976</v>
      </c>
      <c r="P27" s="108">
        <v>84825</v>
      </c>
      <c r="Q27" s="108">
        <v>0</v>
      </c>
      <c r="R27" s="108">
        <v>0</v>
      </c>
      <c r="S27" s="108">
        <v>2145</v>
      </c>
      <c r="T27" s="108">
        <v>6</v>
      </c>
      <c r="U27" s="108">
        <v>0</v>
      </c>
      <c r="V27" s="92">
        <f t="shared" si="6"/>
        <v>507889</v>
      </c>
      <c r="W27" s="108">
        <v>501756</v>
      </c>
      <c r="X27" s="108">
        <v>0</v>
      </c>
      <c r="Y27" s="108">
        <v>0</v>
      </c>
      <c r="Z27" s="108">
        <v>6098</v>
      </c>
      <c r="AA27" s="108">
        <v>35</v>
      </c>
      <c r="AB27" s="108">
        <v>0</v>
      </c>
      <c r="AC27" s="92">
        <f t="shared" si="7"/>
        <v>322</v>
      </c>
      <c r="AD27" s="108">
        <v>322</v>
      </c>
      <c r="AE27" s="108">
        <v>0</v>
      </c>
      <c r="AF27" s="92">
        <f t="shared" si="8"/>
        <v>9129</v>
      </c>
      <c r="AG27" s="108">
        <v>9129</v>
      </c>
      <c r="AH27" s="108">
        <v>0</v>
      </c>
      <c r="AI27" s="108">
        <v>0</v>
      </c>
      <c r="AJ27" s="92">
        <f t="shared" si="9"/>
        <v>17982</v>
      </c>
      <c r="AK27" s="108">
        <v>9002</v>
      </c>
      <c r="AL27" s="108">
        <v>348</v>
      </c>
      <c r="AM27" s="108">
        <v>6348</v>
      </c>
      <c r="AN27" s="108">
        <v>910</v>
      </c>
      <c r="AO27" s="108">
        <v>0</v>
      </c>
      <c r="AP27" s="108">
        <v>140</v>
      </c>
      <c r="AQ27" s="108">
        <v>0</v>
      </c>
      <c r="AR27" s="108">
        <v>221</v>
      </c>
      <c r="AS27" s="108">
        <v>1013</v>
      </c>
      <c r="AT27" s="92">
        <f t="shared" si="10"/>
        <v>968</v>
      </c>
      <c r="AU27" s="108">
        <v>497</v>
      </c>
      <c r="AV27" s="108">
        <v>0</v>
      </c>
      <c r="AW27" s="108">
        <v>471</v>
      </c>
      <c r="AX27" s="108">
        <v>0</v>
      </c>
      <c r="AY27" s="108">
        <v>0</v>
      </c>
      <c r="AZ27" s="92">
        <f t="shared" si="11"/>
        <v>663</v>
      </c>
      <c r="BA27" s="108">
        <v>663</v>
      </c>
      <c r="BB27" s="108">
        <v>0</v>
      </c>
      <c r="BC27" s="108">
        <v>0</v>
      </c>
    </row>
    <row r="28" spans="1:55" s="89" customFormat="1" ht="12" customHeight="1">
      <c r="A28" s="94" t="s">
        <v>360</v>
      </c>
      <c r="B28" s="95" t="s">
        <v>361</v>
      </c>
      <c r="C28" s="94" t="s">
        <v>362</v>
      </c>
      <c r="D28" s="92">
        <f t="shared" si="0"/>
        <v>961474</v>
      </c>
      <c r="E28" s="92">
        <f t="shared" si="1"/>
        <v>44880</v>
      </c>
      <c r="F28" s="108">
        <v>3207</v>
      </c>
      <c r="G28" s="108">
        <v>41673</v>
      </c>
      <c r="H28" s="92">
        <f t="shared" si="2"/>
        <v>5400</v>
      </c>
      <c r="I28" s="108">
        <v>4862</v>
      </c>
      <c r="J28" s="108">
        <v>538</v>
      </c>
      <c r="K28" s="92">
        <f t="shared" si="3"/>
        <v>911194</v>
      </c>
      <c r="L28" s="108">
        <v>58398</v>
      </c>
      <c r="M28" s="108">
        <v>852796</v>
      </c>
      <c r="N28" s="92">
        <f t="shared" si="4"/>
        <v>966123</v>
      </c>
      <c r="O28" s="92">
        <f t="shared" si="5"/>
        <v>66467</v>
      </c>
      <c r="P28" s="108">
        <v>62461</v>
      </c>
      <c r="Q28" s="108">
        <v>0</v>
      </c>
      <c r="R28" s="108">
        <v>0</v>
      </c>
      <c r="S28" s="108">
        <v>4006</v>
      </c>
      <c r="T28" s="108">
        <v>0</v>
      </c>
      <c r="U28" s="108">
        <v>0</v>
      </c>
      <c r="V28" s="92">
        <f t="shared" si="6"/>
        <v>898169</v>
      </c>
      <c r="W28" s="108">
        <v>862500</v>
      </c>
      <c r="X28" s="108">
        <v>0</v>
      </c>
      <c r="Y28" s="108">
        <v>0</v>
      </c>
      <c r="Z28" s="108">
        <v>30959</v>
      </c>
      <c r="AA28" s="108">
        <v>0</v>
      </c>
      <c r="AB28" s="108">
        <v>4710</v>
      </c>
      <c r="AC28" s="92">
        <f t="shared" si="7"/>
        <v>1487</v>
      </c>
      <c r="AD28" s="108">
        <v>1487</v>
      </c>
      <c r="AE28" s="108">
        <v>0</v>
      </c>
      <c r="AF28" s="92">
        <f t="shared" si="8"/>
        <v>19786</v>
      </c>
      <c r="AG28" s="108">
        <v>19786</v>
      </c>
      <c r="AH28" s="108">
        <v>0</v>
      </c>
      <c r="AI28" s="108">
        <v>0</v>
      </c>
      <c r="AJ28" s="92">
        <f t="shared" si="9"/>
        <v>81179</v>
      </c>
      <c r="AK28" s="108">
        <v>62011</v>
      </c>
      <c r="AL28" s="108">
        <v>166</v>
      </c>
      <c r="AM28" s="108">
        <v>11067</v>
      </c>
      <c r="AN28" s="108">
        <v>3524</v>
      </c>
      <c r="AO28" s="108">
        <v>0</v>
      </c>
      <c r="AP28" s="108">
        <v>0</v>
      </c>
      <c r="AQ28" s="108">
        <v>4125</v>
      </c>
      <c r="AR28" s="108">
        <v>183</v>
      </c>
      <c r="AS28" s="108">
        <v>103</v>
      </c>
      <c r="AT28" s="92">
        <f t="shared" si="10"/>
        <v>1272</v>
      </c>
      <c r="AU28" s="108">
        <v>793</v>
      </c>
      <c r="AV28" s="108">
        <v>0</v>
      </c>
      <c r="AW28" s="108">
        <v>479</v>
      </c>
      <c r="AX28" s="108">
        <v>0</v>
      </c>
      <c r="AY28" s="108">
        <v>0</v>
      </c>
      <c r="AZ28" s="92">
        <f t="shared" si="11"/>
        <v>406</v>
      </c>
      <c r="BA28" s="108">
        <v>406</v>
      </c>
      <c r="BB28" s="108">
        <v>0</v>
      </c>
      <c r="BC28" s="108">
        <v>0</v>
      </c>
    </row>
    <row r="29" spans="1:55" s="89" customFormat="1" ht="12" customHeight="1">
      <c r="A29" s="94" t="s">
        <v>365</v>
      </c>
      <c r="B29" s="95" t="s">
        <v>366</v>
      </c>
      <c r="C29" s="94" t="s">
        <v>287</v>
      </c>
      <c r="D29" s="92">
        <f t="shared" si="0"/>
        <v>1201430</v>
      </c>
      <c r="E29" s="92">
        <f t="shared" si="1"/>
        <v>17790</v>
      </c>
      <c r="F29" s="108">
        <v>17790</v>
      </c>
      <c r="G29" s="108">
        <v>0</v>
      </c>
      <c r="H29" s="92">
        <f t="shared" si="2"/>
        <v>78592</v>
      </c>
      <c r="I29" s="108">
        <v>50571</v>
      </c>
      <c r="J29" s="108">
        <v>28021</v>
      </c>
      <c r="K29" s="92">
        <f t="shared" si="3"/>
        <v>1105048</v>
      </c>
      <c r="L29" s="108">
        <v>54511</v>
      </c>
      <c r="M29" s="108">
        <v>1050537</v>
      </c>
      <c r="N29" s="92">
        <f t="shared" si="4"/>
        <v>1201489</v>
      </c>
      <c r="O29" s="92">
        <f t="shared" si="5"/>
        <v>122871</v>
      </c>
      <c r="P29" s="108">
        <v>98923</v>
      </c>
      <c r="Q29" s="108">
        <v>0</v>
      </c>
      <c r="R29" s="108">
        <v>0</v>
      </c>
      <c r="S29" s="108">
        <v>23948</v>
      </c>
      <c r="T29" s="108">
        <v>0</v>
      </c>
      <c r="U29" s="108">
        <v>0</v>
      </c>
      <c r="V29" s="92">
        <f t="shared" si="6"/>
        <v>1078558</v>
      </c>
      <c r="W29" s="108">
        <v>963242</v>
      </c>
      <c r="X29" s="108">
        <v>0</v>
      </c>
      <c r="Y29" s="108">
        <v>0</v>
      </c>
      <c r="Z29" s="108">
        <v>115049</v>
      </c>
      <c r="AA29" s="108">
        <v>0</v>
      </c>
      <c r="AB29" s="108">
        <v>267</v>
      </c>
      <c r="AC29" s="92">
        <f t="shared" si="7"/>
        <v>60</v>
      </c>
      <c r="AD29" s="108">
        <v>60</v>
      </c>
      <c r="AE29" s="108">
        <v>0</v>
      </c>
      <c r="AF29" s="92">
        <f t="shared" si="8"/>
        <v>26439</v>
      </c>
      <c r="AG29" s="108">
        <v>26439</v>
      </c>
      <c r="AH29" s="108">
        <v>0</v>
      </c>
      <c r="AI29" s="108">
        <v>0</v>
      </c>
      <c r="AJ29" s="92">
        <f t="shared" si="9"/>
        <v>46633</v>
      </c>
      <c r="AK29" s="108">
        <v>20316</v>
      </c>
      <c r="AL29" s="108">
        <v>599</v>
      </c>
      <c r="AM29" s="108">
        <v>20439</v>
      </c>
      <c r="AN29" s="108">
        <v>942</v>
      </c>
      <c r="AO29" s="108">
        <v>0</v>
      </c>
      <c r="AP29" s="108">
        <v>0</v>
      </c>
      <c r="AQ29" s="108">
        <v>1194</v>
      </c>
      <c r="AR29" s="108">
        <v>85</v>
      </c>
      <c r="AS29" s="108">
        <v>3058</v>
      </c>
      <c r="AT29" s="92">
        <f t="shared" si="10"/>
        <v>2427</v>
      </c>
      <c r="AU29" s="108">
        <v>1152</v>
      </c>
      <c r="AV29" s="108">
        <v>0</v>
      </c>
      <c r="AW29" s="108">
        <v>1275</v>
      </c>
      <c r="AX29" s="108">
        <v>0</v>
      </c>
      <c r="AY29" s="108">
        <v>0</v>
      </c>
      <c r="AZ29" s="92">
        <f t="shared" si="11"/>
        <v>825</v>
      </c>
      <c r="BA29" s="108">
        <v>825</v>
      </c>
      <c r="BB29" s="108">
        <v>0</v>
      </c>
      <c r="BC29" s="108">
        <v>0</v>
      </c>
    </row>
    <row r="30" spans="1:55" s="89" customFormat="1" ht="12" customHeight="1">
      <c r="A30" s="94" t="s">
        <v>369</v>
      </c>
      <c r="B30" s="95" t="s">
        <v>370</v>
      </c>
      <c r="C30" s="94" t="s">
        <v>320</v>
      </c>
      <c r="D30" s="92">
        <f t="shared" si="0"/>
        <v>634152</v>
      </c>
      <c r="E30" s="92">
        <f t="shared" si="1"/>
        <v>7332</v>
      </c>
      <c r="F30" s="108">
        <v>7332</v>
      </c>
      <c r="G30" s="108">
        <v>0</v>
      </c>
      <c r="H30" s="92">
        <f t="shared" si="2"/>
        <v>16300</v>
      </c>
      <c r="I30" s="108">
        <v>15580</v>
      </c>
      <c r="J30" s="108">
        <v>720</v>
      </c>
      <c r="K30" s="92">
        <f t="shared" si="3"/>
        <v>610520</v>
      </c>
      <c r="L30" s="108">
        <v>100966</v>
      </c>
      <c r="M30" s="108">
        <v>509554</v>
      </c>
      <c r="N30" s="92">
        <f t="shared" si="4"/>
        <v>634152</v>
      </c>
      <c r="O30" s="92">
        <f t="shared" si="5"/>
        <v>123878</v>
      </c>
      <c r="P30" s="108">
        <v>114465</v>
      </c>
      <c r="Q30" s="108">
        <v>0</v>
      </c>
      <c r="R30" s="108">
        <v>0</v>
      </c>
      <c r="S30" s="108">
        <v>9413</v>
      </c>
      <c r="T30" s="108">
        <v>0</v>
      </c>
      <c r="U30" s="108">
        <v>0</v>
      </c>
      <c r="V30" s="92">
        <f t="shared" si="6"/>
        <v>510274</v>
      </c>
      <c r="W30" s="108">
        <v>510111</v>
      </c>
      <c r="X30" s="108">
        <v>0</v>
      </c>
      <c r="Y30" s="108">
        <v>0</v>
      </c>
      <c r="Z30" s="108">
        <v>0</v>
      </c>
      <c r="AA30" s="108">
        <v>0</v>
      </c>
      <c r="AB30" s="108">
        <v>163</v>
      </c>
      <c r="AC30" s="92">
        <f t="shared" si="7"/>
        <v>0</v>
      </c>
      <c r="AD30" s="108">
        <v>0</v>
      </c>
      <c r="AE30" s="108">
        <v>0</v>
      </c>
      <c r="AF30" s="92">
        <f t="shared" si="8"/>
        <v>7490</v>
      </c>
      <c r="AG30" s="108">
        <v>7490</v>
      </c>
      <c r="AH30" s="108">
        <v>0</v>
      </c>
      <c r="AI30" s="108">
        <v>0</v>
      </c>
      <c r="AJ30" s="92">
        <f t="shared" si="9"/>
        <v>54199</v>
      </c>
      <c r="AK30" s="108">
        <v>47300</v>
      </c>
      <c r="AL30" s="108">
        <v>0</v>
      </c>
      <c r="AM30" s="108">
        <v>4073</v>
      </c>
      <c r="AN30" s="108">
        <v>931</v>
      </c>
      <c r="AO30" s="108">
        <v>0</v>
      </c>
      <c r="AP30" s="108">
        <v>0</v>
      </c>
      <c r="AQ30" s="108">
        <v>339</v>
      </c>
      <c r="AR30" s="108">
        <v>76</v>
      </c>
      <c r="AS30" s="108">
        <v>1480</v>
      </c>
      <c r="AT30" s="92">
        <f t="shared" si="10"/>
        <v>591</v>
      </c>
      <c r="AU30" s="108">
        <v>591</v>
      </c>
      <c r="AV30" s="108">
        <v>0</v>
      </c>
      <c r="AW30" s="108">
        <v>0</v>
      </c>
      <c r="AX30" s="108">
        <v>0</v>
      </c>
      <c r="AY30" s="108">
        <v>0</v>
      </c>
      <c r="AZ30" s="92">
        <f t="shared" si="11"/>
        <v>1098</v>
      </c>
      <c r="BA30" s="108">
        <v>1098</v>
      </c>
      <c r="BB30" s="108">
        <v>0</v>
      </c>
      <c r="BC30" s="108">
        <v>0</v>
      </c>
    </row>
    <row r="31" spans="1:55" s="89" customFormat="1" ht="12" customHeight="1">
      <c r="A31" s="94" t="s">
        <v>373</v>
      </c>
      <c r="B31" s="95" t="s">
        <v>374</v>
      </c>
      <c r="C31" s="94" t="s">
        <v>298</v>
      </c>
      <c r="D31" s="92">
        <f t="shared" si="0"/>
        <v>191618</v>
      </c>
      <c r="E31" s="92">
        <f t="shared" si="1"/>
        <v>0</v>
      </c>
      <c r="F31" s="108">
        <v>0</v>
      </c>
      <c r="G31" s="108">
        <v>0</v>
      </c>
      <c r="H31" s="92">
        <f t="shared" si="2"/>
        <v>92283</v>
      </c>
      <c r="I31" s="108">
        <v>55730</v>
      </c>
      <c r="J31" s="108">
        <v>36553</v>
      </c>
      <c r="K31" s="92">
        <f t="shared" si="3"/>
        <v>99335</v>
      </c>
      <c r="L31" s="108">
        <v>4062</v>
      </c>
      <c r="M31" s="108">
        <v>95273</v>
      </c>
      <c r="N31" s="92">
        <f t="shared" si="4"/>
        <v>192601</v>
      </c>
      <c r="O31" s="92">
        <f t="shared" si="5"/>
        <v>59792</v>
      </c>
      <c r="P31" s="108">
        <v>51665</v>
      </c>
      <c r="Q31" s="108">
        <v>0</v>
      </c>
      <c r="R31" s="108">
        <v>0</v>
      </c>
      <c r="S31" s="108">
        <v>8127</v>
      </c>
      <c r="T31" s="108">
        <v>0</v>
      </c>
      <c r="U31" s="108">
        <v>0</v>
      </c>
      <c r="V31" s="92">
        <f t="shared" si="6"/>
        <v>131826</v>
      </c>
      <c r="W31" s="108">
        <v>113775</v>
      </c>
      <c r="X31" s="108">
        <v>862</v>
      </c>
      <c r="Y31" s="108">
        <v>0</v>
      </c>
      <c r="Z31" s="108">
        <v>17189</v>
      </c>
      <c r="AA31" s="108">
        <v>0</v>
      </c>
      <c r="AB31" s="108">
        <v>0</v>
      </c>
      <c r="AC31" s="92">
        <f t="shared" si="7"/>
        <v>983</v>
      </c>
      <c r="AD31" s="108">
        <v>983</v>
      </c>
      <c r="AE31" s="108">
        <v>0</v>
      </c>
      <c r="AF31" s="92">
        <f t="shared" si="8"/>
        <v>1515</v>
      </c>
      <c r="AG31" s="108">
        <v>1515</v>
      </c>
      <c r="AH31" s="108">
        <v>0</v>
      </c>
      <c r="AI31" s="108">
        <v>0</v>
      </c>
      <c r="AJ31" s="92">
        <f t="shared" si="9"/>
        <v>2342</v>
      </c>
      <c r="AK31" s="108">
        <v>906</v>
      </c>
      <c r="AL31" s="108">
        <v>27</v>
      </c>
      <c r="AM31" s="108">
        <v>672</v>
      </c>
      <c r="AN31" s="108">
        <v>0</v>
      </c>
      <c r="AO31" s="108">
        <v>0</v>
      </c>
      <c r="AP31" s="108">
        <v>0</v>
      </c>
      <c r="AQ31" s="108">
        <v>267</v>
      </c>
      <c r="AR31" s="108">
        <v>100</v>
      </c>
      <c r="AS31" s="108">
        <v>370</v>
      </c>
      <c r="AT31" s="92">
        <f t="shared" si="10"/>
        <v>106</v>
      </c>
      <c r="AU31" s="108">
        <v>106</v>
      </c>
      <c r="AV31" s="108">
        <v>0</v>
      </c>
      <c r="AW31" s="108">
        <v>0</v>
      </c>
      <c r="AX31" s="108">
        <v>0</v>
      </c>
      <c r="AY31" s="108">
        <v>0</v>
      </c>
      <c r="AZ31" s="92">
        <f t="shared" si="11"/>
        <v>1229</v>
      </c>
      <c r="BA31" s="108">
        <v>367</v>
      </c>
      <c r="BB31" s="108">
        <v>862</v>
      </c>
      <c r="BC31" s="108">
        <v>0</v>
      </c>
    </row>
    <row r="32" spans="1:55" s="89" customFormat="1" ht="12" customHeight="1">
      <c r="A32" s="94" t="s">
        <v>377</v>
      </c>
      <c r="B32" s="95" t="s">
        <v>378</v>
      </c>
      <c r="C32" s="94" t="s">
        <v>295</v>
      </c>
      <c r="D32" s="92">
        <f t="shared" si="0"/>
        <v>239173</v>
      </c>
      <c r="E32" s="92">
        <f t="shared" si="1"/>
        <v>19015</v>
      </c>
      <c r="F32" s="108">
        <v>19015</v>
      </c>
      <c r="G32" s="108">
        <v>0</v>
      </c>
      <c r="H32" s="92">
        <f t="shared" si="2"/>
        <v>114251</v>
      </c>
      <c r="I32" s="108">
        <v>87742</v>
      </c>
      <c r="J32" s="108">
        <v>26509</v>
      </c>
      <c r="K32" s="92">
        <f t="shared" si="3"/>
        <v>105907</v>
      </c>
      <c r="L32" s="108">
        <v>14035</v>
      </c>
      <c r="M32" s="108">
        <v>91872</v>
      </c>
      <c r="N32" s="92">
        <f t="shared" si="4"/>
        <v>240831</v>
      </c>
      <c r="O32" s="92">
        <f t="shared" si="5"/>
        <v>120792</v>
      </c>
      <c r="P32" s="108">
        <v>108237</v>
      </c>
      <c r="Q32" s="108">
        <v>0</v>
      </c>
      <c r="R32" s="108">
        <v>0</v>
      </c>
      <c r="S32" s="108">
        <v>12555</v>
      </c>
      <c r="T32" s="108">
        <v>0</v>
      </c>
      <c r="U32" s="108">
        <v>0</v>
      </c>
      <c r="V32" s="92">
        <f t="shared" si="6"/>
        <v>118381</v>
      </c>
      <c r="W32" s="108">
        <v>107917</v>
      </c>
      <c r="X32" s="108">
        <v>0</v>
      </c>
      <c r="Y32" s="108">
        <v>0</v>
      </c>
      <c r="Z32" s="108">
        <v>10464</v>
      </c>
      <c r="AA32" s="108">
        <v>0</v>
      </c>
      <c r="AB32" s="108">
        <v>0</v>
      </c>
      <c r="AC32" s="92">
        <f t="shared" si="7"/>
        <v>1658</v>
      </c>
      <c r="AD32" s="108">
        <v>1646</v>
      </c>
      <c r="AE32" s="108">
        <v>12</v>
      </c>
      <c r="AF32" s="92">
        <f t="shared" si="8"/>
        <v>993</v>
      </c>
      <c r="AG32" s="108">
        <v>993</v>
      </c>
      <c r="AH32" s="108">
        <v>0</v>
      </c>
      <c r="AI32" s="108">
        <v>0</v>
      </c>
      <c r="AJ32" s="92">
        <f t="shared" si="9"/>
        <v>12874</v>
      </c>
      <c r="AK32" s="108">
        <v>12318</v>
      </c>
      <c r="AL32" s="108">
        <v>34</v>
      </c>
      <c r="AM32" s="108">
        <v>364</v>
      </c>
      <c r="AN32" s="108">
        <v>3</v>
      </c>
      <c r="AO32" s="108">
        <v>0</v>
      </c>
      <c r="AP32" s="108">
        <v>0</v>
      </c>
      <c r="AQ32" s="108">
        <v>0</v>
      </c>
      <c r="AR32" s="108">
        <v>125</v>
      </c>
      <c r="AS32" s="108">
        <v>30</v>
      </c>
      <c r="AT32" s="92">
        <f t="shared" si="10"/>
        <v>471</v>
      </c>
      <c r="AU32" s="108">
        <v>471</v>
      </c>
      <c r="AV32" s="108">
        <v>0</v>
      </c>
      <c r="AW32" s="108">
        <v>0</v>
      </c>
      <c r="AX32" s="108">
        <v>0</v>
      </c>
      <c r="AY32" s="108">
        <v>0</v>
      </c>
      <c r="AZ32" s="92">
        <f t="shared" si="11"/>
        <v>36</v>
      </c>
      <c r="BA32" s="108">
        <v>36</v>
      </c>
      <c r="BB32" s="108">
        <v>0</v>
      </c>
      <c r="BC32" s="108">
        <v>0</v>
      </c>
    </row>
    <row r="33" spans="1:55" s="89" customFormat="1" ht="12" customHeight="1">
      <c r="A33" s="94" t="s">
        <v>276</v>
      </c>
      <c r="B33" s="95" t="s">
        <v>277</v>
      </c>
      <c r="C33" s="94" t="s">
        <v>254</v>
      </c>
      <c r="D33" s="92">
        <f t="shared" si="0"/>
        <v>574561</v>
      </c>
      <c r="E33" s="92">
        <f t="shared" si="1"/>
        <v>8577</v>
      </c>
      <c r="F33" s="108">
        <v>8307</v>
      </c>
      <c r="G33" s="108">
        <v>270</v>
      </c>
      <c r="H33" s="92">
        <f t="shared" si="2"/>
        <v>140853</v>
      </c>
      <c r="I33" s="108">
        <v>140853</v>
      </c>
      <c r="J33" s="108">
        <v>0</v>
      </c>
      <c r="K33" s="92">
        <f t="shared" si="3"/>
        <v>425131</v>
      </c>
      <c r="L33" s="108">
        <v>152240</v>
      </c>
      <c r="M33" s="108">
        <v>272891</v>
      </c>
      <c r="N33" s="92">
        <f t="shared" si="4"/>
        <v>575938</v>
      </c>
      <c r="O33" s="92">
        <f t="shared" si="5"/>
        <v>302120</v>
      </c>
      <c r="P33" s="108">
        <v>240084</v>
      </c>
      <c r="Q33" s="108">
        <v>0</v>
      </c>
      <c r="R33" s="108">
        <v>0</v>
      </c>
      <c r="S33" s="108">
        <v>62036</v>
      </c>
      <c r="T33" s="108">
        <v>0</v>
      </c>
      <c r="U33" s="108">
        <v>0</v>
      </c>
      <c r="V33" s="92">
        <f t="shared" si="6"/>
        <v>273161</v>
      </c>
      <c r="W33" s="108">
        <v>217380</v>
      </c>
      <c r="X33" s="108">
        <v>0</v>
      </c>
      <c r="Y33" s="108">
        <v>0</v>
      </c>
      <c r="Z33" s="108">
        <v>55781</v>
      </c>
      <c r="AA33" s="108">
        <v>0</v>
      </c>
      <c r="AB33" s="108">
        <v>0</v>
      </c>
      <c r="AC33" s="92">
        <f t="shared" si="7"/>
        <v>657</v>
      </c>
      <c r="AD33" s="108">
        <v>559</v>
      </c>
      <c r="AE33" s="108">
        <v>98</v>
      </c>
      <c r="AF33" s="92">
        <f t="shared" si="8"/>
        <v>9941</v>
      </c>
      <c r="AG33" s="108">
        <v>9941</v>
      </c>
      <c r="AH33" s="108">
        <v>0</v>
      </c>
      <c r="AI33" s="108">
        <v>0</v>
      </c>
      <c r="AJ33" s="92">
        <f t="shared" si="9"/>
        <v>10953</v>
      </c>
      <c r="AK33" s="108">
        <v>940</v>
      </c>
      <c r="AL33" s="108">
        <v>333</v>
      </c>
      <c r="AM33" s="108">
        <v>4639</v>
      </c>
      <c r="AN33" s="108">
        <v>2281</v>
      </c>
      <c r="AO33" s="108">
        <v>0</v>
      </c>
      <c r="AP33" s="108">
        <v>0</v>
      </c>
      <c r="AQ33" s="108">
        <v>1</v>
      </c>
      <c r="AR33" s="108">
        <v>0</v>
      </c>
      <c r="AS33" s="108">
        <v>2759</v>
      </c>
      <c r="AT33" s="92">
        <f t="shared" si="10"/>
        <v>403</v>
      </c>
      <c r="AU33" s="108">
        <v>95</v>
      </c>
      <c r="AV33" s="108">
        <v>174</v>
      </c>
      <c r="AW33" s="108">
        <v>134</v>
      </c>
      <c r="AX33" s="108">
        <v>0</v>
      </c>
      <c r="AY33" s="108">
        <v>0</v>
      </c>
      <c r="AZ33" s="92">
        <f t="shared" si="11"/>
        <v>175</v>
      </c>
      <c r="BA33" s="108">
        <v>175</v>
      </c>
      <c r="BB33" s="108">
        <v>0</v>
      </c>
      <c r="BC33" s="108">
        <v>0</v>
      </c>
    </row>
    <row r="34" spans="1:55" s="89" customFormat="1" ht="12" customHeight="1">
      <c r="A34" s="94" t="s">
        <v>278</v>
      </c>
      <c r="B34" s="95" t="s">
        <v>279</v>
      </c>
      <c r="C34" s="94" t="s">
        <v>254</v>
      </c>
      <c r="D34" s="92">
        <f t="shared" si="0"/>
        <v>335884</v>
      </c>
      <c r="E34" s="92">
        <f t="shared" si="1"/>
        <v>39950</v>
      </c>
      <c r="F34" s="108">
        <v>27948</v>
      </c>
      <c r="G34" s="108">
        <v>12002</v>
      </c>
      <c r="H34" s="92">
        <f t="shared" si="2"/>
        <v>90659</v>
      </c>
      <c r="I34" s="108">
        <v>57043</v>
      </c>
      <c r="J34" s="108">
        <v>33616</v>
      </c>
      <c r="K34" s="92">
        <f t="shared" si="3"/>
        <v>205275</v>
      </c>
      <c r="L34" s="108">
        <v>20570</v>
      </c>
      <c r="M34" s="108">
        <v>184705</v>
      </c>
      <c r="N34" s="92">
        <f t="shared" si="4"/>
        <v>336783</v>
      </c>
      <c r="O34" s="92">
        <f t="shared" si="5"/>
        <v>105561</v>
      </c>
      <c r="P34" s="108">
        <v>67867</v>
      </c>
      <c r="Q34" s="108">
        <v>0</v>
      </c>
      <c r="R34" s="108">
        <v>0</v>
      </c>
      <c r="S34" s="108">
        <v>37694</v>
      </c>
      <c r="T34" s="108">
        <v>0</v>
      </c>
      <c r="U34" s="108">
        <v>0</v>
      </c>
      <c r="V34" s="92">
        <f t="shared" si="6"/>
        <v>230323</v>
      </c>
      <c r="W34" s="108">
        <v>185317</v>
      </c>
      <c r="X34" s="108">
        <v>0</v>
      </c>
      <c r="Y34" s="108">
        <v>0</v>
      </c>
      <c r="Z34" s="108">
        <v>45006</v>
      </c>
      <c r="AA34" s="108">
        <v>0</v>
      </c>
      <c r="AB34" s="108">
        <v>0</v>
      </c>
      <c r="AC34" s="92">
        <f t="shared" si="7"/>
        <v>899</v>
      </c>
      <c r="AD34" s="108">
        <v>899</v>
      </c>
      <c r="AE34" s="108">
        <v>0</v>
      </c>
      <c r="AF34" s="92">
        <f t="shared" si="8"/>
        <v>5857</v>
      </c>
      <c r="AG34" s="108">
        <v>5857</v>
      </c>
      <c r="AH34" s="108">
        <v>0</v>
      </c>
      <c r="AI34" s="108">
        <v>0</v>
      </c>
      <c r="AJ34" s="92">
        <f t="shared" si="9"/>
        <v>7239</v>
      </c>
      <c r="AK34" s="108">
        <v>1532</v>
      </c>
      <c r="AL34" s="108">
        <v>69</v>
      </c>
      <c r="AM34" s="108">
        <v>1246</v>
      </c>
      <c r="AN34" s="108">
        <v>1767</v>
      </c>
      <c r="AO34" s="108">
        <v>0</v>
      </c>
      <c r="AP34" s="108">
        <v>0</v>
      </c>
      <c r="AQ34" s="108">
        <v>72</v>
      </c>
      <c r="AR34" s="108">
        <v>38</v>
      </c>
      <c r="AS34" s="108">
        <v>2515</v>
      </c>
      <c r="AT34" s="92">
        <f t="shared" si="10"/>
        <v>219</v>
      </c>
      <c r="AU34" s="108">
        <v>219</v>
      </c>
      <c r="AV34" s="108">
        <v>0</v>
      </c>
      <c r="AW34" s="108">
        <v>0</v>
      </c>
      <c r="AX34" s="108">
        <v>0</v>
      </c>
      <c r="AY34" s="108">
        <v>0</v>
      </c>
      <c r="AZ34" s="92">
        <f t="shared" si="11"/>
        <v>431</v>
      </c>
      <c r="BA34" s="108">
        <v>431</v>
      </c>
      <c r="BB34" s="108">
        <v>0</v>
      </c>
      <c r="BC34" s="108">
        <v>0</v>
      </c>
    </row>
    <row r="35" spans="1:55" s="89" customFormat="1" ht="12" customHeight="1">
      <c r="A35" s="94" t="s">
        <v>383</v>
      </c>
      <c r="B35" s="95" t="s">
        <v>384</v>
      </c>
      <c r="C35" s="94" t="s">
        <v>298</v>
      </c>
      <c r="D35" s="92">
        <f t="shared" si="0"/>
        <v>237579</v>
      </c>
      <c r="E35" s="92">
        <f t="shared" si="1"/>
        <v>12797</v>
      </c>
      <c r="F35" s="108">
        <v>4836</v>
      </c>
      <c r="G35" s="108">
        <v>7961</v>
      </c>
      <c r="H35" s="92">
        <f t="shared" si="2"/>
        <v>55098</v>
      </c>
      <c r="I35" s="108">
        <v>36821</v>
      </c>
      <c r="J35" s="108">
        <v>18277</v>
      </c>
      <c r="K35" s="92">
        <f t="shared" si="3"/>
        <v>169684</v>
      </c>
      <c r="L35" s="108">
        <v>26396</v>
      </c>
      <c r="M35" s="108">
        <v>143288</v>
      </c>
      <c r="N35" s="92">
        <f t="shared" si="4"/>
        <v>237968</v>
      </c>
      <c r="O35" s="92">
        <f t="shared" si="5"/>
        <v>68052</v>
      </c>
      <c r="P35" s="108">
        <v>66565</v>
      </c>
      <c r="Q35" s="108">
        <v>0</v>
      </c>
      <c r="R35" s="108">
        <v>0</v>
      </c>
      <c r="S35" s="108">
        <v>407</v>
      </c>
      <c r="T35" s="108">
        <v>0</v>
      </c>
      <c r="U35" s="108">
        <v>1080</v>
      </c>
      <c r="V35" s="92">
        <f t="shared" si="6"/>
        <v>169526</v>
      </c>
      <c r="W35" s="108">
        <v>162381</v>
      </c>
      <c r="X35" s="108">
        <v>0</v>
      </c>
      <c r="Y35" s="108">
        <v>0</v>
      </c>
      <c r="Z35" s="108">
        <v>841</v>
      </c>
      <c r="AA35" s="108">
        <v>0</v>
      </c>
      <c r="AB35" s="108">
        <v>6304</v>
      </c>
      <c r="AC35" s="92">
        <f t="shared" si="7"/>
        <v>390</v>
      </c>
      <c r="AD35" s="108">
        <v>146</v>
      </c>
      <c r="AE35" s="108">
        <v>244</v>
      </c>
      <c r="AF35" s="92">
        <f t="shared" si="8"/>
        <v>1716</v>
      </c>
      <c r="AG35" s="108">
        <v>1716</v>
      </c>
      <c r="AH35" s="108">
        <v>0</v>
      </c>
      <c r="AI35" s="108">
        <v>0</v>
      </c>
      <c r="AJ35" s="92">
        <f t="shared" si="9"/>
        <v>5246</v>
      </c>
      <c r="AK35" s="108">
        <v>3472</v>
      </c>
      <c r="AL35" s="108">
        <v>454</v>
      </c>
      <c r="AM35" s="108">
        <v>779</v>
      </c>
      <c r="AN35" s="108">
        <v>176</v>
      </c>
      <c r="AO35" s="108">
        <v>0</v>
      </c>
      <c r="AP35" s="108">
        <v>0</v>
      </c>
      <c r="AQ35" s="108">
        <v>0</v>
      </c>
      <c r="AR35" s="108">
        <v>0</v>
      </c>
      <c r="AS35" s="108">
        <v>365</v>
      </c>
      <c r="AT35" s="92">
        <f t="shared" si="10"/>
        <v>947</v>
      </c>
      <c r="AU35" s="108">
        <v>396</v>
      </c>
      <c r="AV35" s="108">
        <v>0</v>
      </c>
      <c r="AW35" s="108">
        <v>551</v>
      </c>
      <c r="AX35" s="108">
        <v>0</v>
      </c>
      <c r="AY35" s="108">
        <v>0</v>
      </c>
      <c r="AZ35" s="92">
        <f t="shared" si="11"/>
        <v>518</v>
      </c>
      <c r="BA35" s="108">
        <v>518</v>
      </c>
      <c r="BB35" s="108">
        <v>0</v>
      </c>
      <c r="BC35" s="108">
        <v>0</v>
      </c>
    </row>
    <row r="36" spans="1:55" s="89" customFormat="1" ht="12" customHeight="1">
      <c r="A36" s="94" t="s">
        <v>387</v>
      </c>
      <c r="B36" s="95" t="s">
        <v>388</v>
      </c>
      <c r="C36" s="94" t="s">
        <v>317</v>
      </c>
      <c r="D36" s="92">
        <f t="shared" si="0"/>
        <v>514250</v>
      </c>
      <c r="E36" s="92">
        <f t="shared" si="1"/>
        <v>4293</v>
      </c>
      <c r="F36" s="108">
        <v>2683</v>
      </c>
      <c r="G36" s="108">
        <v>1610</v>
      </c>
      <c r="H36" s="92">
        <f t="shared" si="2"/>
        <v>0</v>
      </c>
      <c r="I36" s="108">
        <v>0</v>
      </c>
      <c r="J36" s="108">
        <v>0</v>
      </c>
      <c r="K36" s="92">
        <f t="shared" si="3"/>
        <v>509957</v>
      </c>
      <c r="L36" s="108">
        <v>146783</v>
      </c>
      <c r="M36" s="108">
        <v>363174</v>
      </c>
      <c r="N36" s="92">
        <f t="shared" si="4"/>
        <v>514539</v>
      </c>
      <c r="O36" s="92">
        <f t="shared" si="5"/>
        <v>149467</v>
      </c>
      <c r="P36" s="108">
        <v>149389</v>
      </c>
      <c r="Q36" s="108">
        <v>0</v>
      </c>
      <c r="R36" s="108">
        <v>0</v>
      </c>
      <c r="S36" s="108">
        <v>78</v>
      </c>
      <c r="T36" s="108">
        <v>0</v>
      </c>
      <c r="U36" s="108">
        <v>0</v>
      </c>
      <c r="V36" s="92">
        <f t="shared" si="6"/>
        <v>364772</v>
      </c>
      <c r="W36" s="108">
        <v>364501</v>
      </c>
      <c r="X36" s="108">
        <v>0</v>
      </c>
      <c r="Y36" s="108">
        <v>0</v>
      </c>
      <c r="Z36" s="108">
        <v>271</v>
      </c>
      <c r="AA36" s="108">
        <v>0</v>
      </c>
      <c r="AB36" s="108">
        <v>0</v>
      </c>
      <c r="AC36" s="92">
        <f t="shared" si="7"/>
        <v>300</v>
      </c>
      <c r="AD36" s="108">
        <v>300</v>
      </c>
      <c r="AE36" s="108">
        <v>0</v>
      </c>
      <c r="AF36" s="92">
        <f t="shared" si="8"/>
        <v>11249</v>
      </c>
      <c r="AG36" s="108">
        <v>11249</v>
      </c>
      <c r="AH36" s="108">
        <v>0</v>
      </c>
      <c r="AI36" s="108">
        <v>0</v>
      </c>
      <c r="AJ36" s="92">
        <f t="shared" si="9"/>
        <v>12532</v>
      </c>
      <c r="AK36" s="108">
        <v>1871</v>
      </c>
      <c r="AL36" s="108">
        <v>105</v>
      </c>
      <c r="AM36" s="108">
        <v>10033</v>
      </c>
      <c r="AN36" s="108">
        <v>0</v>
      </c>
      <c r="AO36" s="108">
        <v>0</v>
      </c>
      <c r="AP36" s="108">
        <v>0</v>
      </c>
      <c r="AQ36" s="108">
        <v>226</v>
      </c>
      <c r="AR36" s="108">
        <v>0</v>
      </c>
      <c r="AS36" s="108">
        <v>297</v>
      </c>
      <c r="AT36" s="92">
        <f t="shared" si="10"/>
        <v>952</v>
      </c>
      <c r="AU36" s="108">
        <v>686</v>
      </c>
      <c r="AV36" s="108">
        <v>7</v>
      </c>
      <c r="AW36" s="108">
        <v>259</v>
      </c>
      <c r="AX36" s="108">
        <v>0</v>
      </c>
      <c r="AY36" s="108">
        <v>0</v>
      </c>
      <c r="AZ36" s="92">
        <f t="shared" si="11"/>
        <v>105</v>
      </c>
      <c r="BA36" s="108">
        <v>105</v>
      </c>
      <c r="BB36" s="108">
        <v>0</v>
      </c>
      <c r="BC36" s="108">
        <v>0</v>
      </c>
    </row>
    <row r="37" spans="1:55" s="89" customFormat="1" ht="12" customHeight="1">
      <c r="A37" s="94" t="s">
        <v>389</v>
      </c>
      <c r="B37" s="95" t="s">
        <v>390</v>
      </c>
      <c r="C37" s="94" t="s">
        <v>355</v>
      </c>
      <c r="D37" s="92">
        <f t="shared" si="0"/>
        <v>120263</v>
      </c>
      <c r="E37" s="92">
        <f t="shared" si="1"/>
        <v>23</v>
      </c>
      <c r="F37" s="108">
        <v>23</v>
      </c>
      <c r="G37" s="108">
        <v>0</v>
      </c>
      <c r="H37" s="92">
        <f t="shared" si="2"/>
        <v>4185</v>
      </c>
      <c r="I37" s="108">
        <v>2647</v>
      </c>
      <c r="J37" s="108">
        <v>1538</v>
      </c>
      <c r="K37" s="92">
        <f t="shared" si="3"/>
        <v>116055</v>
      </c>
      <c r="L37" s="108">
        <v>32567</v>
      </c>
      <c r="M37" s="108">
        <v>83488</v>
      </c>
      <c r="N37" s="92">
        <f t="shared" si="4"/>
        <v>120310</v>
      </c>
      <c r="O37" s="92">
        <f t="shared" si="5"/>
        <v>34465</v>
      </c>
      <c r="P37" s="108">
        <v>34465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92">
        <f t="shared" si="6"/>
        <v>85235</v>
      </c>
      <c r="W37" s="108">
        <v>85235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92">
        <f t="shared" si="7"/>
        <v>610</v>
      </c>
      <c r="AD37" s="108">
        <v>598</v>
      </c>
      <c r="AE37" s="108">
        <v>12</v>
      </c>
      <c r="AF37" s="92">
        <f t="shared" si="8"/>
        <v>38835</v>
      </c>
      <c r="AG37" s="108">
        <v>38835</v>
      </c>
      <c r="AH37" s="108">
        <v>0</v>
      </c>
      <c r="AI37" s="108">
        <v>0</v>
      </c>
      <c r="AJ37" s="92">
        <f t="shared" si="9"/>
        <v>43102</v>
      </c>
      <c r="AK37" s="108">
        <v>4448</v>
      </c>
      <c r="AL37" s="108">
        <v>0</v>
      </c>
      <c r="AM37" s="108">
        <v>197</v>
      </c>
      <c r="AN37" s="108">
        <v>262</v>
      </c>
      <c r="AO37" s="108">
        <v>0</v>
      </c>
      <c r="AP37" s="108">
        <v>38195</v>
      </c>
      <c r="AQ37" s="108">
        <v>0</v>
      </c>
      <c r="AR37" s="108">
        <v>0</v>
      </c>
      <c r="AS37" s="108">
        <v>0</v>
      </c>
      <c r="AT37" s="92">
        <f t="shared" si="10"/>
        <v>197</v>
      </c>
      <c r="AU37" s="108">
        <v>181</v>
      </c>
      <c r="AV37" s="108">
        <v>0</v>
      </c>
      <c r="AW37" s="108">
        <v>16</v>
      </c>
      <c r="AX37" s="108">
        <v>0</v>
      </c>
      <c r="AY37" s="108">
        <v>0</v>
      </c>
      <c r="AZ37" s="92">
        <f t="shared" si="11"/>
        <v>138</v>
      </c>
      <c r="BA37" s="108">
        <v>138</v>
      </c>
      <c r="BB37" s="108">
        <v>0</v>
      </c>
      <c r="BC37" s="108">
        <v>0</v>
      </c>
    </row>
    <row r="38" spans="1:55" s="89" customFormat="1" ht="12" customHeight="1">
      <c r="A38" s="94" t="s">
        <v>393</v>
      </c>
      <c r="B38" s="95" t="s">
        <v>394</v>
      </c>
      <c r="C38" s="94" t="s">
        <v>290</v>
      </c>
      <c r="D38" s="92">
        <f t="shared" si="0"/>
        <v>282588</v>
      </c>
      <c r="E38" s="92">
        <f t="shared" si="1"/>
        <v>16</v>
      </c>
      <c r="F38" s="108">
        <v>16</v>
      </c>
      <c r="G38" s="108">
        <v>0</v>
      </c>
      <c r="H38" s="92">
        <f t="shared" si="2"/>
        <v>7375</v>
      </c>
      <c r="I38" s="108">
        <v>5184</v>
      </c>
      <c r="J38" s="108">
        <v>2191</v>
      </c>
      <c r="K38" s="92">
        <f t="shared" si="3"/>
        <v>275197</v>
      </c>
      <c r="L38" s="108">
        <v>89577</v>
      </c>
      <c r="M38" s="108">
        <v>185620</v>
      </c>
      <c r="N38" s="92">
        <f t="shared" si="4"/>
        <v>284210</v>
      </c>
      <c r="O38" s="92">
        <f t="shared" si="5"/>
        <v>94777</v>
      </c>
      <c r="P38" s="108">
        <v>94667</v>
      </c>
      <c r="Q38" s="108">
        <v>0</v>
      </c>
      <c r="R38" s="108">
        <v>0</v>
      </c>
      <c r="S38" s="108">
        <v>94</v>
      </c>
      <c r="T38" s="108">
        <v>16</v>
      </c>
      <c r="U38" s="108">
        <v>0</v>
      </c>
      <c r="V38" s="92">
        <f t="shared" si="6"/>
        <v>187811</v>
      </c>
      <c r="W38" s="108">
        <v>187234</v>
      </c>
      <c r="X38" s="108">
        <v>0</v>
      </c>
      <c r="Y38" s="108">
        <v>0</v>
      </c>
      <c r="Z38" s="108">
        <v>469</v>
      </c>
      <c r="AA38" s="108">
        <v>108</v>
      </c>
      <c r="AB38" s="108">
        <v>0</v>
      </c>
      <c r="AC38" s="92">
        <f t="shared" si="7"/>
        <v>1622</v>
      </c>
      <c r="AD38" s="108">
        <v>1536</v>
      </c>
      <c r="AE38" s="108">
        <v>86</v>
      </c>
      <c r="AF38" s="92">
        <f t="shared" si="8"/>
        <v>7975</v>
      </c>
      <c r="AG38" s="108">
        <v>7975</v>
      </c>
      <c r="AH38" s="108">
        <v>0</v>
      </c>
      <c r="AI38" s="108">
        <v>0</v>
      </c>
      <c r="AJ38" s="92">
        <f t="shared" si="9"/>
        <v>10276</v>
      </c>
      <c r="AK38" s="108">
        <v>1874</v>
      </c>
      <c r="AL38" s="108">
        <v>509</v>
      </c>
      <c r="AM38" s="108">
        <v>1560</v>
      </c>
      <c r="AN38" s="108">
        <v>0</v>
      </c>
      <c r="AO38" s="108">
        <v>0</v>
      </c>
      <c r="AP38" s="108">
        <v>4549</v>
      </c>
      <c r="AQ38" s="108">
        <v>35</v>
      </c>
      <c r="AR38" s="108">
        <v>98</v>
      </c>
      <c r="AS38" s="108">
        <v>1651</v>
      </c>
      <c r="AT38" s="92">
        <f t="shared" si="10"/>
        <v>139</v>
      </c>
      <c r="AU38" s="108">
        <v>83</v>
      </c>
      <c r="AV38" s="108">
        <v>0</v>
      </c>
      <c r="AW38" s="108">
        <v>56</v>
      </c>
      <c r="AX38" s="108">
        <v>0</v>
      </c>
      <c r="AY38" s="108">
        <v>0</v>
      </c>
      <c r="AZ38" s="92">
        <f t="shared" si="11"/>
        <v>803</v>
      </c>
      <c r="BA38" s="108">
        <v>803</v>
      </c>
      <c r="BB38" s="108">
        <v>0</v>
      </c>
      <c r="BC38" s="108">
        <v>0</v>
      </c>
    </row>
    <row r="39" spans="1:55" s="89" customFormat="1" ht="12" customHeight="1">
      <c r="A39" s="94" t="s">
        <v>280</v>
      </c>
      <c r="B39" s="95" t="s">
        <v>281</v>
      </c>
      <c r="C39" s="94" t="s">
        <v>254</v>
      </c>
      <c r="D39" s="92">
        <f t="shared" si="0"/>
        <v>625188</v>
      </c>
      <c r="E39" s="92">
        <f t="shared" si="1"/>
        <v>12149</v>
      </c>
      <c r="F39" s="108">
        <v>12149</v>
      </c>
      <c r="G39" s="108">
        <v>0</v>
      </c>
      <c r="H39" s="92">
        <f t="shared" si="2"/>
        <v>45474</v>
      </c>
      <c r="I39" s="108">
        <v>17642</v>
      </c>
      <c r="J39" s="108">
        <v>27832</v>
      </c>
      <c r="K39" s="92">
        <f t="shared" si="3"/>
        <v>567565</v>
      </c>
      <c r="L39" s="108">
        <v>172267</v>
      </c>
      <c r="M39" s="108">
        <v>395298</v>
      </c>
      <c r="N39" s="92">
        <f t="shared" si="4"/>
        <v>629765</v>
      </c>
      <c r="O39" s="92">
        <f t="shared" si="5"/>
        <v>202058</v>
      </c>
      <c r="P39" s="108">
        <v>196723</v>
      </c>
      <c r="Q39" s="108">
        <v>0</v>
      </c>
      <c r="R39" s="108">
        <v>0</v>
      </c>
      <c r="S39" s="108">
        <v>5335</v>
      </c>
      <c r="T39" s="108">
        <v>0</v>
      </c>
      <c r="U39" s="108">
        <v>0</v>
      </c>
      <c r="V39" s="92">
        <f t="shared" si="6"/>
        <v>423130</v>
      </c>
      <c r="W39" s="108">
        <v>401535</v>
      </c>
      <c r="X39" s="108">
        <v>0</v>
      </c>
      <c r="Y39" s="108">
        <v>0</v>
      </c>
      <c r="Z39" s="108">
        <v>21595</v>
      </c>
      <c r="AA39" s="108">
        <v>0</v>
      </c>
      <c r="AB39" s="108">
        <v>0</v>
      </c>
      <c r="AC39" s="92">
        <f t="shared" si="7"/>
        <v>4577</v>
      </c>
      <c r="AD39" s="108">
        <v>3487</v>
      </c>
      <c r="AE39" s="108">
        <v>1090</v>
      </c>
      <c r="AF39" s="92">
        <f t="shared" si="8"/>
        <v>18042</v>
      </c>
      <c r="AG39" s="108">
        <v>18042</v>
      </c>
      <c r="AH39" s="108">
        <v>0</v>
      </c>
      <c r="AI39" s="108">
        <v>0</v>
      </c>
      <c r="AJ39" s="92">
        <f t="shared" si="9"/>
        <v>18146</v>
      </c>
      <c r="AK39" s="108">
        <v>108</v>
      </c>
      <c r="AL39" s="108">
        <v>0</v>
      </c>
      <c r="AM39" s="108">
        <v>6808</v>
      </c>
      <c r="AN39" s="108">
        <v>3308</v>
      </c>
      <c r="AO39" s="108">
        <v>0</v>
      </c>
      <c r="AP39" s="108">
        <v>160</v>
      </c>
      <c r="AQ39" s="108">
        <v>642</v>
      </c>
      <c r="AR39" s="108">
        <v>15</v>
      </c>
      <c r="AS39" s="108">
        <v>7105</v>
      </c>
      <c r="AT39" s="92">
        <f t="shared" si="10"/>
        <v>50</v>
      </c>
      <c r="AU39" s="108">
        <v>4</v>
      </c>
      <c r="AV39" s="108">
        <v>0</v>
      </c>
      <c r="AW39" s="108">
        <v>46</v>
      </c>
      <c r="AX39" s="108">
        <v>0</v>
      </c>
      <c r="AY39" s="108">
        <v>0</v>
      </c>
      <c r="AZ39" s="92">
        <f t="shared" si="11"/>
        <v>0</v>
      </c>
      <c r="BA39" s="108">
        <v>0</v>
      </c>
      <c r="BB39" s="108">
        <v>0</v>
      </c>
      <c r="BC39" s="108">
        <v>0</v>
      </c>
    </row>
    <row r="40" spans="1:55" s="89" customFormat="1" ht="12" customHeight="1">
      <c r="A40" s="94" t="s">
        <v>399</v>
      </c>
      <c r="B40" s="95" t="s">
        <v>400</v>
      </c>
      <c r="C40" s="94" t="s">
        <v>287</v>
      </c>
      <c r="D40" s="92">
        <f t="shared" si="0"/>
        <v>664707</v>
      </c>
      <c r="E40" s="92">
        <f t="shared" si="1"/>
        <v>13863</v>
      </c>
      <c r="F40" s="108">
        <v>13863</v>
      </c>
      <c r="G40" s="108">
        <v>0</v>
      </c>
      <c r="H40" s="92">
        <f t="shared" si="2"/>
        <v>47377</v>
      </c>
      <c r="I40" s="108">
        <v>41164</v>
      </c>
      <c r="J40" s="108">
        <v>6213</v>
      </c>
      <c r="K40" s="92">
        <f t="shared" si="3"/>
        <v>603467</v>
      </c>
      <c r="L40" s="108">
        <v>171233</v>
      </c>
      <c r="M40" s="108">
        <v>432234</v>
      </c>
      <c r="N40" s="92">
        <f t="shared" si="4"/>
        <v>662669</v>
      </c>
      <c r="O40" s="92">
        <f t="shared" si="5"/>
        <v>218683</v>
      </c>
      <c r="P40" s="108">
        <v>183702</v>
      </c>
      <c r="Q40" s="108">
        <v>0</v>
      </c>
      <c r="R40" s="108">
        <v>0</v>
      </c>
      <c r="S40" s="108">
        <v>34981</v>
      </c>
      <c r="T40" s="108">
        <v>0</v>
      </c>
      <c r="U40" s="108">
        <v>0</v>
      </c>
      <c r="V40" s="92">
        <f t="shared" si="6"/>
        <v>436304</v>
      </c>
      <c r="W40" s="108">
        <v>391838</v>
      </c>
      <c r="X40" s="108">
        <v>0</v>
      </c>
      <c r="Y40" s="108">
        <v>0</v>
      </c>
      <c r="Z40" s="108">
        <v>44466</v>
      </c>
      <c r="AA40" s="108">
        <v>0</v>
      </c>
      <c r="AB40" s="108">
        <v>0</v>
      </c>
      <c r="AC40" s="92">
        <f t="shared" si="7"/>
        <v>7682</v>
      </c>
      <c r="AD40" s="108">
        <v>7682</v>
      </c>
      <c r="AE40" s="108">
        <v>0</v>
      </c>
      <c r="AF40" s="92">
        <f t="shared" si="8"/>
        <v>101449</v>
      </c>
      <c r="AG40" s="108">
        <v>101449</v>
      </c>
      <c r="AH40" s="108">
        <v>0</v>
      </c>
      <c r="AI40" s="108">
        <v>0</v>
      </c>
      <c r="AJ40" s="92">
        <f t="shared" si="9"/>
        <v>141372</v>
      </c>
      <c r="AK40" s="108">
        <v>40503</v>
      </c>
      <c r="AL40" s="108">
        <v>52</v>
      </c>
      <c r="AM40" s="108">
        <v>8268</v>
      </c>
      <c r="AN40" s="108">
        <v>1285</v>
      </c>
      <c r="AO40" s="108">
        <v>0</v>
      </c>
      <c r="AP40" s="108">
        <v>90162</v>
      </c>
      <c r="AQ40" s="108">
        <v>314</v>
      </c>
      <c r="AR40" s="108">
        <v>100</v>
      </c>
      <c r="AS40" s="108">
        <v>688</v>
      </c>
      <c r="AT40" s="92">
        <f t="shared" si="10"/>
        <v>1105</v>
      </c>
      <c r="AU40" s="108">
        <v>632</v>
      </c>
      <c r="AV40" s="108">
        <v>0</v>
      </c>
      <c r="AW40" s="108">
        <v>473</v>
      </c>
      <c r="AX40" s="108">
        <v>0</v>
      </c>
      <c r="AY40" s="108">
        <v>0</v>
      </c>
      <c r="AZ40" s="92">
        <f t="shared" si="11"/>
        <v>627</v>
      </c>
      <c r="BA40" s="108">
        <v>627</v>
      </c>
      <c r="BB40" s="108">
        <v>0</v>
      </c>
      <c r="BC40" s="108">
        <v>0</v>
      </c>
    </row>
    <row r="41" spans="1:55" s="89" customFormat="1" ht="12" customHeight="1">
      <c r="A41" s="94" t="s">
        <v>403</v>
      </c>
      <c r="B41" s="95" t="s">
        <v>404</v>
      </c>
      <c r="C41" s="94" t="s">
        <v>307</v>
      </c>
      <c r="D41" s="92">
        <f t="shared" si="0"/>
        <v>437203</v>
      </c>
      <c r="E41" s="92">
        <f t="shared" si="1"/>
        <v>196</v>
      </c>
      <c r="F41" s="108">
        <v>196</v>
      </c>
      <c r="G41" s="108">
        <v>0</v>
      </c>
      <c r="H41" s="92">
        <f t="shared" si="2"/>
        <v>32839</v>
      </c>
      <c r="I41" s="108">
        <v>30977</v>
      </c>
      <c r="J41" s="108">
        <v>1862</v>
      </c>
      <c r="K41" s="92">
        <f t="shared" si="3"/>
        <v>404168</v>
      </c>
      <c r="L41" s="108">
        <v>81547</v>
      </c>
      <c r="M41" s="108">
        <v>322621</v>
      </c>
      <c r="N41" s="92">
        <f t="shared" si="4"/>
        <v>442140</v>
      </c>
      <c r="O41" s="92">
        <f t="shared" si="5"/>
        <v>112718</v>
      </c>
      <c r="P41" s="108">
        <v>105185</v>
      </c>
      <c r="Q41" s="108">
        <v>0</v>
      </c>
      <c r="R41" s="108">
        <v>0</v>
      </c>
      <c r="S41" s="108">
        <v>7533</v>
      </c>
      <c r="T41" s="108">
        <v>0</v>
      </c>
      <c r="U41" s="108">
        <v>0</v>
      </c>
      <c r="V41" s="92">
        <f t="shared" si="6"/>
        <v>324483</v>
      </c>
      <c r="W41" s="108">
        <v>290442</v>
      </c>
      <c r="X41" s="108">
        <v>1254</v>
      </c>
      <c r="Y41" s="108">
        <v>0</v>
      </c>
      <c r="Z41" s="108">
        <v>32055</v>
      </c>
      <c r="AA41" s="108">
        <v>0</v>
      </c>
      <c r="AB41" s="108">
        <v>732</v>
      </c>
      <c r="AC41" s="92">
        <f t="shared" si="7"/>
        <v>4939</v>
      </c>
      <c r="AD41" s="108">
        <v>4939</v>
      </c>
      <c r="AE41" s="108">
        <v>0</v>
      </c>
      <c r="AF41" s="92">
        <f t="shared" si="8"/>
        <v>6524</v>
      </c>
      <c r="AG41" s="108">
        <v>6524</v>
      </c>
      <c r="AH41" s="108">
        <v>0</v>
      </c>
      <c r="AI41" s="108">
        <v>0</v>
      </c>
      <c r="AJ41" s="92">
        <f t="shared" si="9"/>
        <v>7068</v>
      </c>
      <c r="AK41" s="108">
        <v>1591</v>
      </c>
      <c r="AL41" s="108">
        <v>2</v>
      </c>
      <c r="AM41" s="108">
        <v>433</v>
      </c>
      <c r="AN41" s="108">
        <v>1867</v>
      </c>
      <c r="AO41" s="108">
        <v>0</v>
      </c>
      <c r="AP41" s="108">
        <v>0</v>
      </c>
      <c r="AQ41" s="108">
        <v>182</v>
      </c>
      <c r="AR41" s="108">
        <v>112</v>
      </c>
      <c r="AS41" s="108">
        <v>2881</v>
      </c>
      <c r="AT41" s="92">
        <f t="shared" si="10"/>
        <v>1050</v>
      </c>
      <c r="AU41" s="108">
        <v>1049</v>
      </c>
      <c r="AV41" s="108">
        <v>0</v>
      </c>
      <c r="AW41" s="108">
        <v>1</v>
      </c>
      <c r="AX41" s="108">
        <v>0</v>
      </c>
      <c r="AY41" s="108">
        <v>0</v>
      </c>
      <c r="AZ41" s="92">
        <f t="shared" si="11"/>
        <v>1179</v>
      </c>
      <c r="BA41" s="108">
        <v>1179</v>
      </c>
      <c r="BB41" s="108">
        <v>0</v>
      </c>
      <c r="BC41" s="108">
        <v>0</v>
      </c>
    </row>
    <row r="42" spans="1:55" s="89" customFormat="1" ht="12" customHeight="1">
      <c r="A42" s="94" t="s">
        <v>407</v>
      </c>
      <c r="B42" s="95" t="s">
        <v>408</v>
      </c>
      <c r="C42" s="94" t="s">
        <v>312</v>
      </c>
      <c r="D42" s="92">
        <f t="shared" si="0"/>
        <v>276554</v>
      </c>
      <c r="E42" s="92">
        <f t="shared" si="1"/>
        <v>10507</v>
      </c>
      <c r="F42" s="108">
        <v>4574</v>
      </c>
      <c r="G42" s="108">
        <v>5933</v>
      </c>
      <c r="H42" s="92">
        <f t="shared" si="2"/>
        <v>15012</v>
      </c>
      <c r="I42" s="108">
        <v>4890</v>
      </c>
      <c r="J42" s="108">
        <v>10122</v>
      </c>
      <c r="K42" s="92">
        <f t="shared" si="3"/>
        <v>251035</v>
      </c>
      <c r="L42" s="108">
        <v>27324</v>
      </c>
      <c r="M42" s="108">
        <v>223711</v>
      </c>
      <c r="N42" s="92">
        <f t="shared" si="4"/>
        <v>279563</v>
      </c>
      <c r="O42" s="92">
        <f t="shared" si="5"/>
        <v>36311</v>
      </c>
      <c r="P42" s="108">
        <v>36311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92">
        <f t="shared" si="6"/>
        <v>240155</v>
      </c>
      <c r="W42" s="108">
        <v>240155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92">
        <f t="shared" si="7"/>
        <v>3097</v>
      </c>
      <c r="AD42" s="108">
        <v>1963</v>
      </c>
      <c r="AE42" s="108">
        <v>1134</v>
      </c>
      <c r="AF42" s="92">
        <f t="shared" si="8"/>
        <v>4339</v>
      </c>
      <c r="AG42" s="108">
        <v>4339</v>
      </c>
      <c r="AH42" s="108">
        <v>0</v>
      </c>
      <c r="AI42" s="108">
        <v>0</v>
      </c>
      <c r="AJ42" s="92">
        <f t="shared" si="9"/>
        <v>31049</v>
      </c>
      <c r="AK42" s="108">
        <v>26995</v>
      </c>
      <c r="AL42" s="108">
        <v>26</v>
      </c>
      <c r="AM42" s="108">
        <v>1983</v>
      </c>
      <c r="AN42" s="108">
        <v>126</v>
      </c>
      <c r="AO42" s="108">
        <v>0</v>
      </c>
      <c r="AP42" s="108">
        <v>0</v>
      </c>
      <c r="AQ42" s="108">
        <v>976</v>
      </c>
      <c r="AR42" s="108">
        <v>882</v>
      </c>
      <c r="AS42" s="108">
        <v>61</v>
      </c>
      <c r="AT42" s="92">
        <f t="shared" si="10"/>
        <v>341</v>
      </c>
      <c r="AU42" s="108">
        <v>311</v>
      </c>
      <c r="AV42" s="108">
        <v>0</v>
      </c>
      <c r="AW42" s="108">
        <v>30</v>
      </c>
      <c r="AX42" s="108">
        <v>0</v>
      </c>
      <c r="AY42" s="108">
        <v>0</v>
      </c>
      <c r="AZ42" s="92">
        <f t="shared" si="11"/>
        <v>66</v>
      </c>
      <c r="BA42" s="108">
        <v>66</v>
      </c>
      <c r="BB42" s="108">
        <v>0</v>
      </c>
      <c r="BC42" s="108">
        <v>0</v>
      </c>
    </row>
    <row r="43" spans="1:55" s="89" customFormat="1" ht="12" customHeight="1">
      <c r="A43" s="94" t="s">
        <v>409</v>
      </c>
      <c r="B43" s="95" t="s">
        <v>410</v>
      </c>
      <c r="C43" s="94" t="s">
        <v>295</v>
      </c>
      <c r="D43" s="92">
        <f t="shared" si="0"/>
        <v>179564</v>
      </c>
      <c r="E43" s="92">
        <f t="shared" si="1"/>
        <v>16385</v>
      </c>
      <c r="F43" s="108">
        <v>14046</v>
      </c>
      <c r="G43" s="108">
        <v>2339</v>
      </c>
      <c r="H43" s="92">
        <f t="shared" si="2"/>
        <v>26376</v>
      </c>
      <c r="I43" s="108">
        <v>25629</v>
      </c>
      <c r="J43" s="108">
        <v>747</v>
      </c>
      <c r="K43" s="92">
        <f t="shared" si="3"/>
        <v>136803</v>
      </c>
      <c r="L43" s="108">
        <v>23613</v>
      </c>
      <c r="M43" s="108">
        <v>113190</v>
      </c>
      <c r="N43" s="92">
        <f t="shared" si="4"/>
        <v>179795</v>
      </c>
      <c r="O43" s="92">
        <f t="shared" si="5"/>
        <v>63290</v>
      </c>
      <c r="P43" s="108">
        <v>63122</v>
      </c>
      <c r="Q43" s="108">
        <v>0</v>
      </c>
      <c r="R43" s="108">
        <v>0</v>
      </c>
      <c r="S43" s="108">
        <v>166</v>
      </c>
      <c r="T43" s="108">
        <v>2</v>
      </c>
      <c r="U43" s="108">
        <v>0</v>
      </c>
      <c r="V43" s="92">
        <f t="shared" si="6"/>
        <v>116276</v>
      </c>
      <c r="W43" s="108">
        <v>115928</v>
      </c>
      <c r="X43" s="108">
        <v>0</v>
      </c>
      <c r="Y43" s="108">
        <v>0</v>
      </c>
      <c r="Z43" s="108">
        <v>348</v>
      </c>
      <c r="AA43" s="108">
        <v>0</v>
      </c>
      <c r="AB43" s="108">
        <v>0</v>
      </c>
      <c r="AC43" s="92">
        <f t="shared" si="7"/>
        <v>229</v>
      </c>
      <c r="AD43" s="108">
        <v>224</v>
      </c>
      <c r="AE43" s="108">
        <v>5</v>
      </c>
      <c r="AF43" s="92">
        <f t="shared" si="8"/>
        <v>4160</v>
      </c>
      <c r="AG43" s="108">
        <v>4160</v>
      </c>
      <c r="AH43" s="108">
        <v>0</v>
      </c>
      <c r="AI43" s="108">
        <v>0</v>
      </c>
      <c r="AJ43" s="92">
        <f t="shared" si="9"/>
        <v>4116</v>
      </c>
      <c r="AK43" s="108">
        <v>4</v>
      </c>
      <c r="AL43" s="108">
        <v>1</v>
      </c>
      <c r="AM43" s="108">
        <v>149</v>
      </c>
      <c r="AN43" s="108">
        <v>501</v>
      </c>
      <c r="AO43" s="108">
        <v>0</v>
      </c>
      <c r="AP43" s="108">
        <v>0</v>
      </c>
      <c r="AQ43" s="108">
        <v>1383</v>
      </c>
      <c r="AR43" s="108">
        <v>198</v>
      </c>
      <c r="AS43" s="108">
        <v>1880</v>
      </c>
      <c r="AT43" s="92">
        <f t="shared" si="10"/>
        <v>50</v>
      </c>
      <c r="AU43" s="108">
        <v>49</v>
      </c>
      <c r="AV43" s="108">
        <v>0</v>
      </c>
      <c r="AW43" s="108">
        <v>1</v>
      </c>
      <c r="AX43" s="108">
        <v>0</v>
      </c>
      <c r="AY43" s="108">
        <v>0</v>
      </c>
      <c r="AZ43" s="92">
        <f t="shared" si="11"/>
        <v>1931</v>
      </c>
      <c r="BA43" s="108">
        <v>1931</v>
      </c>
      <c r="BB43" s="108">
        <v>0</v>
      </c>
      <c r="BC43" s="108">
        <v>0</v>
      </c>
    </row>
    <row r="44" spans="1:55" s="89" customFormat="1" ht="12" customHeight="1">
      <c r="A44" s="94" t="s">
        <v>265</v>
      </c>
      <c r="B44" s="95" t="s">
        <v>266</v>
      </c>
      <c r="C44" s="94" t="s">
        <v>254</v>
      </c>
      <c r="D44" s="92">
        <f t="shared" si="0"/>
        <v>407478</v>
      </c>
      <c r="E44" s="92">
        <f t="shared" si="1"/>
        <v>0</v>
      </c>
      <c r="F44" s="108">
        <v>0</v>
      </c>
      <c r="G44" s="108">
        <v>0</v>
      </c>
      <c r="H44" s="92">
        <f t="shared" si="2"/>
        <v>18446</v>
      </c>
      <c r="I44" s="108">
        <v>10686</v>
      </c>
      <c r="J44" s="108">
        <v>7760</v>
      </c>
      <c r="K44" s="92">
        <f t="shared" si="3"/>
        <v>389032</v>
      </c>
      <c r="L44" s="108">
        <v>125802</v>
      </c>
      <c r="M44" s="108">
        <v>263230</v>
      </c>
      <c r="N44" s="92">
        <f t="shared" si="4"/>
        <v>408511</v>
      </c>
      <c r="O44" s="92">
        <f t="shared" si="5"/>
        <v>136488</v>
      </c>
      <c r="P44" s="108">
        <v>136276</v>
      </c>
      <c r="Q44" s="108">
        <v>0</v>
      </c>
      <c r="R44" s="108">
        <v>0</v>
      </c>
      <c r="S44" s="108">
        <v>212</v>
      </c>
      <c r="T44" s="108">
        <v>0</v>
      </c>
      <c r="U44" s="108">
        <v>0</v>
      </c>
      <c r="V44" s="92">
        <f t="shared" si="6"/>
        <v>270990</v>
      </c>
      <c r="W44" s="108">
        <v>268187</v>
      </c>
      <c r="X44" s="108">
        <v>0</v>
      </c>
      <c r="Y44" s="108">
        <v>0</v>
      </c>
      <c r="Z44" s="108">
        <v>1712</v>
      </c>
      <c r="AA44" s="108">
        <v>0</v>
      </c>
      <c r="AB44" s="108">
        <v>1091</v>
      </c>
      <c r="AC44" s="92">
        <f t="shared" si="7"/>
        <v>1033</v>
      </c>
      <c r="AD44" s="108">
        <v>1033</v>
      </c>
      <c r="AE44" s="108">
        <v>0</v>
      </c>
      <c r="AF44" s="92">
        <f t="shared" si="8"/>
        <v>8215</v>
      </c>
      <c r="AG44" s="108">
        <v>8215</v>
      </c>
      <c r="AH44" s="108">
        <v>0</v>
      </c>
      <c r="AI44" s="108">
        <v>0</v>
      </c>
      <c r="AJ44" s="92">
        <f t="shared" si="9"/>
        <v>42089</v>
      </c>
      <c r="AK44" s="108">
        <v>33584</v>
      </c>
      <c r="AL44" s="108">
        <v>932</v>
      </c>
      <c r="AM44" s="108">
        <v>6854</v>
      </c>
      <c r="AN44" s="108">
        <v>0</v>
      </c>
      <c r="AO44" s="108">
        <v>0</v>
      </c>
      <c r="AP44" s="108">
        <v>0</v>
      </c>
      <c r="AQ44" s="108">
        <v>0</v>
      </c>
      <c r="AR44" s="108">
        <v>535</v>
      </c>
      <c r="AS44" s="108">
        <v>184</v>
      </c>
      <c r="AT44" s="92">
        <f t="shared" si="10"/>
        <v>661</v>
      </c>
      <c r="AU44" s="108">
        <v>642</v>
      </c>
      <c r="AV44" s="108">
        <v>0</v>
      </c>
      <c r="AW44" s="108">
        <v>19</v>
      </c>
      <c r="AX44" s="108">
        <v>0</v>
      </c>
      <c r="AY44" s="108">
        <v>0</v>
      </c>
      <c r="AZ44" s="92">
        <f t="shared" si="11"/>
        <v>1073</v>
      </c>
      <c r="BA44" s="108">
        <v>1073</v>
      </c>
      <c r="BB44" s="108">
        <v>0</v>
      </c>
      <c r="BC44" s="108">
        <v>0</v>
      </c>
    </row>
    <row r="45" spans="1:55" s="89" customFormat="1" ht="12" customHeight="1">
      <c r="A45" s="94" t="s">
        <v>416</v>
      </c>
      <c r="B45" s="95" t="s">
        <v>417</v>
      </c>
      <c r="C45" s="94" t="s">
        <v>298</v>
      </c>
      <c r="D45" s="92">
        <f t="shared" si="0"/>
        <v>363921</v>
      </c>
      <c r="E45" s="92">
        <f t="shared" si="1"/>
        <v>0</v>
      </c>
      <c r="F45" s="108">
        <v>0</v>
      </c>
      <c r="G45" s="108">
        <v>0</v>
      </c>
      <c r="H45" s="92">
        <f t="shared" si="2"/>
        <v>11219</v>
      </c>
      <c r="I45" s="108">
        <v>10108</v>
      </c>
      <c r="J45" s="108">
        <v>1111</v>
      </c>
      <c r="K45" s="92">
        <f t="shared" si="3"/>
        <v>352702</v>
      </c>
      <c r="L45" s="108">
        <v>151477</v>
      </c>
      <c r="M45" s="108">
        <v>201225</v>
      </c>
      <c r="N45" s="92">
        <f t="shared" si="4"/>
        <v>365179</v>
      </c>
      <c r="O45" s="92">
        <f t="shared" si="5"/>
        <v>161561</v>
      </c>
      <c r="P45" s="108">
        <v>160710</v>
      </c>
      <c r="Q45" s="108">
        <v>843</v>
      </c>
      <c r="R45" s="108">
        <v>0</v>
      </c>
      <c r="S45" s="108">
        <v>0</v>
      </c>
      <c r="T45" s="108">
        <v>0</v>
      </c>
      <c r="U45" s="108">
        <v>8</v>
      </c>
      <c r="V45" s="92">
        <f t="shared" si="6"/>
        <v>202361</v>
      </c>
      <c r="W45" s="108">
        <v>201747</v>
      </c>
      <c r="X45" s="108">
        <v>0</v>
      </c>
      <c r="Y45" s="108">
        <v>0</v>
      </c>
      <c r="Z45" s="108">
        <v>367</v>
      </c>
      <c r="AA45" s="108">
        <v>0</v>
      </c>
      <c r="AB45" s="108">
        <v>247</v>
      </c>
      <c r="AC45" s="92">
        <f t="shared" si="7"/>
        <v>1257</v>
      </c>
      <c r="AD45" s="108">
        <v>1220</v>
      </c>
      <c r="AE45" s="108">
        <v>37</v>
      </c>
      <c r="AF45" s="92">
        <f t="shared" si="8"/>
        <v>5953</v>
      </c>
      <c r="AG45" s="108">
        <v>5953</v>
      </c>
      <c r="AH45" s="108">
        <v>0</v>
      </c>
      <c r="AI45" s="108">
        <v>0</v>
      </c>
      <c r="AJ45" s="92">
        <f t="shared" si="9"/>
        <v>11377</v>
      </c>
      <c r="AK45" s="108">
        <v>5441</v>
      </c>
      <c r="AL45" s="108">
        <v>46</v>
      </c>
      <c r="AM45" s="108">
        <v>4833</v>
      </c>
      <c r="AN45" s="108">
        <v>1008</v>
      </c>
      <c r="AO45" s="108">
        <v>0</v>
      </c>
      <c r="AP45" s="108">
        <v>0</v>
      </c>
      <c r="AQ45" s="108">
        <v>15</v>
      </c>
      <c r="AR45" s="108">
        <v>5</v>
      </c>
      <c r="AS45" s="108">
        <v>29</v>
      </c>
      <c r="AT45" s="92">
        <f t="shared" si="10"/>
        <v>324</v>
      </c>
      <c r="AU45" s="108">
        <v>315</v>
      </c>
      <c r="AV45" s="108">
        <v>0</v>
      </c>
      <c r="AW45" s="108">
        <v>9</v>
      </c>
      <c r="AX45" s="108">
        <v>0</v>
      </c>
      <c r="AY45" s="108">
        <v>0</v>
      </c>
      <c r="AZ45" s="92">
        <f t="shared" si="11"/>
        <v>739</v>
      </c>
      <c r="BA45" s="108">
        <v>739</v>
      </c>
      <c r="BB45" s="108">
        <v>0</v>
      </c>
      <c r="BC45" s="108">
        <v>0</v>
      </c>
    </row>
    <row r="46" spans="1:55" s="89" customFormat="1" ht="12" customHeight="1">
      <c r="A46" s="94" t="s">
        <v>418</v>
      </c>
      <c r="B46" s="95" t="s">
        <v>419</v>
      </c>
      <c r="C46" s="94" t="s">
        <v>298</v>
      </c>
      <c r="D46" s="92">
        <f t="shared" si="0"/>
        <v>1214803</v>
      </c>
      <c r="E46" s="92">
        <f t="shared" si="1"/>
        <v>34069</v>
      </c>
      <c r="F46" s="108">
        <v>30463</v>
      </c>
      <c r="G46" s="108">
        <v>3606</v>
      </c>
      <c r="H46" s="92">
        <f t="shared" si="2"/>
        <v>198303</v>
      </c>
      <c r="I46" s="108">
        <v>191830</v>
      </c>
      <c r="J46" s="108">
        <v>6473</v>
      </c>
      <c r="K46" s="92">
        <f t="shared" si="3"/>
        <v>982431</v>
      </c>
      <c r="L46" s="108">
        <v>459837</v>
      </c>
      <c r="M46" s="108">
        <v>522594</v>
      </c>
      <c r="N46" s="92">
        <f t="shared" si="4"/>
        <v>1214604</v>
      </c>
      <c r="O46" s="92">
        <f t="shared" si="5"/>
        <v>681063</v>
      </c>
      <c r="P46" s="108">
        <v>611191</v>
      </c>
      <c r="Q46" s="108">
        <v>0</v>
      </c>
      <c r="R46" s="108">
        <v>2197</v>
      </c>
      <c r="S46" s="108">
        <v>67652</v>
      </c>
      <c r="T46" s="108">
        <v>11</v>
      </c>
      <c r="U46" s="108">
        <v>12</v>
      </c>
      <c r="V46" s="92">
        <f t="shared" si="6"/>
        <v>532472</v>
      </c>
      <c r="W46" s="108">
        <v>459806</v>
      </c>
      <c r="X46" s="108">
        <v>0</v>
      </c>
      <c r="Y46" s="108">
        <v>8514</v>
      </c>
      <c r="Z46" s="108">
        <v>64118</v>
      </c>
      <c r="AA46" s="108">
        <v>22</v>
      </c>
      <c r="AB46" s="108">
        <v>12</v>
      </c>
      <c r="AC46" s="92">
        <f t="shared" si="7"/>
        <v>1069</v>
      </c>
      <c r="AD46" s="108">
        <v>1069</v>
      </c>
      <c r="AE46" s="108">
        <v>0</v>
      </c>
      <c r="AF46" s="92">
        <f t="shared" si="8"/>
        <v>11879</v>
      </c>
      <c r="AG46" s="108">
        <v>11863</v>
      </c>
      <c r="AH46" s="108">
        <v>0</v>
      </c>
      <c r="AI46" s="108">
        <v>16</v>
      </c>
      <c r="AJ46" s="92">
        <f t="shared" si="9"/>
        <v>78854</v>
      </c>
      <c r="AK46" s="108">
        <v>66972</v>
      </c>
      <c r="AL46" s="108">
        <v>448</v>
      </c>
      <c r="AM46" s="108">
        <v>8425</v>
      </c>
      <c r="AN46" s="108">
        <v>0</v>
      </c>
      <c r="AO46" s="108">
        <v>0</v>
      </c>
      <c r="AP46" s="108">
        <v>0</v>
      </c>
      <c r="AQ46" s="108">
        <v>463</v>
      </c>
      <c r="AR46" s="108">
        <v>50</v>
      </c>
      <c r="AS46" s="108">
        <v>2496</v>
      </c>
      <c r="AT46" s="92">
        <f t="shared" si="10"/>
        <v>523</v>
      </c>
      <c r="AU46" s="108">
        <v>480</v>
      </c>
      <c r="AV46" s="108">
        <v>0</v>
      </c>
      <c r="AW46" s="108">
        <v>43</v>
      </c>
      <c r="AX46" s="108">
        <v>0</v>
      </c>
      <c r="AY46" s="108">
        <v>0</v>
      </c>
      <c r="AZ46" s="92">
        <f t="shared" si="11"/>
        <v>7009</v>
      </c>
      <c r="BA46" s="108">
        <v>7009</v>
      </c>
      <c r="BB46" s="108">
        <v>0</v>
      </c>
      <c r="BC46" s="108">
        <v>0</v>
      </c>
    </row>
    <row r="47" spans="1:55" s="89" customFormat="1" ht="12" customHeight="1">
      <c r="A47" s="94" t="s">
        <v>422</v>
      </c>
      <c r="B47" s="95" t="s">
        <v>423</v>
      </c>
      <c r="C47" s="94" t="s">
        <v>317</v>
      </c>
      <c r="D47" s="92">
        <f t="shared" si="0"/>
        <v>407881</v>
      </c>
      <c r="E47" s="92">
        <f t="shared" si="1"/>
        <v>0</v>
      </c>
      <c r="F47" s="108">
        <v>0</v>
      </c>
      <c r="G47" s="108">
        <v>0</v>
      </c>
      <c r="H47" s="92">
        <f t="shared" si="2"/>
        <v>31604</v>
      </c>
      <c r="I47" s="108">
        <v>12053</v>
      </c>
      <c r="J47" s="108">
        <v>19551</v>
      </c>
      <c r="K47" s="92">
        <f t="shared" si="3"/>
        <v>376277</v>
      </c>
      <c r="L47" s="108">
        <v>228974</v>
      </c>
      <c r="M47" s="108">
        <v>147303</v>
      </c>
      <c r="N47" s="92">
        <f t="shared" si="4"/>
        <v>408721</v>
      </c>
      <c r="O47" s="92">
        <f t="shared" si="5"/>
        <v>241027</v>
      </c>
      <c r="P47" s="108">
        <v>241027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92">
        <f t="shared" si="6"/>
        <v>166854</v>
      </c>
      <c r="W47" s="108">
        <v>163459</v>
      </c>
      <c r="X47" s="108">
        <v>3395</v>
      </c>
      <c r="Y47" s="108">
        <v>0</v>
      </c>
      <c r="Z47" s="108">
        <v>0</v>
      </c>
      <c r="AA47" s="108">
        <v>0</v>
      </c>
      <c r="AB47" s="108">
        <v>0</v>
      </c>
      <c r="AC47" s="92">
        <f t="shared" si="7"/>
        <v>840</v>
      </c>
      <c r="AD47" s="108">
        <v>840</v>
      </c>
      <c r="AE47" s="108">
        <v>0</v>
      </c>
      <c r="AF47" s="92">
        <f t="shared" si="8"/>
        <v>9347</v>
      </c>
      <c r="AG47" s="108">
        <v>9347</v>
      </c>
      <c r="AH47" s="108">
        <v>0</v>
      </c>
      <c r="AI47" s="108">
        <v>0</v>
      </c>
      <c r="AJ47" s="92">
        <f t="shared" si="9"/>
        <v>21550</v>
      </c>
      <c r="AK47" s="108">
        <v>9125</v>
      </c>
      <c r="AL47" s="108">
        <v>3078</v>
      </c>
      <c r="AM47" s="108">
        <v>6941</v>
      </c>
      <c r="AN47" s="108">
        <v>127</v>
      </c>
      <c r="AO47" s="108">
        <v>0</v>
      </c>
      <c r="AP47" s="108">
        <v>1731</v>
      </c>
      <c r="AQ47" s="108">
        <v>506</v>
      </c>
      <c r="AR47" s="108">
        <v>0</v>
      </c>
      <c r="AS47" s="108">
        <v>42</v>
      </c>
      <c r="AT47" s="92">
        <f t="shared" si="10"/>
        <v>0</v>
      </c>
      <c r="AU47" s="108">
        <v>0</v>
      </c>
      <c r="AV47" s="108">
        <v>0</v>
      </c>
      <c r="AW47" s="108">
        <v>0</v>
      </c>
      <c r="AX47" s="108">
        <v>0</v>
      </c>
      <c r="AY47" s="108">
        <v>0</v>
      </c>
      <c r="AZ47" s="92">
        <f t="shared" si="11"/>
        <v>964</v>
      </c>
      <c r="BA47" s="108">
        <v>584</v>
      </c>
      <c r="BB47" s="108">
        <v>380</v>
      </c>
      <c r="BC47" s="108">
        <v>0</v>
      </c>
    </row>
    <row r="48" spans="1:55" s="89" customFormat="1" ht="12" customHeight="1">
      <c r="A48" s="94" t="s">
        <v>426</v>
      </c>
      <c r="B48" s="95" t="s">
        <v>427</v>
      </c>
      <c r="C48" s="94" t="s">
        <v>312</v>
      </c>
      <c r="D48" s="92">
        <f t="shared" si="0"/>
        <v>618148</v>
      </c>
      <c r="E48" s="92">
        <f t="shared" si="1"/>
        <v>60871</v>
      </c>
      <c r="F48" s="108">
        <v>43441</v>
      </c>
      <c r="G48" s="108">
        <v>17430</v>
      </c>
      <c r="H48" s="92">
        <f t="shared" si="2"/>
        <v>4881</v>
      </c>
      <c r="I48" s="108">
        <v>4353</v>
      </c>
      <c r="J48" s="108">
        <v>528</v>
      </c>
      <c r="K48" s="92">
        <f t="shared" si="3"/>
        <v>552396</v>
      </c>
      <c r="L48" s="108">
        <v>351260</v>
      </c>
      <c r="M48" s="108">
        <v>201136</v>
      </c>
      <c r="N48" s="92">
        <f t="shared" si="4"/>
        <v>619628</v>
      </c>
      <c r="O48" s="92">
        <f t="shared" si="5"/>
        <v>399054</v>
      </c>
      <c r="P48" s="108">
        <v>397227</v>
      </c>
      <c r="Q48" s="108">
        <v>0</v>
      </c>
      <c r="R48" s="108">
        <v>0</v>
      </c>
      <c r="S48" s="108">
        <v>1827</v>
      </c>
      <c r="T48" s="108">
        <v>0</v>
      </c>
      <c r="U48" s="108">
        <v>0</v>
      </c>
      <c r="V48" s="92">
        <f t="shared" si="6"/>
        <v>219094</v>
      </c>
      <c r="W48" s="108">
        <v>217949</v>
      </c>
      <c r="X48" s="108">
        <v>0</v>
      </c>
      <c r="Y48" s="108">
        <v>0</v>
      </c>
      <c r="Z48" s="108">
        <v>1145</v>
      </c>
      <c r="AA48" s="108">
        <v>0</v>
      </c>
      <c r="AB48" s="108">
        <v>0</v>
      </c>
      <c r="AC48" s="92">
        <f t="shared" si="7"/>
        <v>1480</v>
      </c>
      <c r="AD48" s="108">
        <v>1480</v>
      </c>
      <c r="AE48" s="108">
        <v>0</v>
      </c>
      <c r="AF48" s="92">
        <f t="shared" si="8"/>
        <v>6414</v>
      </c>
      <c r="AG48" s="108">
        <v>6414</v>
      </c>
      <c r="AH48" s="108">
        <v>0</v>
      </c>
      <c r="AI48" s="108">
        <v>0</v>
      </c>
      <c r="AJ48" s="92">
        <f t="shared" si="9"/>
        <v>6779</v>
      </c>
      <c r="AK48" s="108">
        <v>955</v>
      </c>
      <c r="AL48" s="108">
        <v>317</v>
      </c>
      <c r="AM48" s="108">
        <v>3195</v>
      </c>
      <c r="AN48" s="108">
        <v>922</v>
      </c>
      <c r="AO48" s="108">
        <v>0</v>
      </c>
      <c r="AP48" s="108">
        <v>0</v>
      </c>
      <c r="AQ48" s="108">
        <v>0</v>
      </c>
      <c r="AR48" s="108">
        <v>25</v>
      </c>
      <c r="AS48" s="108">
        <v>1365</v>
      </c>
      <c r="AT48" s="92">
        <f t="shared" si="10"/>
        <v>920</v>
      </c>
      <c r="AU48" s="108">
        <v>21</v>
      </c>
      <c r="AV48" s="108">
        <v>886</v>
      </c>
      <c r="AW48" s="108">
        <v>13</v>
      </c>
      <c r="AX48" s="108">
        <v>0</v>
      </c>
      <c r="AY48" s="108">
        <v>0</v>
      </c>
      <c r="AZ48" s="92">
        <f t="shared" si="11"/>
        <v>3337</v>
      </c>
      <c r="BA48" s="108">
        <v>3337</v>
      </c>
      <c r="BB48" s="108">
        <v>0</v>
      </c>
      <c r="BC48" s="108">
        <v>0</v>
      </c>
    </row>
    <row r="49" spans="1:55" s="89" customFormat="1" ht="12" customHeight="1">
      <c r="A49" s="94" t="s">
        <v>430</v>
      </c>
      <c r="B49" s="95" t="s">
        <v>431</v>
      </c>
      <c r="C49" s="94" t="s">
        <v>317</v>
      </c>
      <c r="D49" s="92">
        <f t="shared" si="0"/>
        <v>489519</v>
      </c>
      <c r="E49" s="92">
        <f t="shared" si="1"/>
        <v>0</v>
      </c>
      <c r="F49" s="108">
        <v>0</v>
      </c>
      <c r="G49" s="108">
        <v>0</v>
      </c>
      <c r="H49" s="92">
        <f t="shared" si="2"/>
        <v>20554</v>
      </c>
      <c r="I49" s="108">
        <v>18944</v>
      </c>
      <c r="J49" s="108">
        <v>1610</v>
      </c>
      <c r="K49" s="92">
        <f t="shared" si="3"/>
        <v>468965</v>
      </c>
      <c r="L49" s="108">
        <v>126861</v>
      </c>
      <c r="M49" s="108">
        <v>342104</v>
      </c>
      <c r="N49" s="92">
        <f t="shared" si="4"/>
        <v>566724</v>
      </c>
      <c r="O49" s="92">
        <f t="shared" si="5"/>
        <v>145205</v>
      </c>
      <c r="P49" s="108">
        <v>128811</v>
      </c>
      <c r="Q49" s="108">
        <v>332</v>
      </c>
      <c r="R49" s="108">
        <v>0</v>
      </c>
      <c r="S49" s="108">
        <v>16044</v>
      </c>
      <c r="T49" s="108">
        <v>0</v>
      </c>
      <c r="U49" s="108">
        <v>18</v>
      </c>
      <c r="V49" s="92">
        <f t="shared" si="6"/>
        <v>420382</v>
      </c>
      <c r="W49" s="108">
        <v>275734</v>
      </c>
      <c r="X49" s="108">
        <v>2693</v>
      </c>
      <c r="Y49" s="108">
        <v>0</v>
      </c>
      <c r="Z49" s="108">
        <v>141955</v>
      </c>
      <c r="AA49" s="108">
        <v>0</v>
      </c>
      <c r="AB49" s="108">
        <v>0</v>
      </c>
      <c r="AC49" s="92">
        <f t="shared" si="7"/>
        <v>1137</v>
      </c>
      <c r="AD49" s="108">
        <v>1137</v>
      </c>
      <c r="AE49" s="108">
        <v>0</v>
      </c>
      <c r="AF49" s="92">
        <f t="shared" si="8"/>
        <v>12643</v>
      </c>
      <c r="AG49" s="108">
        <v>12637</v>
      </c>
      <c r="AH49" s="108">
        <v>6</v>
      </c>
      <c r="AI49" s="108">
        <v>0</v>
      </c>
      <c r="AJ49" s="92">
        <f t="shared" si="9"/>
        <v>22920</v>
      </c>
      <c r="AK49" s="108">
        <v>10626</v>
      </c>
      <c r="AL49" s="108">
        <v>8</v>
      </c>
      <c r="AM49" s="108">
        <v>2149</v>
      </c>
      <c r="AN49" s="108">
        <v>0</v>
      </c>
      <c r="AO49" s="108">
        <v>0</v>
      </c>
      <c r="AP49" s="108">
        <v>7389</v>
      </c>
      <c r="AQ49" s="108">
        <v>1034</v>
      </c>
      <c r="AR49" s="108">
        <v>13</v>
      </c>
      <c r="AS49" s="108">
        <v>1701</v>
      </c>
      <c r="AT49" s="92">
        <f t="shared" si="10"/>
        <v>723</v>
      </c>
      <c r="AU49" s="108">
        <v>421</v>
      </c>
      <c r="AV49" s="108">
        <v>30</v>
      </c>
      <c r="AW49" s="108">
        <v>272</v>
      </c>
      <c r="AX49" s="108">
        <v>0</v>
      </c>
      <c r="AY49" s="108">
        <v>0</v>
      </c>
      <c r="AZ49" s="92">
        <f t="shared" si="11"/>
        <v>669</v>
      </c>
      <c r="BA49" s="108">
        <v>669</v>
      </c>
      <c r="BB49" s="108">
        <v>0</v>
      </c>
      <c r="BC49" s="108">
        <v>0</v>
      </c>
    </row>
    <row r="50" spans="1:55" s="89" customFormat="1" ht="12" customHeight="1">
      <c r="A50" s="94" t="s">
        <v>434</v>
      </c>
      <c r="B50" s="95" t="s">
        <v>435</v>
      </c>
      <c r="C50" s="94" t="s">
        <v>295</v>
      </c>
      <c r="D50" s="92">
        <f t="shared" si="0"/>
        <v>414929</v>
      </c>
      <c r="E50" s="92">
        <f t="shared" si="1"/>
        <v>1110</v>
      </c>
      <c r="F50" s="108">
        <v>1110</v>
      </c>
      <c r="G50" s="108">
        <v>0</v>
      </c>
      <c r="H50" s="92">
        <f t="shared" si="2"/>
        <v>25291</v>
      </c>
      <c r="I50" s="108">
        <v>25291</v>
      </c>
      <c r="J50" s="108">
        <v>0</v>
      </c>
      <c r="K50" s="92">
        <f t="shared" si="3"/>
        <v>388528</v>
      </c>
      <c r="L50" s="108">
        <v>77933</v>
      </c>
      <c r="M50" s="108">
        <v>310595</v>
      </c>
      <c r="N50" s="92">
        <f t="shared" si="4"/>
        <v>422421</v>
      </c>
      <c r="O50" s="92">
        <f t="shared" si="5"/>
        <v>104334</v>
      </c>
      <c r="P50" s="108">
        <v>104334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92">
        <f t="shared" si="6"/>
        <v>310595</v>
      </c>
      <c r="W50" s="108">
        <v>309030</v>
      </c>
      <c r="X50" s="108">
        <v>1565</v>
      </c>
      <c r="Y50" s="108">
        <v>0</v>
      </c>
      <c r="Z50" s="108">
        <v>0</v>
      </c>
      <c r="AA50" s="108">
        <v>0</v>
      </c>
      <c r="AB50" s="108">
        <v>0</v>
      </c>
      <c r="AC50" s="92">
        <f t="shared" si="7"/>
        <v>7492</v>
      </c>
      <c r="AD50" s="108">
        <v>7305</v>
      </c>
      <c r="AE50" s="108">
        <v>187</v>
      </c>
      <c r="AF50" s="92">
        <f t="shared" si="8"/>
        <v>10644</v>
      </c>
      <c r="AG50" s="108">
        <v>10644</v>
      </c>
      <c r="AH50" s="108">
        <v>0</v>
      </c>
      <c r="AI50" s="108">
        <v>0</v>
      </c>
      <c r="AJ50" s="92">
        <f t="shared" si="9"/>
        <v>36653</v>
      </c>
      <c r="AK50" s="108">
        <v>206</v>
      </c>
      <c r="AL50" s="108">
        <v>25814</v>
      </c>
      <c r="AM50" s="108">
        <v>8652</v>
      </c>
      <c r="AN50" s="108">
        <v>0</v>
      </c>
      <c r="AO50" s="108">
        <v>0</v>
      </c>
      <c r="AP50" s="108">
        <v>0</v>
      </c>
      <c r="AQ50" s="108">
        <v>1840</v>
      </c>
      <c r="AR50" s="108">
        <v>6</v>
      </c>
      <c r="AS50" s="108">
        <v>135</v>
      </c>
      <c r="AT50" s="92">
        <f t="shared" si="10"/>
        <v>58</v>
      </c>
      <c r="AU50" s="108">
        <v>11</v>
      </c>
      <c r="AV50" s="108">
        <v>0</v>
      </c>
      <c r="AW50" s="108">
        <v>47</v>
      </c>
      <c r="AX50" s="108">
        <v>0</v>
      </c>
      <c r="AY50" s="108">
        <v>0</v>
      </c>
      <c r="AZ50" s="92">
        <f t="shared" si="11"/>
        <v>1673</v>
      </c>
      <c r="BA50" s="108">
        <v>1673</v>
      </c>
      <c r="BB50" s="108">
        <v>0</v>
      </c>
      <c r="BC50" s="108">
        <v>0</v>
      </c>
    </row>
    <row r="51" spans="1:55" s="89" customFormat="1" ht="12" customHeight="1">
      <c r="A51" s="94" t="s">
        <v>438</v>
      </c>
      <c r="B51" s="95" t="s">
        <v>439</v>
      </c>
      <c r="C51" s="94" t="s">
        <v>295</v>
      </c>
      <c r="D51" s="92">
        <f t="shared" si="0"/>
        <v>337417</v>
      </c>
      <c r="E51" s="92">
        <f t="shared" si="1"/>
        <v>0</v>
      </c>
      <c r="F51" s="108">
        <v>0</v>
      </c>
      <c r="G51" s="108">
        <v>0</v>
      </c>
      <c r="H51" s="92">
        <f t="shared" si="2"/>
        <v>24022</v>
      </c>
      <c r="I51" s="108">
        <v>24022</v>
      </c>
      <c r="J51" s="108">
        <v>0</v>
      </c>
      <c r="K51" s="92">
        <f t="shared" si="3"/>
        <v>313395</v>
      </c>
      <c r="L51" s="108">
        <v>53969</v>
      </c>
      <c r="M51" s="108">
        <v>259426</v>
      </c>
      <c r="N51" s="92">
        <f t="shared" si="4"/>
        <v>337831</v>
      </c>
      <c r="O51" s="92">
        <f t="shared" si="5"/>
        <v>78015</v>
      </c>
      <c r="P51" s="108">
        <v>72692</v>
      </c>
      <c r="Q51" s="108">
        <v>0</v>
      </c>
      <c r="R51" s="108">
        <v>0</v>
      </c>
      <c r="S51" s="108">
        <v>5299</v>
      </c>
      <c r="T51" s="108">
        <v>24</v>
      </c>
      <c r="U51" s="108">
        <v>0</v>
      </c>
      <c r="V51" s="92">
        <f t="shared" si="6"/>
        <v>259786</v>
      </c>
      <c r="W51" s="108">
        <v>253342</v>
      </c>
      <c r="X51" s="108">
        <v>512</v>
      </c>
      <c r="Y51" s="108">
        <v>0</v>
      </c>
      <c r="Z51" s="108">
        <v>5932</v>
      </c>
      <c r="AA51" s="108">
        <v>0</v>
      </c>
      <c r="AB51" s="108">
        <v>0</v>
      </c>
      <c r="AC51" s="92">
        <f t="shared" si="7"/>
        <v>30</v>
      </c>
      <c r="AD51" s="108">
        <v>30</v>
      </c>
      <c r="AE51" s="108">
        <v>0</v>
      </c>
      <c r="AF51" s="92">
        <f t="shared" si="8"/>
        <v>35482</v>
      </c>
      <c r="AG51" s="108">
        <v>35482</v>
      </c>
      <c r="AH51" s="108">
        <v>0</v>
      </c>
      <c r="AI51" s="108">
        <v>0</v>
      </c>
      <c r="AJ51" s="92">
        <f t="shared" si="9"/>
        <v>37585</v>
      </c>
      <c r="AK51" s="108">
        <v>2236</v>
      </c>
      <c r="AL51" s="108">
        <v>49</v>
      </c>
      <c r="AM51" s="108">
        <v>1007</v>
      </c>
      <c r="AN51" s="108">
        <v>2937</v>
      </c>
      <c r="AO51" s="108">
        <v>0</v>
      </c>
      <c r="AP51" s="108">
        <v>30210</v>
      </c>
      <c r="AQ51" s="108">
        <v>593</v>
      </c>
      <c r="AR51" s="108">
        <v>29</v>
      </c>
      <c r="AS51" s="108">
        <v>524</v>
      </c>
      <c r="AT51" s="92">
        <f t="shared" si="10"/>
        <v>257</v>
      </c>
      <c r="AU51" s="108">
        <v>176</v>
      </c>
      <c r="AV51" s="108">
        <v>6</v>
      </c>
      <c r="AW51" s="108">
        <v>64</v>
      </c>
      <c r="AX51" s="108">
        <v>11</v>
      </c>
      <c r="AY51" s="108">
        <v>0</v>
      </c>
      <c r="AZ51" s="92">
        <f t="shared" si="11"/>
        <v>264</v>
      </c>
      <c r="BA51" s="108">
        <v>264</v>
      </c>
      <c r="BB51" s="108">
        <v>0</v>
      </c>
      <c r="BC51" s="108">
        <v>0</v>
      </c>
    </row>
    <row r="52" spans="1:55" s="89" customFormat="1" ht="12" customHeight="1">
      <c r="A52" s="94" t="s">
        <v>442</v>
      </c>
      <c r="B52" s="95" t="s">
        <v>443</v>
      </c>
      <c r="C52" s="94" t="s">
        <v>317</v>
      </c>
      <c r="D52" s="92">
        <f t="shared" si="0"/>
        <v>715796</v>
      </c>
      <c r="E52" s="92">
        <f t="shared" si="1"/>
        <v>26716</v>
      </c>
      <c r="F52" s="108">
        <v>14133</v>
      </c>
      <c r="G52" s="108">
        <v>12583</v>
      </c>
      <c r="H52" s="92">
        <f t="shared" si="2"/>
        <v>10024</v>
      </c>
      <c r="I52" s="108">
        <v>9804</v>
      </c>
      <c r="J52" s="108">
        <v>220</v>
      </c>
      <c r="K52" s="92">
        <f t="shared" si="3"/>
        <v>679056</v>
      </c>
      <c r="L52" s="108">
        <v>173257</v>
      </c>
      <c r="M52" s="108">
        <v>505799</v>
      </c>
      <c r="N52" s="92">
        <f t="shared" si="4"/>
        <v>716100</v>
      </c>
      <c r="O52" s="92">
        <f t="shared" si="5"/>
        <v>197194</v>
      </c>
      <c r="P52" s="108">
        <v>191695</v>
      </c>
      <c r="Q52" s="108">
        <v>0</v>
      </c>
      <c r="R52" s="108">
        <v>0</v>
      </c>
      <c r="S52" s="108">
        <v>116</v>
      </c>
      <c r="T52" s="108">
        <v>5383</v>
      </c>
      <c r="U52" s="108">
        <v>0</v>
      </c>
      <c r="V52" s="92">
        <f t="shared" si="6"/>
        <v>518602</v>
      </c>
      <c r="W52" s="108">
        <v>508051</v>
      </c>
      <c r="X52" s="108">
        <v>0</v>
      </c>
      <c r="Y52" s="108">
        <v>0</v>
      </c>
      <c r="Z52" s="108">
        <v>476</v>
      </c>
      <c r="AA52" s="108">
        <v>10075</v>
      </c>
      <c r="AB52" s="108">
        <v>0</v>
      </c>
      <c r="AC52" s="92">
        <f t="shared" si="7"/>
        <v>304</v>
      </c>
      <c r="AD52" s="108">
        <v>196</v>
      </c>
      <c r="AE52" s="108">
        <v>108</v>
      </c>
      <c r="AF52" s="92">
        <f t="shared" si="8"/>
        <v>12111</v>
      </c>
      <c r="AG52" s="108">
        <v>12111</v>
      </c>
      <c r="AH52" s="108">
        <v>0</v>
      </c>
      <c r="AI52" s="108">
        <v>0</v>
      </c>
      <c r="AJ52" s="92">
        <f t="shared" si="9"/>
        <v>14622</v>
      </c>
      <c r="AK52" s="108">
        <v>3013</v>
      </c>
      <c r="AL52" s="108">
        <v>95</v>
      </c>
      <c r="AM52" s="108">
        <v>1559</v>
      </c>
      <c r="AN52" s="108">
        <v>2944</v>
      </c>
      <c r="AO52" s="108">
        <v>0</v>
      </c>
      <c r="AP52" s="108">
        <v>0</v>
      </c>
      <c r="AQ52" s="108">
        <v>85</v>
      </c>
      <c r="AR52" s="108">
        <v>124</v>
      </c>
      <c r="AS52" s="108">
        <v>6802</v>
      </c>
      <c r="AT52" s="92">
        <f t="shared" si="10"/>
        <v>616</v>
      </c>
      <c r="AU52" s="108">
        <v>597</v>
      </c>
      <c r="AV52" s="108">
        <v>0</v>
      </c>
      <c r="AW52" s="108">
        <v>11</v>
      </c>
      <c r="AX52" s="108">
        <v>8</v>
      </c>
      <c r="AY52" s="108">
        <v>0</v>
      </c>
      <c r="AZ52" s="92">
        <f t="shared" si="11"/>
        <v>829</v>
      </c>
      <c r="BA52" s="108">
        <v>829</v>
      </c>
      <c r="BB52" s="108">
        <v>0</v>
      </c>
      <c r="BC52" s="108">
        <v>0</v>
      </c>
    </row>
    <row r="53" spans="1:55" s="89" customFormat="1" ht="12" customHeight="1">
      <c r="A53" s="94" t="s">
        <v>446</v>
      </c>
      <c r="B53" s="95" t="s">
        <v>447</v>
      </c>
      <c r="C53" s="94" t="s">
        <v>448</v>
      </c>
      <c r="D53" s="92">
        <f t="shared" si="0"/>
        <v>147139</v>
      </c>
      <c r="E53" s="92">
        <f t="shared" si="1"/>
        <v>1475</v>
      </c>
      <c r="F53" s="108">
        <v>255</v>
      </c>
      <c r="G53" s="108">
        <v>1220</v>
      </c>
      <c r="H53" s="92">
        <f t="shared" si="2"/>
        <v>660</v>
      </c>
      <c r="I53" s="108">
        <v>109</v>
      </c>
      <c r="J53" s="108">
        <v>551</v>
      </c>
      <c r="K53" s="92">
        <f t="shared" si="3"/>
        <v>145004</v>
      </c>
      <c r="L53" s="108">
        <v>26444</v>
      </c>
      <c r="M53" s="108">
        <v>118560</v>
      </c>
      <c r="N53" s="92">
        <f t="shared" si="4"/>
        <v>149805</v>
      </c>
      <c r="O53" s="92">
        <f t="shared" si="5"/>
        <v>26451</v>
      </c>
      <c r="P53" s="108">
        <v>18146</v>
      </c>
      <c r="Q53" s="108">
        <v>0</v>
      </c>
      <c r="R53" s="108">
        <v>0</v>
      </c>
      <c r="S53" s="108">
        <v>2717</v>
      </c>
      <c r="T53" s="108">
        <v>2033</v>
      </c>
      <c r="U53" s="108">
        <v>3555</v>
      </c>
      <c r="V53" s="92">
        <f t="shared" si="6"/>
        <v>117355</v>
      </c>
      <c r="W53" s="108">
        <v>89645</v>
      </c>
      <c r="X53" s="108">
        <v>0</v>
      </c>
      <c r="Y53" s="108">
        <v>0</v>
      </c>
      <c r="Z53" s="108">
        <v>22370</v>
      </c>
      <c r="AA53" s="108">
        <v>2253</v>
      </c>
      <c r="AB53" s="108">
        <v>3087</v>
      </c>
      <c r="AC53" s="92">
        <f t="shared" si="7"/>
        <v>5999</v>
      </c>
      <c r="AD53" s="108">
        <v>82</v>
      </c>
      <c r="AE53" s="108">
        <v>5917</v>
      </c>
      <c r="AF53" s="92">
        <f t="shared" si="8"/>
        <v>5166</v>
      </c>
      <c r="AG53" s="108">
        <v>5166</v>
      </c>
      <c r="AH53" s="108">
        <v>0</v>
      </c>
      <c r="AI53" s="108">
        <v>0</v>
      </c>
      <c r="AJ53" s="92">
        <f t="shared" si="9"/>
        <v>5328</v>
      </c>
      <c r="AK53" s="108">
        <v>214</v>
      </c>
      <c r="AL53" s="108">
        <v>0</v>
      </c>
      <c r="AM53" s="108">
        <v>2339</v>
      </c>
      <c r="AN53" s="108">
        <v>619</v>
      </c>
      <c r="AO53" s="108">
        <v>0</v>
      </c>
      <c r="AP53" s="108">
        <v>0</v>
      </c>
      <c r="AQ53" s="108">
        <v>1684</v>
      </c>
      <c r="AR53" s="108">
        <v>472</v>
      </c>
      <c r="AS53" s="108">
        <v>0</v>
      </c>
      <c r="AT53" s="92">
        <f t="shared" si="10"/>
        <v>213</v>
      </c>
      <c r="AU53" s="108">
        <v>52</v>
      </c>
      <c r="AV53" s="108">
        <v>0</v>
      </c>
      <c r="AW53" s="108">
        <v>161</v>
      </c>
      <c r="AX53" s="108">
        <v>0</v>
      </c>
      <c r="AY53" s="108">
        <v>0</v>
      </c>
      <c r="AZ53" s="92">
        <f t="shared" si="11"/>
        <v>254</v>
      </c>
      <c r="BA53" s="108">
        <v>254</v>
      </c>
      <c r="BB53" s="108">
        <v>0</v>
      </c>
      <c r="BC53" s="108">
        <v>0</v>
      </c>
    </row>
    <row r="54" spans="1:55" s="89" customFormat="1" ht="12" customHeight="1">
      <c r="A54" s="94" t="s">
        <v>449</v>
      </c>
      <c r="B54" s="95" t="s">
        <v>450</v>
      </c>
      <c r="C54" s="94" t="s">
        <v>254</v>
      </c>
      <c r="D54" s="118">
        <f aca="true" t="shared" si="12" ref="D54:AI54">SUM(D7:D53)</f>
        <v>21480292.132</v>
      </c>
      <c r="E54" s="92">
        <f t="shared" si="12"/>
        <v>582406</v>
      </c>
      <c r="F54" s="108">
        <f t="shared" si="12"/>
        <v>338555</v>
      </c>
      <c r="G54" s="108">
        <f t="shared" si="12"/>
        <v>243851</v>
      </c>
      <c r="H54" s="92">
        <f t="shared" si="12"/>
        <v>2531972.33</v>
      </c>
      <c r="I54" s="108">
        <f t="shared" si="12"/>
        <v>2001068.33</v>
      </c>
      <c r="J54" s="108">
        <f t="shared" si="12"/>
        <v>530904</v>
      </c>
      <c r="K54" s="118">
        <f t="shared" si="12"/>
        <v>18365913.802</v>
      </c>
      <c r="L54" s="108">
        <f t="shared" si="12"/>
        <v>4614465.71</v>
      </c>
      <c r="M54" s="119">
        <f t="shared" si="12"/>
        <v>13751448.092</v>
      </c>
      <c r="N54" s="118">
        <f t="shared" si="12"/>
        <v>21597866.972</v>
      </c>
      <c r="O54" s="92">
        <f t="shared" si="12"/>
        <v>6864464.859999999</v>
      </c>
      <c r="P54" s="108">
        <f t="shared" si="12"/>
        <v>6374922.71</v>
      </c>
      <c r="Q54" s="108">
        <f t="shared" si="12"/>
        <v>4242</v>
      </c>
      <c r="R54" s="108">
        <f t="shared" si="12"/>
        <v>8148</v>
      </c>
      <c r="S54" s="108">
        <f t="shared" si="12"/>
        <v>464682.15</v>
      </c>
      <c r="T54" s="108">
        <f t="shared" si="12"/>
        <v>7500</v>
      </c>
      <c r="U54" s="108">
        <f t="shared" si="12"/>
        <v>4970</v>
      </c>
      <c r="V54" s="118">
        <f t="shared" si="12"/>
        <v>14625417.112</v>
      </c>
      <c r="W54" s="119">
        <f aca="true" t="shared" si="13" ref="W54:AB54">SUM(W7:W53)</f>
        <v>13561836.092</v>
      </c>
      <c r="X54" s="119">
        <f t="shared" si="13"/>
        <v>21069</v>
      </c>
      <c r="Y54" s="119">
        <f t="shared" si="13"/>
        <v>11384</v>
      </c>
      <c r="Z54" s="119">
        <f t="shared" si="13"/>
        <v>990518.02</v>
      </c>
      <c r="AA54" s="119">
        <f t="shared" si="13"/>
        <v>13057</v>
      </c>
      <c r="AB54" s="119">
        <f t="shared" si="13"/>
        <v>27553</v>
      </c>
      <c r="AC54" s="92">
        <f t="shared" si="12"/>
        <v>107985</v>
      </c>
      <c r="AD54" s="108">
        <f t="shared" si="12"/>
        <v>69914</v>
      </c>
      <c r="AE54" s="108">
        <f t="shared" si="12"/>
        <v>38071</v>
      </c>
      <c r="AF54" s="92">
        <f t="shared" si="12"/>
        <v>564777.46</v>
      </c>
      <c r="AG54" s="108">
        <f t="shared" si="12"/>
        <v>564627.46</v>
      </c>
      <c r="AH54" s="108">
        <f t="shared" si="12"/>
        <v>134</v>
      </c>
      <c r="AI54" s="108">
        <f t="shared" si="12"/>
        <v>16</v>
      </c>
      <c r="AJ54" s="92">
        <f aca="true" t="shared" si="14" ref="AJ54:BC54">SUM(AJ7:AJ53)</f>
        <v>1082234.46</v>
      </c>
      <c r="AK54" s="108">
        <f t="shared" si="14"/>
        <v>494835</v>
      </c>
      <c r="AL54" s="108">
        <f t="shared" si="14"/>
        <v>39582</v>
      </c>
      <c r="AM54" s="108">
        <f t="shared" si="14"/>
        <v>209494.54</v>
      </c>
      <c r="AN54" s="108">
        <f t="shared" si="14"/>
        <v>51182</v>
      </c>
      <c r="AO54" s="108">
        <f t="shared" si="14"/>
        <v>1059</v>
      </c>
      <c r="AP54" s="108">
        <f t="shared" si="14"/>
        <v>179537</v>
      </c>
      <c r="AQ54" s="108">
        <f t="shared" si="14"/>
        <v>29673</v>
      </c>
      <c r="AR54" s="108">
        <f t="shared" si="14"/>
        <v>8027.92</v>
      </c>
      <c r="AS54" s="108">
        <f t="shared" si="14"/>
        <v>68844</v>
      </c>
      <c r="AT54" s="92">
        <f t="shared" si="14"/>
        <v>25262</v>
      </c>
      <c r="AU54" s="108">
        <f t="shared" si="14"/>
        <v>16127</v>
      </c>
      <c r="AV54" s="108">
        <f t="shared" si="14"/>
        <v>1569</v>
      </c>
      <c r="AW54" s="108">
        <f t="shared" si="14"/>
        <v>7525</v>
      </c>
      <c r="AX54" s="108">
        <f t="shared" si="14"/>
        <v>41</v>
      </c>
      <c r="AY54" s="108">
        <f t="shared" si="14"/>
        <v>0</v>
      </c>
      <c r="AZ54" s="92">
        <f t="shared" si="14"/>
        <v>41739</v>
      </c>
      <c r="BA54" s="108">
        <f t="shared" si="14"/>
        <v>39563</v>
      </c>
      <c r="BB54" s="108">
        <f t="shared" si="14"/>
        <v>2064</v>
      </c>
      <c r="BC54" s="108">
        <f t="shared" si="14"/>
        <v>112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tabSelected="1" zoomScaleSheetLayoutView="85" zoomScalePageLayoutView="0" workbookViewId="0" topLeftCell="A37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/>
      <c r="D2" s="13" t="s">
        <v>206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88">
        <f ca="1">IF(AA2=0,"",VLOOKUP(C2,INDIRECT(AB7&amp;"!B7:C1800"),2,FALSE))</f>
      </c>
      <c r="AC2" s="11"/>
      <c r="AD2" s="49">
        <f>IF(AA2=0,1,IF(ISERROR(AB2),1,0))</f>
        <v>1</v>
      </c>
      <c r="AF2" s="88">
        <f ca="1">COUNTA(INDIRECT("'["&amp;$AB$7&amp;"]水洗化人口等!B7:C1800"))+6</f>
        <v>7</v>
      </c>
      <c r="AG2" s="88">
        <f>IF(AA2=0,0,VLOOKUP(C2,AF5:AG1800,2,FALSE))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55" t="s">
        <v>26</v>
      </c>
      <c r="G6" s="15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64" t="s">
        <v>28</v>
      </c>
      <c r="C7" s="5" t="s">
        <v>29</v>
      </c>
      <c r="D7" s="18">
        <f>AD7</f>
        <v>0</v>
      </c>
      <c r="F7" s="159" t="s">
        <v>30</v>
      </c>
      <c r="G7" s="6" t="s">
        <v>31</v>
      </c>
      <c r="H7" s="19">
        <f aca="true" t="shared" si="1" ref="H7:H12">AD14</f>
        <v>0</v>
      </c>
      <c r="I7" s="19">
        <f aca="true" t="shared" si="2" ref="I7:I12">AD24</f>
        <v>0</v>
      </c>
      <c r="J7" s="19">
        <f aca="true" t="shared" si="3" ref="J7:J12">SUM(H7:I7)</f>
        <v>0</v>
      </c>
      <c r="K7" s="20">
        <f aca="true" t="shared" si="4" ref="K7:K12">IF(J$13&gt;0,J7/J$13,0)</f>
        <v>0</v>
      </c>
      <c r="L7" s="21">
        <f>AD34</f>
        <v>0</v>
      </c>
      <c r="M7" s="22">
        <f>AD37</f>
        <v>0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0</v>
      </c>
      <c r="AF7" s="11" t="str">
        <f ca="1" t="shared" si="0"/>
        <v>01000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65"/>
      <c r="C8" s="6" t="s">
        <v>32</v>
      </c>
      <c r="D8" s="23">
        <f>AD8</f>
        <v>0</v>
      </c>
      <c r="F8" s="160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0</v>
      </c>
      <c r="AF8" s="11" t="str">
        <f ca="1" t="shared" si="0"/>
        <v>02000</v>
      </c>
      <c r="AG8" s="11">
        <v>8</v>
      </c>
      <c r="AI8" s="45" t="s">
        <v>168</v>
      </c>
      <c r="AJ8" s="2" t="s">
        <v>115</v>
      </c>
    </row>
    <row r="9" spans="2:36" ht="16.5" customHeight="1">
      <c r="B9" s="166"/>
      <c r="C9" s="7" t="s">
        <v>34</v>
      </c>
      <c r="D9" s="24">
        <f>SUM(D7:D8)</f>
        <v>0</v>
      </c>
      <c r="F9" s="160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0</v>
      </c>
      <c r="AF9" s="11" t="str">
        <f ca="1" t="shared" si="0"/>
        <v>03000</v>
      </c>
      <c r="AG9" s="11">
        <v>9</v>
      </c>
      <c r="AI9" s="45" t="s">
        <v>169</v>
      </c>
      <c r="AJ9" s="2" t="s">
        <v>114</v>
      </c>
    </row>
    <row r="10" spans="2:36" ht="16.5" customHeight="1">
      <c r="B10" s="167" t="s">
        <v>36</v>
      </c>
      <c r="C10" s="8" t="s">
        <v>37</v>
      </c>
      <c r="D10" s="23">
        <f>AD9</f>
        <v>0</v>
      </c>
      <c r="F10" s="160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0</v>
      </c>
      <c r="AF10" s="11" t="str">
        <f ca="1" t="shared" si="0"/>
        <v>04000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68"/>
      <c r="C11" s="6" t="s">
        <v>39</v>
      </c>
      <c r="D11" s="23">
        <f>AD10</f>
        <v>0</v>
      </c>
      <c r="F11" s="160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0</v>
      </c>
      <c r="AF11" s="11" t="str">
        <f ca="1" t="shared" si="0"/>
        <v>05000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68"/>
      <c r="C12" s="6" t="s">
        <v>40</v>
      </c>
      <c r="D12" s="23">
        <f>AD11</f>
        <v>0</v>
      </c>
      <c r="F12" s="160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0</v>
      </c>
      <c r="AF12" s="11" t="str">
        <f ca="1" t="shared" si="0"/>
        <v>06000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69"/>
      <c r="C13" s="7" t="s">
        <v>34</v>
      </c>
      <c r="D13" s="24">
        <f>SUM(D10:D12)</f>
        <v>0</v>
      </c>
      <c r="F13" s="161"/>
      <c r="G13" s="6" t="s">
        <v>34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0</v>
      </c>
      <c r="AF13" s="11" t="str">
        <f ca="1" t="shared" si="0"/>
        <v>07000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57" t="s">
        <v>43</v>
      </c>
      <c r="C14" s="158"/>
      <c r="D14" s="27">
        <f>SUM(D9,D13)</f>
        <v>0</v>
      </c>
      <c r="F14" s="162" t="s">
        <v>44</v>
      </c>
      <c r="G14" s="163"/>
      <c r="H14" s="19">
        <f>AD20</f>
        <v>0</v>
      </c>
      <c r="I14" s="19">
        <f>AD30</f>
        <v>0</v>
      </c>
      <c r="J14" s="19">
        <f>SUM(H14:I14)</f>
        <v>0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0</v>
      </c>
      <c r="AF14" s="11" t="str">
        <f ca="1" t="shared" si="0"/>
        <v>08000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57" t="s">
        <v>122</v>
      </c>
      <c r="C15" s="158"/>
      <c r="D15" s="27">
        <f>AD13</f>
        <v>0</v>
      </c>
      <c r="F15" s="157" t="s">
        <v>3</v>
      </c>
      <c r="G15" s="158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126</v>
      </c>
      <c r="L15" s="31">
        <f>SUM(L7:L9)</f>
        <v>0</v>
      </c>
      <c r="M15" s="32">
        <f>SUM(M7:M9)</f>
        <v>0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09000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10000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0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11000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55" t="s">
        <v>48</v>
      </c>
      <c r="G18" s="15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12000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</v>
      </c>
      <c r="F19" s="162" t="s">
        <v>50</v>
      </c>
      <c r="G19" s="163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13000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</v>
      </c>
      <c r="F20" s="162" t="s">
        <v>52</v>
      </c>
      <c r="G20" s="163"/>
      <c r="H20" s="19">
        <f>AD22</f>
        <v>0</v>
      </c>
      <c r="I20" s="19">
        <f>AD32</f>
        <v>0</v>
      </c>
      <c r="J20" s="23">
        <f>SUM(H20:I20)</f>
        <v>0</v>
      </c>
      <c r="AA20" s="3" t="s">
        <v>44</v>
      </c>
      <c r="AB20" s="48" t="s">
        <v>68</v>
      </c>
      <c r="AC20" s="48" t="s">
        <v>135</v>
      </c>
      <c r="AD20" s="11">
        <f ca="1" t="shared" si="5"/>
        <v>0</v>
      </c>
      <c r="AF20" s="11" t="str">
        <f ca="1" t="shared" si="0"/>
        <v>14000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</v>
      </c>
      <c r="F21" s="162" t="s">
        <v>54</v>
      </c>
      <c r="G21" s="163"/>
      <c r="H21" s="19">
        <f>AD23</f>
        <v>0</v>
      </c>
      <c r="I21" s="19">
        <f>AD33</f>
        <v>0</v>
      </c>
      <c r="J21" s="23">
        <f>SUM(H21:I21)</f>
        <v>0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15000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</v>
      </c>
      <c r="F22" s="157" t="s">
        <v>3</v>
      </c>
      <c r="G22" s="158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52</v>
      </c>
      <c r="AB22" s="48" t="s">
        <v>68</v>
      </c>
      <c r="AC22" s="48" t="s">
        <v>137</v>
      </c>
      <c r="AD22" s="11">
        <f ca="1" t="shared" si="5"/>
        <v>0</v>
      </c>
      <c r="AF22" s="11" t="str">
        <f ca="1" t="shared" si="0"/>
        <v>16000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0</v>
      </c>
      <c r="AF23" s="11" t="str">
        <f ca="1" t="shared" si="0"/>
        <v>17000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0</v>
      </c>
      <c r="AF24" s="11" t="str">
        <f ca="1" t="shared" si="0"/>
        <v>18000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</v>
      </c>
      <c r="F25" s="180" t="s">
        <v>57</v>
      </c>
      <c r="G25" s="181"/>
      <c r="H25" s="181"/>
      <c r="I25" s="170" t="s">
        <v>58</v>
      </c>
      <c r="J25" s="172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19000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2"/>
      <c r="G26" s="183"/>
      <c r="H26" s="183"/>
      <c r="I26" s="171"/>
      <c r="J26" s="173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20000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74" t="s">
        <v>60</v>
      </c>
      <c r="G27" s="175"/>
      <c r="H27" s="176"/>
      <c r="I27" s="21">
        <f aca="true" t="shared" si="6" ref="I27:I35">AD40</f>
        <v>0</v>
      </c>
      <c r="J27" s="37">
        <f>AD49</f>
        <v>0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21000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7" t="s">
        <v>61</v>
      </c>
      <c r="G28" s="178"/>
      <c r="H28" s="179"/>
      <c r="I28" s="21">
        <f t="shared" si="6"/>
        <v>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22000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74" t="s">
        <v>62</v>
      </c>
      <c r="G29" s="175"/>
      <c r="H29" s="176"/>
      <c r="I29" s="21">
        <f t="shared" si="6"/>
        <v>0</v>
      </c>
      <c r="J29" s="37">
        <f>AD51</f>
        <v>0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23000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74" t="s">
        <v>16</v>
      </c>
      <c r="G30" s="175"/>
      <c r="H30" s="176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24000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74" t="s">
        <v>17</v>
      </c>
      <c r="G31" s="175"/>
      <c r="H31" s="176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25000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74" t="s">
        <v>63</v>
      </c>
      <c r="G32" s="175"/>
      <c r="H32" s="176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0</v>
      </c>
      <c r="AF32" s="11" t="str">
        <f ca="1" t="shared" si="0"/>
        <v>26000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74" t="s">
        <v>64</v>
      </c>
      <c r="G33" s="175"/>
      <c r="H33" s="176"/>
      <c r="I33" s="21">
        <f t="shared" si="6"/>
        <v>0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0</v>
      </c>
      <c r="AF33" s="11" t="str">
        <f ca="1" t="shared" si="0"/>
        <v>27000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74" t="s">
        <v>65</v>
      </c>
      <c r="G34" s="175"/>
      <c r="H34" s="176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0</v>
      </c>
      <c r="AF34" s="11" t="str">
        <f ca="1" t="shared" si="0"/>
        <v>28000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74" t="s">
        <v>66</v>
      </c>
      <c r="G35" s="175"/>
      <c r="H35" s="176"/>
      <c r="I35" s="21">
        <f t="shared" si="6"/>
        <v>0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29000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84" t="s">
        <v>10</v>
      </c>
      <c r="G36" s="185"/>
      <c r="H36" s="186"/>
      <c r="I36" s="38">
        <f>SUM(I27:I35)</f>
        <v>0</v>
      </c>
      <c r="J36" s="39">
        <f>SUM(J27:J31)</f>
        <v>0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30000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0</v>
      </c>
      <c r="AF37" s="11" t="str">
        <f ca="1" t="shared" si="0"/>
        <v>31000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32000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33000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0</v>
      </c>
      <c r="AF40" s="11" t="str">
        <f ca="1" t="shared" si="0"/>
        <v>34000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0</v>
      </c>
      <c r="AF41" s="11" t="str">
        <f ca="1" t="shared" si="0"/>
        <v>35000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0</v>
      </c>
      <c r="AF42" s="11" t="str">
        <f ca="1" t="shared" si="0"/>
        <v>36000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 t="str">
        <f ca="1" t="shared" si="0"/>
        <v>37000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38000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 t="str">
        <f ca="1" t="shared" si="0"/>
        <v>39000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0</v>
      </c>
      <c r="AF46" s="11" t="str">
        <f ca="1" t="shared" si="0"/>
        <v>40000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 t="str">
        <f ca="1" t="shared" si="0"/>
        <v>41000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0</v>
      </c>
      <c r="AF48" s="11" t="str">
        <f ca="1" t="shared" si="0"/>
        <v>42000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0</v>
      </c>
      <c r="AF49" s="11" t="str">
        <f ca="1" t="shared" si="0"/>
        <v>43000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 t="str">
        <f ca="1" t="shared" si="0"/>
        <v>44000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0</v>
      </c>
      <c r="AF51" s="11" t="str">
        <f ca="1" t="shared" si="0"/>
        <v>45000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 t="str">
        <f ca="1" t="shared" si="0"/>
        <v>46000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 t="str">
        <f ca="1" t="shared" si="0"/>
        <v>47000</v>
      </c>
      <c r="AG53" s="11">
        <v>53</v>
      </c>
    </row>
    <row r="54" spans="32:33" ht="13.5" hidden="1">
      <c r="AF54" s="11" t="str">
        <f ca="1" t="shared" si="0"/>
        <v>48000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&amp;Lし尿集計結果（平成26年度実績）&amp;R&amp;F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長谷部 早紀</cp:lastModifiedBy>
  <cp:lastPrinted>2014-07-16T08:04:22Z</cp:lastPrinted>
  <dcterms:created xsi:type="dcterms:W3CDTF">2008-01-06T09:25:24Z</dcterms:created>
  <dcterms:modified xsi:type="dcterms:W3CDTF">2016-05-26T01:33:29Z</dcterms:modified>
  <cp:category/>
  <cp:version/>
  <cp:contentType/>
  <cp:contentStatus/>
</cp:coreProperties>
</file>