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externalReferences>
    <externalReference r:id="rId10"/>
    <externalReference r:id="rId11"/>
  </externalReferences>
  <definedNames>
    <definedName name="_xlnm.Print_Area" localSheetId="6">'経費集計'!$A$1:$M$33</definedName>
    <definedName name="_xlnm.Print_Area" localSheetId="5">'市町村分担金内訳'!$2:$15</definedName>
    <definedName name="_xlnm.Print_Area" localSheetId="4">'組合分担金内訳'!$2:$24</definedName>
    <definedName name="_xlnm.Print_Area" localSheetId="3">'廃棄物事業経費（歳出）'!$2:$32</definedName>
    <definedName name="_xlnm.Print_Area" localSheetId="2">'廃棄物事業経費（歳入）'!$2:$32</definedName>
    <definedName name="_xlnm.Print_Area" localSheetId="0">'廃棄物事業経費（市町村）'!$2:$24</definedName>
    <definedName name="_xlnm.Print_Area" localSheetId="1">'廃棄物事業経費（組合）'!$2:$15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<sst xmlns="http://schemas.openxmlformats.org/spreadsheetml/2006/main" count="1962" uniqueCount="534">
  <si>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</si>
  <si>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</si>
  <si>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</si>
  <si>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</si>
  <si>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</si>
  <si>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</si>
  <si>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</si>
  <si>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</si>
  <si>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</si>
  <si>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</si>
  <si>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</si>
  <si>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</si>
  <si>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</si>
  <si>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</si>
  <si>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</si>
  <si>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</si>
  <si>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</si>
  <si>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</si>
  <si>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</si>
  <si>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</si>
  <si>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</si>
  <si>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</si>
  <si>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</si>
  <si>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</si>
  <si>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</si>
  <si>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</si>
  <si>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</si>
  <si>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</si>
  <si>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</si>
  <si>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</si>
  <si>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</si>
  <si>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</si>
  <si>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-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</si>
  <si>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</si>
  <si>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</si>
  <si>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</si>
  <si>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</si>
  <si>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</si>
  <si>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</si>
  <si>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</si>
  <si>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</si>
  <si>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</si>
  <si>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</si>
  <si>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</si>
  <si>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</si>
  <si>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</si>
  <si>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</si>
  <si>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</si>
  <si>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</si>
  <si>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</si>
  <si>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</si>
  <si>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</si>
  <si>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廃棄物処理事業経費（市区町村の合計）（平成26年度実績）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</si>
  <si>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</si>
  <si>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</si>
  <si>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</si>
  <si>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</si>
  <si>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</si>
  <si>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</si>
  <si>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</si>
  <si>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</si>
  <si>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</si>
  <si>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</si>
  <si>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</si>
  <si>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</si>
  <si>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</si>
  <si>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</si>
  <si>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</si>
  <si>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</si>
  <si>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</si>
  <si>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</si>
  <si>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</si>
  <si>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</si>
  <si>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</si>
  <si>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</si>
  <si>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</si>
  <si>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</si>
  <si>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</si>
  <si>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</si>
  <si>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</si>
  <si>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</si>
  <si>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</si>
  <si>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</si>
  <si>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</si>
  <si>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</si>
  <si>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</si>
  <si>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</si>
  <si>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</si>
  <si>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</si>
  <si>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</si>
  <si>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</si>
  <si>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</si>
  <si>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</si>
  <si>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</si>
  <si>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</si>
  <si>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</si>
  <si>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</si>
  <si>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</si>
  <si>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</si>
  <si>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国庫支出金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</si>
  <si>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</si>
  <si>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</si>
  <si>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</si>
  <si>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</si>
  <si>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</si>
  <si>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</si>
  <si>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</si>
  <si>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</si>
  <si>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</si>
  <si>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</si>
  <si>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</si>
  <si>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</si>
  <si>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</si>
  <si>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</si>
  <si>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</si>
  <si>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</si>
  <si>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</si>
  <si>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</si>
  <si>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</si>
  <si>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</si>
  <si>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</si>
  <si>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（千円）</t>
  </si>
  <si>
    <t>香川県</t>
  </si>
  <si>
    <t>37000</t>
  </si>
  <si>
    <t>37000</t>
  </si>
  <si>
    <t>香川県</t>
  </si>
  <si>
    <t>37201</t>
  </si>
  <si>
    <t>高松市</t>
  </si>
  <si>
    <t>-</t>
  </si>
  <si>
    <t>-</t>
  </si>
  <si>
    <t>香川県</t>
  </si>
  <si>
    <t>37202</t>
  </si>
  <si>
    <t>丸亀市</t>
  </si>
  <si>
    <t>-</t>
  </si>
  <si>
    <t>37203</t>
  </si>
  <si>
    <t>坂出市</t>
  </si>
  <si>
    <t>37204</t>
  </si>
  <si>
    <t>善通寺市</t>
  </si>
  <si>
    <t>-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</si>
  <si>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</si>
  <si>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</si>
  <si>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</si>
  <si>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</si>
  <si>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</si>
  <si>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</si>
  <si>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</si>
  <si>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</si>
  <si>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</si>
  <si>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</si>
  <si>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</si>
  <si>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</si>
  <si>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</si>
  <si>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</si>
  <si>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</si>
  <si>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</si>
  <si>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</si>
  <si>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</si>
  <si>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</si>
  <si>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</si>
  <si>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</si>
  <si>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</si>
  <si>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</si>
  <si>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</si>
  <si>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</si>
  <si>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</si>
  <si>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廃棄物処理事業経費（一部事務組合・広域連合の合計）（平成26年度実績）</t>
  </si>
  <si>
    <t>一部事務組合・広域連合名</t>
  </si>
  <si>
    <t>香川県</t>
  </si>
  <si>
    <t>37000</t>
  </si>
  <si>
    <t>香川県</t>
  </si>
  <si>
    <t>37831</t>
  </si>
  <si>
    <t>土庄町小豆島町環境衛生組合</t>
  </si>
  <si>
    <t>37833</t>
  </si>
  <si>
    <t>三観衛生組合</t>
  </si>
  <si>
    <t>37858</t>
  </si>
  <si>
    <t>大川広域行政組合</t>
  </si>
  <si>
    <t>-</t>
  </si>
  <si>
    <t>37864</t>
  </si>
  <si>
    <t>三観広域行政組合</t>
  </si>
  <si>
    <t>37866</t>
  </si>
  <si>
    <t>小豆地区広域行政事務組合</t>
  </si>
  <si>
    <t>37867</t>
  </si>
  <si>
    <t>中讃広域行政事務組合</t>
  </si>
  <si>
    <t>37869</t>
  </si>
  <si>
    <t>坂出、宇多津広域行政事務組合</t>
  </si>
  <si>
    <t>37882</t>
  </si>
  <si>
    <t>香川県東部清掃施設組合</t>
  </si>
  <si>
    <t>廃棄物処理事業経費（市区町村及び一部事務組合・広域連合の合計）【歳入】（平成26年度実績）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</si>
  <si>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</si>
  <si>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</si>
  <si>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</si>
  <si>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</si>
  <si>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</si>
  <si>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特定財源 (市区町村分担金を除く)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</si>
  <si>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</si>
  <si>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</si>
  <si>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</si>
  <si>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</si>
  <si>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</si>
  <si>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</si>
  <si>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</si>
  <si>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（千円）</t>
  </si>
  <si>
    <t>香川県</t>
  </si>
  <si>
    <t>37000</t>
  </si>
  <si>
    <t>37201</t>
  </si>
  <si>
    <t>高松市</t>
  </si>
  <si>
    <t>香川県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</si>
  <si>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</si>
  <si>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</si>
  <si>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</si>
  <si>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</si>
  <si>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</si>
  <si>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</si>
  <si>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</si>
  <si>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</si>
  <si>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</si>
  <si>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</si>
  <si>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</si>
  <si>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</si>
  <si>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</si>
  <si>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</si>
  <si>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</si>
  <si>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</si>
  <si>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</si>
  <si>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</si>
  <si>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</si>
  <si>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</si>
  <si>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</si>
  <si>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</si>
  <si>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</si>
  <si>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</si>
  <si>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</si>
  <si>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</si>
  <si>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</si>
  <si>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</si>
  <si>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</si>
  <si>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</si>
  <si>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</si>
  <si>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</si>
  <si>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37831</t>
  </si>
  <si>
    <t>土庄町小豆島町環境衛生組合</t>
  </si>
  <si>
    <t>37833</t>
  </si>
  <si>
    <t>三観衛生組合</t>
  </si>
  <si>
    <t>37858</t>
  </si>
  <si>
    <t>大川広域行政組合</t>
  </si>
  <si>
    <t>37864</t>
  </si>
  <si>
    <t>三観広域行政組合</t>
  </si>
  <si>
    <t>37866</t>
  </si>
  <si>
    <t>小豆地区広域行政事務組合</t>
  </si>
  <si>
    <t>37867</t>
  </si>
  <si>
    <t>中讃広域行政事務組合</t>
  </si>
  <si>
    <t>37869</t>
  </si>
  <si>
    <t>坂出、宇多津広域行政事務組合</t>
  </si>
  <si>
    <t>37882</t>
  </si>
  <si>
    <t>香川県東部清掃施設組合</t>
  </si>
  <si>
    <t>廃棄物処理事業経費（市区町村及び一部事務組合・広域連合の合計）【歳出】（平成26年度実績）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</si>
  <si>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</si>
  <si>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</si>
  <si>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</si>
  <si>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</si>
  <si>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</si>
  <si>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</si>
  <si>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</si>
  <si>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</si>
  <si>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</si>
  <si>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</si>
  <si>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</si>
  <si>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</si>
  <si>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</si>
  <si>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</si>
  <si>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</si>
  <si>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</si>
  <si>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</si>
  <si>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</si>
  <si>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</si>
  <si>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</si>
  <si>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</si>
  <si>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</si>
  <si>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</si>
  <si>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</si>
  <si>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37201</t>
  </si>
  <si>
    <t>高松市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</si>
  <si>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</si>
  <si>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</si>
  <si>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</si>
  <si>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</si>
  <si>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</si>
  <si>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</si>
  <si>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</si>
  <si>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</si>
  <si>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</si>
  <si>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</si>
  <si>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</si>
  <si>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</si>
  <si>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</si>
  <si>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</si>
  <si>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</si>
  <si>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</si>
  <si>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</si>
  <si>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</si>
  <si>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</si>
  <si>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</si>
  <si>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</si>
  <si>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</si>
  <si>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</si>
  <si>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</si>
  <si>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</si>
  <si>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</si>
  <si>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</si>
  <si>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37831</t>
  </si>
  <si>
    <t>土庄町小豆島町環境衛生組合</t>
  </si>
  <si>
    <t>37833</t>
  </si>
  <si>
    <t>三観衛生組合</t>
  </si>
  <si>
    <t>37858</t>
  </si>
  <si>
    <t>大川広域行政組合</t>
  </si>
  <si>
    <t>廃棄物処理事業経費【分担金の合計】（平成26年度実績）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</si>
  <si>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</si>
  <si>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</si>
  <si>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</si>
  <si>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</si>
  <si>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</si>
  <si>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</si>
  <si>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</si>
  <si>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</si>
  <si>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</si>
  <si>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</si>
  <si>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</si>
  <si>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</si>
  <si>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</si>
  <si>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</si>
  <si>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小計</t>
  </si>
  <si>
    <t>小計</t>
  </si>
  <si>
    <t>37201</t>
  </si>
  <si>
    <t>高松市</t>
  </si>
  <si>
    <t>37202</t>
  </si>
  <si>
    <t>丸亀市</t>
  </si>
  <si>
    <t>37867</t>
  </si>
  <si>
    <t>中讃広域行政事務組合</t>
  </si>
  <si>
    <t>37203</t>
  </si>
  <si>
    <t>坂出市</t>
  </si>
  <si>
    <t>坂出、宇多津広域行政事務組合</t>
  </si>
  <si>
    <t>37204</t>
  </si>
  <si>
    <t>37864</t>
  </si>
  <si>
    <t>三観広域行政組合</t>
  </si>
  <si>
    <t>三観衛生組合</t>
  </si>
  <si>
    <t>37858</t>
  </si>
  <si>
    <t>大川広域行政組合</t>
  </si>
  <si>
    <t>37882</t>
  </si>
  <si>
    <t>香川県東部清掃施設組合</t>
  </si>
  <si>
    <t>37833</t>
  </si>
  <si>
    <t>37866</t>
  </si>
  <si>
    <t>小豆地区広域行政事務組合</t>
  </si>
  <si>
    <t>37831</t>
  </si>
  <si>
    <t>土庄町小豆島町環境衛生組合</t>
  </si>
  <si>
    <t>坂出・宇多津</t>
  </si>
  <si>
    <t>中讃広域事務組合</t>
  </si>
  <si>
    <t>中讃広域</t>
  </si>
  <si>
    <t>廃棄物処理事業経費【市区町村分担金の合計】（平成26年度実績）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</si>
  <si>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</si>
  <si>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</si>
  <si>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</si>
  <si>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</si>
  <si>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</si>
  <si>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</si>
  <si>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</si>
  <si>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</si>
  <si>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</si>
  <si>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</si>
  <si>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</si>
  <si>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</si>
  <si>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</si>
  <si>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</si>
  <si>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</si>
  <si>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</si>
  <si>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</si>
  <si>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</si>
  <si>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</si>
  <si>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</si>
  <si>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</si>
  <si>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</si>
  <si>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</si>
  <si>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</si>
  <si>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</si>
  <si>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</si>
  <si>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</si>
  <si>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</si>
  <si>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</si>
  <si>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</si>
  <si>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</si>
  <si>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</si>
  <si>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</si>
  <si>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</si>
  <si>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香川県</t>
  </si>
  <si>
    <t>37831</t>
  </si>
  <si>
    <t>土庄町小豆島町環境衛生組合</t>
  </si>
  <si>
    <t>37322</t>
  </si>
  <si>
    <t>土庄町</t>
  </si>
  <si>
    <t>37324</t>
  </si>
  <si>
    <t>小豆島町</t>
  </si>
  <si>
    <t>37833</t>
  </si>
  <si>
    <t>三観衛生組合</t>
  </si>
  <si>
    <t>37205</t>
  </si>
  <si>
    <t>観音寺市</t>
  </si>
  <si>
    <t>37208</t>
  </si>
  <si>
    <t>三豊市</t>
  </si>
  <si>
    <t>37858</t>
  </si>
  <si>
    <t>大川広域行政組合</t>
  </si>
  <si>
    <t>37206</t>
  </si>
  <si>
    <t>さぬき市</t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</si>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</sst>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48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5" fillId="0" borderId="0" xfId="63" applyFont="1" applyFill="1" applyAlignment="1">
      <alignment vertical="center"/>
      <protection/>
    </xf>
    <xf numFmtId="0" fontId="6" fillId="0" borderId="0" xfId="62" applyNumberFormat="1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9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Alignment="1" quotePrefix="1">
      <alignment horizontal="left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38" fontId="6" fillId="0" borderId="10" xfId="48" applyFont="1" applyFill="1" applyBorder="1" applyAlignment="1">
      <alignment vertical="center"/>
    </xf>
    <xf numFmtId="38" fontId="6" fillId="0" borderId="11" xfId="64" applyNumberFormat="1" applyFont="1" applyFill="1" applyBorder="1" applyAlignment="1">
      <alignment vertical="center"/>
      <protection/>
    </xf>
    <xf numFmtId="38" fontId="6" fillId="0" borderId="11" xfId="48" applyFont="1" applyFill="1" applyBorder="1" applyAlignment="1">
      <alignment vertical="center"/>
    </xf>
    <xf numFmtId="0" fontId="6" fillId="0" borderId="13" xfId="64" applyFont="1" applyFill="1" applyBorder="1" applyAlignment="1">
      <alignment vertical="center"/>
      <protection/>
    </xf>
    <xf numFmtId="0" fontId="6" fillId="0" borderId="14" xfId="64" applyFont="1" applyFill="1" applyBorder="1" applyAlignment="1">
      <alignment vertical="center"/>
      <protection/>
    </xf>
    <xf numFmtId="38" fontId="6" fillId="0" borderId="15" xfId="64" applyNumberFormat="1" applyFont="1" applyFill="1" applyBorder="1" applyAlignment="1">
      <alignment vertical="center"/>
      <protection/>
    </xf>
    <xf numFmtId="38" fontId="6" fillId="0" borderId="15" xfId="48" applyFont="1" applyFill="1" applyBorder="1" applyAlignment="1">
      <alignment vertical="center"/>
    </xf>
    <xf numFmtId="0" fontId="6" fillId="0" borderId="16" xfId="64" applyFont="1" applyFill="1" applyBorder="1" applyAlignment="1">
      <alignment vertical="center"/>
      <protection/>
    </xf>
    <xf numFmtId="49" fontId="8" fillId="0" borderId="17" xfId="62" applyNumberFormat="1" applyFont="1" applyFill="1" applyBorder="1" applyAlignment="1">
      <alignment horizontal="center" vertical="center"/>
      <protection/>
    </xf>
    <xf numFmtId="49" fontId="3" fillId="0" borderId="0" xfId="62" applyNumberFormat="1" applyFont="1" applyFill="1" applyAlignment="1">
      <alignment vertical="center"/>
      <protection/>
    </xf>
    <xf numFmtId="0" fontId="6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6" fillId="0" borderId="10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8" fontId="6" fillId="0" borderId="0" xfId="64" applyNumberFormat="1" applyFont="1" applyFill="1" applyBorder="1" applyAlignment="1">
      <alignment vertical="center"/>
      <protection/>
    </xf>
    <xf numFmtId="0" fontId="6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5" fillId="0" borderId="0" xfId="63" applyNumberFormat="1" applyFont="1" applyFill="1" applyAlignment="1">
      <alignment vertical="center"/>
      <protection/>
    </xf>
    <xf numFmtId="0" fontId="3" fillId="0" borderId="0" xfId="62" applyNumberFormat="1" applyFont="1" applyFill="1" applyAlignment="1">
      <alignment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3" fillId="0" borderId="0" xfId="63" applyNumberFormat="1" applyFont="1" applyFill="1" applyAlignment="1">
      <alignment vertical="center"/>
      <protection/>
    </xf>
    <xf numFmtId="0" fontId="3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33" borderId="10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quotePrefix="1">
      <alignment vertical="center"/>
    </xf>
    <xf numFmtId="0" fontId="13" fillId="0" borderId="10" xfId="48" applyNumberFormat="1" applyFont="1" applyFill="1" applyBorder="1" applyAlignment="1">
      <alignment vertical="center"/>
    </xf>
    <xf numFmtId="0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4" fillId="0" borderId="0" xfId="65" applyNumberFormat="1" applyFont="1" applyAlignment="1">
      <alignment vertical="center"/>
      <protection/>
    </xf>
    <xf numFmtId="0" fontId="11" fillId="34" borderId="19" xfId="65" applyNumberFormat="1" applyFont="1" applyFill="1" applyBorder="1" applyAlignment="1">
      <alignment vertical="center"/>
      <protection/>
    </xf>
    <xf numFmtId="0" fontId="11" fillId="34" borderId="20" xfId="65" applyNumberFormat="1" applyFont="1" applyFill="1" applyBorder="1" applyAlignment="1">
      <alignment vertical="center"/>
      <protection/>
    </xf>
    <xf numFmtId="0" fontId="13" fillId="0" borderId="0" xfId="0" applyNumberFormat="1" applyFont="1" applyFill="1" applyAlignment="1">
      <alignment vertical="center"/>
    </xf>
    <xf numFmtId="0" fontId="11" fillId="34" borderId="16" xfId="65" applyNumberFormat="1" applyFont="1" applyFill="1" applyBorder="1" applyAlignment="1">
      <alignment vertical="center"/>
      <protection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48" applyNumberFormat="1" applyFont="1" applyFill="1" applyBorder="1" applyAlignment="1">
      <alignment vertical="center"/>
    </xf>
    <xf numFmtId="49" fontId="13" fillId="0" borderId="10" xfId="48" applyNumberFormat="1" applyFont="1" applyFill="1" applyBorder="1" applyAlignment="1">
      <alignment horizontal="left" vertical="center"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2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21" xfId="65" applyNumberFormat="1" applyFont="1" applyFill="1" applyBorder="1" applyAlignment="1">
      <alignment vertical="center" wrapText="1"/>
      <protection/>
    </xf>
    <xf numFmtId="3" fontId="13" fillId="33" borderId="10" xfId="48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horizontal="right"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4" fillId="0" borderId="0" xfId="61" applyNumberFormat="1" applyFont="1" applyAlignment="1">
      <alignment vertical="center" wrapText="1"/>
      <protection/>
    </xf>
    <xf numFmtId="0" fontId="12" fillId="34" borderId="12" xfId="60" applyNumberFormat="1" applyFont="1" applyFill="1" applyBorder="1" applyAlignment="1" quotePrefix="1">
      <alignment vertical="center"/>
      <protection/>
    </xf>
    <xf numFmtId="0" fontId="12" fillId="34" borderId="19" xfId="60" applyNumberFormat="1" applyFont="1" applyFill="1" applyBorder="1" applyAlignment="1">
      <alignment vertical="center"/>
      <protection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 quotePrefix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22" xfId="61" applyNumberFormat="1" applyFont="1" applyFill="1" applyBorder="1" applyAlignment="1">
      <alignment vertical="center"/>
      <protection/>
    </xf>
    <xf numFmtId="0" fontId="11" fillId="34" borderId="23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 quotePrefix="1">
      <alignment vertical="center"/>
      <protection/>
    </xf>
    <xf numFmtId="0" fontId="11" fillId="34" borderId="23" xfId="61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 quotePrefix="1">
      <alignment vertical="center"/>
      <protection/>
    </xf>
    <xf numFmtId="0" fontId="11" fillId="34" borderId="19" xfId="61" applyNumberFormat="1" applyFont="1" applyFill="1" applyBorder="1" applyAlignment="1" quotePrefix="1">
      <alignment vertical="center"/>
      <protection/>
    </xf>
    <xf numFmtId="0" fontId="11" fillId="34" borderId="18" xfId="61" applyNumberFormat="1" applyFont="1" applyFill="1" applyBorder="1" applyAlignment="1" quotePrefix="1">
      <alignment vertical="center"/>
      <protection/>
    </xf>
    <xf numFmtId="0" fontId="11" fillId="34" borderId="11" xfId="61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1" xfId="61" applyNumberFormat="1" applyFont="1" applyFill="1" applyBorder="1" applyAlignment="1" quotePrefix="1">
      <alignment vertical="center" wrapText="1"/>
      <protection/>
    </xf>
    <xf numFmtId="0" fontId="11" fillId="34" borderId="11" xfId="61" applyNumberFormat="1" applyFont="1" applyFill="1" applyBorder="1" applyAlignment="1">
      <alignment vertical="center"/>
      <protection/>
    </xf>
    <xf numFmtId="0" fontId="11" fillId="34" borderId="10" xfId="61" applyNumberFormat="1" applyFont="1" applyFill="1" applyBorder="1" applyAlignment="1" quotePrefix="1">
      <alignment vertical="center"/>
      <protection/>
    </xf>
    <xf numFmtId="0" fontId="11" fillId="34" borderId="12" xfId="61" applyNumberFormat="1" applyFont="1" applyFill="1" applyBorder="1" applyAlignment="1" quotePrefix="1">
      <alignment vertical="center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1" applyNumberFormat="1" applyFont="1" applyFill="1" applyBorder="1" applyAlignment="1">
      <alignment vertical="center" wrapText="1"/>
      <protection/>
    </xf>
    <xf numFmtId="0" fontId="11" fillId="34" borderId="24" xfId="60" applyNumberFormat="1" applyFont="1" applyFill="1" applyBorder="1" applyAlignment="1">
      <alignment horizontal="center" vertical="center"/>
      <protection/>
    </xf>
    <xf numFmtId="0" fontId="11" fillId="34" borderId="24" xfId="60" applyNumberFormat="1" applyFont="1" applyFill="1" applyBorder="1" applyAlignment="1" quotePrefix="1">
      <alignment horizontal="center" vertical="center" wrapText="1"/>
      <protection/>
    </xf>
    <xf numFmtId="0" fontId="11" fillId="34" borderId="24" xfId="60" applyNumberFormat="1" applyFont="1" applyFill="1" applyBorder="1" applyAlignment="1">
      <alignment horizontal="center" vertical="center" wrapText="1"/>
      <protection/>
    </xf>
    <xf numFmtId="0" fontId="11" fillId="34" borderId="24" xfId="61" applyNumberFormat="1" applyFont="1" applyFill="1" applyBorder="1" applyAlignment="1">
      <alignment horizontal="center" vertical="center"/>
      <protection/>
    </xf>
    <xf numFmtId="0" fontId="11" fillId="34" borderId="24" xfId="61" applyNumberFormat="1" applyFont="1" applyFill="1" applyBorder="1" applyAlignment="1" quotePrefix="1">
      <alignment horizontal="center" vertical="center" wrapText="1"/>
      <protection/>
    </xf>
    <xf numFmtId="0" fontId="11" fillId="34" borderId="24" xfId="61" applyNumberFormat="1" applyFont="1" applyFill="1" applyBorder="1" applyAlignment="1">
      <alignment horizontal="center" vertical="center" wrapText="1"/>
      <protection/>
    </xf>
    <xf numFmtId="0" fontId="11" fillId="34" borderId="24" xfId="61" applyNumberFormat="1" applyFont="1" applyFill="1" applyBorder="1" applyAlignment="1" quotePrefix="1">
      <alignment horizontal="center" vertical="center"/>
      <protection/>
    </xf>
    <xf numFmtId="0" fontId="12" fillId="34" borderId="12" xfId="0" applyNumberFormat="1" applyFont="1" applyFill="1" applyBorder="1" applyAlignment="1" quotePrefix="1">
      <alignment vertical="center"/>
    </xf>
    <xf numFmtId="0" fontId="12" fillId="34" borderId="19" xfId="0" applyNumberFormat="1" applyFont="1" applyFill="1" applyBorder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23" xfId="0" applyNumberFormat="1" applyFont="1" applyFill="1" applyBorder="1" applyAlignment="1" quotePrefix="1">
      <alignment vertical="center"/>
    </xf>
    <xf numFmtId="0" fontId="11" fillId="34" borderId="19" xfId="0" applyNumberFormat="1" applyFont="1" applyFill="1" applyBorder="1" applyAlignment="1" quotePrefix="1">
      <alignment vertical="center"/>
    </xf>
    <xf numFmtId="0" fontId="11" fillId="34" borderId="18" xfId="0" applyNumberFormat="1" applyFont="1" applyFill="1" applyBorder="1" applyAlignment="1" quotePrefix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9" xfId="0" applyNumberFormat="1" applyFont="1" applyFill="1" applyBorder="1" applyAlignment="1" quotePrefix="1">
      <alignment vertical="center" wrapText="1"/>
    </xf>
    <xf numFmtId="0" fontId="11" fillId="34" borderId="18" xfId="0" applyNumberFormat="1" applyFont="1" applyFill="1" applyBorder="1" applyAlignment="1" quotePrefix="1">
      <alignment vertical="center" wrapText="1"/>
    </xf>
    <xf numFmtId="0" fontId="11" fillId="34" borderId="21" xfId="0" applyNumberFormat="1" applyFont="1" applyFill="1" applyBorder="1" applyAlignment="1" quotePrefix="1">
      <alignment vertical="center" wrapText="1"/>
    </xf>
    <xf numFmtId="0" fontId="11" fillId="34" borderId="24" xfId="0" applyNumberFormat="1" applyFont="1" applyFill="1" applyBorder="1" applyAlignment="1">
      <alignment horizontal="center" vertical="center"/>
    </xf>
    <xf numFmtId="0" fontId="11" fillId="34" borderId="24" xfId="0" applyNumberFormat="1" applyFont="1" applyFill="1" applyBorder="1" applyAlignment="1" quotePrefix="1">
      <alignment horizontal="center" vertical="center" wrapText="1"/>
    </xf>
    <xf numFmtId="0" fontId="11" fillId="34" borderId="24" xfId="0" applyNumberFormat="1" applyFont="1" applyFill="1" applyBorder="1" applyAlignment="1">
      <alignment horizontal="center" vertical="center" wrapText="1"/>
    </xf>
    <xf numFmtId="0" fontId="4" fillId="0" borderId="0" xfId="65" applyNumberFormat="1" applyFont="1" applyAlignment="1">
      <alignment vertical="center" wrapText="1"/>
      <protection/>
    </xf>
    <xf numFmtId="0" fontId="12" fillId="34" borderId="12" xfId="65" applyNumberFormat="1" applyFont="1" applyFill="1" applyBorder="1" applyAlignment="1" quotePrefix="1">
      <alignment vertical="center"/>
      <protection/>
    </xf>
    <xf numFmtId="0" fontId="11" fillId="34" borderId="19" xfId="65" applyNumberFormat="1" applyFont="1" applyFill="1" applyBorder="1" applyAlignment="1" quotePrefix="1">
      <alignment vertical="center"/>
      <protection/>
    </xf>
    <xf numFmtId="0" fontId="11" fillId="34" borderId="18" xfId="65" applyNumberFormat="1" applyFont="1" applyFill="1" applyBorder="1" applyAlignment="1">
      <alignment vertical="center"/>
      <protection/>
    </xf>
    <xf numFmtId="0" fontId="11" fillId="34" borderId="20" xfId="65" applyNumberFormat="1" applyFont="1" applyFill="1" applyBorder="1" applyAlignment="1" quotePrefix="1">
      <alignment vertical="center"/>
      <protection/>
    </xf>
    <xf numFmtId="0" fontId="12" fillId="34" borderId="23" xfId="65" applyNumberFormat="1" applyFont="1" applyFill="1" applyBorder="1" applyAlignment="1" quotePrefix="1">
      <alignment vertical="center"/>
      <protection/>
    </xf>
    <xf numFmtId="0" fontId="11" fillId="34" borderId="22" xfId="65" applyNumberFormat="1" applyFont="1" applyFill="1" applyBorder="1" applyAlignment="1">
      <alignment vertical="center"/>
      <protection/>
    </xf>
    <xf numFmtId="0" fontId="11" fillId="34" borderId="12" xfId="65" applyNumberFormat="1" applyFont="1" applyFill="1" applyBorder="1" applyAlignment="1">
      <alignment vertical="center"/>
      <protection/>
    </xf>
    <xf numFmtId="0" fontId="11" fillId="34" borderId="22" xfId="65" applyNumberFormat="1" applyFont="1" applyFill="1" applyBorder="1" applyAlignment="1" quotePrefix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 wrapText="1"/>
      <protection/>
    </xf>
    <xf numFmtId="0" fontId="11" fillId="34" borderId="21" xfId="65" applyNumberFormat="1" applyFont="1" applyFill="1" applyBorder="1" applyAlignment="1" quotePrefix="1">
      <alignment vertical="center" wrapText="1"/>
      <protection/>
    </xf>
    <xf numFmtId="0" fontId="11" fillId="34" borderId="22" xfId="65" applyNumberFormat="1" applyFont="1" applyFill="1" applyBorder="1" applyAlignment="1" quotePrefix="1">
      <alignment vertical="center"/>
      <protection/>
    </xf>
    <xf numFmtId="0" fontId="11" fillId="34" borderId="25" xfId="65" applyNumberFormat="1" applyFont="1" applyFill="1" applyBorder="1" applyAlignment="1" quotePrefix="1">
      <alignment horizontal="center" vertical="center" wrapText="1"/>
      <protection/>
    </xf>
    <xf numFmtId="0" fontId="11" fillId="34" borderId="24" xfId="65" applyNumberFormat="1" applyFont="1" applyFill="1" applyBorder="1" applyAlignment="1" quotePrefix="1">
      <alignment horizontal="center" vertical="center" wrapText="1"/>
      <protection/>
    </xf>
    <xf numFmtId="0" fontId="12" fillId="34" borderId="13" xfId="65" applyNumberFormat="1" applyFont="1" applyFill="1" applyBorder="1" applyAlignment="1" quotePrefix="1">
      <alignment vertical="center"/>
      <protection/>
    </xf>
    <xf numFmtId="0" fontId="11" fillId="34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49" fontId="6" fillId="35" borderId="0" xfId="62" applyNumberFormat="1" applyFont="1" applyFill="1" applyAlignment="1">
      <alignment vertical="center"/>
      <protection/>
    </xf>
    <xf numFmtId="0" fontId="6" fillId="35" borderId="0" xfId="62" applyNumberFormat="1" applyFont="1" applyFill="1" applyAlignment="1">
      <alignment vertical="center"/>
      <protection/>
    </xf>
    <xf numFmtId="0" fontId="3" fillId="35" borderId="0" xfId="62" applyNumberFormat="1" applyFont="1" applyFill="1" applyAlignment="1">
      <alignment vertical="center"/>
      <protection/>
    </xf>
    <xf numFmtId="0" fontId="11" fillId="34" borderId="21" xfId="61" applyNumberFormat="1" applyFont="1" applyFill="1" applyBorder="1" applyAlignment="1" quotePrefix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24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24" xfId="60" applyNumberFormat="1" applyFont="1" applyFill="1" applyBorder="1" applyAlignment="1">
      <alignment vertical="center"/>
      <protection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0" fontId="11" fillId="34" borderId="24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65" applyNumberFormat="1" applyFont="1" applyFill="1" applyBorder="1" applyAlignment="1">
      <alignment vertical="center"/>
      <protection/>
    </xf>
    <xf numFmtId="0" fontId="11" fillId="34" borderId="21" xfId="65" applyNumberFormat="1" applyFont="1" applyFill="1" applyBorder="1" applyAlignment="1">
      <alignment vertical="center"/>
      <protection/>
    </xf>
    <xf numFmtId="0" fontId="11" fillId="34" borderId="24" xfId="65" applyNumberFormat="1" applyFont="1" applyFill="1" applyBorder="1" applyAlignment="1">
      <alignment vertical="center"/>
      <protection/>
    </xf>
    <xf numFmtId="0" fontId="11" fillId="34" borderId="11" xfId="65" applyNumberFormat="1" applyFont="1" applyFill="1" applyBorder="1" applyAlignment="1">
      <alignment vertical="center" wrapText="1"/>
      <protection/>
    </xf>
    <xf numFmtId="0" fontId="11" fillId="34" borderId="21" xfId="65" applyNumberFormat="1" applyFont="1" applyFill="1" applyBorder="1" applyAlignment="1">
      <alignment vertical="center" wrapText="1"/>
      <protection/>
    </xf>
    <xf numFmtId="0" fontId="11" fillId="34" borderId="24" xfId="65" applyNumberFormat="1" applyFont="1" applyFill="1" applyBorder="1" applyAlignment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/>
      <protection/>
    </xf>
    <xf numFmtId="0" fontId="11" fillId="34" borderId="21" xfId="65" applyNumberFormat="1" applyFont="1" applyFill="1" applyBorder="1" applyAlignment="1" quotePrefix="1">
      <alignment vertical="center"/>
      <protection/>
    </xf>
    <xf numFmtId="0" fontId="12" fillId="34" borderId="23" xfId="65" applyNumberFormat="1" applyFont="1" applyFill="1" applyBorder="1" applyAlignment="1" quotePrefix="1">
      <alignment vertical="center" wrapText="1"/>
      <protection/>
    </xf>
    <xf numFmtId="0" fontId="12" fillId="34" borderId="22" xfId="65" applyNumberFormat="1" applyFont="1" applyFill="1" applyBorder="1" applyAlignment="1" quotePrefix="1">
      <alignment vertical="center" wrapText="1"/>
      <protection/>
    </xf>
    <xf numFmtId="0" fontId="12" fillId="34" borderId="13" xfId="65" applyNumberFormat="1" applyFont="1" applyFill="1" applyBorder="1" applyAlignment="1" quotePrefix="1">
      <alignment vertical="center" wrapText="1"/>
      <protection/>
    </xf>
    <xf numFmtId="0" fontId="12" fillId="34" borderId="25" xfId="65" applyNumberFormat="1" applyFont="1" applyFill="1" applyBorder="1" applyAlignment="1" quotePrefix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 wrapText="1"/>
      <protection/>
    </xf>
    <xf numFmtId="0" fontId="11" fillId="34" borderId="21" xfId="65" applyNumberFormat="1" applyFont="1" applyFill="1" applyBorder="1" applyAlignment="1" quotePrefix="1">
      <alignment vertical="center" wrapText="1"/>
      <protection/>
    </xf>
    <xf numFmtId="0" fontId="11" fillId="34" borderId="24" xfId="65" applyNumberFormat="1" applyFont="1" applyFill="1" applyBorder="1" applyAlignment="1" quotePrefix="1">
      <alignment vertical="center" wrapText="1"/>
      <protection/>
    </xf>
    <xf numFmtId="0" fontId="6" fillId="0" borderId="10" xfId="64" applyFont="1" applyFill="1" applyBorder="1" applyAlignment="1" quotePrefix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vertical="center"/>
      <protection/>
    </xf>
    <xf numFmtId="0" fontId="6" fillId="0" borderId="23" xfId="64" applyFont="1" applyFill="1" applyBorder="1" applyAlignment="1" quotePrefix="1">
      <alignment vertical="center"/>
      <protection/>
    </xf>
    <xf numFmtId="0" fontId="6" fillId="0" borderId="20" xfId="64" applyFont="1" applyFill="1" applyBorder="1" applyAlignment="1" quotePrefix="1">
      <alignment vertical="center"/>
      <protection/>
    </xf>
    <xf numFmtId="0" fontId="6" fillId="0" borderId="23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>
      <alignment horizontal="center" vertical="center"/>
      <protection/>
    </xf>
    <xf numFmtId="0" fontId="6" fillId="0" borderId="22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 quotePrefix="1">
      <alignment horizontal="center" vertical="center"/>
      <protection/>
    </xf>
    <xf numFmtId="0" fontId="6" fillId="0" borderId="22" xfId="64" applyFont="1" applyFill="1" applyBorder="1" applyAlignment="1" quotePrefix="1">
      <alignment horizontal="center" vertical="center"/>
      <protection/>
    </xf>
    <xf numFmtId="0" fontId="6" fillId="0" borderId="12" xfId="64" applyFont="1" applyFill="1" applyBorder="1" applyAlignment="1" quotePrefix="1">
      <alignment horizontal="center" vertical="center"/>
      <protection/>
    </xf>
    <xf numFmtId="0" fontId="6" fillId="0" borderId="19" xfId="64" applyFont="1" applyFill="1" applyBorder="1" applyAlignment="1" quotePrefix="1">
      <alignment horizontal="center" vertical="center"/>
      <protection/>
    </xf>
    <xf numFmtId="0" fontId="6" fillId="0" borderId="18" xfId="64" applyFont="1" applyFill="1" applyBorder="1" applyAlignment="1" quotePrefix="1">
      <alignment horizontal="center" vertical="center"/>
      <protection/>
    </xf>
    <xf numFmtId="0" fontId="6" fillId="0" borderId="11" xfId="64" applyFont="1" applyFill="1" applyBorder="1" applyAlignment="1">
      <alignment horizontal="center" vertical="center" textRotation="255"/>
      <protection/>
    </xf>
    <xf numFmtId="0" fontId="6" fillId="0" borderId="21" xfId="64" applyFont="1" applyFill="1" applyBorder="1" applyAlignment="1">
      <alignment horizontal="center" vertical="center" textRotation="255"/>
      <protection/>
    </xf>
    <xf numFmtId="0" fontId="6" fillId="0" borderId="24" xfId="64" applyFont="1" applyFill="1" applyBorder="1" applyAlignment="1">
      <alignment horizontal="center" vertical="center" textRotation="255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vertical="center"/>
      <protection/>
    </xf>
    <xf numFmtId="0" fontId="6" fillId="0" borderId="12" xfId="64" applyFont="1" applyFill="1" applyBorder="1" applyAlignment="1">
      <alignment horizontal="center" vertical="center"/>
      <protection/>
    </xf>
    <xf numFmtId="0" fontId="6" fillId="0" borderId="19" xfId="64" applyFont="1" applyFill="1" applyBorder="1" applyAlignment="1">
      <alignment horizontal="center" vertical="center"/>
      <protection/>
    </xf>
    <xf numFmtId="0" fontId="6" fillId="0" borderId="18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 quotePrefix="1">
      <alignment horizontal="center" vertical="center" textRotation="255"/>
      <protection/>
    </xf>
    <xf numFmtId="0" fontId="6" fillId="0" borderId="21" xfId="64" applyFont="1" applyFill="1" applyBorder="1" applyAlignment="1" quotePrefix="1">
      <alignment horizontal="center" vertical="center" textRotation="255"/>
      <protection/>
    </xf>
    <xf numFmtId="0" fontId="6" fillId="0" borderId="24" xfId="64" applyFont="1" applyFill="1" applyBorder="1" applyAlignment="1" quotePrefix="1">
      <alignment horizontal="center" vertical="center" textRotation="255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25" xfId="64" applyFont="1" applyFill="1" applyBorder="1" applyAlignment="1">
      <alignment horizontal="center" vertical="center"/>
      <protection/>
    </xf>
    <xf numFmtId="49" fontId="6" fillId="0" borderId="0" xfId="62" applyNumberFormat="1" applyFont="1" applyFill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32076;&#36027;12100&#21315;&#3386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32076;&#36027;12866&#23665;&#27494;&#37089;&#24066;&#24195;&#22495;&#34892;&#25919;&#32068;&#21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33表"/>
      <sheetName val="34表"/>
      <sheetName val="35表"/>
      <sheetName val="前年度との比較"/>
      <sheetName val="32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71表"/>
      <sheetName val="72表"/>
      <sheetName val="73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114" width="14.69921875" style="80" customWidth="1"/>
    <col min="115" max="16384" width="9" style="48" customWidth="1"/>
  </cols>
  <sheetData>
    <row r="1" spans="1:114" s="46" customFormat="1" ht="17.25">
      <c r="A1" s="147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46" customFormat="1" ht="13.5">
      <c r="A2" s="153" t="s">
        <v>53</v>
      </c>
      <c r="B2" s="153" t="s">
        <v>54</v>
      </c>
      <c r="C2" s="156" t="s">
        <v>55</v>
      </c>
      <c r="D2" s="82" t="s">
        <v>57</v>
      </c>
      <c r="E2" s="83"/>
      <c r="F2" s="83"/>
      <c r="G2" s="83"/>
      <c r="H2" s="83"/>
      <c r="I2" s="83"/>
      <c r="J2" s="83"/>
      <c r="K2" s="83"/>
      <c r="L2" s="84"/>
      <c r="M2" s="82" t="s">
        <v>59</v>
      </c>
      <c r="N2" s="83"/>
      <c r="O2" s="83"/>
      <c r="P2" s="83"/>
      <c r="Q2" s="83"/>
      <c r="R2" s="83"/>
      <c r="S2" s="83"/>
      <c r="T2" s="83"/>
      <c r="U2" s="84"/>
      <c r="V2" s="82" t="s">
        <v>60</v>
      </c>
      <c r="W2" s="83"/>
      <c r="X2" s="83"/>
      <c r="Y2" s="83"/>
      <c r="Z2" s="83"/>
      <c r="AA2" s="83"/>
      <c r="AB2" s="83"/>
      <c r="AC2" s="83"/>
      <c r="AD2" s="84"/>
      <c r="AE2" s="85" t="s">
        <v>61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62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63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46" customFormat="1" ht="13.5">
      <c r="A3" s="154"/>
      <c r="B3" s="154"/>
      <c r="C3" s="157"/>
      <c r="D3" s="89" t="s">
        <v>64</v>
      </c>
      <c r="E3" s="90"/>
      <c r="F3" s="90"/>
      <c r="G3" s="90"/>
      <c r="H3" s="90"/>
      <c r="I3" s="90"/>
      <c r="J3" s="90"/>
      <c r="K3" s="90"/>
      <c r="L3" s="91"/>
      <c r="M3" s="89" t="s">
        <v>64</v>
      </c>
      <c r="N3" s="90"/>
      <c r="O3" s="90"/>
      <c r="P3" s="90"/>
      <c r="Q3" s="90"/>
      <c r="R3" s="90"/>
      <c r="S3" s="90"/>
      <c r="T3" s="90"/>
      <c r="U3" s="91"/>
      <c r="V3" s="89" t="s">
        <v>64</v>
      </c>
      <c r="W3" s="90"/>
      <c r="X3" s="90"/>
      <c r="Y3" s="90"/>
      <c r="Z3" s="90"/>
      <c r="AA3" s="90"/>
      <c r="AB3" s="90"/>
      <c r="AC3" s="90"/>
      <c r="AD3" s="91"/>
      <c r="AE3" s="92" t="s">
        <v>65</v>
      </c>
      <c r="AF3" s="86"/>
      <c r="AG3" s="86"/>
      <c r="AH3" s="86"/>
      <c r="AI3" s="86"/>
      <c r="AJ3" s="86"/>
      <c r="AK3" s="86"/>
      <c r="AL3" s="93"/>
      <c r="AM3" s="94" t="s">
        <v>66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67</v>
      </c>
      <c r="BF3" s="98" t="s">
        <v>60</v>
      </c>
      <c r="BG3" s="92" t="s">
        <v>65</v>
      </c>
      <c r="BH3" s="86"/>
      <c r="BI3" s="86"/>
      <c r="BJ3" s="86"/>
      <c r="BK3" s="86"/>
      <c r="BL3" s="86"/>
      <c r="BM3" s="86"/>
      <c r="BN3" s="93"/>
      <c r="BO3" s="94" t="s">
        <v>66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67</v>
      </c>
      <c r="CH3" s="98" t="s">
        <v>60</v>
      </c>
      <c r="CI3" s="92" t="s">
        <v>65</v>
      </c>
      <c r="CJ3" s="86"/>
      <c r="CK3" s="86"/>
      <c r="CL3" s="86"/>
      <c r="CM3" s="86"/>
      <c r="CN3" s="86"/>
      <c r="CO3" s="86"/>
      <c r="CP3" s="93"/>
      <c r="CQ3" s="94" t="s">
        <v>66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67</v>
      </c>
      <c r="DJ3" s="98" t="s">
        <v>60</v>
      </c>
    </row>
    <row r="4" spans="1:114" s="46" customFormat="1" ht="13.5">
      <c r="A4" s="154"/>
      <c r="B4" s="154"/>
      <c r="C4" s="157"/>
      <c r="D4" s="70"/>
      <c r="E4" s="89" t="s">
        <v>68</v>
      </c>
      <c r="F4" s="99"/>
      <c r="G4" s="99"/>
      <c r="H4" s="99"/>
      <c r="I4" s="99"/>
      <c r="J4" s="99"/>
      <c r="K4" s="100"/>
      <c r="L4" s="101" t="s">
        <v>70</v>
      </c>
      <c r="M4" s="70"/>
      <c r="N4" s="89" t="s">
        <v>68</v>
      </c>
      <c r="O4" s="99"/>
      <c r="P4" s="99"/>
      <c r="Q4" s="99"/>
      <c r="R4" s="99"/>
      <c r="S4" s="99"/>
      <c r="T4" s="100"/>
      <c r="U4" s="101" t="s">
        <v>70</v>
      </c>
      <c r="V4" s="70"/>
      <c r="W4" s="89" t="s">
        <v>68</v>
      </c>
      <c r="X4" s="99"/>
      <c r="Y4" s="99"/>
      <c r="Z4" s="99"/>
      <c r="AA4" s="99"/>
      <c r="AB4" s="99"/>
      <c r="AC4" s="100"/>
      <c r="AD4" s="101" t="s">
        <v>70</v>
      </c>
      <c r="AE4" s="98" t="s">
        <v>60</v>
      </c>
      <c r="AF4" s="97" t="s">
        <v>71</v>
      </c>
      <c r="AG4" s="97"/>
      <c r="AH4" s="102"/>
      <c r="AI4" s="86"/>
      <c r="AJ4" s="103"/>
      <c r="AK4" s="104" t="s">
        <v>73</v>
      </c>
      <c r="AL4" s="152" t="s">
        <v>74</v>
      </c>
      <c r="AM4" s="98" t="s">
        <v>60</v>
      </c>
      <c r="AN4" s="92" t="s">
        <v>75</v>
      </c>
      <c r="AO4" s="95"/>
      <c r="AP4" s="95"/>
      <c r="AQ4" s="95"/>
      <c r="AR4" s="96"/>
      <c r="AS4" s="92" t="s">
        <v>76</v>
      </c>
      <c r="AT4" s="86"/>
      <c r="AU4" s="86"/>
      <c r="AV4" s="103"/>
      <c r="AW4" s="97" t="s">
        <v>78</v>
      </c>
      <c r="AX4" s="92" t="s">
        <v>79</v>
      </c>
      <c r="AY4" s="94"/>
      <c r="AZ4" s="95"/>
      <c r="BA4" s="95"/>
      <c r="BB4" s="96"/>
      <c r="BC4" s="105" t="s">
        <v>80</v>
      </c>
      <c r="BD4" s="105" t="s">
        <v>81</v>
      </c>
      <c r="BE4" s="98"/>
      <c r="BF4" s="98"/>
      <c r="BG4" s="98" t="s">
        <v>82</v>
      </c>
      <c r="BH4" s="97" t="s">
        <v>83</v>
      </c>
      <c r="BI4" s="97"/>
      <c r="BJ4" s="102"/>
      <c r="BK4" s="86"/>
      <c r="BL4" s="103"/>
      <c r="BM4" s="104" t="s">
        <v>84</v>
      </c>
      <c r="BN4" s="152" t="s">
        <v>85</v>
      </c>
      <c r="BO4" s="98" t="s">
        <v>82</v>
      </c>
      <c r="BP4" s="92" t="s">
        <v>86</v>
      </c>
      <c r="BQ4" s="95"/>
      <c r="BR4" s="95"/>
      <c r="BS4" s="95"/>
      <c r="BT4" s="96"/>
      <c r="BU4" s="92" t="s">
        <v>87</v>
      </c>
      <c r="BV4" s="86"/>
      <c r="BW4" s="86"/>
      <c r="BX4" s="103"/>
      <c r="BY4" s="97" t="s">
        <v>88</v>
      </c>
      <c r="BZ4" s="92" t="s">
        <v>89</v>
      </c>
      <c r="CA4" s="106"/>
      <c r="CB4" s="106"/>
      <c r="CC4" s="107"/>
      <c r="CD4" s="96"/>
      <c r="CE4" s="105" t="s">
        <v>90</v>
      </c>
      <c r="CF4" s="105" t="s">
        <v>91</v>
      </c>
      <c r="CG4" s="98"/>
      <c r="CH4" s="98"/>
      <c r="CI4" s="98" t="s">
        <v>82</v>
      </c>
      <c r="CJ4" s="97" t="s">
        <v>83</v>
      </c>
      <c r="CK4" s="97"/>
      <c r="CL4" s="102"/>
      <c r="CM4" s="86"/>
      <c r="CN4" s="103"/>
      <c r="CO4" s="104" t="s">
        <v>84</v>
      </c>
      <c r="CP4" s="152" t="s">
        <v>85</v>
      </c>
      <c r="CQ4" s="98" t="s">
        <v>82</v>
      </c>
      <c r="CR4" s="92" t="s">
        <v>86</v>
      </c>
      <c r="CS4" s="95"/>
      <c r="CT4" s="95"/>
      <c r="CU4" s="95"/>
      <c r="CV4" s="96"/>
      <c r="CW4" s="92" t="s">
        <v>87</v>
      </c>
      <c r="CX4" s="86"/>
      <c r="CY4" s="86"/>
      <c r="CZ4" s="103"/>
      <c r="DA4" s="97" t="s">
        <v>88</v>
      </c>
      <c r="DB4" s="92" t="s">
        <v>89</v>
      </c>
      <c r="DC4" s="95"/>
      <c r="DD4" s="95"/>
      <c r="DE4" s="95"/>
      <c r="DF4" s="96"/>
      <c r="DG4" s="105" t="s">
        <v>90</v>
      </c>
      <c r="DH4" s="105" t="s">
        <v>91</v>
      </c>
      <c r="DI4" s="98"/>
      <c r="DJ4" s="98"/>
    </row>
    <row r="5" spans="1:114" s="46" customFormat="1" ht="22.5">
      <c r="A5" s="154"/>
      <c r="B5" s="154"/>
      <c r="C5" s="157"/>
      <c r="D5" s="70"/>
      <c r="E5" s="70"/>
      <c r="F5" s="108" t="s">
        <v>93</v>
      </c>
      <c r="G5" s="108" t="s">
        <v>94</v>
      </c>
      <c r="H5" s="108" t="s">
        <v>96</v>
      </c>
      <c r="I5" s="108" t="s">
        <v>97</v>
      </c>
      <c r="J5" s="108" t="s">
        <v>98</v>
      </c>
      <c r="K5" s="108" t="s">
        <v>67</v>
      </c>
      <c r="L5" s="69"/>
      <c r="M5" s="70"/>
      <c r="N5" s="70"/>
      <c r="O5" s="108" t="s">
        <v>99</v>
      </c>
      <c r="P5" s="108" t="s">
        <v>94</v>
      </c>
      <c r="Q5" s="108" t="s">
        <v>96</v>
      </c>
      <c r="R5" s="108" t="s">
        <v>97</v>
      </c>
      <c r="S5" s="108" t="s">
        <v>98</v>
      </c>
      <c r="T5" s="108" t="s">
        <v>67</v>
      </c>
      <c r="U5" s="69"/>
      <c r="V5" s="70"/>
      <c r="W5" s="70"/>
      <c r="X5" s="108" t="s">
        <v>99</v>
      </c>
      <c r="Y5" s="108" t="s">
        <v>94</v>
      </c>
      <c r="Z5" s="108" t="s">
        <v>96</v>
      </c>
      <c r="AA5" s="108" t="s">
        <v>97</v>
      </c>
      <c r="AB5" s="108" t="s">
        <v>98</v>
      </c>
      <c r="AC5" s="108" t="s">
        <v>67</v>
      </c>
      <c r="AD5" s="69"/>
      <c r="AE5" s="98"/>
      <c r="AF5" s="98" t="s">
        <v>60</v>
      </c>
      <c r="AG5" s="104" t="s">
        <v>101</v>
      </c>
      <c r="AH5" s="104" t="s">
        <v>103</v>
      </c>
      <c r="AI5" s="104" t="s">
        <v>105</v>
      </c>
      <c r="AJ5" s="104" t="s">
        <v>67</v>
      </c>
      <c r="AK5" s="109"/>
      <c r="AL5" s="152"/>
      <c r="AM5" s="98"/>
      <c r="AN5" s="98"/>
      <c r="AO5" s="98" t="s">
        <v>107</v>
      </c>
      <c r="AP5" s="98" t="s">
        <v>109</v>
      </c>
      <c r="AQ5" s="98" t="s">
        <v>111</v>
      </c>
      <c r="AR5" s="98" t="s">
        <v>113</v>
      </c>
      <c r="AS5" s="98" t="s">
        <v>60</v>
      </c>
      <c r="AT5" s="97" t="s">
        <v>115</v>
      </c>
      <c r="AU5" s="97" t="s">
        <v>117</v>
      </c>
      <c r="AV5" s="97" t="s">
        <v>119</v>
      </c>
      <c r="AW5" s="98"/>
      <c r="AX5" s="98"/>
      <c r="AY5" s="97" t="s">
        <v>115</v>
      </c>
      <c r="AZ5" s="97" t="s">
        <v>117</v>
      </c>
      <c r="BA5" s="97" t="s">
        <v>119</v>
      </c>
      <c r="BB5" s="105" t="s">
        <v>67</v>
      </c>
      <c r="BC5" s="98"/>
      <c r="BD5" s="98"/>
      <c r="BE5" s="98"/>
      <c r="BF5" s="98"/>
      <c r="BG5" s="98"/>
      <c r="BH5" s="98" t="s">
        <v>60</v>
      </c>
      <c r="BI5" s="104" t="s">
        <v>101</v>
      </c>
      <c r="BJ5" s="104" t="s">
        <v>103</v>
      </c>
      <c r="BK5" s="104" t="s">
        <v>105</v>
      </c>
      <c r="BL5" s="104" t="s">
        <v>67</v>
      </c>
      <c r="BM5" s="109"/>
      <c r="BN5" s="152"/>
      <c r="BO5" s="98"/>
      <c r="BP5" s="98"/>
      <c r="BQ5" s="98" t="s">
        <v>107</v>
      </c>
      <c r="BR5" s="98" t="s">
        <v>109</v>
      </c>
      <c r="BS5" s="98" t="s">
        <v>111</v>
      </c>
      <c r="BT5" s="98" t="s">
        <v>113</v>
      </c>
      <c r="BU5" s="98" t="s">
        <v>60</v>
      </c>
      <c r="BV5" s="97" t="s">
        <v>115</v>
      </c>
      <c r="BW5" s="97" t="s">
        <v>117</v>
      </c>
      <c r="BX5" s="97" t="s">
        <v>119</v>
      </c>
      <c r="BY5" s="98"/>
      <c r="BZ5" s="98"/>
      <c r="CA5" s="97" t="s">
        <v>115</v>
      </c>
      <c r="CB5" s="97" t="s">
        <v>117</v>
      </c>
      <c r="CC5" s="97" t="s">
        <v>119</v>
      </c>
      <c r="CD5" s="105" t="s">
        <v>67</v>
      </c>
      <c r="CE5" s="98"/>
      <c r="CF5" s="98"/>
      <c r="CG5" s="98"/>
      <c r="CH5" s="98"/>
      <c r="CI5" s="98"/>
      <c r="CJ5" s="98" t="s">
        <v>60</v>
      </c>
      <c r="CK5" s="104" t="s">
        <v>101</v>
      </c>
      <c r="CL5" s="104" t="s">
        <v>103</v>
      </c>
      <c r="CM5" s="104" t="s">
        <v>105</v>
      </c>
      <c r="CN5" s="104" t="s">
        <v>67</v>
      </c>
      <c r="CO5" s="109"/>
      <c r="CP5" s="152"/>
      <c r="CQ5" s="98"/>
      <c r="CR5" s="98"/>
      <c r="CS5" s="98" t="s">
        <v>107</v>
      </c>
      <c r="CT5" s="98" t="s">
        <v>109</v>
      </c>
      <c r="CU5" s="98" t="s">
        <v>111</v>
      </c>
      <c r="CV5" s="98" t="s">
        <v>113</v>
      </c>
      <c r="CW5" s="98" t="s">
        <v>60</v>
      </c>
      <c r="CX5" s="97" t="s">
        <v>115</v>
      </c>
      <c r="CY5" s="97" t="s">
        <v>117</v>
      </c>
      <c r="CZ5" s="97" t="s">
        <v>119</v>
      </c>
      <c r="DA5" s="98"/>
      <c r="DB5" s="98"/>
      <c r="DC5" s="97" t="s">
        <v>115</v>
      </c>
      <c r="DD5" s="97" t="s">
        <v>117</v>
      </c>
      <c r="DE5" s="97" t="s">
        <v>119</v>
      </c>
      <c r="DF5" s="105" t="s">
        <v>67</v>
      </c>
      <c r="DG5" s="98"/>
      <c r="DH5" s="98"/>
      <c r="DI5" s="98"/>
      <c r="DJ5" s="98"/>
    </row>
    <row r="6" spans="1:114" s="47" customFormat="1" ht="13.5">
      <c r="A6" s="155"/>
      <c r="B6" s="155"/>
      <c r="C6" s="158"/>
      <c r="D6" s="110" t="s">
        <v>120</v>
      </c>
      <c r="E6" s="110" t="s">
        <v>121</v>
      </c>
      <c r="F6" s="111" t="s">
        <v>121</v>
      </c>
      <c r="G6" s="111" t="s">
        <v>121</v>
      </c>
      <c r="H6" s="111" t="s">
        <v>121</v>
      </c>
      <c r="I6" s="111" t="s">
        <v>121</v>
      </c>
      <c r="J6" s="111" t="s">
        <v>121</v>
      </c>
      <c r="K6" s="111" t="s">
        <v>121</v>
      </c>
      <c r="L6" s="112" t="s">
        <v>121</v>
      </c>
      <c r="M6" s="110" t="s">
        <v>121</v>
      </c>
      <c r="N6" s="110" t="s">
        <v>121</v>
      </c>
      <c r="O6" s="111" t="s">
        <v>121</v>
      </c>
      <c r="P6" s="111" t="s">
        <v>121</v>
      </c>
      <c r="Q6" s="111" t="s">
        <v>121</v>
      </c>
      <c r="R6" s="111" t="s">
        <v>121</v>
      </c>
      <c r="S6" s="111" t="s">
        <v>121</v>
      </c>
      <c r="T6" s="111" t="s">
        <v>121</v>
      </c>
      <c r="U6" s="112" t="s">
        <v>121</v>
      </c>
      <c r="V6" s="110" t="s">
        <v>121</v>
      </c>
      <c r="W6" s="110" t="s">
        <v>121</v>
      </c>
      <c r="X6" s="111" t="s">
        <v>121</v>
      </c>
      <c r="Y6" s="111" t="s">
        <v>121</v>
      </c>
      <c r="Z6" s="111" t="s">
        <v>121</v>
      </c>
      <c r="AA6" s="111" t="s">
        <v>121</v>
      </c>
      <c r="AB6" s="111" t="s">
        <v>121</v>
      </c>
      <c r="AC6" s="111" t="s">
        <v>121</v>
      </c>
      <c r="AD6" s="112" t="s">
        <v>121</v>
      </c>
      <c r="AE6" s="113" t="s">
        <v>121</v>
      </c>
      <c r="AF6" s="113" t="s">
        <v>121</v>
      </c>
      <c r="AG6" s="114" t="s">
        <v>121</v>
      </c>
      <c r="AH6" s="114" t="s">
        <v>121</v>
      </c>
      <c r="AI6" s="114" t="s">
        <v>121</v>
      </c>
      <c r="AJ6" s="114" t="s">
        <v>121</v>
      </c>
      <c r="AK6" s="115" t="s">
        <v>121</v>
      </c>
      <c r="AL6" s="115" t="s">
        <v>121</v>
      </c>
      <c r="AM6" s="113" t="s">
        <v>121</v>
      </c>
      <c r="AN6" s="113" t="s">
        <v>121</v>
      </c>
      <c r="AO6" s="113" t="s">
        <v>121</v>
      </c>
      <c r="AP6" s="113" t="s">
        <v>121</v>
      </c>
      <c r="AQ6" s="113" t="s">
        <v>121</v>
      </c>
      <c r="AR6" s="113" t="s">
        <v>121</v>
      </c>
      <c r="AS6" s="113" t="s">
        <v>121</v>
      </c>
      <c r="AT6" s="116" t="s">
        <v>121</v>
      </c>
      <c r="AU6" s="116" t="s">
        <v>121</v>
      </c>
      <c r="AV6" s="116" t="s">
        <v>121</v>
      </c>
      <c r="AW6" s="113" t="s">
        <v>121</v>
      </c>
      <c r="AX6" s="113" t="s">
        <v>121</v>
      </c>
      <c r="AY6" s="113" t="s">
        <v>121</v>
      </c>
      <c r="AZ6" s="113" t="s">
        <v>121</v>
      </c>
      <c r="BA6" s="113" t="s">
        <v>121</v>
      </c>
      <c r="BB6" s="113" t="s">
        <v>121</v>
      </c>
      <c r="BC6" s="113" t="s">
        <v>121</v>
      </c>
      <c r="BD6" s="113" t="s">
        <v>121</v>
      </c>
      <c r="BE6" s="113" t="s">
        <v>121</v>
      </c>
      <c r="BF6" s="113" t="s">
        <v>121</v>
      </c>
      <c r="BG6" s="113" t="s">
        <v>121</v>
      </c>
      <c r="BH6" s="113" t="s">
        <v>121</v>
      </c>
      <c r="BI6" s="114" t="s">
        <v>121</v>
      </c>
      <c r="BJ6" s="114" t="s">
        <v>121</v>
      </c>
      <c r="BK6" s="114" t="s">
        <v>121</v>
      </c>
      <c r="BL6" s="114" t="s">
        <v>121</v>
      </c>
      <c r="BM6" s="115" t="s">
        <v>121</v>
      </c>
      <c r="BN6" s="115" t="s">
        <v>121</v>
      </c>
      <c r="BO6" s="113" t="s">
        <v>121</v>
      </c>
      <c r="BP6" s="113" t="s">
        <v>121</v>
      </c>
      <c r="BQ6" s="113" t="s">
        <v>121</v>
      </c>
      <c r="BR6" s="113" t="s">
        <v>121</v>
      </c>
      <c r="BS6" s="113" t="s">
        <v>121</v>
      </c>
      <c r="BT6" s="113" t="s">
        <v>121</v>
      </c>
      <c r="BU6" s="113" t="s">
        <v>121</v>
      </c>
      <c r="BV6" s="116" t="s">
        <v>121</v>
      </c>
      <c r="BW6" s="116" t="s">
        <v>121</v>
      </c>
      <c r="BX6" s="116" t="s">
        <v>121</v>
      </c>
      <c r="BY6" s="113" t="s">
        <v>121</v>
      </c>
      <c r="BZ6" s="113" t="s">
        <v>121</v>
      </c>
      <c r="CA6" s="113" t="s">
        <v>121</v>
      </c>
      <c r="CB6" s="113" t="s">
        <v>121</v>
      </c>
      <c r="CC6" s="113" t="s">
        <v>121</v>
      </c>
      <c r="CD6" s="113" t="s">
        <v>121</v>
      </c>
      <c r="CE6" s="113" t="s">
        <v>121</v>
      </c>
      <c r="CF6" s="113" t="s">
        <v>121</v>
      </c>
      <c r="CG6" s="113" t="s">
        <v>121</v>
      </c>
      <c r="CH6" s="113" t="s">
        <v>121</v>
      </c>
      <c r="CI6" s="113" t="s">
        <v>121</v>
      </c>
      <c r="CJ6" s="113" t="s">
        <v>121</v>
      </c>
      <c r="CK6" s="114" t="s">
        <v>121</v>
      </c>
      <c r="CL6" s="114" t="s">
        <v>121</v>
      </c>
      <c r="CM6" s="114" t="s">
        <v>121</v>
      </c>
      <c r="CN6" s="114" t="s">
        <v>121</v>
      </c>
      <c r="CO6" s="115" t="s">
        <v>121</v>
      </c>
      <c r="CP6" s="115" t="s">
        <v>121</v>
      </c>
      <c r="CQ6" s="113" t="s">
        <v>121</v>
      </c>
      <c r="CR6" s="113" t="s">
        <v>121</v>
      </c>
      <c r="CS6" s="114" t="s">
        <v>121</v>
      </c>
      <c r="CT6" s="114" t="s">
        <v>121</v>
      </c>
      <c r="CU6" s="114" t="s">
        <v>121</v>
      </c>
      <c r="CV6" s="114" t="s">
        <v>121</v>
      </c>
      <c r="CW6" s="113" t="s">
        <v>121</v>
      </c>
      <c r="CX6" s="116" t="s">
        <v>121</v>
      </c>
      <c r="CY6" s="116" t="s">
        <v>121</v>
      </c>
      <c r="CZ6" s="116" t="s">
        <v>121</v>
      </c>
      <c r="DA6" s="113" t="s">
        <v>121</v>
      </c>
      <c r="DB6" s="113" t="s">
        <v>121</v>
      </c>
      <c r="DC6" s="113" t="s">
        <v>121</v>
      </c>
      <c r="DD6" s="113" t="s">
        <v>121</v>
      </c>
      <c r="DE6" s="113" t="s">
        <v>121</v>
      </c>
      <c r="DF6" s="113" t="s">
        <v>121</v>
      </c>
      <c r="DG6" s="113" t="s">
        <v>121</v>
      </c>
      <c r="DH6" s="113" t="s">
        <v>121</v>
      </c>
      <c r="DI6" s="113" t="s">
        <v>121</v>
      </c>
      <c r="DJ6" s="113" t="s">
        <v>121</v>
      </c>
    </row>
    <row r="7" spans="1:114" s="51" customFormat="1" ht="12" customHeight="1">
      <c r="A7" s="49" t="s">
        <v>122</v>
      </c>
      <c r="B7" s="65" t="s">
        <v>124</v>
      </c>
      <c r="C7" s="49" t="s">
        <v>82</v>
      </c>
      <c r="D7" s="74">
        <f>SUM(D8:D24)</f>
        <v>11982914</v>
      </c>
      <c r="E7" s="74">
        <f>SUM(E8:E24)</f>
        <v>2982993</v>
      </c>
      <c r="F7" s="74">
        <f>SUM(F8:F24)</f>
        <v>211154</v>
      </c>
      <c r="G7" s="74">
        <f>SUM(G8:G24)</f>
        <v>53367</v>
      </c>
      <c r="H7" s="74">
        <f>SUM(H8:H24)</f>
        <v>316900</v>
      </c>
      <c r="I7" s="74">
        <f>SUM(I8:I24)</f>
        <v>1819173</v>
      </c>
      <c r="J7" s="75" t="s">
        <v>32</v>
      </c>
      <c r="K7" s="74">
        <f>SUM(K8:K24)</f>
        <v>582399</v>
      </c>
      <c r="L7" s="74">
        <f>SUM(L8:L24)</f>
        <v>8999921</v>
      </c>
      <c r="M7" s="74">
        <f>SUM(M8:M24)</f>
        <v>3595607</v>
      </c>
      <c r="N7" s="74">
        <f>SUM(N8:N24)</f>
        <v>1777061</v>
      </c>
      <c r="O7" s="74">
        <f>SUM(O8:O24)</f>
        <v>9158</v>
      </c>
      <c r="P7" s="74">
        <f>SUM(P8:P24)</f>
        <v>0</v>
      </c>
      <c r="Q7" s="74">
        <f>SUM(Q8:Q24)</f>
        <v>679700</v>
      </c>
      <c r="R7" s="74">
        <f>SUM(R8:R24)</f>
        <v>588728</v>
      </c>
      <c r="S7" s="75" t="s">
        <v>32</v>
      </c>
      <c r="T7" s="74">
        <f>SUM(T8:T24)</f>
        <v>499475</v>
      </c>
      <c r="U7" s="74">
        <f>SUM(U8:U24)</f>
        <v>1818546</v>
      </c>
      <c r="V7" s="74">
        <f>SUM(V8:V24)</f>
        <v>15578521</v>
      </c>
      <c r="W7" s="74">
        <f>SUM(W8:W24)</f>
        <v>4760054</v>
      </c>
      <c r="X7" s="74">
        <f>SUM(X8:X24)</f>
        <v>220312</v>
      </c>
      <c r="Y7" s="74">
        <f>SUM(Y8:Y24)</f>
        <v>53367</v>
      </c>
      <c r="Z7" s="74">
        <f>SUM(Z8:Z24)</f>
        <v>996600</v>
      </c>
      <c r="AA7" s="74">
        <f>SUM(AA8:AA24)</f>
        <v>2407901</v>
      </c>
      <c r="AB7" s="75" t="s">
        <v>32</v>
      </c>
      <c r="AC7" s="74">
        <f>SUM(AC8:AC24)</f>
        <v>1081874</v>
      </c>
      <c r="AD7" s="74">
        <f>SUM(AD8:AD24)</f>
        <v>10818467</v>
      </c>
      <c r="AE7" s="74">
        <f>SUM(AE8:AE24)</f>
        <v>563052</v>
      </c>
      <c r="AF7" s="74">
        <f>SUM(AF8:AF24)</f>
        <v>562080</v>
      </c>
      <c r="AG7" s="74">
        <f>SUM(AG8:AG24)</f>
        <v>0</v>
      </c>
      <c r="AH7" s="74">
        <f>SUM(AH8:AH24)</f>
        <v>515440</v>
      </c>
      <c r="AI7" s="74">
        <f>SUM(AI8:AI24)</f>
        <v>38814</v>
      </c>
      <c r="AJ7" s="74">
        <f>SUM(AJ8:AJ24)</f>
        <v>7826</v>
      </c>
      <c r="AK7" s="74">
        <f>SUM(AK8:AK24)</f>
        <v>972</v>
      </c>
      <c r="AL7" s="74">
        <f>SUM(AL8:AL24)</f>
        <v>137152</v>
      </c>
      <c r="AM7" s="74">
        <f>SUM(AM8:AM24)</f>
        <v>8904959</v>
      </c>
      <c r="AN7" s="74">
        <f>SUM(AN8:AN24)</f>
        <v>3123692</v>
      </c>
      <c r="AO7" s="74">
        <f>SUM(AO8:AO24)</f>
        <v>902140</v>
      </c>
      <c r="AP7" s="74">
        <f>SUM(AP8:AP24)</f>
        <v>1904623</v>
      </c>
      <c r="AQ7" s="74">
        <f>SUM(AQ8:AQ24)</f>
        <v>237353</v>
      </c>
      <c r="AR7" s="74">
        <f>SUM(AR8:AR24)</f>
        <v>79576</v>
      </c>
      <c r="AS7" s="74">
        <f>SUM(AS8:AS24)</f>
        <v>1084179</v>
      </c>
      <c r="AT7" s="74">
        <f>SUM(AT8:AT24)</f>
        <v>381790</v>
      </c>
      <c r="AU7" s="74">
        <f>SUM(AU8:AU24)</f>
        <v>579365</v>
      </c>
      <c r="AV7" s="74">
        <f>SUM(AV8:AV24)</f>
        <v>123024</v>
      </c>
      <c r="AW7" s="74">
        <f>SUM(AW8:AW24)</f>
        <v>53202</v>
      </c>
      <c r="AX7" s="74">
        <f>SUM(AX8:AX24)</f>
        <v>4642358</v>
      </c>
      <c r="AY7" s="74">
        <f>SUM(AY8:AY24)</f>
        <v>2320483</v>
      </c>
      <c r="AZ7" s="74">
        <f>SUM(AZ8:AZ24)</f>
        <v>1885883</v>
      </c>
      <c r="BA7" s="74">
        <f>SUM(BA8:BA24)</f>
        <v>376792</v>
      </c>
      <c r="BB7" s="74">
        <f>SUM(BB8:BB24)</f>
        <v>59200</v>
      </c>
      <c r="BC7" s="74">
        <f>SUM(BC8:BC24)</f>
        <v>2080002</v>
      </c>
      <c r="BD7" s="74">
        <f>SUM(BD8:BD24)</f>
        <v>1528</v>
      </c>
      <c r="BE7" s="74">
        <f>SUM(BE8:BE24)</f>
        <v>297749</v>
      </c>
      <c r="BF7" s="74">
        <f>SUM(BF8:BF24)</f>
        <v>9765760</v>
      </c>
      <c r="BG7" s="74">
        <f>SUM(BG8:BG24)</f>
        <v>760468</v>
      </c>
      <c r="BH7" s="74">
        <f>SUM(BH8:BH24)</f>
        <v>760468</v>
      </c>
      <c r="BI7" s="74">
        <f>SUM(BI8:BI24)</f>
        <v>904</v>
      </c>
      <c r="BJ7" s="74">
        <f>SUM(BJ8:BJ24)</f>
        <v>756632</v>
      </c>
      <c r="BK7" s="74">
        <f>SUM(BK8:BK24)</f>
        <v>2932</v>
      </c>
      <c r="BL7" s="74">
        <f>SUM(BL8:BL24)</f>
        <v>0</v>
      </c>
      <c r="BM7" s="74">
        <f>SUM(BM8:BM24)</f>
        <v>0</v>
      </c>
      <c r="BN7" s="74">
        <f>SUM(BN8:BN24)</f>
        <v>56920</v>
      </c>
      <c r="BO7" s="74">
        <f>SUM(BO8:BO24)</f>
        <v>1850254</v>
      </c>
      <c r="BP7" s="74">
        <f>SUM(BP8:BP24)</f>
        <v>520884</v>
      </c>
      <c r="BQ7" s="74">
        <f>SUM(BQ8:BQ24)</f>
        <v>221870</v>
      </c>
      <c r="BR7" s="74">
        <f>SUM(BR8:BR24)</f>
        <v>244862</v>
      </c>
      <c r="BS7" s="74">
        <f>SUM(BS8:BS24)</f>
        <v>29288</v>
      </c>
      <c r="BT7" s="74">
        <f>SUM(BT8:BT24)</f>
        <v>24864</v>
      </c>
      <c r="BU7" s="74">
        <f>SUM(BU8:BU24)</f>
        <v>636298</v>
      </c>
      <c r="BV7" s="74">
        <f>SUM(BV8:BV24)</f>
        <v>345540</v>
      </c>
      <c r="BW7" s="74">
        <f>SUM(BW8:BW24)</f>
        <v>134601</v>
      </c>
      <c r="BX7" s="74">
        <f>SUM(BX8:BX24)</f>
        <v>156157</v>
      </c>
      <c r="BY7" s="74">
        <f>SUM(BY8:BY24)</f>
        <v>26081</v>
      </c>
      <c r="BZ7" s="74">
        <f>SUM(BZ8:BZ24)</f>
        <v>666991</v>
      </c>
      <c r="CA7" s="74">
        <f>SUM(CA8:CA24)</f>
        <v>272780</v>
      </c>
      <c r="CB7" s="74">
        <f>SUM(CB8:CB24)</f>
        <v>146228</v>
      </c>
      <c r="CC7" s="74">
        <f>SUM(CC8:CC24)</f>
        <v>244163</v>
      </c>
      <c r="CD7" s="74">
        <f>SUM(CD8:CD24)</f>
        <v>3820</v>
      </c>
      <c r="CE7" s="74">
        <f>SUM(CE8:CE24)</f>
        <v>838988</v>
      </c>
      <c r="CF7" s="74">
        <f>SUM(CF8:CF24)</f>
        <v>0</v>
      </c>
      <c r="CG7" s="74">
        <f>SUM(CG8:CG24)</f>
        <v>88977</v>
      </c>
      <c r="CH7" s="74">
        <f>SUM(CH8:CH24)</f>
        <v>2699699</v>
      </c>
      <c r="CI7" s="74">
        <f>SUM(CI8:CI24)</f>
        <v>1323520</v>
      </c>
      <c r="CJ7" s="74">
        <f>SUM(CJ8:CJ24)</f>
        <v>1322548</v>
      </c>
      <c r="CK7" s="74">
        <f>SUM(CK8:CK24)</f>
        <v>904</v>
      </c>
      <c r="CL7" s="74">
        <f>SUM(CL8:CL24)</f>
        <v>1272072</v>
      </c>
      <c r="CM7" s="74">
        <f>SUM(CM8:CM24)</f>
        <v>41746</v>
      </c>
      <c r="CN7" s="74">
        <f>SUM(CN8:CN24)</f>
        <v>7826</v>
      </c>
      <c r="CO7" s="74">
        <f>SUM(CO8:CO24)</f>
        <v>972</v>
      </c>
      <c r="CP7" s="74">
        <f>SUM(CP8:CP24)</f>
        <v>194072</v>
      </c>
      <c r="CQ7" s="74">
        <f>SUM(CQ8:CQ24)</f>
        <v>10755213</v>
      </c>
      <c r="CR7" s="74">
        <f>SUM(CR8:CR24)</f>
        <v>3644576</v>
      </c>
      <c r="CS7" s="74">
        <f>SUM(CS8:CS24)</f>
        <v>1124010</v>
      </c>
      <c r="CT7" s="74">
        <f>SUM(CT8:CT24)</f>
        <v>2149485</v>
      </c>
      <c r="CU7" s="74">
        <f>SUM(CU8:CU24)</f>
        <v>266641</v>
      </c>
      <c r="CV7" s="74">
        <f>SUM(CV8:CV24)</f>
        <v>104440</v>
      </c>
      <c r="CW7" s="74">
        <f>SUM(CW8:CW24)</f>
        <v>1720477</v>
      </c>
      <c r="CX7" s="74">
        <f>SUM(CX8:CX24)</f>
        <v>727330</v>
      </c>
      <c r="CY7" s="74">
        <f>SUM(CY8:CY24)</f>
        <v>713966</v>
      </c>
      <c r="CZ7" s="74">
        <f>SUM(CZ8:CZ24)</f>
        <v>279181</v>
      </c>
      <c r="DA7" s="74">
        <f>SUM(DA8:DA24)</f>
        <v>79283</v>
      </c>
      <c r="DB7" s="74">
        <f>SUM(DB8:DB24)</f>
        <v>5309349</v>
      </c>
      <c r="DC7" s="74">
        <f>SUM(DC8:DC24)</f>
        <v>2593263</v>
      </c>
      <c r="DD7" s="74">
        <f>SUM(DD8:DD24)</f>
        <v>2032111</v>
      </c>
      <c r="DE7" s="74">
        <f>SUM(DE8:DE24)</f>
        <v>620955</v>
      </c>
      <c r="DF7" s="74">
        <f>SUM(DF8:DF24)</f>
        <v>63020</v>
      </c>
      <c r="DG7" s="74">
        <f>SUM(DG8:DG24)</f>
        <v>2918990</v>
      </c>
      <c r="DH7" s="74">
        <f>SUM(DH8:DH24)</f>
        <v>1528</v>
      </c>
      <c r="DI7" s="74">
        <f>SUM(DI8:DI24)</f>
        <v>386726</v>
      </c>
      <c r="DJ7" s="74">
        <f>SUM(DJ8:DJ24)</f>
        <v>12465459</v>
      </c>
    </row>
    <row r="8" spans="1:114" s="51" customFormat="1" ht="12" customHeight="1">
      <c r="A8" s="52" t="s">
        <v>125</v>
      </c>
      <c r="B8" s="66" t="s">
        <v>126</v>
      </c>
      <c r="C8" s="52" t="s">
        <v>127</v>
      </c>
      <c r="D8" s="76">
        <f>SUM(E8,+L8)</f>
        <v>5178601</v>
      </c>
      <c r="E8" s="76">
        <f>SUM(F8:I8)+K8</f>
        <v>1566830</v>
      </c>
      <c r="F8" s="76">
        <v>0</v>
      </c>
      <c r="G8" s="76">
        <v>0</v>
      </c>
      <c r="H8" s="76">
        <v>8100</v>
      </c>
      <c r="I8" s="76">
        <v>1308036</v>
      </c>
      <c r="J8" s="77" t="s">
        <v>128</v>
      </c>
      <c r="K8" s="76">
        <v>250694</v>
      </c>
      <c r="L8" s="76">
        <v>3611771</v>
      </c>
      <c r="M8" s="76">
        <f>SUM(N8,+U8)</f>
        <v>834349</v>
      </c>
      <c r="N8" s="76">
        <f>SUM(O8:R8)+T8</f>
        <v>420410</v>
      </c>
      <c r="O8" s="76">
        <v>0</v>
      </c>
      <c r="P8" s="76">
        <v>0</v>
      </c>
      <c r="Q8" s="76">
        <v>240800</v>
      </c>
      <c r="R8" s="76">
        <v>0</v>
      </c>
      <c r="S8" s="77" t="s">
        <v>129</v>
      </c>
      <c r="T8" s="76">
        <v>179610</v>
      </c>
      <c r="U8" s="76">
        <v>413939</v>
      </c>
      <c r="V8" s="76">
        <f>+SUM(D8,M8)</f>
        <v>6012950</v>
      </c>
      <c r="W8" s="76">
        <f>+SUM(E8,N8)</f>
        <v>1987240</v>
      </c>
      <c r="X8" s="76">
        <f>+SUM(F8,O8)</f>
        <v>0</v>
      </c>
      <c r="Y8" s="76">
        <f>+SUM(G8,P8)</f>
        <v>0</v>
      </c>
      <c r="Z8" s="76">
        <f>+SUM(H8,Q8)</f>
        <v>248900</v>
      </c>
      <c r="AA8" s="76">
        <f>+SUM(I8,R8)</f>
        <v>1308036</v>
      </c>
      <c r="AB8" s="77" t="s">
        <v>129</v>
      </c>
      <c r="AC8" s="76">
        <f>+SUM(K8,T8)</f>
        <v>430304</v>
      </c>
      <c r="AD8" s="76">
        <f>+SUM(L8,U8)</f>
        <v>4025710</v>
      </c>
      <c r="AE8" s="76">
        <f>SUM(AF8,+AK8)</f>
        <v>20218</v>
      </c>
      <c r="AF8" s="76">
        <f>SUM(AG8:AJ8)</f>
        <v>20218</v>
      </c>
      <c r="AG8" s="76">
        <v>0</v>
      </c>
      <c r="AH8" s="76">
        <v>6772</v>
      </c>
      <c r="AI8" s="76">
        <v>13446</v>
      </c>
      <c r="AJ8" s="76">
        <v>0</v>
      </c>
      <c r="AK8" s="76">
        <v>0</v>
      </c>
      <c r="AL8" s="76">
        <v>0</v>
      </c>
      <c r="AM8" s="76">
        <f>SUM(AN8,AS8,AW8,AX8,BD8)</f>
        <v>5138104</v>
      </c>
      <c r="AN8" s="76">
        <f>SUM(AO8:AR8)</f>
        <v>1549905</v>
      </c>
      <c r="AO8" s="76">
        <v>507087</v>
      </c>
      <c r="AP8" s="76">
        <v>848857</v>
      </c>
      <c r="AQ8" s="76">
        <v>141419</v>
      </c>
      <c r="AR8" s="76">
        <v>52542</v>
      </c>
      <c r="AS8" s="76">
        <f>SUM(AT8:AV8)</f>
        <v>782597</v>
      </c>
      <c r="AT8" s="76">
        <v>206781</v>
      </c>
      <c r="AU8" s="76">
        <v>517117</v>
      </c>
      <c r="AV8" s="76">
        <v>58699</v>
      </c>
      <c r="AW8" s="76">
        <v>1364</v>
      </c>
      <c r="AX8" s="76">
        <f>SUM(AY8:BB8)</f>
        <v>2804238</v>
      </c>
      <c r="AY8" s="76">
        <v>1324034</v>
      </c>
      <c r="AZ8" s="76">
        <v>1446063</v>
      </c>
      <c r="BA8" s="76">
        <v>34141</v>
      </c>
      <c r="BB8" s="76">
        <v>0</v>
      </c>
      <c r="BC8" s="76">
        <v>0</v>
      </c>
      <c r="BD8" s="76">
        <v>0</v>
      </c>
      <c r="BE8" s="76">
        <v>20279</v>
      </c>
      <c r="BF8" s="76">
        <f>SUM(AE8,+AM8,+BE8)</f>
        <v>5178601</v>
      </c>
      <c r="BG8" s="76">
        <f>SUM(BH8,+BM8)</f>
        <v>316134</v>
      </c>
      <c r="BH8" s="76">
        <f>SUM(BI8:BL8)</f>
        <v>316134</v>
      </c>
      <c r="BI8" s="76">
        <v>904</v>
      </c>
      <c r="BJ8" s="76">
        <v>315230</v>
      </c>
      <c r="BK8" s="76">
        <v>0</v>
      </c>
      <c r="BL8" s="76">
        <v>0</v>
      </c>
      <c r="BM8" s="76">
        <v>0</v>
      </c>
      <c r="BN8" s="76">
        <v>0</v>
      </c>
      <c r="BO8" s="76">
        <f>SUM(BP8,BU8,BY8,BZ8,CF8)</f>
        <v>518215</v>
      </c>
      <c r="BP8" s="76">
        <f>SUM(BQ8:BT8)</f>
        <v>156942</v>
      </c>
      <c r="BQ8" s="76">
        <v>111923</v>
      </c>
      <c r="BR8" s="76">
        <v>0</v>
      </c>
      <c r="BS8" s="76">
        <v>20155</v>
      </c>
      <c r="BT8" s="76">
        <v>24864</v>
      </c>
      <c r="BU8" s="76">
        <f>SUM(BV8:BX8)</f>
        <v>302466</v>
      </c>
      <c r="BV8" s="76">
        <v>113617</v>
      </c>
      <c r="BW8" s="76">
        <v>33784</v>
      </c>
      <c r="BX8" s="76">
        <v>155065</v>
      </c>
      <c r="BY8" s="76">
        <v>0</v>
      </c>
      <c r="BZ8" s="76">
        <f>SUM(CA8:CD8)</f>
        <v>58807</v>
      </c>
      <c r="CA8" s="76">
        <v>8078</v>
      </c>
      <c r="CB8" s="76">
        <v>3093</v>
      </c>
      <c r="CC8" s="76">
        <v>47432</v>
      </c>
      <c r="CD8" s="76">
        <v>204</v>
      </c>
      <c r="CE8" s="76">
        <v>0</v>
      </c>
      <c r="CF8" s="76">
        <v>0</v>
      </c>
      <c r="CG8" s="76">
        <v>0</v>
      </c>
      <c r="CH8" s="76">
        <f>SUM(BG8,+BO8,+CG8)</f>
        <v>834349</v>
      </c>
      <c r="CI8" s="76">
        <f>SUM(AE8,+BG8)</f>
        <v>336352</v>
      </c>
      <c r="CJ8" s="76">
        <f>SUM(AF8,+BH8)</f>
        <v>336352</v>
      </c>
      <c r="CK8" s="76">
        <f>SUM(AG8,+BI8)</f>
        <v>904</v>
      </c>
      <c r="CL8" s="76">
        <f>SUM(AH8,+BJ8)</f>
        <v>322002</v>
      </c>
      <c r="CM8" s="76">
        <f>SUM(AI8,+BK8)</f>
        <v>13446</v>
      </c>
      <c r="CN8" s="76">
        <f>SUM(AJ8,+BL8)</f>
        <v>0</v>
      </c>
      <c r="CO8" s="76">
        <f>SUM(AK8,+BM8)</f>
        <v>0</v>
      </c>
      <c r="CP8" s="76">
        <f>SUM(AL8,+BN8)</f>
        <v>0</v>
      </c>
      <c r="CQ8" s="76">
        <f>SUM(AM8,+BO8)</f>
        <v>5656319</v>
      </c>
      <c r="CR8" s="76">
        <f>SUM(AN8,+BP8)</f>
        <v>1706847</v>
      </c>
      <c r="CS8" s="76">
        <f>SUM(AO8,+BQ8)</f>
        <v>619010</v>
      </c>
      <c r="CT8" s="76">
        <f>SUM(AP8,+BR8)</f>
        <v>848857</v>
      </c>
      <c r="CU8" s="76">
        <f>SUM(AQ8,+BS8)</f>
        <v>161574</v>
      </c>
      <c r="CV8" s="76">
        <f>SUM(AR8,+BT8)</f>
        <v>77406</v>
      </c>
      <c r="CW8" s="76">
        <f>SUM(AS8,+BU8)</f>
        <v>1085063</v>
      </c>
      <c r="CX8" s="76">
        <f>SUM(AT8,+BV8)</f>
        <v>320398</v>
      </c>
      <c r="CY8" s="76">
        <f>SUM(AU8,+BW8)</f>
        <v>550901</v>
      </c>
      <c r="CZ8" s="76">
        <f>SUM(AV8,+BX8)</f>
        <v>213764</v>
      </c>
      <c r="DA8" s="76">
        <f>SUM(AW8,+BY8)</f>
        <v>1364</v>
      </c>
      <c r="DB8" s="76">
        <f>SUM(AX8,+BZ8)</f>
        <v>2863045</v>
      </c>
      <c r="DC8" s="76">
        <f>SUM(AY8,+CA8)</f>
        <v>1332112</v>
      </c>
      <c r="DD8" s="76">
        <f>SUM(AZ8,+CB8)</f>
        <v>1449156</v>
      </c>
      <c r="DE8" s="76">
        <f>SUM(BA8,+CC8)</f>
        <v>81573</v>
      </c>
      <c r="DF8" s="76">
        <f>SUM(BB8,+CD8)</f>
        <v>204</v>
      </c>
      <c r="DG8" s="76">
        <f>SUM(BC8,+CE8)</f>
        <v>0</v>
      </c>
      <c r="DH8" s="76">
        <f>SUM(BD8,+CF8)</f>
        <v>0</v>
      </c>
      <c r="DI8" s="76">
        <f>SUM(BE8,+CG8)</f>
        <v>20279</v>
      </c>
      <c r="DJ8" s="76">
        <f>SUM(BF8,+CH8)</f>
        <v>6012950</v>
      </c>
    </row>
    <row r="9" spans="1:114" s="51" customFormat="1" ht="12" customHeight="1">
      <c r="A9" s="52" t="s">
        <v>130</v>
      </c>
      <c r="B9" s="53" t="s">
        <v>131</v>
      </c>
      <c r="C9" s="52" t="s">
        <v>132</v>
      </c>
      <c r="D9" s="76">
        <f>SUM(E9,+L9)</f>
        <v>1291948</v>
      </c>
      <c r="E9" s="76">
        <f>SUM(F9:I9)+K9</f>
        <v>255788</v>
      </c>
      <c r="F9" s="76">
        <v>38023</v>
      </c>
      <c r="G9" s="76">
        <v>0</v>
      </c>
      <c r="H9" s="76">
        <v>4600</v>
      </c>
      <c r="I9" s="76">
        <v>0</v>
      </c>
      <c r="J9" s="77" t="s">
        <v>133</v>
      </c>
      <c r="K9" s="76">
        <v>213165</v>
      </c>
      <c r="L9" s="76">
        <v>1036160</v>
      </c>
      <c r="M9" s="76">
        <f>SUM(N9,+U9)</f>
        <v>221717</v>
      </c>
      <c r="N9" s="76">
        <f>SUM(O9:R9)+T9</f>
        <v>121391</v>
      </c>
      <c r="O9" s="76">
        <v>9158</v>
      </c>
      <c r="P9" s="76">
        <v>0</v>
      </c>
      <c r="Q9" s="76">
        <v>0</v>
      </c>
      <c r="R9" s="76">
        <v>0</v>
      </c>
      <c r="S9" s="77" t="s">
        <v>133</v>
      </c>
      <c r="T9" s="76">
        <v>112233</v>
      </c>
      <c r="U9" s="76">
        <v>100326</v>
      </c>
      <c r="V9" s="76">
        <f>+SUM(D9,M9)</f>
        <v>1513665</v>
      </c>
      <c r="W9" s="76">
        <f>+SUM(E9,N9)</f>
        <v>377179</v>
      </c>
      <c r="X9" s="76">
        <f>+SUM(F9,O9)</f>
        <v>47181</v>
      </c>
      <c r="Y9" s="76">
        <f>+SUM(G9,P9)</f>
        <v>0</v>
      </c>
      <c r="Z9" s="76">
        <f>+SUM(H9,Q9)</f>
        <v>4600</v>
      </c>
      <c r="AA9" s="76">
        <f>+SUM(I9,R9)</f>
        <v>0</v>
      </c>
      <c r="AB9" s="77" t="s">
        <v>133</v>
      </c>
      <c r="AC9" s="76">
        <f>+SUM(K9,T9)</f>
        <v>325398</v>
      </c>
      <c r="AD9" s="76">
        <f>+SUM(L9,U9)</f>
        <v>1136486</v>
      </c>
      <c r="AE9" s="76">
        <f>SUM(AF9,+AK9)</f>
        <v>6242</v>
      </c>
      <c r="AF9" s="76">
        <f>SUM(AG9:AJ9)</f>
        <v>6242</v>
      </c>
      <c r="AG9" s="76">
        <v>0</v>
      </c>
      <c r="AH9" s="76">
        <v>0</v>
      </c>
      <c r="AI9" s="76">
        <v>0</v>
      </c>
      <c r="AJ9" s="76">
        <v>6242</v>
      </c>
      <c r="AK9" s="76">
        <v>0</v>
      </c>
      <c r="AL9" s="76">
        <v>1712</v>
      </c>
      <c r="AM9" s="76">
        <f>SUM(AN9,AS9,AW9,AX9,BD9)</f>
        <v>668713</v>
      </c>
      <c r="AN9" s="76">
        <f>SUM(AO9:AR9)</f>
        <v>451914</v>
      </c>
      <c r="AO9" s="76">
        <v>63019</v>
      </c>
      <c r="AP9" s="76">
        <v>365143</v>
      </c>
      <c r="AQ9" s="76">
        <v>23752</v>
      </c>
      <c r="AR9" s="76">
        <v>0</v>
      </c>
      <c r="AS9" s="76">
        <f>SUM(AT9:AV9)</f>
        <v>44477</v>
      </c>
      <c r="AT9" s="76">
        <v>31394</v>
      </c>
      <c r="AU9" s="76">
        <v>13083</v>
      </c>
      <c r="AV9" s="76">
        <v>0</v>
      </c>
      <c r="AW9" s="76">
        <v>38022</v>
      </c>
      <c r="AX9" s="76">
        <f>SUM(AY9:BB9)</f>
        <v>134300</v>
      </c>
      <c r="AY9" s="76">
        <v>107352</v>
      </c>
      <c r="AZ9" s="76">
        <v>0</v>
      </c>
      <c r="BA9" s="76">
        <v>0</v>
      </c>
      <c r="BB9" s="76">
        <v>26948</v>
      </c>
      <c r="BC9" s="76">
        <v>512572</v>
      </c>
      <c r="BD9" s="76">
        <v>0</v>
      </c>
      <c r="BE9" s="76">
        <v>102709</v>
      </c>
      <c r="BF9" s="76">
        <f>SUM(AE9,+AM9,+BE9)</f>
        <v>777664</v>
      </c>
      <c r="BG9" s="76">
        <f>SUM(BH9,+BM9)</f>
        <v>0</v>
      </c>
      <c r="BH9" s="76">
        <f>SUM(BI9:BL9)</f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6">
        <v>31137</v>
      </c>
      <c r="BO9" s="76">
        <f>SUM(BP9,BU9,BY9,BZ9,CF9)</f>
        <v>109878</v>
      </c>
      <c r="BP9" s="76">
        <f>SUM(BQ9:BT9)</f>
        <v>43123</v>
      </c>
      <c r="BQ9" s="76">
        <v>10005</v>
      </c>
      <c r="BR9" s="76">
        <v>33118</v>
      </c>
      <c r="BS9" s="76">
        <v>0</v>
      </c>
      <c r="BT9" s="76">
        <v>0</v>
      </c>
      <c r="BU9" s="76">
        <f>SUM(BV9:BX9)</f>
        <v>9084</v>
      </c>
      <c r="BV9" s="76">
        <v>9084</v>
      </c>
      <c r="BW9" s="76">
        <v>0</v>
      </c>
      <c r="BX9" s="76">
        <v>0</v>
      </c>
      <c r="BY9" s="76">
        <v>9158</v>
      </c>
      <c r="BZ9" s="76">
        <f>SUM(CA9:CD9)</f>
        <v>48513</v>
      </c>
      <c r="CA9" s="76">
        <v>45824</v>
      </c>
      <c r="CB9" s="76">
        <v>0</v>
      </c>
      <c r="CC9" s="76">
        <v>0</v>
      </c>
      <c r="CD9" s="76">
        <v>2689</v>
      </c>
      <c r="CE9" s="76">
        <v>75221</v>
      </c>
      <c r="CF9" s="76">
        <v>0</v>
      </c>
      <c r="CG9" s="76">
        <v>5481</v>
      </c>
      <c r="CH9" s="76">
        <f>SUM(BG9,+BO9,+CG9)</f>
        <v>115359</v>
      </c>
      <c r="CI9" s="76">
        <f>SUM(AE9,+BG9)</f>
        <v>6242</v>
      </c>
      <c r="CJ9" s="76">
        <f>SUM(AF9,+BH9)</f>
        <v>6242</v>
      </c>
      <c r="CK9" s="76">
        <f>SUM(AG9,+BI9)</f>
        <v>0</v>
      </c>
      <c r="CL9" s="76">
        <f>SUM(AH9,+BJ9)</f>
        <v>0</v>
      </c>
      <c r="CM9" s="76">
        <f>SUM(AI9,+BK9)</f>
        <v>0</v>
      </c>
      <c r="CN9" s="76">
        <f>SUM(AJ9,+BL9)</f>
        <v>6242</v>
      </c>
      <c r="CO9" s="76">
        <f>SUM(AK9,+BM9)</f>
        <v>0</v>
      </c>
      <c r="CP9" s="76">
        <f>SUM(AL9,+BN9)</f>
        <v>32849</v>
      </c>
      <c r="CQ9" s="76">
        <f>SUM(AM9,+BO9)</f>
        <v>778591</v>
      </c>
      <c r="CR9" s="76">
        <f>SUM(AN9,+BP9)</f>
        <v>495037</v>
      </c>
      <c r="CS9" s="76">
        <f>SUM(AO9,+BQ9)</f>
        <v>73024</v>
      </c>
      <c r="CT9" s="76">
        <f>SUM(AP9,+BR9)</f>
        <v>398261</v>
      </c>
      <c r="CU9" s="76">
        <f>SUM(AQ9,+BS9)</f>
        <v>23752</v>
      </c>
      <c r="CV9" s="76">
        <f>SUM(AR9,+BT9)</f>
        <v>0</v>
      </c>
      <c r="CW9" s="76">
        <f>SUM(AS9,+BU9)</f>
        <v>53561</v>
      </c>
      <c r="CX9" s="76">
        <f>SUM(AT9,+BV9)</f>
        <v>40478</v>
      </c>
      <c r="CY9" s="76">
        <f>SUM(AU9,+BW9)</f>
        <v>13083</v>
      </c>
      <c r="CZ9" s="76">
        <f>SUM(AV9,+BX9)</f>
        <v>0</v>
      </c>
      <c r="DA9" s="76">
        <f>SUM(AW9,+BY9)</f>
        <v>47180</v>
      </c>
      <c r="DB9" s="76">
        <f>SUM(AX9,+BZ9)</f>
        <v>182813</v>
      </c>
      <c r="DC9" s="76">
        <f>SUM(AY9,+CA9)</f>
        <v>153176</v>
      </c>
      <c r="DD9" s="76">
        <f>SUM(AZ9,+CB9)</f>
        <v>0</v>
      </c>
      <c r="DE9" s="76">
        <f>SUM(BA9,+CC9)</f>
        <v>0</v>
      </c>
      <c r="DF9" s="76">
        <f>SUM(BB9,+CD9)</f>
        <v>29637</v>
      </c>
      <c r="DG9" s="76">
        <f>SUM(BC9,+CE9)</f>
        <v>587793</v>
      </c>
      <c r="DH9" s="76">
        <f>SUM(BD9,+CF9)</f>
        <v>0</v>
      </c>
      <c r="DI9" s="76">
        <f>SUM(BE9,+CG9)</f>
        <v>108190</v>
      </c>
      <c r="DJ9" s="76">
        <f>SUM(BF9,+CH9)</f>
        <v>893023</v>
      </c>
    </row>
    <row r="10" spans="1:114" s="51" customFormat="1" ht="12" customHeight="1">
      <c r="A10" s="52" t="s">
        <v>130</v>
      </c>
      <c r="B10" s="53" t="s">
        <v>134</v>
      </c>
      <c r="C10" s="52" t="s">
        <v>135</v>
      </c>
      <c r="D10" s="76">
        <f>SUM(E10,+L10)</f>
        <v>704724</v>
      </c>
      <c r="E10" s="76">
        <f>SUM(F10:I10)+K10</f>
        <v>127484</v>
      </c>
      <c r="F10" s="76">
        <v>0</v>
      </c>
      <c r="G10" s="76">
        <v>0</v>
      </c>
      <c r="H10" s="76">
        <v>30500</v>
      </c>
      <c r="I10" s="76">
        <v>82249</v>
      </c>
      <c r="J10" s="77" t="s">
        <v>133</v>
      </c>
      <c r="K10" s="76">
        <v>14735</v>
      </c>
      <c r="L10" s="76">
        <v>577240</v>
      </c>
      <c r="M10" s="76">
        <f>SUM(N10,+U10)</f>
        <v>343934</v>
      </c>
      <c r="N10" s="76">
        <f>SUM(O10:R10)+T10</f>
        <v>63850</v>
      </c>
      <c r="O10" s="76">
        <v>0</v>
      </c>
      <c r="P10" s="76">
        <v>0</v>
      </c>
      <c r="Q10" s="76">
        <v>3600</v>
      </c>
      <c r="R10" s="76">
        <v>60250</v>
      </c>
      <c r="S10" s="77" t="s">
        <v>133</v>
      </c>
      <c r="T10" s="76">
        <v>0</v>
      </c>
      <c r="U10" s="76">
        <v>280084</v>
      </c>
      <c r="V10" s="76">
        <f>+SUM(D10,M10)</f>
        <v>1048658</v>
      </c>
      <c r="W10" s="76">
        <f>+SUM(E10,N10)</f>
        <v>191334</v>
      </c>
      <c r="X10" s="76">
        <f>+SUM(F10,O10)</f>
        <v>0</v>
      </c>
      <c r="Y10" s="76">
        <f>+SUM(G10,P10)</f>
        <v>0</v>
      </c>
      <c r="Z10" s="76">
        <f>+SUM(H10,Q10)</f>
        <v>34100</v>
      </c>
      <c r="AA10" s="76">
        <f>+SUM(I10,R10)</f>
        <v>142499</v>
      </c>
      <c r="AB10" s="77" t="s">
        <v>133</v>
      </c>
      <c r="AC10" s="76">
        <f>+SUM(K10,T10)</f>
        <v>14735</v>
      </c>
      <c r="AD10" s="76">
        <f>+SUM(L10,U10)</f>
        <v>857324</v>
      </c>
      <c r="AE10" s="76">
        <f>SUM(AF10,+AK10)</f>
        <v>54270</v>
      </c>
      <c r="AF10" s="76">
        <f>SUM(AG10:AJ10)</f>
        <v>54270</v>
      </c>
      <c r="AG10" s="76">
        <v>0</v>
      </c>
      <c r="AH10" s="76">
        <v>41526</v>
      </c>
      <c r="AI10" s="76">
        <v>12744</v>
      </c>
      <c r="AJ10" s="76">
        <v>0</v>
      </c>
      <c r="AK10" s="76">
        <v>0</v>
      </c>
      <c r="AL10" s="76">
        <v>0</v>
      </c>
      <c r="AM10" s="76">
        <f>SUM(AN10,AS10,AW10,AX10,BD10)</f>
        <v>502982</v>
      </c>
      <c r="AN10" s="76">
        <f>SUM(AO10:AR10)</f>
        <v>269209</v>
      </c>
      <c r="AO10" s="76">
        <v>74861</v>
      </c>
      <c r="AP10" s="76">
        <v>156740</v>
      </c>
      <c r="AQ10" s="76">
        <v>28068</v>
      </c>
      <c r="AR10" s="76">
        <v>9540</v>
      </c>
      <c r="AS10" s="76">
        <f>SUM(AT10:AV10)</f>
        <v>51524</v>
      </c>
      <c r="AT10" s="76">
        <v>7936</v>
      </c>
      <c r="AU10" s="76">
        <v>25060</v>
      </c>
      <c r="AV10" s="76">
        <v>18528</v>
      </c>
      <c r="AW10" s="76">
        <v>0</v>
      </c>
      <c r="AX10" s="76">
        <f>SUM(AY10:BB10)</f>
        <v>182249</v>
      </c>
      <c r="AY10" s="76">
        <v>85735</v>
      </c>
      <c r="AZ10" s="76">
        <v>91070</v>
      </c>
      <c r="BA10" s="76">
        <v>5444</v>
      </c>
      <c r="BB10" s="76">
        <v>0</v>
      </c>
      <c r="BC10" s="76">
        <v>92939</v>
      </c>
      <c r="BD10" s="76">
        <v>0</v>
      </c>
      <c r="BE10" s="76">
        <v>54533</v>
      </c>
      <c r="BF10" s="76">
        <f>SUM(AE10,+AM10,+BE10)</f>
        <v>611785</v>
      </c>
      <c r="BG10" s="76">
        <f>SUM(BH10,+BM10)</f>
        <v>0</v>
      </c>
      <c r="BH10" s="76">
        <f>SUM(BI10:BL10)</f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6">
        <v>0</v>
      </c>
      <c r="BO10" s="76">
        <f>SUM(BP10,BU10,BY10,BZ10,CF10)</f>
        <v>129856</v>
      </c>
      <c r="BP10" s="76">
        <f>SUM(BQ10:BT10)</f>
        <v>114144</v>
      </c>
      <c r="BQ10" s="76">
        <v>18917</v>
      </c>
      <c r="BR10" s="76">
        <v>95227</v>
      </c>
      <c r="BS10" s="76">
        <v>0</v>
      </c>
      <c r="BT10" s="76">
        <v>0</v>
      </c>
      <c r="BU10" s="76">
        <f>SUM(BV10:BX10)</f>
        <v>10906</v>
      </c>
      <c r="BV10" s="76">
        <v>10906</v>
      </c>
      <c r="BW10" s="76">
        <v>0</v>
      </c>
      <c r="BX10" s="76">
        <v>0</v>
      </c>
      <c r="BY10" s="76">
        <v>4806</v>
      </c>
      <c r="BZ10" s="76">
        <f>SUM(CA10:CD10)</f>
        <v>0</v>
      </c>
      <c r="CA10" s="76">
        <v>0</v>
      </c>
      <c r="CB10" s="76">
        <v>0</v>
      </c>
      <c r="CC10" s="76">
        <v>0</v>
      </c>
      <c r="CD10" s="76">
        <v>0</v>
      </c>
      <c r="CE10" s="76">
        <v>138800</v>
      </c>
      <c r="CF10" s="76">
        <v>0</v>
      </c>
      <c r="CG10" s="76">
        <v>75278</v>
      </c>
      <c r="CH10" s="76">
        <f>SUM(BG10,+BO10,+CG10)</f>
        <v>205134</v>
      </c>
      <c r="CI10" s="76">
        <f>SUM(AE10,+BG10)</f>
        <v>54270</v>
      </c>
      <c r="CJ10" s="76">
        <f>SUM(AF10,+BH10)</f>
        <v>54270</v>
      </c>
      <c r="CK10" s="76">
        <f>SUM(AG10,+BI10)</f>
        <v>0</v>
      </c>
      <c r="CL10" s="76">
        <f>SUM(AH10,+BJ10)</f>
        <v>41526</v>
      </c>
      <c r="CM10" s="76">
        <f>SUM(AI10,+BK10)</f>
        <v>12744</v>
      </c>
      <c r="CN10" s="76">
        <f>SUM(AJ10,+BL10)</f>
        <v>0</v>
      </c>
      <c r="CO10" s="76">
        <f>SUM(AK10,+BM10)</f>
        <v>0</v>
      </c>
      <c r="CP10" s="76">
        <f>SUM(AL10,+BN10)</f>
        <v>0</v>
      </c>
      <c r="CQ10" s="76">
        <f>SUM(AM10,+BO10)</f>
        <v>632838</v>
      </c>
      <c r="CR10" s="76">
        <f>SUM(AN10,+BP10)</f>
        <v>383353</v>
      </c>
      <c r="CS10" s="76">
        <f>SUM(AO10,+BQ10)</f>
        <v>93778</v>
      </c>
      <c r="CT10" s="76">
        <f>SUM(AP10,+BR10)</f>
        <v>251967</v>
      </c>
      <c r="CU10" s="76">
        <f>SUM(AQ10,+BS10)</f>
        <v>28068</v>
      </c>
      <c r="CV10" s="76">
        <f>SUM(AR10,+BT10)</f>
        <v>9540</v>
      </c>
      <c r="CW10" s="76">
        <f>SUM(AS10,+BU10)</f>
        <v>62430</v>
      </c>
      <c r="CX10" s="76">
        <f>SUM(AT10,+BV10)</f>
        <v>18842</v>
      </c>
      <c r="CY10" s="76">
        <f>SUM(AU10,+BW10)</f>
        <v>25060</v>
      </c>
      <c r="CZ10" s="76">
        <f>SUM(AV10,+BX10)</f>
        <v>18528</v>
      </c>
      <c r="DA10" s="76">
        <f>SUM(AW10,+BY10)</f>
        <v>4806</v>
      </c>
      <c r="DB10" s="76">
        <f>SUM(AX10,+BZ10)</f>
        <v>182249</v>
      </c>
      <c r="DC10" s="76">
        <f>SUM(AY10,+CA10)</f>
        <v>85735</v>
      </c>
      <c r="DD10" s="76">
        <f>SUM(AZ10,+CB10)</f>
        <v>91070</v>
      </c>
      <c r="DE10" s="76">
        <f>SUM(BA10,+CC10)</f>
        <v>5444</v>
      </c>
      <c r="DF10" s="76">
        <f>SUM(BB10,+CD10)</f>
        <v>0</v>
      </c>
      <c r="DG10" s="76">
        <f>SUM(BC10,+CE10)</f>
        <v>231739</v>
      </c>
      <c r="DH10" s="76">
        <f>SUM(BD10,+CF10)</f>
        <v>0</v>
      </c>
      <c r="DI10" s="76">
        <f>SUM(BE10,+CG10)</f>
        <v>129811</v>
      </c>
      <c r="DJ10" s="76">
        <f>SUM(BF10,+CH10)</f>
        <v>816919</v>
      </c>
    </row>
    <row r="11" spans="1:114" s="51" customFormat="1" ht="12" customHeight="1">
      <c r="A11" s="52" t="s">
        <v>130</v>
      </c>
      <c r="B11" s="53" t="s">
        <v>136</v>
      </c>
      <c r="C11" s="52" t="s">
        <v>137</v>
      </c>
      <c r="D11" s="76">
        <f>SUM(E11,+L11)</f>
        <v>285028</v>
      </c>
      <c r="E11" s="76">
        <f>SUM(F11:I11)+K11</f>
        <v>45563</v>
      </c>
      <c r="F11" s="76">
        <v>0</v>
      </c>
      <c r="G11" s="76">
        <v>0</v>
      </c>
      <c r="H11" s="76">
        <v>6000</v>
      </c>
      <c r="I11" s="76">
        <v>32488</v>
      </c>
      <c r="J11" s="77" t="s">
        <v>138</v>
      </c>
      <c r="K11" s="76">
        <v>7075</v>
      </c>
      <c r="L11" s="76">
        <v>239465</v>
      </c>
      <c r="M11" s="76">
        <f>SUM(N11,+U11)</f>
        <v>57880</v>
      </c>
      <c r="N11" s="76">
        <f>SUM(O11:R11)+T11</f>
        <v>46668</v>
      </c>
      <c r="O11" s="76">
        <v>0</v>
      </c>
      <c r="P11" s="76">
        <v>0</v>
      </c>
      <c r="Q11" s="76">
        <v>0</v>
      </c>
      <c r="R11" s="76">
        <v>46668</v>
      </c>
      <c r="S11" s="77" t="s">
        <v>138</v>
      </c>
      <c r="T11" s="76">
        <v>0</v>
      </c>
      <c r="U11" s="76">
        <v>11212</v>
      </c>
      <c r="V11" s="76">
        <f>+SUM(D11,M11)</f>
        <v>342908</v>
      </c>
      <c r="W11" s="76">
        <f>+SUM(E11,N11)</f>
        <v>92231</v>
      </c>
      <c r="X11" s="76">
        <f>+SUM(F11,O11)</f>
        <v>0</v>
      </c>
      <c r="Y11" s="76">
        <f>+SUM(G11,P11)</f>
        <v>0</v>
      </c>
      <c r="Z11" s="76">
        <f>+SUM(H11,Q11)</f>
        <v>6000</v>
      </c>
      <c r="AA11" s="76">
        <f>+SUM(I11,R11)</f>
        <v>79156</v>
      </c>
      <c r="AB11" s="77" t="s">
        <v>138</v>
      </c>
      <c r="AC11" s="76">
        <f>+SUM(K11,T11)</f>
        <v>7075</v>
      </c>
      <c r="AD11" s="76">
        <f>+SUM(L11,U11)</f>
        <v>250677</v>
      </c>
      <c r="AE11" s="76">
        <f>SUM(AF11,+AK11)</f>
        <v>11448</v>
      </c>
      <c r="AF11" s="76">
        <f>SUM(AG11:AJ11)</f>
        <v>11448</v>
      </c>
      <c r="AG11" s="76">
        <v>0</v>
      </c>
      <c r="AH11" s="76"/>
      <c r="AI11" s="76">
        <v>11448</v>
      </c>
      <c r="AJ11" s="76">
        <v>0</v>
      </c>
      <c r="AK11" s="76">
        <v>0</v>
      </c>
      <c r="AL11" s="76">
        <v>524</v>
      </c>
      <c r="AM11" s="76">
        <f>SUM(AN11,AS11,AW11,AX11,BD11)</f>
        <v>185009</v>
      </c>
      <c r="AN11" s="76">
        <f>SUM(AO11:AR11)</f>
        <v>109842</v>
      </c>
      <c r="AO11" s="76">
        <v>18759</v>
      </c>
      <c r="AP11" s="76">
        <v>70064</v>
      </c>
      <c r="AQ11" s="76">
        <v>21019</v>
      </c>
      <c r="AR11" s="76">
        <v>0</v>
      </c>
      <c r="AS11" s="76">
        <f>SUM(AT11:AV11)</f>
        <v>39530</v>
      </c>
      <c r="AT11" s="76">
        <v>26877</v>
      </c>
      <c r="AU11" s="76">
        <v>12653</v>
      </c>
      <c r="AV11" s="76">
        <v>0</v>
      </c>
      <c r="AW11" s="76">
        <v>8099</v>
      </c>
      <c r="AX11" s="76">
        <f>SUM(AY11:BB11)</f>
        <v>27538</v>
      </c>
      <c r="AY11" s="76">
        <v>22808</v>
      </c>
      <c r="AZ11" s="76">
        <v>4730</v>
      </c>
      <c r="BA11" s="76">
        <v>0</v>
      </c>
      <c r="BB11" s="76">
        <v>0</v>
      </c>
      <c r="BC11" s="76">
        <v>76759</v>
      </c>
      <c r="BD11" s="76">
        <v>0</v>
      </c>
      <c r="BE11" s="76">
        <v>11288</v>
      </c>
      <c r="BF11" s="76">
        <f>SUM(AE11,+AM11,+BE11)</f>
        <v>207745</v>
      </c>
      <c r="BG11" s="76">
        <f>SUM(BH11,+BM11)</f>
        <v>0</v>
      </c>
      <c r="BH11" s="76">
        <f>SUM(BI11:BL11)</f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6">
        <v>9430</v>
      </c>
      <c r="BO11" s="76">
        <f>SUM(BP11,BU11,BY11,BZ11,CF11)</f>
        <v>23816</v>
      </c>
      <c r="BP11" s="76">
        <f>SUM(BQ11:BT11)</f>
        <v>0</v>
      </c>
      <c r="BQ11" s="76">
        <v>0</v>
      </c>
      <c r="BR11" s="76">
        <v>0</v>
      </c>
      <c r="BS11" s="76">
        <v>0</v>
      </c>
      <c r="BT11" s="76">
        <v>0</v>
      </c>
      <c r="BU11" s="76">
        <f>SUM(BV11:BX11)</f>
        <v>1055</v>
      </c>
      <c r="BV11" s="76">
        <v>1055</v>
      </c>
      <c r="BW11" s="76">
        <v>0</v>
      </c>
      <c r="BX11" s="76">
        <v>0</v>
      </c>
      <c r="BY11" s="76">
        <v>0</v>
      </c>
      <c r="BZ11" s="76">
        <f>SUM(CA11:CD11)</f>
        <v>22761</v>
      </c>
      <c r="CA11" s="76">
        <v>22761</v>
      </c>
      <c r="CB11" s="76">
        <v>0</v>
      </c>
      <c r="CC11" s="76">
        <v>0</v>
      </c>
      <c r="CD11" s="76">
        <v>0</v>
      </c>
      <c r="CE11" s="76">
        <v>22105</v>
      </c>
      <c r="CF11" s="76">
        <v>0</v>
      </c>
      <c r="CG11" s="76">
        <v>2529</v>
      </c>
      <c r="CH11" s="76">
        <f>SUM(BG11,+BO11,+CG11)</f>
        <v>26345</v>
      </c>
      <c r="CI11" s="76">
        <f>SUM(AE11,+BG11)</f>
        <v>11448</v>
      </c>
      <c r="CJ11" s="76">
        <f>SUM(AF11,+BH11)</f>
        <v>11448</v>
      </c>
      <c r="CK11" s="76">
        <f>SUM(AG11,+BI11)</f>
        <v>0</v>
      </c>
      <c r="CL11" s="76">
        <f>SUM(AH11,+BJ11)</f>
        <v>0</v>
      </c>
      <c r="CM11" s="76">
        <f>SUM(AI11,+BK11)</f>
        <v>11448</v>
      </c>
      <c r="CN11" s="76">
        <f>SUM(AJ11,+BL11)</f>
        <v>0</v>
      </c>
      <c r="CO11" s="76">
        <f>SUM(AK11,+BM11)</f>
        <v>0</v>
      </c>
      <c r="CP11" s="76">
        <f>SUM(AL11,+BN11)</f>
        <v>9954</v>
      </c>
      <c r="CQ11" s="76">
        <f>SUM(AM11,+BO11)</f>
        <v>208825</v>
      </c>
      <c r="CR11" s="76">
        <f>SUM(AN11,+BP11)</f>
        <v>109842</v>
      </c>
      <c r="CS11" s="76">
        <f>SUM(AO11,+BQ11)</f>
        <v>18759</v>
      </c>
      <c r="CT11" s="76">
        <f>SUM(AP11,+BR11)</f>
        <v>70064</v>
      </c>
      <c r="CU11" s="76">
        <f>SUM(AQ11,+BS11)</f>
        <v>21019</v>
      </c>
      <c r="CV11" s="76">
        <f>SUM(AR11,+BT11)</f>
        <v>0</v>
      </c>
      <c r="CW11" s="76">
        <f>SUM(AS11,+BU11)</f>
        <v>40585</v>
      </c>
      <c r="CX11" s="76">
        <f>SUM(AT11,+BV11)</f>
        <v>27932</v>
      </c>
      <c r="CY11" s="76">
        <f>SUM(AU11,+BW11)</f>
        <v>12653</v>
      </c>
      <c r="CZ11" s="76">
        <f>SUM(AV11,+BX11)</f>
        <v>0</v>
      </c>
      <c r="DA11" s="76">
        <f>SUM(AW11,+BY11)</f>
        <v>8099</v>
      </c>
      <c r="DB11" s="76">
        <f>SUM(AX11,+BZ11)</f>
        <v>50299</v>
      </c>
      <c r="DC11" s="76">
        <f>SUM(AY11,+CA11)</f>
        <v>45569</v>
      </c>
      <c r="DD11" s="76">
        <f>SUM(AZ11,+CB11)</f>
        <v>4730</v>
      </c>
      <c r="DE11" s="76">
        <f>SUM(BA11,+CC11)</f>
        <v>0</v>
      </c>
      <c r="DF11" s="76">
        <f>SUM(BB11,+CD11)</f>
        <v>0</v>
      </c>
      <c r="DG11" s="76">
        <f>SUM(BC11,+CE11)</f>
        <v>98864</v>
      </c>
      <c r="DH11" s="76">
        <f>SUM(BD11,+CF11)</f>
        <v>0</v>
      </c>
      <c r="DI11" s="76">
        <f>SUM(BE11,+CG11)</f>
        <v>13817</v>
      </c>
      <c r="DJ11" s="76">
        <f>SUM(BF11,+CH11)</f>
        <v>234090</v>
      </c>
    </row>
    <row r="12" spans="1:114" s="51" customFormat="1" ht="12" customHeight="1">
      <c r="A12" s="55" t="s">
        <v>122</v>
      </c>
      <c r="B12" s="56" t="s">
        <v>139</v>
      </c>
      <c r="C12" s="55" t="s">
        <v>140</v>
      </c>
      <c r="D12" s="78">
        <f>SUM(E12,+L12)</f>
        <v>812745</v>
      </c>
      <c r="E12" s="78">
        <f>SUM(F12:I12)+K12</f>
        <v>19025</v>
      </c>
      <c r="F12" s="78">
        <v>0</v>
      </c>
      <c r="G12" s="78">
        <v>0</v>
      </c>
      <c r="H12" s="78">
        <v>0</v>
      </c>
      <c r="I12" s="78">
        <v>2992</v>
      </c>
      <c r="J12" s="79" t="s">
        <v>138</v>
      </c>
      <c r="K12" s="78">
        <v>16033</v>
      </c>
      <c r="L12" s="78">
        <v>793720</v>
      </c>
      <c r="M12" s="78">
        <f>SUM(N12,+U12)</f>
        <v>244354</v>
      </c>
      <c r="N12" s="78">
        <f>SUM(O12:R12)+T12</f>
        <v>79367</v>
      </c>
      <c r="O12" s="78">
        <v>0</v>
      </c>
      <c r="P12" s="78">
        <v>0</v>
      </c>
      <c r="Q12" s="78">
        <v>0</v>
      </c>
      <c r="R12" s="78">
        <v>79367</v>
      </c>
      <c r="S12" s="79" t="s">
        <v>138</v>
      </c>
      <c r="T12" s="78">
        <v>0</v>
      </c>
      <c r="U12" s="78">
        <v>164987</v>
      </c>
      <c r="V12" s="78">
        <f>+SUM(D12,M12)</f>
        <v>1057099</v>
      </c>
      <c r="W12" s="78">
        <f>+SUM(E12,N12)</f>
        <v>98392</v>
      </c>
      <c r="X12" s="78">
        <f>+SUM(F12,O12)</f>
        <v>0</v>
      </c>
      <c r="Y12" s="78">
        <f>+SUM(G12,P12)</f>
        <v>0</v>
      </c>
      <c r="Z12" s="78">
        <f>+SUM(H12,Q12)</f>
        <v>0</v>
      </c>
      <c r="AA12" s="78">
        <f>+SUM(I12,R12)</f>
        <v>82359</v>
      </c>
      <c r="AB12" s="79" t="s">
        <v>138</v>
      </c>
      <c r="AC12" s="78">
        <f>+SUM(K12,T12)</f>
        <v>16033</v>
      </c>
      <c r="AD12" s="78">
        <f>+SUM(L12,U12)</f>
        <v>958707</v>
      </c>
      <c r="AE12" s="78">
        <f>SUM(AF12,+AK12)</f>
        <v>704</v>
      </c>
      <c r="AF12" s="78">
        <f>SUM(AG12:AJ12)</f>
        <v>704</v>
      </c>
      <c r="AG12" s="78">
        <v>0</v>
      </c>
      <c r="AH12" s="78">
        <v>0</v>
      </c>
      <c r="AI12" s="78">
        <v>0</v>
      </c>
      <c r="AJ12" s="78">
        <v>704</v>
      </c>
      <c r="AK12" s="78">
        <v>0</v>
      </c>
      <c r="AL12" s="78">
        <v>64075</v>
      </c>
      <c r="AM12" s="78">
        <f>SUM(AN12,AS12,AW12,AX12,BD12)</f>
        <v>597193</v>
      </c>
      <c r="AN12" s="78">
        <f>SUM(AO12:AR12)</f>
        <v>169358</v>
      </c>
      <c r="AO12" s="78">
        <v>15587</v>
      </c>
      <c r="AP12" s="78">
        <v>153771</v>
      </c>
      <c r="AQ12" s="78">
        <v>0</v>
      </c>
      <c r="AR12" s="78">
        <v>0</v>
      </c>
      <c r="AS12" s="78">
        <f>SUM(AT12:AV12)</f>
        <v>24211</v>
      </c>
      <c r="AT12" s="78">
        <v>17521</v>
      </c>
      <c r="AU12" s="78">
        <v>0</v>
      </c>
      <c r="AV12" s="78">
        <v>6690</v>
      </c>
      <c r="AW12" s="78">
        <v>0</v>
      </c>
      <c r="AX12" s="78">
        <f>SUM(AY12:BB12)</f>
        <v>402096</v>
      </c>
      <c r="AY12" s="78">
        <v>60718</v>
      </c>
      <c r="AZ12" s="78">
        <v>33398</v>
      </c>
      <c r="BA12" s="78">
        <v>307980</v>
      </c>
      <c r="BB12" s="78">
        <v>0</v>
      </c>
      <c r="BC12" s="78">
        <v>112905</v>
      </c>
      <c r="BD12" s="78">
        <v>1528</v>
      </c>
      <c r="BE12" s="78">
        <v>37868</v>
      </c>
      <c r="BF12" s="78">
        <f>SUM(AE12,+AM12,+BE12)</f>
        <v>635765</v>
      </c>
      <c r="BG12" s="78">
        <f>SUM(BH12,+BM12)</f>
        <v>0</v>
      </c>
      <c r="BH12" s="78">
        <f>SUM(BI12:BL12)</f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8">
        <v>0</v>
      </c>
      <c r="BO12" s="78">
        <f>SUM(BP12,BU12,BY12,BZ12,CF12)</f>
        <v>211855</v>
      </c>
      <c r="BP12" s="78">
        <f>SUM(BQ12:BT12)</f>
        <v>25533</v>
      </c>
      <c r="BQ12" s="78">
        <v>12894</v>
      </c>
      <c r="BR12" s="78">
        <v>3506</v>
      </c>
      <c r="BS12" s="78">
        <v>9133</v>
      </c>
      <c r="BT12" s="78">
        <v>0</v>
      </c>
      <c r="BU12" s="78">
        <f>SUM(BV12:BX12)</f>
        <v>92505</v>
      </c>
      <c r="BV12" s="78">
        <v>2373</v>
      </c>
      <c r="BW12" s="78">
        <v>90132</v>
      </c>
      <c r="BX12" s="78">
        <v>0</v>
      </c>
      <c r="BY12" s="78">
        <v>0</v>
      </c>
      <c r="BZ12" s="78">
        <f>SUM(CA12:CD12)</f>
        <v>93817</v>
      </c>
      <c r="CA12" s="78">
        <v>49585</v>
      </c>
      <c r="CB12" s="78">
        <v>43336</v>
      </c>
      <c r="CC12" s="78">
        <v>0</v>
      </c>
      <c r="CD12" s="78">
        <v>896</v>
      </c>
      <c r="CE12" s="78">
        <v>32499</v>
      </c>
      <c r="CF12" s="78">
        <v>0</v>
      </c>
      <c r="CG12" s="78">
        <v>0</v>
      </c>
      <c r="CH12" s="78">
        <f>SUM(BG12,+BO12,+CG12)</f>
        <v>211855</v>
      </c>
      <c r="CI12" s="78">
        <f>SUM(AE12,+BG12)</f>
        <v>704</v>
      </c>
      <c r="CJ12" s="78">
        <f>SUM(AF12,+BH12)</f>
        <v>704</v>
      </c>
      <c r="CK12" s="78">
        <f>SUM(AG12,+BI12)</f>
        <v>0</v>
      </c>
      <c r="CL12" s="78">
        <f>SUM(AH12,+BJ12)</f>
        <v>0</v>
      </c>
      <c r="CM12" s="78">
        <f>SUM(AI12,+BK12)</f>
        <v>0</v>
      </c>
      <c r="CN12" s="78">
        <f>SUM(AJ12,+BL12)</f>
        <v>704</v>
      </c>
      <c r="CO12" s="78">
        <f>SUM(AK12,+BM12)</f>
        <v>0</v>
      </c>
      <c r="CP12" s="78">
        <f>SUM(AL12,+BN12)</f>
        <v>64075</v>
      </c>
      <c r="CQ12" s="78">
        <f>SUM(AM12,+BO12)</f>
        <v>809048</v>
      </c>
      <c r="CR12" s="78">
        <f>SUM(AN12,+BP12)</f>
        <v>194891</v>
      </c>
      <c r="CS12" s="78">
        <f>SUM(AO12,+BQ12)</f>
        <v>28481</v>
      </c>
      <c r="CT12" s="78">
        <f>SUM(AP12,+BR12)</f>
        <v>157277</v>
      </c>
      <c r="CU12" s="78">
        <f>SUM(AQ12,+BS12)</f>
        <v>9133</v>
      </c>
      <c r="CV12" s="78">
        <f>SUM(AR12,+BT12)</f>
        <v>0</v>
      </c>
      <c r="CW12" s="78">
        <f>SUM(AS12,+BU12)</f>
        <v>116716</v>
      </c>
      <c r="CX12" s="78">
        <f>SUM(AT12,+BV12)</f>
        <v>19894</v>
      </c>
      <c r="CY12" s="78">
        <f>SUM(AU12,+BW12)</f>
        <v>90132</v>
      </c>
      <c r="CZ12" s="78">
        <f>SUM(AV12,+BX12)</f>
        <v>6690</v>
      </c>
      <c r="DA12" s="78">
        <f>SUM(AW12,+BY12)</f>
        <v>0</v>
      </c>
      <c r="DB12" s="78">
        <f>SUM(AX12,+BZ12)</f>
        <v>495913</v>
      </c>
      <c r="DC12" s="78">
        <f>SUM(AY12,+CA12)</f>
        <v>110303</v>
      </c>
      <c r="DD12" s="78">
        <f>SUM(AZ12,+CB12)</f>
        <v>76734</v>
      </c>
      <c r="DE12" s="78">
        <f>SUM(BA12,+CC12)</f>
        <v>307980</v>
      </c>
      <c r="DF12" s="78">
        <f>SUM(BB12,+CD12)</f>
        <v>896</v>
      </c>
      <c r="DG12" s="78">
        <f>SUM(BC12,+CE12)</f>
        <v>145404</v>
      </c>
      <c r="DH12" s="78">
        <f>SUM(BD12,+CF12)</f>
        <v>1528</v>
      </c>
      <c r="DI12" s="78">
        <f>SUM(BE12,+CG12)</f>
        <v>37868</v>
      </c>
      <c r="DJ12" s="78">
        <f>SUM(BF12,+CH12)</f>
        <v>847620</v>
      </c>
    </row>
    <row r="13" spans="1:114" s="51" customFormat="1" ht="12" customHeight="1">
      <c r="A13" s="55" t="s">
        <v>122</v>
      </c>
      <c r="B13" s="56" t="s">
        <v>141</v>
      </c>
      <c r="C13" s="55" t="s">
        <v>142</v>
      </c>
      <c r="D13" s="78">
        <f>SUM(E13,+L13)</f>
        <v>532292</v>
      </c>
      <c r="E13" s="78">
        <f>SUM(F13:I13)+K13</f>
        <v>82917</v>
      </c>
      <c r="F13" s="78">
        <v>0</v>
      </c>
      <c r="G13" s="78">
        <v>0</v>
      </c>
      <c r="H13" s="78">
        <v>0</v>
      </c>
      <c r="I13" s="78">
        <v>82359</v>
      </c>
      <c r="J13" s="79" t="s">
        <v>138</v>
      </c>
      <c r="K13" s="78">
        <v>558</v>
      </c>
      <c r="L13" s="78">
        <v>449375</v>
      </c>
      <c r="M13" s="78">
        <f>SUM(N13,+U13)</f>
        <v>82546</v>
      </c>
      <c r="N13" s="78">
        <f>SUM(O13:R13)+T13</f>
        <v>38097</v>
      </c>
      <c r="O13" s="78">
        <v>0</v>
      </c>
      <c r="P13" s="78">
        <v>0</v>
      </c>
      <c r="Q13" s="78">
        <v>0</v>
      </c>
      <c r="R13" s="78">
        <v>38097</v>
      </c>
      <c r="S13" s="79" t="s">
        <v>138</v>
      </c>
      <c r="T13" s="78">
        <v>0</v>
      </c>
      <c r="U13" s="78">
        <v>44449</v>
      </c>
      <c r="V13" s="78">
        <f>+SUM(D13,M13)</f>
        <v>614838</v>
      </c>
      <c r="W13" s="78">
        <f>+SUM(E13,N13)</f>
        <v>121014</v>
      </c>
      <c r="X13" s="78">
        <f>+SUM(F13,O13)</f>
        <v>0</v>
      </c>
      <c r="Y13" s="78">
        <f>+SUM(G13,P13)</f>
        <v>0</v>
      </c>
      <c r="Z13" s="78">
        <f>+SUM(H13,Q13)</f>
        <v>0</v>
      </c>
      <c r="AA13" s="78">
        <f>+SUM(I13,R13)</f>
        <v>120456</v>
      </c>
      <c r="AB13" s="79" t="s">
        <v>138</v>
      </c>
      <c r="AC13" s="78">
        <f>+SUM(K13,T13)</f>
        <v>558</v>
      </c>
      <c r="AD13" s="78">
        <f>+SUM(L13,U13)</f>
        <v>493824</v>
      </c>
      <c r="AE13" s="78">
        <f>SUM(AF13,+AK13)</f>
        <v>0</v>
      </c>
      <c r="AF13" s="78">
        <f>SUM(AG13:AJ13)</f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8">
        <f>SUM(AN13,AS13,AW13,AX13,BD13)</f>
        <v>186402</v>
      </c>
      <c r="AN13" s="78">
        <f>SUM(AO13:AR13)</f>
        <v>0</v>
      </c>
      <c r="AO13" s="78">
        <v>0</v>
      </c>
      <c r="AP13" s="78">
        <v>0</v>
      </c>
      <c r="AQ13" s="78">
        <v>0</v>
      </c>
      <c r="AR13" s="78">
        <v>0</v>
      </c>
      <c r="AS13" s="78">
        <f>SUM(AT13:AV13)</f>
        <v>0</v>
      </c>
      <c r="AT13" s="78">
        <v>0</v>
      </c>
      <c r="AU13" s="78">
        <v>0</v>
      </c>
      <c r="AV13" s="78">
        <v>0</v>
      </c>
      <c r="AW13" s="78">
        <v>0</v>
      </c>
      <c r="AX13" s="78">
        <f>SUM(AY13:BB13)</f>
        <v>186402</v>
      </c>
      <c r="AY13" s="78">
        <v>177134</v>
      </c>
      <c r="AZ13" s="78">
        <v>0</v>
      </c>
      <c r="BA13" s="78">
        <v>0</v>
      </c>
      <c r="BB13" s="78">
        <v>9268</v>
      </c>
      <c r="BC13" s="78">
        <v>345890</v>
      </c>
      <c r="BD13" s="78">
        <v>0</v>
      </c>
      <c r="BE13" s="78">
        <v>0</v>
      </c>
      <c r="BF13" s="78">
        <f>SUM(AE13,+AM13,+BE13)</f>
        <v>186402</v>
      </c>
      <c r="BG13" s="78">
        <f>SUM(BH13,+BM13)</f>
        <v>0</v>
      </c>
      <c r="BH13" s="78">
        <f>SUM(BI13:BL13)</f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8">
        <v>0</v>
      </c>
      <c r="BO13" s="78">
        <f>SUM(BP13,BU13,BY13,BZ13,CF13)</f>
        <v>15594</v>
      </c>
      <c r="BP13" s="78">
        <f>SUM(BQ13:BT13)</f>
        <v>0</v>
      </c>
      <c r="BQ13" s="78">
        <v>0</v>
      </c>
      <c r="BR13" s="78">
        <v>0</v>
      </c>
      <c r="BS13" s="78">
        <v>0</v>
      </c>
      <c r="BT13" s="78">
        <v>0</v>
      </c>
      <c r="BU13" s="78">
        <f>SUM(BV13:BX13)</f>
        <v>0</v>
      </c>
      <c r="BV13" s="78">
        <v>0</v>
      </c>
      <c r="BW13" s="78">
        <v>0</v>
      </c>
      <c r="BX13" s="78">
        <v>0</v>
      </c>
      <c r="BY13" s="78">
        <v>0</v>
      </c>
      <c r="BZ13" s="78">
        <f>SUM(CA13:CD13)</f>
        <v>15594</v>
      </c>
      <c r="CA13" s="78">
        <v>15594</v>
      </c>
      <c r="CB13" s="78">
        <v>0</v>
      </c>
      <c r="CC13" s="78">
        <v>0</v>
      </c>
      <c r="CD13" s="78">
        <v>0</v>
      </c>
      <c r="CE13" s="78">
        <v>66952</v>
      </c>
      <c r="CF13" s="78">
        <v>0</v>
      </c>
      <c r="CG13" s="78">
        <v>0</v>
      </c>
      <c r="CH13" s="78">
        <f>SUM(BG13,+BO13,+CG13)</f>
        <v>15594</v>
      </c>
      <c r="CI13" s="78">
        <f>SUM(AE13,+BG13)</f>
        <v>0</v>
      </c>
      <c r="CJ13" s="78">
        <f>SUM(AF13,+BH13)</f>
        <v>0</v>
      </c>
      <c r="CK13" s="78">
        <f>SUM(AG13,+BI13)</f>
        <v>0</v>
      </c>
      <c r="CL13" s="78">
        <f>SUM(AH13,+BJ13)</f>
        <v>0</v>
      </c>
      <c r="CM13" s="78">
        <f>SUM(AI13,+BK13)</f>
        <v>0</v>
      </c>
      <c r="CN13" s="78">
        <f>SUM(AJ13,+BL13)</f>
        <v>0</v>
      </c>
      <c r="CO13" s="78">
        <f>SUM(AK13,+BM13)</f>
        <v>0</v>
      </c>
      <c r="CP13" s="78">
        <f>SUM(AL13,+BN13)</f>
        <v>0</v>
      </c>
      <c r="CQ13" s="78">
        <f>SUM(AM13,+BO13)</f>
        <v>201996</v>
      </c>
      <c r="CR13" s="78">
        <f>SUM(AN13,+BP13)</f>
        <v>0</v>
      </c>
      <c r="CS13" s="78">
        <f>SUM(AO13,+BQ13)</f>
        <v>0</v>
      </c>
      <c r="CT13" s="78">
        <f>SUM(AP13,+BR13)</f>
        <v>0</v>
      </c>
      <c r="CU13" s="78">
        <f>SUM(AQ13,+BS13)</f>
        <v>0</v>
      </c>
      <c r="CV13" s="78">
        <f>SUM(AR13,+BT13)</f>
        <v>0</v>
      </c>
      <c r="CW13" s="78">
        <f>SUM(AS13,+BU13)</f>
        <v>0</v>
      </c>
      <c r="CX13" s="78">
        <f>SUM(AT13,+BV13)</f>
        <v>0</v>
      </c>
      <c r="CY13" s="78">
        <f>SUM(AU13,+BW13)</f>
        <v>0</v>
      </c>
      <c r="CZ13" s="78">
        <f>SUM(AV13,+BX13)</f>
        <v>0</v>
      </c>
      <c r="DA13" s="78">
        <f>SUM(AW13,+BY13)</f>
        <v>0</v>
      </c>
      <c r="DB13" s="78">
        <f>SUM(AX13,+BZ13)</f>
        <v>201996</v>
      </c>
      <c r="DC13" s="78">
        <f>SUM(AY13,+CA13)</f>
        <v>192728</v>
      </c>
      <c r="DD13" s="78">
        <f>SUM(AZ13,+CB13)</f>
        <v>0</v>
      </c>
      <c r="DE13" s="78">
        <f>SUM(BA13,+CC13)</f>
        <v>0</v>
      </c>
      <c r="DF13" s="78">
        <f>SUM(BB13,+CD13)</f>
        <v>9268</v>
      </c>
      <c r="DG13" s="78">
        <f>SUM(BC13,+CE13)</f>
        <v>412842</v>
      </c>
      <c r="DH13" s="78">
        <f>SUM(BD13,+CF13)</f>
        <v>0</v>
      </c>
      <c r="DI13" s="78">
        <f>SUM(BE13,+CG13)</f>
        <v>0</v>
      </c>
      <c r="DJ13" s="78">
        <f>SUM(BF13,+CH13)</f>
        <v>201996</v>
      </c>
    </row>
    <row r="14" spans="1:114" s="51" customFormat="1" ht="12" customHeight="1">
      <c r="A14" s="55" t="s">
        <v>122</v>
      </c>
      <c r="B14" s="56" t="s">
        <v>143</v>
      </c>
      <c r="C14" s="55" t="s">
        <v>144</v>
      </c>
      <c r="D14" s="78">
        <f>SUM(E14,+L14)</f>
        <v>419517</v>
      </c>
      <c r="E14" s="78">
        <f>SUM(F14:I14)+K14</f>
        <v>44233</v>
      </c>
      <c r="F14" s="78">
        <v>0</v>
      </c>
      <c r="G14" s="78">
        <v>0</v>
      </c>
      <c r="H14" s="78">
        <v>0</v>
      </c>
      <c r="I14" s="78">
        <v>44164</v>
      </c>
      <c r="J14" s="79" t="s">
        <v>138</v>
      </c>
      <c r="K14" s="78">
        <v>69</v>
      </c>
      <c r="L14" s="78">
        <v>375284</v>
      </c>
      <c r="M14" s="78">
        <f>SUM(N14,+U14)</f>
        <v>119182</v>
      </c>
      <c r="N14" s="78">
        <f>SUM(O14:R14)+T14</f>
        <v>45753</v>
      </c>
      <c r="O14" s="78">
        <v>0</v>
      </c>
      <c r="P14" s="78">
        <v>0</v>
      </c>
      <c r="Q14" s="78">
        <v>0</v>
      </c>
      <c r="R14" s="78">
        <v>45633</v>
      </c>
      <c r="S14" s="79" t="s">
        <v>138</v>
      </c>
      <c r="T14" s="78">
        <v>120</v>
      </c>
      <c r="U14" s="78">
        <v>73429</v>
      </c>
      <c r="V14" s="78">
        <f>+SUM(D14,M14)</f>
        <v>538699</v>
      </c>
      <c r="W14" s="78">
        <f>+SUM(E14,N14)</f>
        <v>89986</v>
      </c>
      <c r="X14" s="78">
        <f>+SUM(F14,O14)</f>
        <v>0</v>
      </c>
      <c r="Y14" s="78">
        <f>+SUM(G14,P14)</f>
        <v>0</v>
      </c>
      <c r="Z14" s="78">
        <f>+SUM(H14,Q14)</f>
        <v>0</v>
      </c>
      <c r="AA14" s="78">
        <f>+SUM(I14,R14)</f>
        <v>89797</v>
      </c>
      <c r="AB14" s="79" t="s">
        <v>138</v>
      </c>
      <c r="AC14" s="78">
        <f>+SUM(K14,T14)</f>
        <v>189</v>
      </c>
      <c r="AD14" s="78">
        <f>+SUM(L14,U14)</f>
        <v>448713</v>
      </c>
      <c r="AE14" s="78">
        <f>SUM(AF14,+AK14)</f>
        <v>880</v>
      </c>
      <c r="AF14" s="78">
        <f>SUM(AG14:AJ14)</f>
        <v>880</v>
      </c>
      <c r="AG14" s="78">
        <v>0</v>
      </c>
      <c r="AH14" s="78">
        <v>0</v>
      </c>
      <c r="AI14" s="78">
        <v>0</v>
      </c>
      <c r="AJ14" s="78">
        <v>880</v>
      </c>
      <c r="AK14" s="78">
        <v>0</v>
      </c>
      <c r="AL14" s="78">
        <v>0</v>
      </c>
      <c r="AM14" s="78">
        <f>SUM(AN14,AS14,AW14,AX14,BD14)</f>
        <v>187007</v>
      </c>
      <c r="AN14" s="78">
        <f>SUM(AO14:AR14)</f>
        <v>24948</v>
      </c>
      <c r="AO14" s="78">
        <v>5152</v>
      </c>
      <c r="AP14" s="78">
        <v>0</v>
      </c>
      <c r="AQ14" s="78">
        <v>19796</v>
      </c>
      <c r="AR14" s="78"/>
      <c r="AS14" s="78">
        <f>SUM(AT14:AV14)</f>
        <v>36362</v>
      </c>
      <c r="AT14" s="78">
        <v>33116</v>
      </c>
      <c r="AU14" s="78">
        <v>3246</v>
      </c>
      <c r="AV14" s="78">
        <v>0</v>
      </c>
      <c r="AW14" s="78">
        <v>0</v>
      </c>
      <c r="AX14" s="78">
        <f>SUM(AY14:BB14)</f>
        <v>125697</v>
      </c>
      <c r="AY14" s="78">
        <v>124232</v>
      </c>
      <c r="AZ14" s="78">
        <v>1465</v>
      </c>
      <c r="BA14" s="78">
        <v>0</v>
      </c>
      <c r="BB14" s="78">
        <v>0</v>
      </c>
      <c r="BC14" s="78">
        <v>231630</v>
      </c>
      <c r="BD14" s="78">
        <v>0</v>
      </c>
      <c r="BE14" s="78">
        <v>0</v>
      </c>
      <c r="BF14" s="78">
        <f>SUM(AE14,+AM14,+BE14)</f>
        <v>187887</v>
      </c>
      <c r="BG14" s="78">
        <f>SUM(BH14,+BM14)</f>
        <v>0</v>
      </c>
      <c r="BH14" s="78">
        <f>SUM(BI14:BL14)</f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8">
        <v>0</v>
      </c>
      <c r="BO14" s="78">
        <f>SUM(BP14,BU14,BY14,BZ14,CF14)</f>
        <v>55877</v>
      </c>
      <c r="BP14" s="78">
        <f>SUM(BQ14:BT14)</f>
        <v>38831</v>
      </c>
      <c r="BQ14" s="78">
        <v>8401</v>
      </c>
      <c r="BR14" s="78">
        <v>30430</v>
      </c>
      <c r="BS14" s="78">
        <v>0</v>
      </c>
      <c r="BT14" s="78">
        <v>0</v>
      </c>
      <c r="BU14" s="78">
        <f>SUM(BV14:BX14)</f>
        <v>0</v>
      </c>
      <c r="BV14" s="78">
        <v>0</v>
      </c>
      <c r="BW14" s="78">
        <v>0</v>
      </c>
      <c r="BX14" s="78">
        <v>0</v>
      </c>
      <c r="BY14" s="78">
        <v>0</v>
      </c>
      <c r="BZ14" s="78">
        <f>SUM(CA14:CD14)</f>
        <v>17046</v>
      </c>
      <c r="CA14" s="78">
        <v>17046</v>
      </c>
      <c r="CB14" s="78">
        <v>0</v>
      </c>
      <c r="CC14" s="78">
        <v>0</v>
      </c>
      <c r="CD14" s="78">
        <v>0</v>
      </c>
      <c r="CE14" s="78">
        <v>63305</v>
      </c>
      <c r="CF14" s="78">
        <v>0</v>
      </c>
      <c r="CG14" s="78">
        <v>0</v>
      </c>
      <c r="CH14" s="78">
        <f>SUM(BG14,+BO14,+CG14)</f>
        <v>55877</v>
      </c>
      <c r="CI14" s="78">
        <f>SUM(AE14,+BG14)</f>
        <v>880</v>
      </c>
      <c r="CJ14" s="78">
        <f>SUM(AF14,+BH14)</f>
        <v>880</v>
      </c>
      <c r="CK14" s="78">
        <f>SUM(AG14,+BI14)</f>
        <v>0</v>
      </c>
      <c r="CL14" s="78">
        <f>SUM(AH14,+BJ14)</f>
        <v>0</v>
      </c>
      <c r="CM14" s="78">
        <f>SUM(AI14,+BK14)</f>
        <v>0</v>
      </c>
      <c r="CN14" s="78">
        <f>SUM(AJ14,+BL14)</f>
        <v>880</v>
      </c>
      <c r="CO14" s="78">
        <f>SUM(AK14,+BM14)</f>
        <v>0</v>
      </c>
      <c r="CP14" s="78">
        <f>SUM(AL14,+BN14)</f>
        <v>0</v>
      </c>
      <c r="CQ14" s="78">
        <f>SUM(AM14,+BO14)</f>
        <v>242884</v>
      </c>
      <c r="CR14" s="78">
        <f>SUM(AN14,+BP14)</f>
        <v>63779</v>
      </c>
      <c r="CS14" s="78">
        <f>SUM(AO14,+BQ14)</f>
        <v>13553</v>
      </c>
      <c r="CT14" s="78">
        <f>SUM(AP14,+BR14)</f>
        <v>30430</v>
      </c>
      <c r="CU14" s="78">
        <f>SUM(AQ14,+BS14)</f>
        <v>19796</v>
      </c>
      <c r="CV14" s="78">
        <f>SUM(AR14,+BT14)</f>
        <v>0</v>
      </c>
      <c r="CW14" s="78">
        <f>SUM(AS14,+BU14)</f>
        <v>36362</v>
      </c>
      <c r="CX14" s="78">
        <f>SUM(AT14,+BV14)</f>
        <v>33116</v>
      </c>
      <c r="CY14" s="78">
        <f>SUM(AU14,+BW14)</f>
        <v>3246</v>
      </c>
      <c r="CZ14" s="78">
        <f>SUM(AV14,+BX14)</f>
        <v>0</v>
      </c>
      <c r="DA14" s="78">
        <f>SUM(AW14,+BY14)</f>
        <v>0</v>
      </c>
      <c r="DB14" s="78">
        <f>SUM(AX14,+BZ14)</f>
        <v>142743</v>
      </c>
      <c r="DC14" s="78">
        <f>SUM(AY14,+CA14)</f>
        <v>141278</v>
      </c>
      <c r="DD14" s="78">
        <f>SUM(AZ14,+CB14)</f>
        <v>1465</v>
      </c>
      <c r="DE14" s="78">
        <f>SUM(BA14,+CC14)</f>
        <v>0</v>
      </c>
      <c r="DF14" s="78">
        <f>SUM(BB14,+CD14)</f>
        <v>0</v>
      </c>
      <c r="DG14" s="78">
        <f>SUM(BC14,+CE14)</f>
        <v>294935</v>
      </c>
      <c r="DH14" s="78">
        <f>SUM(BD14,+CF14)</f>
        <v>0</v>
      </c>
      <c r="DI14" s="78">
        <f>SUM(BE14,+CG14)</f>
        <v>0</v>
      </c>
      <c r="DJ14" s="78">
        <f>SUM(BF14,+CH14)</f>
        <v>243764</v>
      </c>
    </row>
    <row r="15" spans="1:114" s="51" customFormat="1" ht="12" customHeight="1">
      <c r="A15" s="55" t="s">
        <v>122</v>
      </c>
      <c r="B15" s="56" t="s">
        <v>145</v>
      </c>
      <c r="C15" s="55" t="s">
        <v>146</v>
      </c>
      <c r="D15" s="78">
        <f>SUM(E15,+L15)</f>
        <v>723703</v>
      </c>
      <c r="E15" s="78">
        <f>SUM(F15:I15)+K15</f>
        <v>119294</v>
      </c>
      <c r="F15" s="78">
        <v>0</v>
      </c>
      <c r="G15" s="78">
        <v>0</v>
      </c>
      <c r="H15" s="78">
        <v>0</v>
      </c>
      <c r="I15" s="78">
        <v>104835</v>
      </c>
      <c r="J15" s="79" t="s">
        <v>138</v>
      </c>
      <c r="K15" s="78">
        <v>14459</v>
      </c>
      <c r="L15" s="78">
        <v>604409</v>
      </c>
      <c r="M15" s="78">
        <f>SUM(N15,+U15)</f>
        <v>622928</v>
      </c>
      <c r="N15" s="78">
        <f>SUM(O15:R15)+T15</f>
        <v>251534</v>
      </c>
      <c r="O15" s="78">
        <v>0</v>
      </c>
      <c r="P15" s="78">
        <v>0</v>
      </c>
      <c r="Q15" s="78">
        <v>0</v>
      </c>
      <c r="R15" s="78">
        <v>72018</v>
      </c>
      <c r="S15" s="79" t="s">
        <v>138</v>
      </c>
      <c r="T15" s="78">
        <v>179516</v>
      </c>
      <c r="U15" s="78">
        <v>371394</v>
      </c>
      <c r="V15" s="78">
        <f>+SUM(D15,M15)</f>
        <v>1346631</v>
      </c>
      <c r="W15" s="78">
        <f>+SUM(E15,N15)</f>
        <v>370828</v>
      </c>
      <c r="X15" s="78">
        <f>+SUM(F15,O15)</f>
        <v>0</v>
      </c>
      <c r="Y15" s="78">
        <f>+SUM(G15,P15)</f>
        <v>0</v>
      </c>
      <c r="Z15" s="78">
        <f>+SUM(H15,Q15)</f>
        <v>0</v>
      </c>
      <c r="AA15" s="78">
        <f>+SUM(I15,R15)</f>
        <v>176853</v>
      </c>
      <c r="AB15" s="79" t="s">
        <v>138</v>
      </c>
      <c r="AC15" s="78">
        <f>+SUM(K15,T15)</f>
        <v>193975</v>
      </c>
      <c r="AD15" s="78">
        <f>+SUM(L15,U15)</f>
        <v>975803</v>
      </c>
      <c r="AE15" s="78">
        <f>SUM(AF15,+AK15)</f>
        <v>0</v>
      </c>
      <c r="AF15" s="78">
        <f>SUM(AG15:AJ15)</f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70027</v>
      </c>
      <c r="AM15" s="78">
        <f>SUM(AN15,AS15,AW15,AX15,BD15)</f>
        <v>506642</v>
      </c>
      <c r="AN15" s="78">
        <f>SUM(AO15:AR15)</f>
        <v>31942</v>
      </c>
      <c r="AO15" s="78">
        <v>30976</v>
      </c>
      <c r="AP15" s="78">
        <v>966</v>
      </c>
      <c r="AQ15" s="78">
        <v>0</v>
      </c>
      <c r="AR15" s="78">
        <v>0</v>
      </c>
      <c r="AS15" s="78">
        <f>SUM(AT15:AV15)</f>
        <v>1029</v>
      </c>
      <c r="AT15" s="78">
        <v>1029</v>
      </c>
      <c r="AU15" s="78">
        <v>0</v>
      </c>
      <c r="AV15" s="78">
        <v>0</v>
      </c>
      <c r="AW15" s="78">
        <v>0</v>
      </c>
      <c r="AX15" s="78">
        <f>SUM(AY15:BB15)</f>
        <v>473671</v>
      </c>
      <c r="AY15" s="78">
        <v>262240</v>
      </c>
      <c r="AZ15" s="78">
        <v>196032</v>
      </c>
      <c r="BA15" s="78">
        <v>365</v>
      </c>
      <c r="BB15" s="78">
        <v>15034</v>
      </c>
      <c r="BC15" s="78">
        <v>123467</v>
      </c>
      <c r="BD15" s="78">
        <v>0</v>
      </c>
      <c r="BE15" s="78">
        <v>23567</v>
      </c>
      <c r="BF15" s="78">
        <f>SUM(AE15,+AM15,+BE15)</f>
        <v>530209</v>
      </c>
      <c r="BG15" s="78">
        <f>SUM(BH15,+BM15)</f>
        <v>0</v>
      </c>
      <c r="BH15" s="78">
        <f>SUM(BI15:BL15)</f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8">
        <v>0</v>
      </c>
      <c r="BO15" s="78">
        <f>SUM(BP15,BU15,BY15,BZ15,CF15)</f>
        <v>318514</v>
      </c>
      <c r="BP15" s="78">
        <f>SUM(BQ15:BT15)</f>
        <v>13931</v>
      </c>
      <c r="BQ15" s="78">
        <v>13931</v>
      </c>
      <c r="BR15" s="78">
        <v>0</v>
      </c>
      <c r="BS15" s="78">
        <v>0</v>
      </c>
      <c r="BT15" s="78">
        <v>0</v>
      </c>
      <c r="BU15" s="78">
        <f>SUM(BV15:BX15)</f>
        <v>201321</v>
      </c>
      <c r="BV15" s="78">
        <v>195408</v>
      </c>
      <c r="BW15" s="78">
        <v>4821</v>
      </c>
      <c r="BX15" s="78">
        <v>1092</v>
      </c>
      <c r="BY15" s="78">
        <v>0</v>
      </c>
      <c r="BZ15" s="78">
        <f>SUM(CA15:CD15)</f>
        <v>103262</v>
      </c>
      <c r="CA15" s="78">
        <v>0</v>
      </c>
      <c r="CB15" s="78">
        <v>42473</v>
      </c>
      <c r="CC15" s="78">
        <v>60789</v>
      </c>
      <c r="CD15" s="78">
        <v>0</v>
      </c>
      <c r="CE15" s="78">
        <v>304414</v>
      </c>
      <c r="CF15" s="78">
        <v>0</v>
      </c>
      <c r="CG15" s="78">
        <v>0</v>
      </c>
      <c r="CH15" s="78">
        <f>SUM(BG15,+BO15,+CG15)</f>
        <v>318514</v>
      </c>
      <c r="CI15" s="78">
        <f>SUM(AE15,+BG15)</f>
        <v>0</v>
      </c>
      <c r="CJ15" s="78">
        <f>SUM(AF15,+BH15)</f>
        <v>0</v>
      </c>
      <c r="CK15" s="78">
        <f>SUM(AG15,+BI15)</f>
        <v>0</v>
      </c>
      <c r="CL15" s="78">
        <f>SUM(AH15,+BJ15)</f>
        <v>0</v>
      </c>
      <c r="CM15" s="78">
        <f>SUM(AI15,+BK15)</f>
        <v>0</v>
      </c>
      <c r="CN15" s="78">
        <f>SUM(AJ15,+BL15)</f>
        <v>0</v>
      </c>
      <c r="CO15" s="78">
        <f>SUM(AK15,+BM15)</f>
        <v>0</v>
      </c>
      <c r="CP15" s="78">
        <f>SUM(AL15,+BN15)</f>
        <v>70027</v>
      </c>
      <c r="CQ15" s="78">
        <f>SUM(AM15,+BO15)</f>
        <v>825156</v>
      </c>
      <c r="CR15" s="78">
        <f>SUM(AN15,+BP15)</f>
        <v>45873</v>
      </c>
      <c r="CS15" s="78">
        <f>SUM(AO15,+BQ15)</f>
        <v>44907</v>
      </c>
      <c r="CT15" s="78">
        <f>SUM(AP15,+BR15)</f>
        <v>966</v>
      </c>
      <c r="CU15" s="78">
        <f>SUM(AQ15,+BS15)</f>
        <v>0</v>
      </c>
      <c r="CV15" s="78">
        <f>SUM(AR15,+BT15)</f>
        <v>0</v>
      </c>
      <c r="CW15" s="78">
        <f>SUM(AS15,+BU15)</f>
        <v>202350</v>
      </c>
      <c r="CX15" s="78">
        <f>SUM(AT15,+BV15)</f>
        <v>196437</v>
      </c>
      <c r="CY15" s="78">
        <f>SUM(AU15,+BW15)</f>
        <v>4821</v>
      </c>
      <c r="CZ15" s="78">
        <f>SUM(AV15,+BX15)</f>
        <v>1092</v>
      </c>
      <c r="DA15" s="78">
        <f>SUM(AW15,+BY15)</f>
        <v>0</v>
      </c>
      <c r="DB15" s="78">
        <f>SUM(AX15,+BZ15)</f>
        <v>576933</v>
      </c>
      <c r="DC15" s="78">
        <f>SUM(AY15,+CA15)</f>
        <v>262240</v>
      </c>
      <c r="DD15" s="78">
        <f>SUM(AZ15,+CB15)</f>
        <v>238505</v>
      </c>
      <c r="DE15" s="78">
        <f>SUM(BA15,+CC15)</f>
        <v>61154</v>
      </c>
      <c r="DF15" s="78">
        <f>SUM(BB15,+CD15)</f>
        <v>15034</v>
      </c>
      <c r="DG15" s="78">
        <f>SUM(BC15,+CE15)</f>
        <v>427881</v>
      </c>
      <c r="DH15" s="78">
        <f>SUM(BD15,+CF15)</f>
        <v>0</v>
      </c>
      <c r="DI15" s="78">
        <f>SUM(BE15,+CG15)</f>
        <v>23567</v>
      </c>
      <c r="DJ15" s="78">
        <f>SUM(BF15,+CH15)</f>
        <v>848723</v>
      </c>
    </row>
    <row r="16" spans="1:114" s="51" customFormat="1" ht="12" customHeight="1">
      <c r="A16" s="55" t="s">
        <v>122</v>
      </c>
      <c r="B16" s="56" t="s">
        <v>147</v>
      </c>
      <c r="C16" s="55" t="s">
        <v>148</v>
      </c>
      <c r="D16" s="78">
        <f>SUM(E16,+L16)</f>
        <v>240867</v>
      </c>
      <c r="E16" s="78">
        <f>SUM(F16:I16)+K16</f>
        <v>25266</v>
      </c>
      <c r="F16" s="78">
        <v>0</v>
      </c>
      <c r="G16" s="78">
        <v>0</v>
      </c>
      <c r="H16" s="78">
        <v>0</v>
      </c>
      <c r="I16" s="78">
        <v>25211</v>
      </c>
      <c r="J16" s="79" t="s">
        <v>138</v>
      </c>
      <c r="K16" s="78">
        <v>55</v>
      </c>
      <c r="L16" s="78">
        <v>215601</v>
      </c>
      <c r="M16" s="78">
        <f>SUM(N16,+U16)</f>
        <v>154912</v>
      </c>
      <c r="N16" s="78">
        <f>SUM(O16:R16)+T16</f>
        <v>74634</v>
      </c>
      <c r="O16" s="78">
        <v>0</v>
      </c>
      <c r="P16" s="78">
        <v>0</v>
      </c>
      <c r="Q16" s="78">
        <v>0</v>
      </c>
      <c r="R16" s="78">
        <v>74634</v>
      </c>
      <c r="S16" s="79" t="s">
        <v>138</v>
      </c>
      <c r="T16" s="78">
        <v>0</v>
      </c>
      <c r="U16" s="78">
        <v>80278</v>
      </c>
      <c r="V16" s="78">
        <f>+SUM(D16,M16)</f>
        <v>395779</v>
      </c>
      <c r="W16" s="78">
        <f>+SUM(E16,N16)</f>
        <v>99900</v>
      </c>
      <c r="X16" s="78">
        <f>+SUM(F16,O16)</f>
        <v>0</v>
      </c>
      <c r="Y16" s="78">
        <f>+SUM(G16,P16)</f>
        <v>0</v>
      </c>
      <c r="Z16" s="78">
        <f>+SUM(H16,Q16)</f>
        <v>0</v>
      </c>
      <c r="AA16" s="78">
        <f>+SUM(I16,R16)</f>
        <v>99845</v>
      </c>
      <c r="AB16" s="79" t="s">
        <v>138</v>
      </c>
      <c r="AC16" s="78">
        <f>+SUM(K16,T16)</f>
        <v>55</v>
      </c>
      <c r="AD16" s="78">
        <f>+SUM(L16,U16)</f>
        <v>295879</v>
      </c>
      <c r="AE16" s="78">
        <f>SUM(AF16,+AK16)</f>
        <v>0</v>
      </c>
      <c r="AF16" s="78">
        <f>SUM(AG16:AJ16)</f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8">
        <f>SUM(AN16,AS16,AW16,AX16,BD16)</f>
        <v>115927</v>
      </c>
      <c r="AN16" s="78">
        <f>SUM(AO16:AR16)</f>
        <v>78958</v>
      </c>
      <c r="AO16" s="78">
        <v>15553</v>
      </c>
      <c r="AP16" s="78">
        <v>56205</v>
      </c>
      <c r="AQ16" s="78">
        <v>0</v>
      </c>
      <c r="AR16" s="78">
        <v>7200</v>
      </c>
      <c r="AS16" s="78">
        <f>SUM(AT16:AV16)</f>
        <v>36969</v>
      </c>
      <c r="AT16" s="78">
        <v>22017</v>
      </c>
      <c r="AU16" s="78">
        <v>0</v>
      </c>
      <c r="AV16" s="78">
        <v>14952</v>
      </c>
      <c r="AW16" s="78">
        <v>0</v>
      </c>
      <c r="AX16" s="78">
        <f>SUM(AY16:BB16)</f>
        <v>0</v>
      </c>
      <c r="AY16" s="78">
        <v>0</v>
      </c>
      <c r="AZ16" s="78">
        <v>0</v>
      </c>
      <c r="BA16" s="78">
        <v>0</v>
      </c>
      <c r="BB16" s="78">
        <v>0</v>
      </c>
      <c r="BC16" s="78">
        <v>105826</v>
      </c>
      <c r="BD16" s="78">
        <v>0</v>
      </c>
      <c r="BE16" s="78">
        <v>19114</v>
      </c>
      <c r="BF16" s="78">
        <f>SUM(AE16,+AM16,+BE16)</f>
        <v>135041</v>
      </c>
      <c r="BG16" s="78">
        <f>SUM(BH16,+BM16)</f>
        <v>0</v>
      </c>
      <c r="BH16" s="78">
        <f>SUM(BI16:BL16)</f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8">
        <v>0</v>
      </c>
      <c r="BO16" s="78">
        <f>SUM(BP16,BU16,BY16,BZ16,CF16)</f>
        <v>92279</v>
      </c>
      <c r="BP16" s="78">
        <f>SUM(BQ16:BT16)</f>
        <v>34581</v>
      </c>
      <c r="BQ16" s="78">
        <v>16715</v>
      </c>
      <c r="BR16" s="78">
        <v>17866</v>
      </c>
      <c r="BS16" s="78">
        <v>0</v>
      </c>
      <c r="BT16" s="78">
        <v>0</v>
      </c>
      <c r="BU16" s="78">
        <f>SUM(BV16:BX16)</f>
        <v>6348</v>
      </c>
      <c r="BV16" s="78">
        <v>6348</v>
      </c>
      <c r="BW16" s="78">
        <v>0</v>
      </c>
      <c r="BX16" s="78">
        <v>0</v>
      </c>
      <c r="BY16" s="78">
        <v>0</v>
      </c>
      <c r="BZ16" s="78">
        <f>SUM(CA16:CD16)</f>
        <v>51350</v>
      </c>
      <c r="CA16" s="78">
        <v>51350</v>
      </c>
      <c r="CB16" s="78">
        <v>0</v>
      </c>
      <c r="CC16" s="78">
        <v>0</v>
      </c>
      <c r="CD16" s="78">
        <v>0</v>
      </c>
      <c r="CE16" s="78">
        <v>61214</v>
      </c>
      <c r="CF16" s="78">
        <v>0</v>
      </c>
      <c r="CG16" s="78">
        <v>1419</v>
      </c>
      <c r="CH16" s="78">
        <f>SUM(BG16,+BO16,+CG16)</f>
        <v>93698</v>
      </c>
      <c r="CI16" s="78">
        <f>SUM(AE16,+BG16)</f>
        <v>0</v>
      </c>
      <c r="CJ16" s="78">
        <f>SUM(AF16,+BH16)</f>
        <v>0</v>
      </c>
      <c r="CK16" s="78">
        <f>SUM(AG16,+BI16)</f>
        <v>0</v>
      </c>
      <c r="CL16" s="78">
        <f>SUM(AH16,+BJ16)</f>
        <v>0</v>
      </c>
      <c r="CM16" s="78">
        <f>SUM(AI16,+BK16)</f>
        <v>0</v>
      </c>
      <c r="CN16" s="78">
        <f>SUM(AJ16,+BL16)</f>
        <v>0</v>
      </c>
      <c r="CO16" s="78">
        <f>SUM(AK16,+BM16)</f>
        <v>0</v>
      </c>
      <c r="CP16" s="78">
        <f>SUM(AL16,+BN16)</f>
        <v>0</v>
      </c>
      <c r="CQ16" s="78">
        <f>SUM(AM16,+BO16)</f>
        <v>208206</v>
      </c>
      <c r="CR16" s="78">
        <f>SUM(AN16,+BP16)</f>
        <v>113539</v>
      </c>
      <c r="CS16" s="78">
        <f>SUM(AO16,+BQ16)</f>
        <v>32268</v>
      </c>
      <c r="CT16" s="78">
        <f>SUM(AP16,+BR16)</f>
        <v>74071</v>
      </c>
      <c r="CU16" s="78">
        <f>SUM(AQ16,+BS16)</f>
        <v>0</v>
      </c>
      <c r="CV16" s="78">
        <f>SUM(AR16,+BT16)</f>
        <v>7200</v>
      </c>
      <c r="CW16" s="78">
        <f>SUM(AS16,+BU16)</f>
        <v>43317</v>
      </c>
      <c r="CX16" s="78">
        <f>SUM(AT16,+BV16)</f>
        <v>28365</v>
      </c>
      <c r="CY16" s="78">
        <f>SUM(AU16,+BW16)</f>
        <v>0</v>
      </c>
      <c r="CZ16" s="78">
        <f>SUM(AV16,+BX16)</f>
        <v>14952</v>
      </c>
      <c r="DA16" s="78">
        <f>SUM(AW16,+BY16)</f>
        <v>0</v>
      </c>
      <c r="DB16" s="78">
        <f>SUM(AX16,+BZ16)</f>
        <v>51350</v>
      </c>
      <c r="DC16" s="78">
        <f>SUM(AY16,+CA16)</f>
        <v>51350</v>
      </c>
      <c r="DD16" s="78">
        <f>SUM(AZ16,+CB16)</f>
        <v>0</v>
      </c>
      <c r="DE16" s="78">
        <f>SUM(BA16,+CC16)</f>
        <v>0</v>
      </c>
      <c r="DF16" s="78">
        <f>SUM(BB16,+CD16)</f>
        <v>0</v>
      </c>
      <c r="DG16" s="78">
        <f>SUM(BC16,+CE16)</f>
        <v>167040</v>
      </c>
      <c r="DH16" s="78">
        <f>SUM(BD16,+CF16)</f>
        <v>0</v>
      </c>
      <c r="DI16" s="78">
        <f>SUM(BE16,+CG16)</f>
        <v>20533</v>
      </c>
      <c r="DJ16" s="78">
        <f>SUM(BF16,+CH16)</f>
        <v>228739</v>
      </c>
    </row>
    <row r="17" spans="1:114" s="51" customFormat="1" ht="12" customHeight="1">
      <c r="A17" s="55" t="s">
        <v>122</v>
      </c>
      <c r="B17" s="56" t="s">
        <v>149</v>
      </c>
      <c r="C17" s="55" t="s">
        <v>150</v>
      </c>
      <c r="D17" s="78">
        <f>SUM(E17,+L17)</f>
        <v>205804</v>
      </c>
      <c r="E17" s="78">
        <f>SUM(F17:I17)+K17</f>
        <v>40107</v>
      </c>
      <c r="F17" s="78">
        <v>0</v>
      </c>
      <c r="G17" s="78">
        <v>0</v>
      </c>
      <c r="H17" s="78">
        <v>9700</v>
      </c>
      <c r="I17" s="78">
        <v>29341</v>
      </c>
      <c r="J17" s="79" t="s">
        <v>138</v>
      </c>
      <c r="K17" s="78">
        <v>1066</v>
      </c>
      <c r="L17" s="78">
        <v>165697</v>
      </c>
      <c r="M17" s="78">
        <f>SUM(N17,+U17)</f>
        <v>556157</v>
      </c>
      <c r="N17" s="78">
        <f>SUM(O17:R17)+T17</f>
        <v>491385</v>
      </c>
      <c r="O17" s="78">
        <v>0</v>
      </c>
      <c r="P17" s="78">
        <v>0</v>
      </c>
      <c r="Q17" s="78">
        <v>435300</v>
      </c>
      <c r="R17" s="78">
        <v>56075</v>
      </c>
      <c r="S17" s="79" t="s">
        <v>138</v>
      </c>
      <c r="T17" s="78">
        <v>10</v>
      </c>
      <c r="U17" s="78">
        <v>64772</v>
      </c>
      <c r="V17" s="78">
        <f>+SUM(D17,M17)</f>
        <v>761961</v>
      </c>
      <c r="W17" s="78">
        <f>+SUM(E17,N17)</f>
        <v>531492</v>
      </c>
      <c r="X17" s="78">
        <f>+SUM(F17,O17)</f>
        <v>0</v>
      </c>
      <c r="Y17" s="78">
        <f>+SUM(G17,P17)</f>
        <v>0</v>
      </c>
      <c r="Z17" s="78">
        <f>+SUM(H17,Q17)</f>
        <v>445000</v>
      </c>
      <c r="AA17" s="78">
        <f>+SUM(I17,R17)</f>
        <v>85416</v>
      </c>
      <c r="AB17" s="79" t="s">
        <v>138</v>
      </c>
      <c r="AC17" s="78">
        <f>+SUM(K17,T17)</f>
        <v>1076</v>
      </c>
      <c r="AD17" s="78">
        <f>+SUM(L17,U17)</f>
        <v>230469</v>
      </c>
      <c r="AE17" s="78">
        <f>SUM(AF17,+AK17)</f>
        <v>972</v>
      </c>
      <c r="AF17" s="78">
        <f>SUM(AG17:AJ17)</f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972</v>
      </c>
      <c r="AL17" s="78">
        <v>0</v>
      </c>
      <c r="AM17" s="78">
        <f>SUM(AN17,AS17,AW17,AX17,BD17)</f>
        <v>97281</v>
      </c>
      <c r="AN17" s="78">
        <f>SUM(AO17:AR17)</f>
        <v>27752</v>
      </c>
      <c r="AO17" s="78">
        <v>8561</v>
      </c>
      <c r="AP17" s="78">
        <v>11511</v>
      </c>
      <c r="AQ17" s="78">
        <v>0</v>
      </c>
      <c r="AR17" s="78">
        <v>7680</v>
      </c>
      <c r="AS17" s="78">
        <f>SUM(AT17:AV17)</f>
        <v>21803</v>
      </c>
      <c r="AT17" s="78">
        <v>3751</v>
      </c>
      <c r="AU17" s="78">
        <v>0</v>
      </c>
      <c r="AV17" s="78">
        <v>18052</v>
      </c>
      <c r="AW17" s="78">
        <v>5717</v>
      </c>
      <c r="AX17" s="78">
        <f>SUM(AY17:BB17)</f>
        <v>42009</v>
      </c>
      <c r="AY17" s="78">
        <v>39420</v>
      </c>
      <c r="AZ17" s="78">
        <v>0</v>
      </c>
      <c r="BA17" s="78">
        <v>2589</v>
      </c>
      <c r="BB17" s="78">
        <v>0</v>
      </c>
      <c r="BC17" s="78">
        <v>107551</v>
      </c>
      <c r="BD17" s="78">
        <v>0</v>
      </c>
      <c r="BE17" s="78">
        <v>0</v>
      </c>
      <c r="BF17" s="78">
        <f>SUM(AE17,+AM17,+BE17)</f>
        <v>98253</v>
      </c>
      <c r="BG17" s="78">
        <f>SUM(BH17,+BM17)</f>
        <v>441402</v>
      </c>
      <c r="BH17" s="78">
        <f>SUM(BI17:BL17)</f>
        <v>441402</v>
      </c>
      <c r="BI17" s="78">
        <v>0</v>
      </c>
      <c r="BJ17" s="78">
        <v>441402</v>
      </c>
      <c r="BK17" s="78">
        <v>0</v>
      </c>
      <c r="BL17" s="78">
        <v>0</v>
      </c>
      <c r="BM17" s="78">
        <v>0</v>
      </c>
      <c r="BN17" s="78">
        <v>0</v>
      </c>
      <c r="BO17" s="78">
        <f>SUM(BP17,BU17,BY17,BZ17,CF17)</f>
        <v>95212</v>
      </c>
      <c r="BP17" s="78">
        <f>SUM(BQ17:BT17)</f>
        <v>31201</v>
      </c>
      <c r="BQ17" s="78">
        <v>5158</v>
      </c>
      <c r="BR17" s="78">
        <v>26043</v>
      </c>
      <c r="BS17" s="78">
        <v>0</v>
      </c>
      <c r="BT17" s="78">
        <v>0</v>
      </c>
      <c r="BU17" s="78">
        <f>SUM(BV17:BX17)</f>
        <v>3424</v>
      </c>
      <c r="BV17" s="78">
        <v>3424</v>
      </c>
      <c r="BW17" s="78">
        <v>0</v>
      </c>
      <c r="BX17" s="78">
        <v>0</v>
      </c>
      <c r="BY17" s="78">
        <v>5853</v>
      </c>
      <c r="BZ17" s="78">
        <f>SUM(CA17:CD17)</f>
        <v>54734</v>
      </c>
      <c r="CA17" s="78">
        <v>194</v>
      </c>
      <c r="CB17" s="78">
        <v>54540</v>
      </c>
      <c r="CC17" s="78">
        <v>0</v>
      </c>
      <c r="CD17" s="78">
        <v>0</v>
      </c>
      <c r="CE17" s="78">
        <v>19543</v>
      </c>
      <c r="CF17" s="78">
        <v>0</v>
      </c>
      <c r="CG17" s="78">
        <v>0</v>
      </c>
      <c r="CH17" s="78">
        <f>SUM(BG17,+BO17,+CG17)</f>
        <v>536614</v>
      </c>
      <c r="CI17" s="78">
        <f>SUM(AE17,+BG17)</f>
        <v>442374</v>
      </c>
      <c r="CJ17" s="78">
        <f>SUM(AF17,+BH17)</f>
        <v>441402</v>
      </c>
      <c r="CK17" s="78">
        <f>SUM(AG17,+BI17)</f>
        <v>0</v>
      </c>
      <c r="CL17" s="78">
        <f>SUM(AH17,+BJ17)</f>
        <v>441402</v>
      </c>
      <c r="CM17" s="78">
        <f>SUM(AI17,+BK17)</f>
        <v>0</v>
      </c>
      <c r="CN17" s="78">
        <f>SUM(AJ17,+BL17)</f>
        <v>0</v>
      </c>
      <c r="CO17" s="78">
        <f>SUM(AK17,+BM17)</f>
        <v>972</v>
      </c>
      <c r="CP17" s="78">
        <f>SUM(AL17,+BN17)</f>
        <v>0</v>
      </c>
      <c r="CQ17" s="78">
        <f>SUM(AM17,+BO17)</f>
        <v>192493</v>
      </c>
      <c r="CR17" s="78">
        <f>SUM(AN17,+BP17)</f>
        <v>58953</v>
      </c>
      <c r="CS17" s="78">
        <f>SUM(AO17,+BQ17)</f>
        <v>13719</v>
      </c>
      <c r="CT17" s="78">
        <f>SUM(AP17,+BR17)</f>
        <v>37554</v>
      </c>
      <c r="CU17" s="78">
        <f>SUM(AQ17,+BS17)</f>
        <v>0</v>
      </c>
      <c r="CV17" s="78">
        <f>SUM(AR17,+BT17)</f>
        <v>7680</v>
      </c>
      <c r="CW17" s="78">
        <f>SUM(AS17,+BU17)</f>
        <v>25227</v>
      </c>
      <c r="CX17" s="78">
        <f>SUM(AT17,+BV17)</f>
        <v>7175</v>
      </c>
      <c r="CY17" s="78">
        <f>SUM(AU17,+BW17)</f>
        <v>0</v>
      </c>
      <c r="CZ17" s="78">
        <f>SUM(AV17,+BX17)</f>
        <v>18052</v>
      </c>
      <c r="DA17" s="78">
        <f>SUM(AW17,+BY17)</f>
        <v>11570</v>
      </c>
      <c r="DB17" s="78">
        <f>SUM(AX17,+BZ17)</f>
        <v>96743</v>
      </c>
      <c r="DC17" s="78">
        <f>SUM(AY17,+CA17)</f>
        <v>39614</v>
      </c>
      <c r="DD17" s="78">
        <f>SUM(AZ17,+CB17)</f>
        <v>54540</v>
      </c>
      <c r="DE17" s="78">
        <f>SUM(BA17,+CC17)</f>
        <v>2589</v>
      </c>
      <c r="DF17" s="78">
        <f>SUM(BB17,+CD17)</f>
        <v>0</v>
      </c>
      <c r="DG17" s="78">
        <f>SUM(BC17,+CE17)</f>
        <v>127094</v>
      </c>
      <c r="DH17" s="78">
        <f>SUM(BD17,+CF17)</f>
        <v>0</v>
      </c>
      <c r="DI17" s="78">
        <f>SUM(BE17,+CG17)</f>
        <v>0</v>
      </c>
      <c r="DJ17" s="78">
        <f>SUM(BF17,+CH17)</f>
        <v>634867</v>
      </c>
    </row>
    <row r="18" spans="1:114" s="51" customFormat="1" ht="12" customHeight="1">
      <c r="A18" s="55" t="s">
        <v>122</v>
      </c>
      <c r="B18" s="56" t="s">
        <v>151</v>
      </c>
      <c r="C18" s="55" t="s">
        <v>152</v>
      </c>
      <c r="D18" s="78">
        <f>SUM(E18,+L18)</f>
        <v>332003</v>
      </c>
      <c r="E18" s="78">
        <f>SUM(F18:I18)+K18</f>
        <v>33127</v>
      </c>
      <c r="F18" s="78">
        <v>0</v>
      </c>
      <c r="G18" s="78">
        <v>0</v>
      </c>
      <c r="H18" s="78">
        <v>0</v>
      </c>
      <c r="I18" s="78">
        <v>33127</v>
      </c>
      <c r="J18" s="79" t="s">
        <v>138</v>
      </c>
      <c r="K18" s="78">
        <v>0</v>
      </c>
      <c r="L18" s="78">
        <v>298876</v>
      </c>
      <c r="M18" s="78">
        <f>SUM(N18,+U18)</f>
        <v>95912</v>
      </c>
      <c r="N18" s="78">
        <f>SUM(O18:R18)+T18</f>
        <v>40967</v>
      </c>
      <c r="O18" s="78">
        <v>0</v>
      </c>
      <c r="P18" s="78">
        <v>0</v>
      </c>
      <c r="Q18" s="78">
        <v>0</v>
      </c>
      <c r="R18" s="78">
        <v>40967</v>
      </c>
      <c r="S18" s="79" t="s">
        <v>138</v>
      </c>
      <c r="T18" s="78">
        <v>0</v>
      </c>
      <c r="U18" s="78">
        <v>54945</v>
      </c>
      <c r="V18" s="78">
        <f>+SUM(D18,M18)</f>
        <v>427915</v>
      </c>
      <c r="W18" s="78">
        <f>+SUM(E18,N18)</f>
        <v>74094</v>
      </c>
      <c r="X18" s="78">
        <f>+SUM(F18,O18)</f>
        <v>0</v>
      </c>
      <c r="Y18" s="78">
        <f>+SUM(G18,P18)</f>
        <v>0</v>
      </c>
      <c r="Z18" s="78">
        <f>+SUM(H18,Q18)</f>
        <v>0</v>
      </c>
      <c r="AA18" s="78">
        <f>+SUM(I18,R18)</f>
        <v>74094</v>
      </c>
      <c r="AB18" s="79" t="s">
        <v>138</v>
      </c>
      <c r="AC18" s="78">
        <f>+SUM(K18,T18)</f>
        <v>0</v>
      </c>
      <c r="AD18" s="78">
        <f>+SUM(L18,U18)</f>
        <v>353821</v>
      </c>
      <c r="AE18" s="78">
        <f>SUM(AF18,+AK18)</f>
        <v>0</v>
      </c>
      <c r="AF18" s="78">
        <f>SUM(AG18:AJ18)</f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8">
        <f>SUM(AN18,AS18,AW18,AX18,BD18)</f>
        <v>156891</v>
      </c>
      <c r="AN18" s="78">
        <f>SUM(AO18:AR18)</f>
        <v>113549</v>
      </c>
      <c r="AO18" s="78">
        <v>45349</v>
      </c>
      <c r="AP18" s="78">
        <v>68200</v>
      </c>
      <c r="AQ18" s="78">
        <v>0</v>
      </c>
      <c r="AR18" s="78">
        <v>0</v>
      </c>
      <c r="AS18" s="78">
        <f>SUM(AT18:AV18)</f>
        <v>19412</v>
      </c>
      <c r="AT18" s="78">
        <v>10028</v>
      </c>
      <c r="AU18" s="78">
        <v>4092</v>
      </c>
      <c r="AV18" s="78">
        <v>5292</v>
      </c>
      <c r="AW18" s="78">
        <v>0</v>
      </c>
      <c r="AX18" s="78">
        <f>SUM(AY18:BB18)</f>
        <v>23930</v>
      </c>
      <c r="AY18" s="78">
        <v>396</v>
      </c>
      <c r="AZ18" s="78">
        <v>556</v>
      </c>
      <c r="BA18" s="78">
        <v>16529</v>
      </c>
      <c r="BB18" s="78">
        <v>6449</v>
      </c>
      <c r="BC18" s="78">
        <v>175112</v>
      </c>
      <c r="BD18" s="78">
        <v>0</v>
      </c>
      <c r="BE18" s="78">
        <v>0</v>
      </c>
      <c r="BF18" s="78">
        <f>SUM(AE18,+AM18,+BE18)</f>
        <v>156891</v>
      </c>
      <c r="BG18" s="78">
        <f>SUM(BH18,+BM18)</f>
        <v>0</v>
      </c>
      <c r="BH18" s="78">
        <f>SUM(BI18:BL18)</f>
        <v>0</v>
      </c>
      <c r="BI18" s="78">
        <v>0</v>
      </c>
      <c r="BJ18" s="78">
        <v>0</v>
      </c>
      <c r="BK18" s="78">
        <v>0</v>
      </c>
      <c r="BL18" s="78">
        <v>0</v>
      </c>
      <c r="BM18" s="78">
        <v>0</v>
      </c>
      <c r="BN18" s="78">
        <v>0</v>
      </c>
      <c r="BO18" s="78">
        <f>SUM(BP18,BU18,BY18,BZ18,CF18)</f>
        <v>95912</v>
      </c>
      <c r="BP18" s="78">
        <f>SUM(BQ18:BT18)</f>
        <v>0</v>
      </c>
      <c r="BQ18" s="78">
        <v>0</v>
      </c>
      <c r="BR18" s="78">
        <v>0</v>
      </c>
      <c r="BS18" s="78">
        <v>0</v>
      </c>
      <c r="BT18" s="78">
        <v>0</v>
      </c>
      <c r="BU18" s="78">
        <f>SUM(BV18:BX18)</f>
        <v>178</v>
      </c>
      <c r="BV18" s="78">
        <v>0</v>
      </c>
      <c r="BW18" s="78">
        <v>178</v>
      </c>
      <c r="BX18" s="78">
        <v>0</v>
      </c>
      <c r="BY18" s="78">
        <v>0</v>
      </c>
      <c r="BZ18" s="78">
        <f>SUM(CA18:CD18)</f>
        <v>95734</v>
      </c>
      <c r="CA18" s="78">
        <v>24142</v>
      </c>
      <c r="CB18" s="78">
        <v>2786</v>
      </c>
      <c r="CC18" s="78">
        <v>68775</v>
      </c>
      <c r="CD18" s="78">
        <v>31</v>
      </c>
      <c r="CE18" s="78">
        <v>0</v>
      </c>
      <c r="CF18" s="78">
        <v>0</v>
      </c>
      <c r="CG18" s="78">
        <v>0</v>
      </c>
      <c r="CH18" s="78">
        <f>SUM(BG18,+BO18,+CG18)</f>
        <v>95912</v>
      </c>
      <c r="CI18" s="78">
        <f>SUM(AE18,+BG18)</f>
        <v>0</v>
      </c>
      <c r="CJ18" s="78">
        <f>SUM(AF18,+BH18)</f>
        <v>0</v>
      </c>
      <c r="CK18" s="78">
        <f>SUM(AG18,+BI18)</f>
        <v>0</v>
      </c>
      <c r="CL18" s="78">
        <f>SUM(AH18,+BJ18)</f>
        <v>0</v>
      </c>
      <c r="CM18" s="78">
        <f>SUM(AI18,+BK18)</f>
        <v>0</v>
      </c>
      <c r="CN18" s="78">
        <f>SUM(AJ18,+BL18)</f>
        <v>0</v>
      </c>
      <c r="CO18" s="78">
        <f>SUM(AK18,+BM18)</f>
        <v>0</v>
      </c>
      <c r="CP18" s="78">
        <f>SUM(AL18,+BN18)</f>
        <v>0</v>
      </c>
      <c r="CQ18" s="78">
        <f>SUM(AM18,+BO18)</f>
        <v>252803</v>
      </c>
      <c r="CR18" s="78">
        <f>SUM(AN18,+BP18)</f>
        <v>113549</v>
      </c>
      <c r="CS18" s="78">
        <f>SUM(AO18,+BQ18)</f>
        <v>45349</v>
      </c>
      <c r="CT18" s="78">
        <f>SUM(AP18,+BR18)</f>
        <v>68200</v>
      </c>
      <c r="CU18" s="78">
        <f>SUM(AQ18,+BS18)</f>
        <v>0</v>
      </c>
      <c r="CV18" s="78">
        <f>SUM(AR18,+BT18)</f>
        <v>0</v>
      </c>
      <c r="CW18" s="78">
        <f>SUM(AS18,+BU18)</f>
        <v>19590</v>
      </c>
      <c r="CX18" s="78">
        <f>SUM(AT18,+BV18)</f>
        <v>10028</v>
      </c>
      <c r="CY18" s="78">
        <f>SUM(AU18,+BW18)</f>
        <v>4270</v>
      </c>
      <c r="CZ18" s="78">
        <f>SUM(AV18,+BX18)</f>
        <v>5292</v>
      </c>
      <c r="DA18" s="78">
        <f>SUM(AW18,+BY18)</f>
        <v>0</v>
      </c>
      <c r="DB18" s="78">
        <f>SUM(AX18,+BZ18)</f>
        <v>119664</v>
      </c>
      <c r="DC18" s="78">
        <f>SUM(AY18,+CA18)</f>
        <v>24538</v>
      </c>
      <c r="DD18" s="78">
        <f>SUM(AZ18,+CB18)</f>
        <v>3342</v>
      </c>
      <c r="DE18" s="78">
        <f>SUM(BA18,+CC18)</f>
        <v>85304</v>
      </c>
      <c r="DF18" s="78">
        <f>SUM(BB18,+CD18)</f>
        <v>6480</v>
      </c>
      <c r="DG18" s="78">
        <f>SUM(BC18,+CE18)</f>
        <v>175112</v>
      </c>
      <c r="DH18" s="78">
        <f>SUM(BD18,+CF18)</f>
        <v>0</v>
      </c>
      <c r="DI18" s="78">
        <f>SUM(BE18,+CG18)</f>
        <v>0</v>
      </c>
      <c r="DJ18" s="78">
        <f>SUM(BF18,+CH18)</f>
        <v>252803</v>
      </c>
    </row>
    <row r="19" spans="1:114" s="51" customFormat="1" ht="12" customHeight="1">
      <c r="A19" s="55" t="s">
        <v>122</v>
      </c>
      <c r="B19" s="56" t="s">
        <v>153</v>
      </c>
      <c r="C19" s="55" t="s">
        <v>154</v>
      </c>
      <c r="D19" s="78">
        <f>SUM(E19,+L19)</f>
        <v>538934</v>
      </c>
      <c r="E19" s="78">
        <f>SUM(F19:I19)+K19</f>
        <v>494806</v>
      </c>
      <c r="F19" s="78">
        <v>173131</v>
      </c>
      <c r="G19" s="78">
        <v>53367</v>
      </c>
      <c r="H19" s="78">
        <v>258000</v>
      </c>
      <c r="I19" s="78">
        <v>6419</v>
      </c>
      <c r="J19" s="79" t="s">
        <v>138</v>
      </c>
      <c r="K19" s="78">
        <v>3889</v>
      </c>
      <c r="L19" s="78">
        <v>44128</v>
      </c>
      <c r="M19" s="78">
        <f>SUM(N19,+U19)</f>
        <v>17393</v>
      </c>
      <c r="N19" s="78">
        <f>SUM(O19:R19)+T19</f>
        <v>7497</v>
      </c>
      <c r="O19" s="78">
        <v>0</v>
      </c>
      <c r="P19" s="78">
        <v>0</v>
      </c>
      <c r="Q19" s="78">
        <v>0</v>
      </c>
      <c r="R19" s="78">
        <v>7497</v>
      </c>
      <c r="S19" s="79" t="s">
        <v>138</v>
      </c>
      <c r="T19" s="78">
        <v>0</v>
      </c>
      <c r="U19" s="78">
        <v>9896</v>
      </c>
      <c r="V19" s="78">
        <f>+SUM(D19,M19)</f>
        <v>556327</v>
      </c>
      <c r="W19" s="78">
        <f>+SUM(E19,N19)</f>
        <v>502303</v>
      </c>
      <c r="X19" s="78">
        <f>+SUM(F19,O19)</f>
        <v>173131</v>
      </c>
      <c r="Y19" s="78">
        <f>+SUM(G19,P19)</f>
        <v>53367</v>
      </c>
      <c r="Z19" s="78">
        <f>+SUM(H19,Q19)</f>
        <v>258000</v>
      </c>
      <c r="AA19" s="78">
        <f>+SUM(I19,R19)</f>
        <v>13916</v>
      </c>
      <c r="AB19" s="79" t="s">
        <v>138</v>
      </c>
      <c r="AC19" s="78">
        <f>+SUM(K19,T19)</f>
        <v>3889</v>
      </c>
      <c r="AD19" s="78">
        <f>+SUM(L19,U19)</f>
        <v>54024</v>
      </c>
      <c r="AE19" s="78">
        <f>SUM(AF19,+AK19)</f>
        <v>467142</v>
      </c>
      <c r="AF19" s="78">
        <f>SUM(AG19:AJ19)</f>
        <v>467142</v>
      </c>
      <c r="AG19" s="78">
        <v>0</v>
      </c>
      <c r="AH19" s="78">
        <v>467142</v>
      </c>
      <c r="AI19" s="78">
        <v>0</v>
      </c>
      <c r="AJ19" s="78">
        <v>0</v>
      </c>
      <c r="AK19" s="78">
        <v>0</v>
      </c>
      <c r="AL19" s="78">
        <v>0</v>
      </c>
      <c r="AM19" s="78">
        <f>SUM(AN19,AS19,AW19,AX19,BD19)</f>
        <v>71138</v>
      </c>
      <c r="AN19" s="78">
        <f>SUM(AO19:AR19)</f>
        <v>4167</v>
      </c>
      <c r="AO19" s="78">
        <v>4167</v>
      </c>
      <c r="AP19" s="78">
        <v>0</v>
      </c>
      <c r="AQ19" s="78">
        <v>0</v>
      </c>
      <c r="AR19" s="78">
        <v>0</v>
      </c>
      <c r="AS19" s="78">
        <f>SUM(AT19:AV19)</f>
        <v>7893</v>
      </c>
      <c r="AT19" s="78">
        <v>4077</v>
      </c>
      <c r="AU19" s="78">
        <v>3005</v>
      </c>
      <c r="AV19" s="78">
        <v>811</v>
      </c>
      <c r="AW19" s="78">
        <v>0</v>
      </c>
      <c r="AX19" s="78">
        <f>SUM(AY19:BB19)</f>
        <v>59078</v>
      </c>
      <c r="AY19" s="78">
        <v>12290</v>
      </c>
      <c r="AZ19" s="78">
        <v>40137</v>
      </c>
      <c r="BA19" s="78">
        <v>6651</v>
      </c>
      <c r="BB19" s="78">
        <v>0</v>
      </c>
      <c r="BC19" s="78">
        <v>0</v>
      </c>
      <c r="BD19" s="78">
        <v>0</v>
      </c>
      <c r="BE19" s="78">
        <v>654</v>
      </c>
      <c r="BF19" s="78">
        <f>SUM(AE19,+AM19,+BE19)</f>
        <v>538934</v>
      </c>
      <c r="BG19" s="78">
        <f>SUM(BH19,+BM19)</f>
        <v>0</v>
      </c>
      <c r="BH19" s="78">
        <f>SUM(BI19:BL19)</f>
        <v>0</v>
      </c>
      <c r="BI19" s="78">
        <v>0</v>
      </c>
      <c r="BJ19" s="78">
        <v>0</v>
      </c>
      <c r="BK19" s="78">
        <v>0</v>
      </c>
      <c r="BL19" s="78">
        <v>0</v>
      </c>
      <c r="BM19" s="78">
        <v>0</v>
      </c>
      <c r="BN19" s="78">
        <v>0</v>
      </c>
      <c r="BO19" s="78">
        <f>SUM(BP19,BU19,BY19,BZ19,CF19)</f>
        <v>17393</v>
      </c>
      <c r="BP19" s="78">
        <f>SUM(BQ19:BT19)</f>
        <v>371</v>
      </c>
      <c r="BQ19" s="78">
        <v>371</v>
      </c>
      <c r="BR19" s="78">
        <v>0</v>
      </c>
      <c r="BS19" s="78">
        <v>0</v>
      </c>
      <c r="BT19" s="78">
        <v>0</v>
      </c>
      <c r="BU19" s="78">
        <f>SUM(BV19:BX19)</f>
        <v>6265</v>
      </c>
      <c r="BV19" s="78">
        <v>579</v>
      </c>
      <c r="BW19" s="78">
        <v>5686</v>
      </c>
      <c r="BX19" s="78">
        <v>0</v>
      </c>
      <c r="BY19" s="78">
        <v>0</v>
      </c>
      <c r="BZ19" s="78">
        <f>SUM(CA19:CD19)</f>
        <v>10757</v>
      </c>
      <c r="CA19" s="78">
        <v>10757</v>
      </c>
      <c r="CB19" s="78">
        <v>0</v>
      </c>
      <c r="CC19" s="78">
        <v>0</v>
      </c>
      <c r="CD19" s="78">
        <v>0</v>
      </c>
      <c r="CE19" s="78">
        <v>0</v>
      </c>
      <c r="CF19" s="78">
        <v>0</v>
      </c>
      <c r="CG19" s="78">
        <v>0</v>
      </c>
      <c r="CH19" s="78">
        <f>SUM(BG19,+BO19,+CG19)</f>
        <v>17393</v>
      </c>
      <c r="CI19" s="78">
        <f>SUM(AE19,+BG19)</f>
        <v>467142</v>
      </c>
      <c r="CJ19" s="78">
        <f>SUM(AF19,+BH19)</f>
        <v>467142</v>
      </c>
      <c r="CK19" s="78">
        <f>SUM(AG19,+BI19)</f>
        <v>0</v>
      </c>
      <c r="CL19" s="78">
        <f>SUM(AH19,+BJ19)</f>
        <v>467142</v>
      </c>
      <c r="CM19" s="78">
        <f>SUM(AI19,+BK19)</f>
        <v>0</v>
      </c>
      <c r="CN19" s="78">
        <f>SUM(AJ19,+BL19)</f>
        <v>0</v>
      </c>
      <c r="CO19" s="78">
        <f>SUM(AK19,+BM19)</f>
        <v>0</v>
      </c>
      <c r="CP19" s="78">
        <f>SUM(AL19,+BN19)</f>
        <v>0</v>
      </c>
      <c r="CQ19" s="78">
        <f>SUM(AM19,+BO19)</f>
        <v>88531</v>
      </c>
      <c r="CR19" s="78">
        <f>SUM(AN19,+BP19)</f>
        <v>4538</v>
      </c>
      <c r="CS19" s="78">
        <f>SUM(AO19,+BQ19)</f>
        <v>4538</v>
      </c>
      <c r="CT19" s="78">
        <f>SUM(AP19,+BR19)</f>
        <v>0</v>
      </c>
      <c r="CU19" s="78">
        <f>SUM(AQ19,+BS19)</f>
        <v>0</v>
      </c>
      <c r="CV19" s="78">
        <f>SUM(AR19,+BT19)</f>
        <v>0</v>
      </c>
      <c r="CW19" s="78">
        <f>SUM(AS19,+BU19)</f>
        <v>14158</v>
      </c>
      <c r="CX19" s="78">
        <f>SUM(AT19,+BV19)</f>
        <v>4656</v>
      </c>
      <c r="CY19" s="78">
        <f>SUM(AU19,+BW19)</f>
        <v>8691</v>
      </c>
      <c r="CZ19" s="78">
        <f>SUM(AV19,+BX19)</f>
        <v>811</v>
      </c>
      <c r="DA19" s="78">
        <f>SUM(AW19,+BY19)</f>
        <v>0</v>
      </c>
      <c r="DB19" s="78">
        <f>SUM(AX19,+BZ19)</f>
        <v>69835</v>
      </c>
      <c r="DC19" s="78">
        <f>SUM(AY19,+CA19)</f>
        <v>23047</v>
      </c>
      <c r="DD19" s="78">
        <f>SUM(AZ19,+CB19)</f>
        <v>40137</v>
      </c>
      <c r="DE19" s="78">
        <f>SUM(BA19,+CC19)</f>
        <v>6651</v>
      </c>
      <c r="DF19" s="78">
        <f>SUM(BB19,+CD19)</f>
        <v>0</v>
      </c>
      <c r="DG19" s="78">
        <f>SUM(BC19,+CE19)</f>
        <v>0</v>
      </c>
      <c r="DH19" s="78">
        <f>SUM(BD19,+CF19)</f>
        <v>0</v>
      </c>
      <c r="DI19" s="78">
        <f>SUM(BE19,+CG19)</f>
        <v>654</v>
      </c>
      <c r="DJ19" s="78">
        <f>SUM(BF19,+CH19)</f>
        <v>556327</v>
      </c>
    </row>
    <row r="20" spans="1:114" s="51" customFormat="1" ht="12" customHeight="1">
      <c r="A20" s="55" t="s">
        <v>122</v>
      </c>
      <c r="B20" s="56" t="s">
        <v>155</v>
      </c>
      <c r="C20" s="55" t="s">
        <v>156</v>
      </c>
      <c r="D20" s="78">
        <f>SUM(E20,+L20)</f>
        <v>161873</v>
      </c>
      <c r="E20" s="78">
        <f>SUM(F20:I20)+K20</f>
        <v>39959</v>
      </c>
      <c r="F20" s="78">
        <v>0</v>
      </c>
      <c r="G20" s="78">
        <v>0</v>
      </c>
      <c r="H20" s="78">
        <v>0</v>
      </c>
      <c r="I20" s="78">
        <v>20020</v>
      </c>
      <c r="J20" s="79" t="s">
        <v>138</v>
      </c>
      <c r="K20" s="78">
        <v>19939</v>
      </c>
      <c r="L20" s="78">
        <v>121914</v>
      </c>
      <c r="M20" s="78">
        <f>SUM(N20,+U20)</f>
        <v>30024</v>
      </c>
      <c r="N20" s="78">
        <f>SUM(O20:R20)+T20</f>
        <v>6009</v>
      </c>
      <c r="O20" s="78">
        <v>0</v>
      </c>
      <c r="P20" s="78">
        <v>0</v>
      </c>
      <c r="Q20" s="78">
        <v>0</v>
      </c>
      <c r="R20" s="78">
        <v>4107</v>
      </c>
      <c r="S20" s="79" t="s">
        <v>138</v>
      </c>
      <c r="T20" s="78">
        <v>1902</v>
      </c>
      <c r="U20" s="78">
        <v>24015</v>
      </c>
      <c r="V20" s="78">
        <f>+SUM(D20,M20)</f>
        <v>191897</v>
      </c>
      <c r="W20" s="78">
        <f>+SUM(E20,N20)</f>
        <v>45968</v>
      </c>
      <c r="X20" s="78">
        <f>+SUM(F20,O20)</f>
        <v>0</v>
      </c>
      <c r="Y20" s="78">
        <f>+SUM(G20,P20)</f>
        <v>0</v>
      </c>
      <c r="Z20" s="78">
        <f>+SUM(H20,Q20)</f>
        <v>0</v>
      </c>
      <c r="AA20" s="78">
        <f>+SUM(I20,R20)</f>
        <v>24127</v>
      </c>
      <c r="AB20" s="79" t="s">
        <v>138</v>
      </c>
      <c r="AC20" s="78">
        <f>+SUM(K20,T20)</f>
        <v>21841</v>
      </c>
      <c r="AD20" s="78">
        <f>+SUM(L20,U20)</f>
        <v>145929</v>
      </c>
      <c r="AE20" s="78">
        <f>SUM(AF20,+AK20)</f>
        <v>0</v>
      </c>
      <c r="AF20" s="78">
        <f>SUM(AG20:AJ20)</f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8">
        <f>SUM(AN20,AS20,AW20,AX20,BD20)</f>
        <v>132346</v>
      </c>
      <c r="AN20" s="78">
        <f>SUM(AO20:AR20)</f>
        <v>108328</v>
      </c>
      <c r="AO20" s="78">
        <v>6660</v>
      </c>
      <c r="AP20" s="78">
        <v>101668</v>
      </c>
      <c r="AQ20" s="78">
        <v>0</v>
      </c>
      <c r="AR20" s="78">
        <v>0</v>
      </c>
      <c r="AS20" s="78">
        <f>SUM(AT20:AV20)</f>
        <v>1946</v>
      </c>
      <c r="AT20" s="78">
        <v>1946</v>
      </c>
      <c r="AU20" s="78">
        <v>0</v>
      </c>
      <c r="AV20" s="78">
        <v>0</v>
      </c>
      <c r="AW20" s="78">
        <v>0</v>
      </c>
      <c r="AX20" s="78">
        <f>SUM(AY20:BB20)</f>
        <v>22072</v>
      </c>
      <c r="AY20" s="78">
        <v>22072</v>
      </c>
      <c r="AZ20" s="78">
        <v>0</v>
      </c>
      <c r="BA20" s="78">
        <v>0</v>
      </c>
      <c r="BB20" s="78">
        <v>0</v>
      </c>
      <c r="BC20" s="78">
        <v>29527</v>
      </c>
      <c r="BD20" s="78">
        <v>0</v>
      </c>
      <c r="BE20" s="78">
        <v>0</v>
      </c>
      <c r="BF20" s="78">
        <f>SUM(AE20,+AM20,+BE20)</f>
        <v>132346</v>
      </c>
      <c r="BG20" s="78">
        <f>SUM(BH20,+BM20)</f>
        <v>0</v>
      </c>
      <c r="BH20" s="78">
        <f>SUM(BI20:BL20)</f>
        <v>0</v>
      </c>
      <c r="BI20" s="78">
        <v>0</v>
      </c>
      <c r="BJ20" s="78">
        <v>0</v>
      </c>
      <c r="BK20" s="78">
        <v>0</v>
      </c>
      <c r="BL20" s="78">
        <v>0</v>
      </c>
      <c r="BM20" s="78">
        <v>0</v>
      </c>
      <c r="BN20" s="78">
        <v>0</v>
      </c>
      <c r="BO20" s="78">
        <f>SUM(BP20,BU20,BY20,BZ20,CF20)</f>
        <v>18686</v>
      </c>
      <c r="BP20" s="78">
        <f>SUM(BQ20:BT20)</f>
        <v>12342</v>
      </c>
      <c r="BQ20" s="78">
        <v>1822</v>
      </c>
      <c r="BR20" s="78">
        <v>10520</v>
      </c>
      <c r="BS20" s="78">
        <v>0</v>
      </c>
      <c r="BT20" s="78">
        <v>0</v>
      </c>
      <c r="BU20" s="78">
        <f>SUM(BV20:BX20)</f>
        <v>80</v>
      </c>
      <c r="BV20" s="78">
        <v>80</v>
      </c>
      <c r="BW20" s="78">
        <v>0</v>
      </c>
      <c r="BX20" s="78">
        <v>0</v>
      </c>
      <c r="BY20" s="78">
        <v>6264</v>
      </c>
      <c r="BZ20" s="78">
        <f>SUM(CA20:CD20)</f>
        <v>0</v>
      </c>
      <c r="CA20" s="78">
        <v>0</v>
      </c>
      <c r="CB20" s="78">
        <v>0</v>
      </c>
      <c r="CC20" s="78">
        <v>0</v>
      </c>
      <c r="CD20" s="78">
        <v>0</v>
      </c>
      <c r="CE20" s="78">
        <v>11338</v>
      </c>
      <c r="CF20" s="78">
        <v>0</v>
      </c>
      <c r="CG20" s="78">
        <v>0</v>
      </c>
      <c r="CH20" s="78">
        <f>SUM(BG20,+BO20,+CG20)</f>
        <v>18686</v>
      </c>
      <c r="CI20" s="78">
        <f>SUM(AE20,+BG20)</f>
        <v>0</v>
      </c>
      <c r="CJ20" s="78">
        <f>SUM(AF20,+BH20)</f>
        <v>0</v>
      </c>
      <c r="CK20" s="78">
        <f>SUM(AG20,+BI20)</f>
        <v>0</v>
      </c>
      <c r="CL20" s="78">
        <f>SUM(AH20,+BJ20)</f>
        <v>0</v>
      </c>
      <c r="CM20" s="78">
        <f>SUM(AI20,+BK20)</f>
        <v>0</v>
      </c>
      <c r="CN20" s="78">
        <f>SUM(AJ20,+BL20)</f>
        <v>0</v>
      </c>
      <c r="CO20" s="78">
        <f>SUM(AK20,+BM20)</f>
        <v>0</v>
      </c>
      <c r="CP20" s="78">
        <f>SUM(AL20,+BN20)</f>
        <v>0</v>
      </c>
      <c r="CQ20" s="78">
        <f>SUM(AM20,+BO20)</f>
        <v>151032</v>
      </c>
      <c r="CR20" s="78">
        <f>SUM(AN20,+BP20)</f>
        <v>120670</v>
      </c>
      <c r="CS20" s="78">
        <f>SUM(AO20,+BQ20)</f>
        <v>8482</v>
      </c>
      <c r="CT20" s="78">
        <f>SUM(AP20,+BR20)</f>
        <v>112188</v>
      </c>
      <c r="CU20" s="78">
        <f>SUM(AQ20,+BS20)</f>
        <v>0</v>
      </c>
      <c r="CV20" s="78">
        <f>SUM(AR20,+BT20)</f>
        <v>0</v>
      </c>
      <c r="CW20" s="78">
        <f>SUM(AS20,+BU20)</f>
        <v>2026</v>
      </c>
      <c r="CX20" s="78">
        <f>SUM(AT20,+BV20)</f>
        <v>2026</v>
      </c>
      <c r="CY20" s="78">
        <f>SUM(AU20,+BW20)</f>
        <v>0</v>
      </c>
      <c r="CZ20" s="78">
        <f>SUM(AV20,+BX20)</f>
        <v>0</v>
      </c>
      <c r="DA20" s="78">
        <f>SUM(AW20,+BY20)</f>
        <v>6264</v>
      </c>
      <c r="DB20" s="78">
        <f>SUM(AX20,+BZ20)</f>
        <v>22072</v>
      </c>
      <c r="DC20" s="78">
        <f>SUM(AY20,+CA20)</f>
        <v>22072</v>
      </c>
      <c r="DD20" s="78">
        <f>SUM(AZ20,+CB20)</f>
        <v>0</v>
      </c>
      <c r="DE20" s="78">
        <f>SUM(BA20,+CC20)</f>
        <v>0</v>
      </c>
      <c r="DF20" s="78">
        <f>SUM(BB20,+CD20)</f>
        <v>0</v>
      </c>
      <c r="DG20" s="78">
        <f>SUM(BC20,+CE20)</f>
        <v>40865</v>
      </c>
      <c r="DH20" s="78">
        <f>SUM(BD20,+CF20)</f>
        <v>0</v>
      </c>
      <c r="DI20" s="78">
        <f>SUM(BE20,+CG20)</f>
        <v>0</v>
      </c>
      <c r="DJ20" s="78">
        <f>SUM(BF20,+CH20)</f>
        <v>151032</v>
      </c>
    </row>
    <row r="21" spans="1:114" s="51" customFormat="1" ht="12" customHeight="1">
      <c r="A21" s="55" t="s">
        <v>122</v>
      </c>
      <c r="B21" s="56" t="s">
        <v>157</v>
      </c>
      <c r="C21" s="55" t="s">
        <v>158</v>
      </c>
      <c r="D21" s="78">
        <f>SUM(E21,+L21)</f>
        <v>166615</v>
      </c>
      <c r="E21" s="78">
        <f>SUM(F21:I21)+K21</f>
        <v>46258</v>
      </c>
      <c r="F21" s="78">
        <v>0</v>
      </c>
      <c r="G21" s="78">
        <v>0</v>
      </c>
      <c r="H21" s="78">
        <v>0</v>
      </c>
      <c r="I21" s="78">
        <v>21476</v>
      </c>
      <c r="J21" s="79" t="s">
        <v>138</v>
      </c>
      <c r="K21" s="78">
        <v>24782</v>
      </c>
      <c r="L21" s="78">
        <v>120357</v>
      </c>
      <c r="M21" s="78">
        <f>SUM(N21,+U21)</f>
        <v>77731</v>
      </c>
      <c r="N21" s="78">
        <f>SUM(O21:R21)+T21</f>
        <v>3093</v>
      </c>
      <c r="O21" s="78">
        <v>0</v>
      </c>
      <c r="P21" s="78">
        <v>0</v>
      </c>
      <c r="Q21" s="78">
        <v>0</v>
      </c>
      <c r="R21" s="78">
        <v>0</v>
      </c>
      <c r="S21" s="79" t="s">
        <v>138</v>
      </c>
      <c r="T21" s="78">
        <v>3093</v>
      </c>
      <c r="U21" s="78">
        <v>74638</v>
      </c>
      <c r="V21" s="78">
        <f>+SUM(D21,M21)</f>
        <v>244346</v>
      </c>
      <c r="W21" s="78">
        <f>+SUM(E21,N21)</f>
        <v>49351</v>
      </c>
      <c r="X21" s="78">
        <f>+SUM(F21,O21)</f>
        <v>0</v>
      </c>
      <c r="Y21" s="78">
        <f>+SUM(G21,P21)</f>
        <v>0</v>
      </c>
      <c r="Z21" s="78">
        <f>+SUM(H21,Q21)</f>
        <v>0</v>
      </c>
      <c r="AA21" s="78">
        <f>+SUM(I21,R21)</f>
        <v>21476</v>
      </c>
      <c r="AB21" s="79" t="s">
        <v>138</v>
      </c>
      <c r="AC21" s="78">
        <f>+SUM(K21,T21)</f>
        <v>27875</v>
      </c>
      <c r="AD21" s="78">
        <f>+SUM(L21,U21)</f>
        <v>194995</v>
      </c>
      <c r="AE21" s="78">
        <f>SUM(AF21,+AK21)</f>
        <v>1176</v>
      </c>
      <c r="AF21" s="78">
        <f>SUM(AG21:AJ21)</f>
        <v>1176</v>
      </c>
      <c r="AG21" s="78">
        <v>0</v>
      </c>
      <c r="AH21" s="78">
        <v>0</v>
      </c>
      <c r="AI21" s="78">
        <v>1176</v>
      </c>
      <c r="AJ21" s="78">
        <v>0</v>
      </c>
      <c r="AK21" s="78">
        <v>0</v>
      </c>
      <c r="AL21" s="78">
        <v>0</v>
      </c>
      <c r="AM21" s="78">
        <f>SUM(AN21,AS21,AW21,AX21,BD21)</f>
        <v>147327</v>
      </c>
      <c r="AN21" s="78">
        <f>SUM(AO21:AR21)</f>
        <v>4805</v>
      </c>
      <c r="AO21" s="78">
        <v>2191</v>
      </c>
      <c r="AP21" s="78">
        <v>0</v>
      </c>
      <c r="AQ21" s="78">
        <v>0</v>
      </c>
      <c r="AR21" s="78">
        <v>2614</v>
      </c>
      <c r="AS21" s="78">
        <f>SUM(AT21:AV21)</f>
        <v>0</v>
      </c>
      <c r="AT21" s="78">
        <v>0</v>
      </c>
      <c r="AU21" s="78">
        <v>0</v>
      </c>
      <c r="AV21" s="78">
        <v>0</v>
      </c>
      <c r="AW21" s="78">
        <v>0</v>
      </c>
      <c r="AX21" s="78">
        <f>SUM(AY21:BB21)</f>
        <v>142522</v>
      </c>
      <c r="AY21" s="78">
        <v>80872</v>
      </c>
      <c r="AZ21" s="78">
        <v>58627</v>
      </c>
      <c r="BA21" s="78">
        <v>3023</v>
      </c>
      <c r="BB21" s="78">
        <v>0</v>
      </c>
      <c r="BC21" s="78">
        <v>0</v>
      </c>
      <c r="BD21" s="78">
        <v>0</v>
      </c>
      <c r="BE21" s="78">
        <v>18112</v>
      </c>
      <c r="BF21" s="78">
        <f>SUM(AE21,+AM21,+BE21)</f>
        <v>166615</v>
      </c>
      <c r="BG21" s="78">
        <f>SUM(BH21,+BM21)</f>
        <v>2932</v>
      </c>
      <c r="BH21" s="78">
        <f>SUM(BI21:BL21)</f>
        <v>2932</v>
      </c>
      <c r="BI21" s="78">
        <v>0</v>
      </c>
      <c r="BJ21" s="78">
        <v>0</v>
      </c>
      <c r="BK21" s="78">
        <v>2932</v>
      </c>
      <c r="BL21" s="78">
        <v>0</v>
      </c>
      <c r="BM21" s="78">
        <v>0</v>
      </c>
      <c r="BN21" s="78">
        <v>0</v>
      </c>
      <c r="BO21" s="78">
        <f>SUM(BP21,BU21,BY21,BZ21,CF21)</f>
        <v>70879</v>
      </c>
      <c r="BP21" s="78">
        <f>SUM(BQ21:BT21)</f>
        <v>1850</v>
      </c>
      <c r="BQ21" s="78">
        <v>1850</v>
      </c>
      <c r="BR21" s="78">
        <v>0</v>
      </c>
      <c r="BS21" s="78">
        <v>0</v>
      </c>
      <c r="BT21" s="78">
        <v>0</v>
      </c>
      <c r="BU21" s="78">
        <f>SUM(BV21:BX21)</f>
        <v>0</v>
      </c>
      <c r="BV21" s="78">
        <v>0</v>
      </c>
      <c r="BW21" s="78">
        <v>0</v>
      </c>
      <c r="BX21" s="78">
        <v>0</v>
      </c>
      <c r="BY21" s="78">
        <v>0</v>
      </c>
      <c r="BZ21" s="78">
        <f>SUM(CA21:CD21)</f>
        <v>69029</v>
      </c>
      <c r="CA21" s="78">
        <v>1862</v>
      </c>
      <c r="CB21" s="78">
        <v>0</v>
      </c>
      <c r="CC21" s="78">
        <v>67167</v>
      </c>
      <c r="CD21" s="78">
        <v>0</v>
      </c>
      <c r="CE21" s="78">
        <v>0</v>
      </c>
      <c r="CF21" s="78">
        <v>0</v>
      </c>
      <c r="CG21" s="78">
        <v>3920</v>
      </c>
      <c r="CH21" s="78">
        <f>SUM(BG21,+BO21,+CG21)</f>
        <v>77731</v>
      </c>
      <c r="CI21" s="78">
        <f>SUM(AE21,+BG21)</f>
        <v>4108</v>
      </c>
      <c r="CJ21" s="78">
        <f>SUM(AF21,+BH21)</f>
        <v>4108</v>
      </c>
      <c r="CK21" s="78">
        <f>SUM(AG21,+BI21)</f>
        <v>0</v>
      </c>
      <c r="CL21" s="78">
        <f>SUM(AH21,+BJ21)</f>
        <v>0</v>
      </c>
      <c r="CM21" s="78">
        <f>SUM(AI21,+BK21)</f>
        <v>4108</v>
      </c>
      <c r="CN21" s="78">
        <f>SUM(AJ21,+BL21)</f>
        <v>0</v>
      </c>
      <c r="CO21" s="78">
        <f>SUM(AK21,+BM21)</f>
        <v>0</v>
      </c>
      <c r="CP21" s="78">
        <f>SUM(AL21,+BN21)</f>
        <v>0</v>
      </c>
      <c r="CQ21" s="78">
        <f>SUM(AM21,+BO21)</f>
        <v>218206</v>
      </c>
      <c r="CR21" s="78">
        <f>SUM(AN21,+BP21)</f>
        <v>6655</v>
      </c>
      <c r="CS21" s="78">
        <f>SUM(AO21,+BQ21)</f>
        <v>4041</v>
      </c>
      <c r="CT21" s="78">
        <f>SUM(AP21,+BR21)</f>
        <v>0</v>
      </c>
      <c r="CU21" s="78">
        <f>SUM(AQ21,+BS21)</f>
        <v>0</v>
      </c>
      <c r="CV21" s="78">
        <f>SUM(AR21,+BT21)</f>
        <v>2614</v>
      </c>
      <c r="CW21" s="78">
        <f>SUM(AS21,+BU21)</f>
        <v>0</v>
      </c>
      <c r="CX21" s="78">
        <f>SUM(AT21,+BV21)</f>
        <v>0</v>
      </c>
      <c r="CY21" s="78">
        <f>SUM(AU21,+BW21)</f>
        <v>0</v>
      </c>
      <c r="CZ21" s="78">
        <f>SUM(AV21,+BX21)</f>
        <v>0</v>
      </c>
      <c r="DA21" s="78">
        <f>SUM(AW21,+BY21)</f>
        <v>0</v>
      </c>
      <c r="DB21" s="78">
        <f>SUM(AX21,+BZ21)</f>
        <v>211551</v>
      </c>
      <c r="DC21" s="78">
        <f>SUM(AY21,+CA21)</f>
        <v>82734</v>
      </c>
      <c r="DD21" s="78">
        <f>SUM(AZ21,+CB21)</f>
        <v>58627</v>
      </c>
      <c r="DE21" s="78">
        <f>SUM(BA21,+CC21)</f>
        <v>70190</v>
      </c>
      <c r="DF21" s="78">
        <f>SUM(BB21,+CD21)</f>
        <v>0</v>
      </c>
      <c r="DG21" s="78">
        <f>SUM(BC21,+CE21)</f>
        <v>0</v>
      </c>
      <c r="DH21" s="78">
        <f>SUM(BD21,+CF21)</f>
        <v>0</v>
      </c>
      <c r="DI21" s="78">
        <f>SUM(BE21,+CG21)</f>
        <v>22032</v>
      </c>
      <c r="DJ21" s="78">
        <f>SUM(BF21,+CH21)</f>
        <v>244346</v>
      </c>
    </row>
    <row r="22" spans="1:114" s="51" customFormat="1" ht="12" customHeight="1">
      <c r="A22" s="55" t="s">
        <v>122</v>
      </c>
      <c r="B22" s="56" t="s">
        <v>159</v>
      </c>
      <c r="C22" s="55" t="s">
        <v>160</v>
      </c>
      <c r="D22" s="78">
        <f>SUM(E22,+L22)</f>
        <v>124056</v>
      </c>
      <c r="E22" s="78">
        <f>SUM(F22:I22)+K22</f>
        <v>15962</v>
      </c>
      <c r="F22" s="78">
        <v>0</v>
      </c>
      <c r="G22" s="78">
        <v>0</v>
      </c>
      <c r="H22" s="78">
        <v>0</v>
      </c>
      <c r="I22" s="78">
        <v>12767</v>
      </c>
      <c r="J22" s="79" t="s">
        <v>138</v>
      </c>
      <c r="K22" s="78">
        <v>3195</v>
      </c>
      <c r="L22" s="78">
        <v>108094</v>
      </c>
      <c r="M22" s="78">
        <f>SUM(N22,+U22)</f>
        <v>44793</v>
      </c>
      <c r="N22" s="78">
        <f>SUM(O22:R22)+T22</f>
        <v>20570</v>
      </c>
      <c r="O22" s="78">
        <v>0</v>
      </c>
      <c r="P22" s="78">
        <v>0</v>
      </c>
      <c r="Q22" s="78">
        <v>0</v>
      </c>
      <c r="R22" s="78">
        <v>20570</v>
      </c>
      <c r="S22" s="79" t="s">
        <v>138</v>
      </c>
      <c r="T22" s="78">
        <v>0</v>
      </c>
      <c r="U22" s="78">
        <v>24223</v>
      </c>
      <c r="V22" s="78">
        <f>+SUM(D22,M22)</f>
        <v>168849</v>
      </c>
      <c r="W22" s="78">
        <f>+SUM(E22,N22)</f>
        <v>36532</v>
      </c>
      <c r="X22" s="78">
        <f>+SUM(F22,O22)</f>
        <v>0</v>
      </c>
      <c r="Y22" s="78">
        <f>+SUM(G22,P22)</f>
        <v>0</v>
      </c>
      <c r="Z22" s="78">
        <f>+SUM(H22,Q22)</f>
        <v>0</v>
      </c>
      <c r="AA22" s="78">
        <f>+SUM(I22,R22)</f>
        <v>33337</v>
      </c>
      <c r="AB22" s="79" t="s">
        <v>138</v>
      </c>
      <c r="AC22" s="78">
        <f>+SUM(K22,T22)</f>
        <v>3195</v>
      </c>
      <c r="AD22" s="78">
        <f>+SUM(L22,U22)</f>
        <v>132317</v>
      </c>
      <c r="AE22" s="78">
        <f>SUM(AF22,+AK22)</f>
        <v>0</v>
      </c>
      <c r="AF22" s="78">
        <f>SUM(AG22:AJ22)</f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154</v>
      </c>
      <c r="AM22" s="78">
        <f>SUM(AN22,AS22,AW22,AX22,BD22)</f>
        <v>77843</v>
      </c>
      <c r="AN22" s="78">
        <f>SUM(AO22:AR22)</f>
        <v>69760</v>
      </c>
      <c r="AO22" s="78">
        <v>16149</v>
      </c>
      <c r="AP22" s="78">
        <v>53611</v>
      </c>
      <c r="AQ22" s="78">
        <v>0</v>
      </c>
      <c r="AR22" s="78">
        <v>0</v>
      </c>
      <c r="AS22" s="78">
        <f>SUM(AT22:AV22)</f>
        <v>2226</v>
      </c>
      <c r="AT22" s="78">
        <v>2226</v>
      </c>
      <c r="AU22" s="78">
        <v>0</v>
      </c>
      <c r="AV22" s="78">
        <v>0</v>
      </c>
      <c r="AW22" s="78">
        <v>0</v>
      </c>
      <c r="AX22" s="78">
        <f>SUM(AY22:BB22)</f>
        <v>5857</v>
      </c>
      <c r="AY22" s="78">
        <v>979</v>
      </c>
      <c r="AZ22" s="78">
        <v>4878</v>
      </c>
      <c r="BA22" s="78">
        <v>0</v>
      </c>
      <c r="BB22" s="78">
        <v>0</v>
      </c>
      <c r="BC22" s="78">
        <v>37280</v>
      </c>
      <c r="BD22" s="78">
        <v>0</v>
      </c>
      <c r="BE22" s="78">
        <v>8779</v>
      </c>
      <c r="BF22" s="78">
        <f>SUM(AE22,+AM22,+BE22)</f>
        <v>86622</v>
      </c>
      <c r="BG22" s="78">
        <f>SUM(BH22,+BM22)</f>
        <v>0</v>
      </c>
      <c r="BH22" s="78">
        <f>SUM(BI22:BL22)</f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0</v>
      </c>
      <c r="BN22" s="78">
        <v>3658</v>
      </c>
      <c r="BO22" s="78">
        <f>SUM(BP22,BU22,BY22,BZ22,CF22)</f>
        <v>30190</v>
      </c>
      <c r="BP22" s="78">
        <f>SUM(BQ22:BT22)</f>
        <v>7122</v>
      </c>
      <c r="BQ22" s="78">
        <v>7122</v>
      </c>
      <c r="BR22" s="78">
        <v>0</v>
      </c>
      <c r="BS22" s="78">
        <v>0</v>
      </c>
      <c r="BT22" s="78">
        <v>0</v>
      </c>
      <c r="BU22" s="78">
        <f>SUM(BV22:BX22)</f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f>SUM(CA22:CD22)</f>
        <v>23068</v>
      </c>
      <c r="CA22" s="78">
        <v>23068</v>
      </c>
      <c r="CB22" s="78">
        <v>0</v>
      </c>
      <c r="CC22" s="78">
        <v>0</v>
      </c>
      <c r="CD22" s="78">
        <v>0</v>
      </c>
      <c r="CE22" s="78">
        <v>10595</v>
      </c>
      <c r="CF22" s="78">
        <v>0</v>
      </c>
      <c r="CG22" s="78">
        <v>350</v>
      </c>
      <c r="CH22" s="78">
        <f>SUM(BG22,+BO22,+CG22)</f>
        <v>30540</v>
      </c>
      <c r="CI22" s="78">
        <f>SUM(AE22,+BG22)</f>
        <v>0</v>
      </c>
      <c r="CJ22" s="78">
        <f>SUM(AF22,+BH22)</f>
        <v>0</v>
      </c>
      <c r="CK22" s="78">
        <f>SUM(AG22,+BI22)</f>
        <v>0</v>
      </c>
      <c r="CL22" s="78">
        <f>SUM(AH22,+BJ22)</f>
        <v>0</v>
      </c>
      <c r="CM22" s="78">
        <f>SUM(AI22,+BK22)</f>
        <v>0</v>
      </c>
      <c r="CN22" s="78">
        <f>SUM(AJ22,+BL22)</f>
        <v>0</v>
      </c>
      <c r="CO22" s="78">
        <f>SUM(AK22,+BM22)</f>
        <v>0</v>
      </c>
      <c r="CP22" s="78">
        <f>SUM(AL22,+BN22)</f>
        <v>3812</v>
      </c>
      <c r="CQ22" s="78">
        <f>SUM(AM22,+BO22)</f>
        <v>108033</v>
      </c>
      <c r="CR22" s="78">
        <f>SUM(AN22,+BP22)</f>
        <v>76882</v>
      </c>
      <c r="CS22" s="78">
        <f>SUM(AO22,+BQ22)</f>
        <v>23271</v>
      </c>
      <c r="CT22" s="78">
        <f>SUM(AP22,+BR22)</f>
        <v>53611</v>
      </c>
      <c r="CU22" s="78">
        <f>SUM(AQ22,+BS22)</f>
        <v>0</v>
      </c>
      <c r="CV22" s="78">
        <f>SUM(AR22,+BT22)</f>
        <v>0</v>
      </c>
      <c r="CW22" s="78">
        <f>SUM(AS22,+BU22)</f>
        <v>2226</v>
      </c>
      <c r="CX22" s="78">
        <f>SUM(AT22,+BV22)</f>
        <v>2226</v>
      </c>
      <c r="CY22" s="78">
        <f>SUM(AU22,+BW22)</f>
        <v>0</v>
      </c>
      <c r="CZ22" s="78">
        <f>SUM(AV22,+BX22)</f>
        <v>0</v>
      </c>
      <c r="DA22" s="78">
        <f>SUM(AW22,+BY22)</f>
        <v>0</v>
      </c>
      <c r="DB22" s="78">
        <f>SUM(AX22,+BZ22)</f>
        <v>28925</v>
      </c>
      <c r="DC22" s="78">
        <f>SUM(AY22,+CA22)</f>
        <v>24047</v>
      </c>
      <c r="DD22" s="78">
        <f>SUM(AZ22,+CB22)</f>
        <v>4878</v>
      </c>
      <c r="DE22" s="78">
        <f>SUM(BA22,+CC22)</f>
        <v>0</v>
      </c>
      <c r="DF22" s="78">
        <f>SUM(BB22,+CD22)</f>
        <v>0</v>
      </c>
      <c r="DG22" s="78">
        <f>SUM(BC22,+CE22)</f>
        <v>47875</v>
      </c>
      <c r="DH22" s="78">
        <f>SUM(BD22,+CF22)</f>
        <v>0</v>
      </c>
      <c r="DI22" s="78">
        <f>SUM(BE22,+CG22)</f>
        <v>9129</v>
      </c>
      <c r="DJ22" s="78">
        <f>SUM(BF22,+CH22)</f>
        <v>117162</v>
      </c>
    </row>
    <row r="23" spans="1:114" s="51" customFormat="1" ht="12" customHeight="1">
      <c r="A23" s="55" t="s">
        <v>122</v>
      </c>
      <c r="B23" s="56" t="s">
        <v>161</v>
      </c>
      <c r="C23" s="55" t="s">
        <v>162</v>
      </c>
      <c r="D23" s="78">
        <f>SUM(E23,+L23)</f>
        <v>177771</v>
      </c>
      <c r="E23" s="78">
        <f>SUM(F23:I23)+K23</f>
        <v>1824</v>
      </c>
      <c r="F23" s="78">
        <v>0</v>
      </c>
      <c r="G23" s="78">
        <v>0</v>
      </c>
      <c r="H23" s="78">
        <v>0</v>
      </c>
      <c r="I23" s="78">
        <v>1824</v>
      </c>
      <c r="J23" s="79" t="s">
        <v>138</v>
      </c>
      <c r="K23" s="78">
        <v>0</v>
      </c>
      <c r="L23" s="78">
        <v>175947</v>
      </c>
      <c r="M23" s="78">
        <f>SUM(N23,+U23)</f>
        <v>28658</v>
      </c>
      <c r="N23" s="78">
        <f>SUM(O23:R23)+T23</f>
        <v>13971</v>
      </c>
      <c r="O23" s="78">
        <v>0</v>
      </c>
      <c r="P23" s="78">
        <v>0</v>
      </c>
      <c r="Q23" s="78">
        <v>0</v>
      </c>
      <c r="R23" s="78">
        <v>13971</v>
      </c>
      <c r="S23" s="79" t="s">
        <v>138</v>
      </c>
      <c r="T23" s="78">
        <v>0</v>
      </c>
      <c r="U23" s="78">
        <v>14687</v>
      </c>
      <c r="V23" s="78">
        <f>+SUM(D23,M23)</f>
        <v>206429</v>
      </c>
      <c r="W23" s="78">
        <f>+SUM(E23,N23)</f>
        <v>15795</v>
      </c>
      <c r="X23" s="78">
        <f>+SUM(F23,O23)</f>
        <v>0</v>
      </c>
      <c r="Y23" s="78">
        <f>+SUM(G23,P23)</f>
        <v>0</v>
      </c>
      <c r="Z23" s="78">
        <f>+SUM(H23,Q23)</f>
        <v>0</v>
      </c>
      <c r="AA23" s="78">
        <f>+SUM(I23,R23)</f>
        <v>15795</v>
      </c>
      <c r="AB23" s="79" t="s">
        <v>138</v>
      </c>
      <c r="AC23" s="78">
        <f>+SUM(K23,T23)</f>
        <v>0</v>
      </c>
      <c r="AD23" s="78">
        <f>+SUM(L23,U23)</f>
        <v>190634</v>
      </c>
      <c r="AE23" s="78">
        <f>SUM(AF23,+AK23)</f>
        <v>0</v>
      </c>
      <c r="AF23" s="78">
        <f>SUM(AG23:AJ23)</f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364</v>
      </c>
      <c r="AM23" s="78">
        <f>SUM(AN23,AS23,AW23,AX23,BD23)</f>
        <v>81156</v>
      </c>
      <c r="AN23" s="78">
        <f>SUM(AO23:AR23)</f>
        <v>79585</v>
      </c>
      <c r="AO23" s="78">
        <v>79585</v>
      </c>
      <c r="AP23" s="78">
        <v>0</v>
      </c>
      <c r="AQ23" s="78">
        <v>0</v>
      </c>
      <c r="AR23" s="78">
        <v>0</v>
      </c>
      <c r="AS23" s="78">
        <f>SUM(AT23:AV23)</f>
        <v>0</v>
      </c>
      <c r="AT23" s="78">
        <v>0</v>
      </c>
      <c r="AU23" s="78">
        <v>0</v>
      </c>
      <c r="AV23" s="78">
        <v>0</v>
      </c>
      <c r="AW23" s="78">
        <v>0</v>
      </c>
      <c r="AX23" s="78">
        <f>SUM(AY23:BB23)</f>
        <v>1571</v>
      </c>
      <c r="AY23" s="78">
        <v>0</v>
      </c>
      <c r="AZ23" s="78">
        <v>0</v>
      </c>
      <c r="BA23" s="78">
        <v>70</v>
      </c>
      <c r="BB23" s="78">
        <v>1501</v>
      </c>
      <c r="BC23" s="78">
        <v>96251</v>
      </c>
      <c r="BD23" s="78">
        <v>0</v>
      </c>
      <c r="BE23" s="78">
        <v>0</v>
      </c>
      <c r="BF23" s="78">
        <f>SUM(AE23,+AM23,+BE23)</f>
        <v>81156</v>
      </c>
      <c r="BG23" s="78">
        <f>SUM(BH23,+BM23)</f>
        <v>0</v>
      </c>
      <c r="BH23" s="78">
        <f>SUM(BI23:BL23)</f>
        <v>0</v>
      </c>
      <c r="BI23" s="78">
        <v>0</v>
      </c>
      <c r="BJ23" s="78">
        <v>0</v>
      </c>
      <c r="BK23" s="78">
        <v>0</v>
      </c>
      <c r="BL23" s="78">
        <v>0</v>
      </c>
      <c r="BM23" s="78">
        <v>0</v>
      </c>
      <c r="BN23" s="78">
        <v>5430</v>
      </c>
      <c r="BO23" s="78">
        <f>SUM(BP23,BU23,BY23,BZ23,CF23)</f>
        <v>6246</v>
      </c>
      <c r="BP23" s="78">
        <f>SUM(BQ23:BT23)</f>
        <v>6246</v>
      </c>
      <c r="BQ23" s="78">
        <v>6246</v>
      </c>
      <c r="BR23" s="78">
        <v>0</v>
      </c>
      <c r="BS23" s="78">
        <v>0</v>
      </c>
      <c r="BT23" s="78">
        <v>0</v>
      </c>
      <c r="BU23" s="78">
        <f>SUM(BV23:BX23)</f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f>SUM(CA23:CD23)</f>
        <v>0</v>
      </c>
      <c r="CA23" s="78">
        <v>0</v>
      </c>
      <c r="CB23" s="78">
        <v>0</v>
      </c>
      <c r="CC23" s="78">
        <v>0</v>
      </c>
      <c r="CD23" s="78">
        <v>0</v>
      </c>
      <c r="CE23" s="78">
        <v>16982</v>
      </c>
      <c r="CF23" s="78">
        <v>0</v>
      </c>
      <c r="CG23" s="78">
        <v>0</v>
      </c>
      <c r="CH23" s="78">
        <f>SUM(BG23,+BO23,+CG23)</f>
        <v>6246</v>
      </c>
      <c r="CI23" s="78">
        <f>SUM(AE23,+BG23)</f>
        <v>0</v>
      </c>
      <c r="CJ23" s="78">
        <f>SUM(AF23,+BH23)</f>
        <v>0</v>
      </c>
      <c r="CK23" s="78">
        <f>SUM(AG23,+BI23)</f>
        <v>0</v>
      </c>
      <c r="CL23" s="78">
        <f>SUM(AH23,+BJ23)</f>
        <v>0</v>
      </c>
      <c r="CM23" s="78">
        <f>SUM(AI23,+BK23)</f>
        <v>0</v>
      </c>
      <c r="CN23" s="78">
        <f>SUM(AJ23,+BL23)</f>
        <v>0</v>
      </c>
      <c r="CO23" s="78">
        <f>SUM(AK23,+BM23)</f>
        <v>0</v>
      </c>
      <c r="CP23" s="78">
        <f>SUM(AL23,+BN23)</f>
        <v>5794</v>
      </c>
      <c r="CQ23" s="78">
        <f>SUM(AM23,+BO23)</f>
        <v>87402</v>
      </c>
      <c r="CR23" s="78">
        <f>SUM(AN23,+BP23)</f>
        <v>85831</v>
      </c>
      <c r="CS23" s="78">
        <f>SUM(AO23,+BQ23)</f>
        <v>85831</v>
      </c>
      <c r="CT23" s="78">
        <f>SUM(AP23,+BR23)</f>
        <v>0</v>
      </c>
      <c r="CU23" s="78">
        <f>SUM(AQ23,+BS23)</f>
        <v>0</v>
      </c>
      <c r="CV23" s="78">
        <f>SUM(AR23,+BT23)</f>
        <v>0</v>
      </c>
      <c r="CW23" s="78">
        <f>SUM(AS23,+BU23)</f>
        <v>0</v>
      </c>
      <c r="CX23" s="78">
        <f>SUM(AT23,+BV23)</f>
        <v>0</v>
      </c>
      <c r="CY23" s="78">
        <f>SUM(AU23,+BW23)</f>
        <v>0</v>
      </c>
      <c r="CZ23" s="78">
        <f>SUM(AV23,+BX23)</f>
        <v>0</v>
      </c>
      <c r="DA23" s="78">
        <f>SUM(AW23,+BY23)</f>
        <v>0</v>
      </c>
      <c r="DB23" s="78">
        <f>SUM(AX23,+BZ23)</f>
        <v>1571</v>
      </c>
      <c r="DC23" s="78">
        <f>SUM(AY23,+CA23)</f>
        <v>0</v>
      </c>
      <c r="DD23" s="78">
        <f>SUM(AZ23,+CB23)</f>
        <v>0</v>
      </c>
      <c r="DE23" s="78">
        <f>SUM(BA23,+CC23)</f>
        <v>70</v>
      </c>
      <c r="DF23" s="78">
        <f>SUM(BB23,+CD23)</f>
        <v>1501</v>
      </c>
      <c r="DG23" s="78">
        <f>SUM(BC23,+CE23)</f>
        <v>113233</v>
      </c>
      <c r="DH23" s="78">
        <f>SUM(BD23,+CF23)</f>
        <v>0</v>
      </c>
      <c r="DI23" s="78">
        <f>SUM(BE23,+CG23)</f>
        <v>0</v>
      </c>
      <c r="DJ23" s="78">
        <f>SUM(BF23,+CH23)</f>
        <v>87402</v>
      </c>
    </row>
    <row r="24" spans="1:114" s="51" customFormat="1" ht="12" customHeight="1">
      <c r="A24" s="55" t="s">
        <v>122</v>
      </c>
      <c r="B24" s="56" t="s">
        <v>163</v>
      </c>
      <c r="C24" s="55" t="s">
        <v>164</v>
      </c>
      <c r="D24" s="78">
        <f>SUM(E24,+L24)</f>
        <v>86433</v>
      </c>
      <c r="E24" s="78">
        <f>SUM(F24:I24)+K24</f>
        <v>24550</v>
      </c>
      <c r="F24" s="78">
        <v>0</v>
      </c>
      <c r="G24" s="78">
        <v>0</v>
      </c>
      <c r="H24" s="78">
        <v>0</v>
      </c>
      <c r="I24" s="78">
        <v>11865</v>
      </c>
      <c r="J24" s="79" t="s">
        <v>138</v>
      </c>
      <c r="K24" s="78">
        <v>12685</v>
      </c>
      <c r="L24" s="78">
        <v>61883</v>
      </c>
      <c r="M24" s="78">
        <f>SUM(N24,+U24)</f>
        <v>63137</v>
      </c>
      <c r="N24" s="78">
        <f>SUM(O24:R24)+T24</f>
        <v>51865</v>
      </c>
      <c r="O24" s="78">
        <v>0</v>
      </c>
      <c r="P24" s="78">
        <v>0</v>
      </c>
      <c r="Q24" s="78">
        <v>0</v>
      </c>
      <c r="R24" s="78">
        <v>28874</v>
      </c>
      <c r="S24" s="79" t="s">
        <v>138</v>
      </c>
      <c r="T24" s="78">
        <v>22991</v>
      </c>
      <c r="U24" s="78">
        <v>11272</v>
      </c>
      <c r="V24" s="78">
        <f>+SUM(D24,M24)</f>
        <v>149570</v>
      </c>
      <c r="W24" s="78">
        <f>+SUM(E24,N24)</f>
        <v>76415</v>
      </c>
      <c r="X24" s="78">
        <f>+SUM(F24,O24)</f>
        <v>0</v>
      </c>
      <c r="Y24" s="78">
        <f>+SUM(G24,P24)</f>
        <v>0</v>
      </c>
      <c r="Z24" s="78">
        <f>+SUM(H24,Q24)</f>
        <v>0</v>
      </c>
      <c r="AA24" s="78">
        <f>+SUM(I24,R24)</f>
        <v>40739</v>
      </c>
      <c r="AB24" s="79" t="s">
        <v>138</v>
      </c>
      <c r="AC24" s="78">
        <f>+SUM(K24,T24)</f>
        <v>35676</v>
      </c>
      <c r="AD24" s="78">
        <f>+SUM(L24,U24)</f>
        <v>73155</v>
      </c>
      <c r="AE24" s="78">
        <f>SUM(AF24,+AK24)</f>
        <v>0</v>
      </c>
      <c r="AF24" s="78">
        <f>SUM(AG24:AJ24)</f>
        <v>0</v>
      </c>
      <c r="AG24" s="78"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296</v>
      </c>
      <c r="AM24" s="78">
        <f>SUM(AN24,AS24,AW24,AX24,BD24)</f>
        <v>52998</v>
      </c>
      <c r="AN24" s="78">
        <f>SUM(AO24:AR24)</f>
        <v>29670</v>
      </c>
      <c r="AO24" s="78">
        <v>8484</v>
      </c>
      <c r="AP24" s="78">
        <v>17887</v>
      </c>
      <c r="AQ24" s="78">
        <v>3299</v>
      </c>
      <c r="AR24" s="78">
        <v>0</v>
      </c>
      <c r="AS24" s="78">
        <f>SUM(AT24:AV24)</f>
        <v>14200</v>
      </c>
      <c r="AT24" s="78">
        <v>13091</v>
      </c>
      <c r="AU24" s="78">
        <v>1109</v>
      </c>
      <c r="AV24" s="78">
        <v>0</v>
      </c>
      <c r="AW24" s="78">
        <v>0</v>
      </c>
      <c r="AX24" s="78">
        <f>SUM(AY24:BB24)</f>
        <v>9128</v>
      </c>
      <c r="AY24" s="78">
        <v>201</v>
      </c>
      <c r="AZ24" s="78">
        <v>8927</v>
      </c>
      <c r="BA24" s="78">
        <v>0</v>
      </c>
      <c r="BB24" s="78">
        <v>0</v>
      </c>
      <c r="BC24" s="78">
        <v>32293</v>
      </c>
      <c r="BD24" s="78">
        <v>0</v>
      </c>
      <c r="BE24" s="78">
        <v>846</v>
      </c>
      <c r="BF24" s="78">
        <f>SUM(AE24,+AM24,+BE24)</f>
        <v>53844</v>
      </c>
      <c r="BG24" s="78">
        <f>SUM(BH24,+BM24)</f>
        <v>0</v>
      </c>
      <c r="BH24" s="78">
        <f>SUM(BI24:BL24)</f>
        <v>0</v>
      </c>
      <c r="BI24" s="78">
        <v>0</v>
      </c>
      <c r="BJ24" s="78">
        <v>0</v>
      </c>
      <c r="BK24" s="78">
        <v>0</v>
      </c>
      <c r="BL24" s="78">
        <v>0</v>
      </c>
      <c r="BM24" s="78">
        <v>0</v>
      </c>
      <c r="BN24" s="78">
        <v>7265</v>
      </c>
      <c r="BO24" s="78">
        <f>SUM(BP24,BU24,BY24,BZ24,CF24)</f>
        <v>39852</v>
      </c>
      <c r="BP24" s="78">
        <f>SUM(BQ24:BT24)</f>
        <v>34667</v>
      </c>
      <c r="BQ24" s="78">
        <v>6515</v>
      </c>
      <c r="BR24" s="78">
        <v>28152</v>
      </c>
      <c r="BS24" s="78">
        <v>0</v>
      </c>
      <c r="BT24" s="78">
        <v>0</v>
      </c>
      <c r="BU24" s="78">
        <f>SUM(BV24:BX24)</f>
        <v>2666</v>
      </c>
      <c r="BV24" s="78">
        <v>2666</v>
      </c>
      <c r="BW24" s="78">
        <v>0</v>
      </c>
      <c r="BX24" s="78">
        <v>0</v>
      </c>
      <c r="BY24" s="78">
        <v>0</v>
      </c>
      <c r="BZ24" s="78">
        <f>SUM(CA24:CD24)</f>
        <v>2519</v>
      </c>
      <c r="CA24" s="78">
        <v>2519</v>
      </c>
      <c r="CB24" s="78">
        <v>0</v>
      </c>
      <c r="CC24" s="78">
        <v>0</v>
      </c>
      <c r="CD24" s="78">
        <v>0</v>
      </c>
      <c r="CE24" s="78">
        <v>16020</v>
      </c>
      <c r="CF24" s="78">
        <v>0</v>
      </c>
      <c r="CG24" s="78">
        <v>0</v>
      </c>
      <c r="CH24" s="78">
        <f>SUM(BG24,+BO24,+CG24)</f>
        <v>39852</v>
      </c>
      <c r="CI24" s="78">
        <f>SUM(AE24,+BG24)</f>
        <v>0</v>
      </c>
      <c r="CJ24" s="78">
        <f>SUM(AF24,+BH24)</f>
        <v>0</v>
      </c>
      <c r="CK24" s="78">
        <f>SUM(AG24,+BI24)</f>
        <v>0</v>
      </c>
      <c r="CL24" s="78">
        <f>SUM(AH24,+BJ24)</f>
        <v>0</v>
      </c>
      <c r="CM24" s="78">
        <f>SUM(AI24,+BK24)</f>
        <v>0</v>
      </c>
      <c r="CN24" s="78">
        <f>SUM(AJ24,+BL24)</f>
        <v>0</v>
      </c>
      <c r="CO24" s="78">
        <f>SUM(AK24,+BM24)</f>
        <v>0</v>
      </c>
      <c r="CP24" s="78">
        <f>SUM(AL24,+BN24)</f>
        <v>7561</v>
      </c>
      <c r="CQ24" s="78">
        <f>SUM(AM24,+BO24)</f>
        <v>92850</v>
      </c>
      <c r="CR24" s="78">
        <f>SUM(AN24,+BP24)</f>
        <v>64337</v>
      </c>
      <c r="CS24" s="78">
        <f>SUM(AO24,+BQ24)</f>
        <v>14999</v>
      </c>
      <c r="CT24" s="78">
        <f>SUM(AP24,+BR24)</f>
        <v>46039</v>
      </c>
      <c r="CU24" s="78">
        <f>SUM(AQ24,+BS24)</f>
        <v>3299</v>
      </c>
      <c r="CV24" s="78">
        <f>SUM(AR24,+BT24)</f>
        <v>0</v>
      </c>
      <c r="CW24" s="78">
        <f>SUM(AS24,+BU24)</f>
        <v>16866</v>
      </c>
      <c r="CX24" s="78">
        <f>SUM(AT24,+BV24)</f>
        <v>15757</v>
      </c>
      <c r="CY24" s="78">
        <f>SUM(AU24,+BW24)</f>
        <v>1109</v>
      </c>
      <c r="CZ24" s="78">
        <f>SUM(AV24,+BX24)</f>
        <v>0</v>
      </c>
      <c r="DA24" s="78">
        <f>SUM(AW24,+BY24)</f>
        <v>0</v>
      </c>
      <c r="DB24" s="78">
        <f>SUM(AX24,+BZ24)</f>
        <v>11647</v>
      </c>
      <c r="DC24" s="78">
        <f>SUM(AY24,+CA24)</f>
        <v>2720</v>
      </c>
      <c r="DD24" s="78">
        <f>SUM(AZ24,+CB24)</f>
        <v>8927</v>
      </c>
      <c r="DE24" s="78">
        <f>SUM(BA24,+CC24)</f>
        <v>0</v>
      </c>
      <c r="DF24" s="78">
        <f>SUM(BB24,+CD24)</f>
        <v>0</v>
      </c>
      <c r="DG24" s="78">
        <f>SUM(BC24,+CE24)</f>
        <v>48313</v>
      </c>
      <c r="DH24" s="78">
        <f>SUM(BD24,+CF24)</f>
        <v>0</v>
      </c>
      <c r="DI24" s="78">
        <f>SUM(BE24,+CG24)</f>
        <v>846</v>
      </c>
      <c r="DJ24" s="78">
        <f>SUM(BF24,+CH24)</f>
        <v>93696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ゴシック,標準"&amp;14廃棄物処理事業経費（市区町村の合計）（平成26年度実績）</oddHeader>
  </headerFooter>
  <colBreaks count="5" manualBreakCount="5">
    <brk id="21" min="1" max="998" man="1"/>
    <brk id="30" min="1" max="998" man="1"/>
    <brk id="38" min="1" max="998" man="1"/>
    <brk id="66" min="1" max="998" man="1"/>
    <brk id="94" min="1" max="99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5.3984375" style="48" customWidth="1"/>
    <col min="4" max="114" width="14.69921875" style="80" customWidth="1"/>
    <col min="115" max="16384" width="9" style="48" customWidth="1"/>
  </cols>
  <sheetData>
    <row r="1" spans="1:114" s="57" customFormat="1" ht="17.25">
      <c r="A1" s="147" t="s">
        <v>165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57" customFormat="1" ht="13.5">
      <c r="A2" s="153" t="s">
        <v>53</v>
      </c>
      <c r="B2" s="153" t="s">
        <v>54</v>
      </c>
      <c r="C2" s="156" t="s">
        <v>166</v>
      </c>
      <c r="D2" s="82" t="s">
        <v>57</v>
      </c>
      <c r="E2" s="83"/>
      <c r="F2" s="83"/>
      <c r="G2" s="83"/>
      <c r="H2" s="83"/>
      <c r="I2" s="83"/>
      <c r="J2" s="83"/>
      <c r="K2" s="83"/>
      <c r="L2" s="84"/>
      <c r="M2" s="82" t="s">
        <v>59</v>
      </c>
      <c r="N2" s="83"/>
      <c r="O2" s="83"/>
      <c r="P2" s="83"/>
      <c r="Q2" s="83"/>
      <c r="R2" s="83"/>
      <c r="S2" s="83"/>
      <c r="T2" s="83"/>
      <c r="U2" s="84"/>
      <c r="V2" s="82" t="s">
        <v>60</v>
      </c>
      <c r="W2" s="83"/>
      <c r="X2" s="83"/>
      <c r="Y2" s="83"/>
      <c r="Z2" s="83"/>
      <c r="AA2" s="83"/>
      <c r="AB2" s="83"/>
      <c r="AC2" s="83"/>
      <c r="AD2" s="84"/>
      <c r="AE2" s="85" t="s">
        <v>61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62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63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57" customFormat="1" ht="13.5">
      <c r="A3" s="154"/>
      <c r="B3" s="154"/>
      <c r="C3" s="157"/>
      <c r="D3" s="89" t="s">
        <v>64</v>
      </c>
      <c r="E3" s="90"/>
      <c r="F3" s="90"/>
      <c r="G3" s="90"/>
      <c r="H3" s="90"/>
      <c r="I3" s="90"/>
      <c r="J3" s="90"/>
      <c r="K3" s="90"/>
      <c r="L3" s="91"/>
      <c r="M3" s="89" t="s">
        <v>64</v>
      </c>
      <c r="N3" s="90"/>
      <c r="O3" s="90"/>
      <c r="P3" s="90"/>
      <c r="Q3" s="90"/>
      <c r="R3" s="90"/>
      <c r="S3" s="90"/>
      <c r="T3" s="90"/>
      <c r="U3" s="91"/>
      <c r="V3" s="89" t="s">
        <v>64</v>
      </c>
      <c r="W3" s="90"/>
      <c r="X3" s="90"/>
      <c r="Y3" s="90"/>
      <c r="Z3" s="90"/>
      <c r="AA3" s="90"/>
      <c r="AB3" s="90"/>
      <c r="AC3" s="90"/>
      <c r="AD3" s="91"/>
      <c r="AE3" s="92" t="s">
        <v>65</v>
      </c>
      <c r="AF3" s="86"/>
      <c r="AG3" s="86"/>
      <c r="AH3" s="86"/>
      <c r="AI3" s="86"/>
      <c r="AJ3" s="86"/>
      <c r="AK3" s="86"/>
      <c r="AL3" s="93"/>
      <c r="AM3" s="94" t="s">
        <v>66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67</v>
      </c>
      <c r="BF3" s="98" t="s">
        <v>60</v>
      </c>
      <c r="BG3" s="92" t="s">
        <v>65</v>
      </c>
      <c r="BH3" s="86"/>
      <c r="BI3" s="86"/>
      <c r="BJ3" s="86"/>
      <c r="BK3" s="86"/>
      <c r="BL3" s="86"/>
      <c r="BM3" s="86"/>
      <c r="BN3" s="93"/>
      <c r="BO3" s="94" t="s">
        <v>66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67</v>
      </c>
      <c r="CH3" s="98" t="s">
        <v>60</v>
      </c>
      <c r="CI3" s="92" t="s">
        <v>65</v>
      </c>
      <c r="CJ3" s="86"/>
      <c r="CK3" s="86"/>
      <c r="CL3" s="86"/>
      <c r="CM3" s="86"/>
      <c r="CN3" s="86"/>
      <c r="CO3" s="86"/>
      <c r="CP3" s="93"/>
      <c r="CQ3" s="94" t="s">
        <v>66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67</v>
      </c>
      <c r="DJ3" s="98" t="s">
        <v>60</v>
      </c>
    </row>
    <row r="4" spans="1:114" s="57" customFormat="1" ht="13.5" customHeight="1">
      <c r="A4" s="154"/>
      <c r="B4" s="154"/>
      <c r="C4" s="157"/>
      <c r="D4" s="70"/>
      <c r="E4" s="89" t="s">
        <v>68</v>
      </c>
      <c r="F4" s="99"/>
      <c r="G4" s="99"/>
      <c r="H4" s="99"/>
      <c r="I4" s="99"/>
      <c r="J4" s="99"/>
      <c r="K4" s="100"/>
      <c r="L4" s="101" t="s">
        <v>70</v>
      </c>
      <c r="M4" s="70"/>
      <c r="N4" s="89" t="s">
        <v>68</v>
      </c>
      <c r="O4" s="99"/>
      <c r="P4" s="99"/>
      <c r="Q4" s="99"/>
      <c r="R4" s="99"/>
      <c r="S4" s="99"/>
      <c r="T4" s="100"/>
      <c r="U4" s="101" t="s">
        <v>70</v>
      </c>
      <c r="V4" s="70"/>
      <c r="W4" s="89" t="s">
        <v>68</v>
      </c>
      <c r="X4" s="99"/>
      <c r="Y4" s="99"/>
      <c r="Z4" s="99"/>
      <c r="AA4" s="99"/>
      <c r="AB4" s="99"/>
      <c r="AC4" s="100"/>
      <c r="AD4" s="101" t="s">
        <v>70</v>
      </c>
      <c r="AE4" s="98" t="s">
        <v>60</v>
      </c>
      <c r="AF4" s="97" t="s">
        <v>71</v>
      </c>
      <c r="AG4" s="97"/>
      <c r="AH4" s="102"/>
      <c r="AI4" s="86"/>
      <c r="AJ4" s="103"/>
      <c r="AK4" s="104" t="s">
        <v>73</v>
      </c>
      <c r="AL4" s="152" t="s">
        <v>74</v>
      </c>
      <c r="AM4" s="98" t="s">
        <v>60</v>
      </c>
      <c r="AN4" s="92" t="s">
        <v>75</v>
      </c>
      <c r="AO4" s="95"/>
      <c r="AP4" s="95"/>
      <c r="AQ4" s="95"/>
      <c r="AR4" s="96"/>
      <c r="AS4" s="92" t="s">
        <v>76</v>
      </c>
      <c r="AT4" s="86"/>
      <c r="AU4" s="86"/>
      <c r="AV4" s="103"/>
      <c r="AW4" s="97" t="s">
        <v>78</v>
      </c>
      <c r="AX4" s="92" t="s">
        <v>79</v>
      </c>
      <c r="AY4" s="94"/>
      <c r="AZ4" s="95"/>
      <c r="BA4" s="95"/>
      <c r="BB4" s="96"/>
      <c r="BC4" s="105" t="s">
        <v>80</v>
      </c>
      <c r="BD4" s="105" t="s">
        <v>81</v>
      </c>
      <c r="BE4" s="98"/>
      <c r="BF4" s="98"/>
      <c r="BG4" s="98" t="s">
        <v>60</v>
      </c>
      <c r="BH4" s="97" t="s">
        <v>71</v>
      </c>
      <c r="BI4" s="97"/>
      <c r="BJ4" s="102"/>
      <c r="BK4" s="86"/>
      <c r="BL4" s="103"/>
      <c r="BM4" s="104" t="s">
        <v>73</v>
      </c>
      <c r="BN4" s="152" t="s">
        <v>74</v>
      </c>
      <c r="BO4" s="98" t="s">
        <v>60</v>
      </c>
      <c r="BP4" s="92" t="s">
        <v>75</v>
      </c>
      <c r="BQ4" s="95"/>
      <c r="BR4" s="95"/>
      <c r="BS4" s="95"/>
      <c r="BT4" s="96"/>
      <c r="BU4" s="92" t="s">
        <v>76</v>
      </c>
      <c r="BV4" s="86"/>
      <c r="BW4" s="86"/>
      <c r="BX4" s="103"/>
      <c r="BY4" s="97" t="s">
        <v>78</v>
      </c>
      <c r="BZ4" s="92" t="s">
        <v>79</v>
      </c>
      <c r="CA4" s="106"/>
      <c r="CB4" s="106"/>
      <c r="CC4" s="107"/>
      <c r="CD4" s="96"/>
      <c r="CE4" s="105" t="s">
        <v>80</v>
      </c>
      <c r="CF4" s="105" t="s">
        <v>81</v>
      </c>
      <c r="CG4" s="98"/>
      <c r="CH4" s="98"/>
      <c r="CI4" s="98" t="s">
        <v>60</v>
      </c>
      <c r="CJ4" s="97" t="s">
        <v>71</v>
      </c>
      <c r="CK4" s="97"/>
      <c r="CL4" s="102"/>
      <c r="CM4" s="86"/>
      <c r="CN4" s="103"/>
      <c r="CO4" s="104" t="s">
        <v>73</v>
      </c>
      <c r="CP4" s="152" t="s">
        <v>74</v>
      </c>
      <c r="CQ4" s="98" t="s">
        <v>60</v>
      </c>
      <c r="CR4" s="92" t="s">
        <v>75</v>
      </c>
      <c r="CS4" s="95"/>
      <c r="CT4" s="95"/>
      <c r="CU4" s="95"/>
      <c r="CV4" s="96"/>
      <c r="CW4" s="92" t="s">
        <v>76</v>
      </c>
      <c r="CX4" s="86"/>
      <c r="CY4" s="86"/>
      <c r="CZ4" s="103"/>
      <c r="DA4" s="97" t="s">
        <v>78</v>
      </c>
      <c r="DB4" s="92" t="s">
        <v>79</v>
      </c>
      <c r="DC4" s="95"/>
      <c r="DD4" s="95"/>
      <c r="DE4" s="95"/>
      <c r="DF4" s="96"/>
      <c r="DG4" s="105" t="s">
        <v>80</v>
      </c>
      <c r="DH4" s="105" t="s">
        <v>81</v>
      </c>
      <c r="DI4" s="98"/>
      <c r="DJ4" s="98"/>
    </row>
    <row r="5" spans="1:114" s="57" customFormat="1" ht="22.5">
      <c r="A5" s="154"/>
      <c r="B5" s="154"/>
      <c r="C5" s="157"/>
      <c r="D5" s="70"/>
      <c r="E5" s="70" t="s">
        <v>60</v>
      </c>
      <c r="F5" s="108" t="s">
        <v>99</v>
      </c>
      <c r="G5" s="108" t="s">
        <v>94</v>
      </c>
      <c r="H5" s="108" t="s">
        <v>96</v>
      </c>
      <c r="I5" s="108" t="s">
        <v>97</v>
      </c>
      <c r="J5" s="108" t="s">
        <v>98</v>
      </c>
      <c r="K5" s="108" t="s">
        <v>67</v>
      </c>
      <c r="L5" s="69"/>
      <c r="M5" s="70"/>
      <c r="N5" s="70" t="s">
        <v>60</v>
      </c>
      <c r="O5" s="108" t="s">
        <v>99</v>
      </c>
      <c r="P5" s="108" t="s">
        <v>94</v>
      </c>
      <c r="Q5" s="108" t="s">
        <v>96</v>
      </c>
      <c r="R5" s="108" t="s">
        <v>97</v>
      </c>
      <c r="S5" s="108" t="s">
        <v>98</v>
      </c>
      <c r="T5" s="108" t="s">
        <v>67</v>
      </c>
      <c r="U5" s="69"/>
      <c r="V5" s="70"/>
      <c r="W5" s="70" t="s">
        <v>60</v>
      </c>
      <c r="X5" s="108" t="s">
        <v>99</v>
      </c>
      <c r="Y5" s="108" t="s">
        <v>94</v>
      </c>
      <c r="Z5" s="108" t="s">
        <v>96</v>
      </c>
      <c r="AA5" s="108" t="s">
        <v>97</v>
      </c>
      <c r="AB5" s="108" t="s">
        <v>98</v>
      </c>
      <c r="AC5" s="108" t="s">
        <v>67</v>
      </c>
      <c r="AD5" s="69"/>
      <c r="AE5" s="98"/>
      <c r="AF5" s="98" t="s">
        <v>60</v>
      </c>
      <c r="AG5" s="104" t="s">
        <v>101</v>
      </c>
      <c r="AH5" s="104" t="s">
        <v>103</v>
      </c>
      <c r="AI5" s="104" t="s">
        <v>105</v>
      </c>
      <c r="AJ5" s="104" t="s">
        <v>67</v>
      </c>
      <c r="AK5" s="109"/>
      <c r="AL5" s="152"/>
      <c r="AM5" s="98"/>
      <c r="AN5" s="98" t="s">
        <v>60</v>
      </c>
      <c r="AO5" s="98" t="s">
        <v>107</v>
      </c>
      <c r="AP5" s="98" t="s">
        <v>109</v>
      </c>
      <c r="AQ5" s="98" t="s">
        <v>111</v>
      </c>
      <c r="AR5" s="98" t="s">
        <v>113</v>
      </c>
      <c r="AS5" s="98" t="s">
        <v>60</v>
      </c>
      <c r="AT5" s="97" t="s">
        <v>115</v>
      </c>
      <c r="AU5" s="97" t="s">
        <v>117</v>
      </c>
      <c r="AV5" s="97" t="s">
        <v>119</v>
      </c>
      <c r="AW5" s="98"/>
      <c r="AX5" s="98" t="s">
        <v>60</v>
      </c>
      <c r="AY5" s="97" t="s">
        <v>115</v>
      </c>
      <c r="AZ5" s="97" t="s">
        <v>117</v>
      </c>
      <c r="BA5" s="97" t="s">
        <v>119</v>
      </c>
      <c r="BB5" s="105" t="s">
        <v>67</v>
      </c>
      <c r="BC5" s="98"/>
      <c r="BD5" s="98"/>
      <c r="BE5" s="98"/>
      <c r="BF5" s="98"/>
      <c r="BG5" s="98"/>
      <c r="BH5" s="98" t="s">
        <v>60</v>
      </c>
      <c r="BI5" s="104" t="s">
        <v>101</v>
      </c>
      <c r="BJ5" s="104" t="s">
        <v>103</v>
      </c>
      <c r="BK5" s="104" t="s">
        <v>105</v>
      </c>
      <c r="BL5" s="104" t="s">
        <v>67</v>
      </c>
      <c r="BM5" s="109"/>
      <c r="BN5" s="152"/>
      <c r="BO5" s="98"/>
      <c r="BP5" s="98" t="s">
        <v>60</v>
      </c>
      <c r="BQ5" s="98" t="s">
        <v>107</v>
      </c>
      <c r="BR5" s="98" t="s">
        <v>109</v>
      </c>
      <c r="BS5" s="98" t="s">
        <v>111</v>
      </c>
      <c r="BT5" s="98" t="s">
        <v>113</v>
      </c>
      <c r="BU5" s="98" t="s">
        <v>60</v>
      </c>
      <c r="BV5" s="97" t="s">
        <v>115</v>
      </c>
      <c r="BW5" s="97" t="s">
        <v>117</v>
      </c>
      <c r="BX5" s="97" t="s">
        <v>119</v>
      </c>
      <c r="BY5" s="98"/>
      <c r="BZ5" s="98" t="s">
        <v>60</v>
      </c>
      <c r="CA5" s="97" t="s">
        <v>115</v>
      </c>
      <c r="CB5" s="97" t="s">
        <v>117</v>
      </c>
      <c r="CC5" s="97" t="s">
        <v>119</v>
      </c>
      <c r="CD5" s="105" t="s">
        <v>67</v>
      </c>
      <c r="CE5" s="98"/>
      <c r="CF5" s="98"/>
      <c r="CG5" s="98"/>
      <c r="CH5" s="98"/>
      <c r="CI5" s="98"/>
      <c r="CJ5" s="98" t="s">
        <v>60</v>
      </c>
      <c r="CK5" s="104" t="s">
        <v>101</v>
      </c>
      <c r="CL5" s="104" t="s">
        <v>103</v>
      </c>
      <c r="CM5" s="104" t="s">
        <v>105</v>
      </c>
      <c r="CN5" s="104" t="s">
        <v>67</v>
      </c>
      <c r="CO5" s="109"/>
      <c r="CP5" s="152"/>
      <c r="CQ5" s="98"/>
      <c r="CR5" s="98" t="s">
        <v>60</v>
      </c>
      <c r="CS5" s="98" t="s">
        <v>107</v>
      </c>
      <c r="CT5" s="98" t="s">
        <v>109</v>
      </c>
      <c r="CU5" s="98" t="s">
        <v>111</v>
      </c>
      <c r="CV5" s="98" t="s">
        <v>113</v>
      </c>
      <c r="CW5" s="98" t="s">
        <v>60</v>
      </c>
      <c r="CX5" s="97" t="s">
        <v>115</v>
      </c>
      <c r="CY5" s="97" t="s">
        <v>117</v>
      </c>
      <c r="CZ5" s="97" t="s">
        <v>119</v>
      </c>
      <c r="DA5" s="98"/>
      <c r="DB5" s="98" t="s">
        <v>60</v>
      </c>
      <c r="DC5" s="97" t="s">
        <v>115</v>
      </c>
      <c r="DD5" s="97" t="s">
        <v>117</v>
      </c>
      <c r="DE5" s="97" t="s">
        <v>119</v>
      </c>
      <c r="DF5" s="105" t="s">
        <v>67</v>
      </c>
      <c r="DG5" s="98"/>
      <c r="DH5" s="98"/>
      <c r="DI5" s="98"/>
      <c r="DJ5" s="98"/>
    </row>
    <row r="6" spans="1:114" s="58" customFormat="1" ht="13.5">
      <c r="A6" s="155"/>
      <c r="B6" s="155"/>
      <c r="C6" s="158"/>
      <c r="D6" s="110" t="s">
        <v>120</v>
      </c>
      <c r="E6" s="110" t="s">
        <v>120</v>
      </c>
      <c r="F6" s="111" t="s">
        <v>120</v>
      </c>
      <c r="G6" s="111" t="s">
        <v>120</v>
      </c>
      <c r="H6" s="111" t="s">
        <v>120</v>
      </c>
      <c r="I6" s="111" t="s">
        <v>120</v>
      </c>
      <c r="J6" s="111" t="s">
        <v>120</v>
      </c>
      <c r="K6" s="111" t="s">
        <v>120</v>
      </c>
      <c r="L6" s="112" t="s">
        <v>120</v>
      </c>
      <c r="M6" s="110" t="s">
        <v>120</v>
      </c>
      <c r="N6" s="110" t="s">
        <v>120</v>
      </c>
      <c r="O6" s="111" t="s">
        <v>120</v>
      </c>
      <c r="P6" s="111" t="s">
        <v>120</v>
      </c>
      <c r="Q6" s="111" t="s">
        <v>120</v>
      </c>
      <c r="R6" s="111" t="s">
        <v>120</v>
      </c>
      <c r="S6" s="111" t="s">
        <v>120</v>
      </c>
      <c r="T6" s="111" t="s">
        <v>120</v>
      </c>
      <c r="U6" s="112" t="s">
        <v>120</v>
      </c>
      <c r="V6" s="110" t="s">
        <v>120</v>
      </c>
      <c r="W6" s="110" t="s">
        <v>120</v>
      </c>
      <c r="X6" s="111" t="s">
        <v>120</v>
      </c>
      <c r="Y6" s="111" t="s">
        <v>120</v>
      </c>
      <c r="Z6" s="111" t="s">
        <v>120</v>
      </c>
      <c r="AA6" s="111" t="s">
        <v>120</v>
      </c>
      <c r="AB6" s="111" t="s">
        <v>120</v>
      </c>
      <c r="AC6" s="111" t="s">
        <v>120</v>
      </c>
      <c r="AD6" s="112" t="s">
        <v>120</v>
      </c>
      <c r="AE6" s="113" t="s">
        <v>120</v>
      </c>
      <c r="AF6" s="113" t="s">
        <v>120</v>
      </c>
      <c r="AG6" s="114" t="s">
        <v>120</v>
      </c>
      <c r="AH6" s="114" t="s">
        <v>120</v>
      </c>
      <c r="AI6" s="114" t="s">
        <v>120</v>
      </c>
      <c r="AJ6" s="114" t="s">
        <v>120</v>
      </c>
      <c r="AK6" s="115" t="s">
        <v>120</v>
      </c>
      <c r="AL6" s="115" t="s">
        <v>120</v>
      </c>
      <c r="AM6" s="113" t="s">
        <v>120</v>
      </c>
      <c r="AN6" s="113" t="s">
        <v>120</v>
      </c>
      <c r="AO6" s="113" t="s">
        <v>120</v>
      </c>
      <c r="AP6" s="113" t="s">
        <v>120</v>
      </c>
      <c r="AQ6" s="113" t="s">
        <v>120</v>
      </c>
      <c r="AR6" s="113" t="s">
        <v>120</v>
      </c>
      <c r="AS6" s="113" t="s">
        <v>120</v>
      </c>
      <c r="AT6" s="116" t="s">
        <v>120</v>
      </c>
      <c r="AU6" s="116" t="s">
        <v>120</v>
      </c>
      <c r="AV6" s="116" t="s">
        <v>120</v>
      </c>
      <c r="AW6" s="113" t="s">
        <v>120</v>
      </c>
      <c r="AX6" s="113" t="s">
        <v>120</v>
      </c>
      <c r="AY6" s="113" t="s">
        <v>120</v>
      </c>
      <c r="AZ6" s="113" t="s">
        <v>120</v>
      </c>
      <c r="BA6" s="113" t="s">
        <v>120</v>
      </c>
      <c r="BB6" s="113" t="s">
        <v>120</v>
      </c>
      <c r="BC6" s="113" t="s">
        <v>120</v>
      </c>
      <c r="BD6" s="113" t="s">
        <v>120</v>
      </c>
      <c r="BE6" s="113" t="s">
        <v>120</v>
      </c>
      <c r="BF6" s="113" t="s">
        <v>120</v>
      </c>
      <c r="BG6" s="113" t="s">
        <v>120</v>
      </c>
      <c r="BH6" s="113" t="s">
        <v>120</v>
      </c>
      <c r="BI6" s="114" t="s">
        <v>120</v>
      </c>
      <c r="BJ6" s="114" t="s">
        <v>120</v>
      </c>
      <c r="BK6" s="114" t="s">
        <v>120</v>
      </c>
      <c r="BL6" s="114" t="s">
        <v>120</v>
      </c>
      <c r="BM6" s="115" t="s">
        <v>120</v>
      </c>
      <c r="BN6" s="115" t="s">
        <v>120</v>
      </c>
      <c r="BO6" s="113" t="s">
        <v>120</v>
      </c>
      <c r="BP6" s="113" t="s">
        <v>120</v>
      </c>
      <c r="BQ6" s="113" t="s">
        <v>120</v>
      </c>
      <c r="BR6" s="113" t="s">
        <v>120</v>
      </c>
      <c r="BS6" s="113" t="s">
        <v>120</v>
      </c>
      <c r="BT6" s="113" t="s">
        <v>120</v>
      </c>
      <c r="BU6" s="113" t="s">
        <v>120</v>
      </c>
      <c r="BV6" s="116" t="s">
        <v>120</v>
      </c>
      <c r="BW6" s="116" t="s">
        <v>120</v>
      </c>
      <c r="BX6" s="116" t="s">
        <v>120</v>
      </c>
      <c r="BY6" s="113" t="s">
        <v>120</v>
      </c>
      <c r="BZ6" s="113" t="s">
        <v>120</v>
      </c>
      <c r="CA6" s="113" t="s">
        <v>120</v>
      </c>
      <c r="CB6" s="113" t="s">
        <v>120</v>
      </c>
      <c r="CC6" s="113" t="s">
        <v>120</v>
      </c>
      <c r="CD6" s="113" t="s">
        <v>120</v>
      </c>
      <c r="CE6" s="113" t="s">
        <v>120</v>
      </c>
      <c r="CF6" s="113" t="s">
        <v>120</v>
      </c>
      <c r="CG6" s="113" t="s">
        <v>120</v>
      </c>
      <c r="CH6" s="113" t="s">
        <v>120</v>
      </c>
      <c r="CI6" s="113" t="s">
        <v>120</v>
      </c>
      <c r="CJ6" s="113" t="s">
        <v>120</v>
      </c>
      <c r="CK6" s="114" t="s">
        <v>120</v>
      </c>
      <c r="CL6" s="114" t="s">
        <v>120</v>
      </c>
      <c r="CM6" s="114" t="s">
        <v>120</v>
      </c>
      <c r="CN6" s="114" t="s">
        <v>120</v>
      </c>
      <c r="CO6" s="115" t="s">
        <v>120</v>
      </c>
      <c r="CP6" s="115" t="s">
        <v>120</v>
      </c>
      <c r="CQ6" s="113" t="s">
        <v>120</v>
      </c>
      <c r="CR6" s="113" t="s">
        <v>120</v>
      </c>
      <c r="CS6" s="114" t="s">
        <v>120</v>
      </c>
      <c r="CT6" s="114" t="s">
        <v>120</v>
      </c>
      <c r="CU6" s="114" t="s">
        <v>120</v>
      </c>
      <c r="CV6" s="114" t="s">
        <v>120</v>
      </c>
      <c r="CW6" s="113" t="s">
        <v>120</v>
      </c>
      <c r="CX6" s="116" t="s">
        <v>120</v>
      </c>
      <c r="CY6" s="116" t="s">
        <v>120</v>
      </c>
      <c r="CZ6" s="116" t="s">
        <v>120</v>
      </c>
      <c r="DA6" s="113" t="s">
        <v>120</v>
      </c>
      <c r="DB6" s="113" t="s">
        <v>120</v>
      </c>
      <c r="DC6" s="113" t="s">
        <v>120</v>
      </c>
      <c r="DD6" s="113" t="s">
        <v>120</v>
      </c>
      <c r="DE6" s="113" t="s">
        <v>120</v>
      </c>
      <c r="DF6" s="113" t="s">
        <v>120</v>
      </c>
      <c r="DG6" s="113" t="s">
        <v>120</v>
      </c>
      <c r="DH6" s="113" t="s">
        <v>120</v>
      </c>
      <c r="DI6" s="113" t="s">
        <v>120</v>
      </c>
      <c r="DJ6" s="113" t="s">
        <v>120</v>
      </c>
    </row>
    <row r="7" spans="1:114" s="51" customFormat="1" ht="12" customHeight="1">
      <c r="A7" s="49" t="s">
        <v>167</v>
      </c>
      <c r="B7" s="65" t="s">
        <v>168</v>
      </c>
      <c r="C7" s="49" t="s">
        <v>60</v>
      </c>
      <c r="D7" s="74">
        <f>SUM(D8:D15)</f>
        <v>654487</v>
      </c>
      <c r="E7" s="74">
        <f>SUM(E8:E15)</f>
        <v>626462</v>
      </c>
      <c r="F7" s="74">
        <f>SUM(F8:F15)</f>
        <v>0</v>
      </c>
      <c r="G7" s="74">
        <f>SUM(G8:G15)</f>
        <v>0</v>
      </c>
      <c r="H7" s="74">
        <f>SUM(H8:H15)</f>
        <v>0</v>
      </c>
      <c r="I7" s="74">
        <f>SUM(I8:I15)</f>
        <v>609248</v>
      </c>
      <c r="J7" s="74">
        <f>SUM(J8:J15)</f>
        <v>2217154</v>
      </c>
      <c r="K7" s="74">
        <f>SUM(K8:K15)</f>
        <v>17214</v>
      </c>
      <c r="L7" s="74">
        <f>SUM(L8:L15)</f>
        <v>28025</v>
      </c>
      <c r="M7" s="74">
        <f>SUM(M8:M15)</f>
        <v>1816962</v>
      </c>
      <c r="N7" s="74">
        <f>SUM(N8:N15)</f>
        <v>1595014</v>
      </c>
      <c r="O7" s="74">
        <f>SUM(O8:O15)</f>
        <v>483126</v>
      </c>
      <c r="P7" s="74">
        <f>SUM(P8:P15)</f>
        <v>0</v>
      </c>
      <c r="Q7" s="74">
        <f>SUM(Q8:Q15)</f>
        <v>910800</v>
      </c>
      <c r="R7" s="74">
        <f>SUM(R8:R15)</f>
        <v>201034</v>
      </c>
      <c r="S7" s="74">
        <f>SUM(S8:S15)</f>
        <v>895908</v>
      </c>
      <c r="T7" s="74">
        <f>SUM(T8:T15)</f>
        <v>54</v>
      </c>
      <c r="U7" s="74">
        <f>SUM(U8:U15)</f>
        <v>221948</v>
      </c>
      <c r="V7" s="74">
        <f>SUM(V8:V15)</f>
        <v>2471449</v>
      </c>
      <c r="W7" s="74">
        <f>SUM(W8:W15)</f>
        <v>2221476</v>
      </c>
      <c r="X7" s="74">
        <f>SUM(X8:X15)</f>
        <v>483126</v>
      </c>
      <c r="Y7" s="74">
        <f>SUM(Y8:Y15)</f>
        <v>0</v>
      </c>
      <c r="Z7" s="74">
        <f>SUM(Z8:Z15)</f>
        <v>910800</v>
      </c>
      <c r="AA7" s="74">
        <f>SUM(AA8:AA15)</f>
        <v>810282</v>
      </c>
      <c r="AB7" s="74">
        <f>SUM(AB8:AB15)</f>
        <v>3113062</v>
      </c>
      <c r="AC7" s="74">
        <f>SUM(AC8:AC15)</f>
        <v>17268</v>
      </c>
      <c r="AD7" s="74">
        <f>SUM(AD8:AD15)</f>
        <v>249973</v>
      </c>
      <c r="AE7" s="74">
        <f>SUM(AE8:AE15)</f>
        <v>89045</v>
      </c>
      <c r="AF7" s="74">
        <f>SUM(AF8:AF15)</f>
        <v>89045</v>
      </c>
      <c r="AG7" s="74">
        <f>SUM(AG8:AG15)</f>
        <v>0</v>
      </c>
      <c r="AH7" s="74">
        <f>SUM(AH8:AH15)</f>
        <v>69699</v>
      </c>
      <c r="AI7" s="74">
        <f>SUM(AI8:AI15)</f>
        <v>19346</v>
      </c>
      <c r="AJ7" s="74">
        <f>SUM(AJ8:AJ15)</f>
        <v>0</v>
      </c>
      <c r="AK7" s="74">
        <f>SUM(AK8:AK15)</f>
        <v>0</v>
      </c>
      <c r="AL7" s="75" t="s">
        <v>32</v>
      </c>
      <c r="AM7" s="74">
        <f>SUM(AM8:AM15)</f>
        <v>2637328</v>
      </c>
      <c r="AN7" s="74">
        <f>SUM(AN8:AN15)</f>
        <v>406435</v>
      </c>
      <c r="AO7" s="74">
        <f>SUM(AO8:AO15)</f>
        <v>230916</v>
      </c>
      <c r="AP7" s="74">
        <f>SUM(AP8:AP15)</f>
        <v>5806</v>
      </c>
      <c r="AQ7" s="74">
        <f>SUM(AQ8:AQ15)</f>
        <v>160268</v>
      </c>
      <c r="AR7" s="74">
        <f>SUM(AR8:AR15)</f>
        <v>9445</v>
      </c>
      <c r="AS7" s="74">
        <f>SUM(AS8:AS15)</f>
        <v>890881</v>
      </c>
      <c r="AT7" s="74">
        <f>SUM(AT8:AT15)</f>
        <v>2010</v>
      </c>
      <c r="AU7" s="74">
        <f>SUM(AU8:AU15)</f>
        <v>847676</v>
      </c>
      <c r="AV7" s="74">
        <f>SUM(AV8:AV15)</f>
        <v>41195</v>
      </c>
      <c r="AW7" s="74">
        <f>SUM(AW8:AW15)</f>
        <v>168</v>
      </c>
      <c r="AX7" s="74">
        <f>SUM(AX8:AX15)</f>
        <v>1338386</v>
      </c>
      <c r="AY7" s="74">
        <f>SUM(AY8:AY15)</f>
        <v>0</v>
      </c>
      <c r="AZ7" s="74">
        <f>SUM(AZ8:AZ15)</f>
        <v>1163108</v>
      </c>
      <c r="BA7" s="74">
        <f>SUM(BA8:BA15)</f>
        <v>130438</v>
      </c>
      <c r="BB7" s="74">
        <f>SUM(BB8:BB15)</f>
        <v>44840</v>
      </c>
      <c r="BC7" s="75" t="s">
        <v>32</v>
      </c>
      <c r="BD7" s="74">
        <f>SUM(BD8:BD15)</f>
        <v>1458</v>
      </c>
      <c r="BE7" s="74">
        <f>SUM(BE8:BE15)</f>
        <v>145268</v>
      </c>
      <c r="BF7" s="74">
        <f>SUM(BF8:BF15)</f>
        <v>2871641</v>
      </c>
      <c r="BG7" s="74">
        <f>SUM(BG8:BG15)</f>
        <v>1509480</v>
      </c>
      <c r="BH7" s="74">
        <f>SUM(BH8:BH15)</f>
        <v>1479649</v>
      </c>
      <c r="BI7" s="74">
        <f>SUM(BI8:BI15)</f>
        <v>0</v>
      </c>
      <c r="BJ7" s="74">
        <f>SUM(BJ8:BJ15)</f>
        <v>1479649</v>
      </c>
      <c r="BK7" s="74">
        <f>SUM(BK8:BK15)</f>
        <v>0</v>
      </c>
      <c r="BL7" s="74">
        <f>SUM(BL8:BL15)</f>
        <v>0</v>
      </c>
      <c r="BM7" s="74">
        <f>SUM(BM8:BM15)</f>
        <v>29831</v>
      </c>
      <c r="BN7" s="75" t="s">
        <v>32</v>
      </c>
      <c r="BO7" s="74">
        <f>SUM(BO8:BO15)</f>
        <v>1110995</v>
      </c>
      <c r="BP7" s="74">
        <f>SUM(BP8:BP15)</f>
        <v>156569</v>
      </c>
      <c r="BQ7" s="74">
        <f>SUM(BQ8:BQ15)</f>
        <v>75855</v>
      </c>
      <c r="BR7" s="74">
        <f>SUM(BR8:BR15)</f>
        <v>0</v>
      </c>
      <c r="BS7" s="74">
        <f>SUM(BS8:BS15)</f>
        <v>80714</v>
      </c>
      <c r="BT7" s="74">
        <f>SUM(BT8:BT15)</f>
        <v>0</v>
      </c>
      <c r="BU7" s="74">
        <f>SUM(BU8:BU15)</f>
        <v>824343</v>
      </c>
      <c r="BV7" s="74">
        <f>SUM(BV8:BV15)</f>
        <v>84651</v>
      </c>
      <c r="BW7" s="74">
        <f>SUM(BW8:BW15)</f>
        <v>739692</v>
      </c>
      <c r="BX7" s="74">
        <f>SUM(BX8:BX15)</f>
        <v>0</v>
      </c>
      <c r="BY7" s="74">
        <f>SUM(BY8:BY15)</f>
        <v>0</v>
      </c>
      <c r="BZ7" s="74">
        <f>SUM(BZ8:BZ15)</f>
        <v>130083</v>
      </c>
      <c r="CA7" s="74">
        <f>SUM(CA8:CA15)</f>
        <v>0</v>
      </c>
      <c r="CB7" s="74">
        <f>SUM(CB8:CB15)</f>
        <v>125083</v>
      </c>
      <c r="CC7" s="74">
        <f>SUM(CC8:CC15)</f>
        <v>0</v>
      </c>
      <c r="CD7" s="74">
        <f>SUM(CD8:CD15)</f>
        <v>5000</v>
      </c>
      <c r="CE7" s="75" t="s">
        <v>32</v>
      </c>
      <c r="CF7" s="74">
        <f>SUM(CF8:CF15)</f>
        <v>0</v>
      </c>
      <c r="CG7" s="74">
        <f>SUM(CG8:CG15)</f>
        <v>92395</v>
      </c>
      <c r="CH7" s="74">
        <f>SUM(CH8:CH15)</f>
        <v>2712870</v>
      </c>
      <c r="CI7" s="74">
        <f>SUM(CI8:CI15)</f>
        <v>1598525</v>
      </c>
      <c r="CJ7" s="74">
        <f>SUM(CJ8:CJ15)</f>
        <v>1568694</v>
      </c>
      <c r="CK7" s="74">
        <f>SUM(CK8:CK15)</f>
        <v>0</v>
      </c>
      <c r="CL7" s="74">
        <f>SUM(CL8:CL15)</f>
        <v>1549348</v>
      </c>
      <c r="CM7" s="74">
        <f>SUM(CM8:CM15)</f>
        <v>19346</v>
      </c>
      <c r="CN7" s="74">
        <f>SUM(CN8:CN15)</f>
        <v>0</v>
      </c>
      <c r="CO7" s="74">
        <f>SUM(CO8:CO15)</f>
        <v>29831</v>
      </c>
      <c r="CP7" s="75" t="s">
        <v>32</v>
      </c>
      <c r="CQ7" s="74">
        <f>SUM(CQ8:CQ15)</f>
        <v>3748323</v>
      </c>
      <c r="CR7" s="74">
        <f>SUM(CR8:CR15)</f>
        <v>563004</v>
      </c>
      <c r="CS7" s="74">
        <f>SUM(CS8:CS15)</f>
        <v>306771</v>
      </c>
      <c r="CT7" s="74">
        <f>SUM(CT8:CT15)</f>
        <v>5806</v>
      </c>
      <c r="CU7" s="74">
        <f>SUM(CU8:CU15)</f>
        <v>240982</v>
      </c>
      <c r="CV7" s="74">
        <f>SUM(CV8:CV15)</f>
        <v>9445</v>
      </c>
      <c r="CW7" s="74">
        <f>SUM(CW8:CW15)</f>
        <v>1715224</v>
      </c>
      <c r="CX7" s="74">
        <f>SUM(CX8:CX15)</f>
        <v>86661</v>
      </c>
      <c r="CY7" s="74">
        <f>SUM(CY8:CY15)</f>
        <v>1587368</v>
      </c>
      <c r="CZ7" s="74">
        <f>SUM(CZ8:CZ15)</f>
        <v>41195</v>
      </c>
      <c r="DA7" s="74">
        <f>SUM(DA8:DA15)</f>
        <v>168</v>
      </c>
      <c r="DB7" s="74">
        <f>SUM(DB8:DB15)</f>
        <v>1468469</v>
      </c>
      <c r="DC7" s="74">
        <f>SUM(DC8:DC15)</f>
        <v>0</v>
      </c>
      <c r="DD7" s="74">
        <f>SUM(DD8:DD15)</f>
        <v>1288191</v>
      </c>
      <c r="DE7" s="74">
        <f>SUM(DE8:DE15)</f>
        <v>130438</v>
      </c>
      <c r="DF7" s="74">
        <f>SUM(DF8:DF15)</f>
        <v>49840</v>
      </c>
      <c r="DG7" s="75" t="s">
        <v>32</v>
      </c>
      <c r="DH7" s="74">
        <f>SUM(DH8:DH15)</f>
        <v>1458</v>
      </c>
      <c r="DI7" s="74">
        <f>SUM(DI8:DI15)</f>
        <v>237663</v>
      </c>
      <c r="DJ7" s="74">
        <f>SUM(DJ8:DJ15)</f>
        <v>5584511</v>
      </c>
    </row>
    <row r="8" spans="1:114" s="51" customFormat="1" ht="12" customHeight="1">
      <c r="A8" s="52" t="s">
        <v>169</v>
      </c>
      <c r="B8" s="53" t="s">
        <v>170</v>
      </c>
      <c r="C8" s="52" t="s">
        <v>171</v>
      </c>
      <c r="D8" s="76">
        <f>SUM(E8,+L8)</f>
        <v>0</v>
      </c>
      <c r="E8" s="76">
        <f>SUM(F8:I8)+K8</f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f>SUM(N8,+U8)</f>
        <v>55</v>
      </c>
      <c r="N8" s="76">
        <f>SUM(O8:R8)+T8</f>
        <v>0</v>
      </c>
      <c r="O8" s="76">
        <v>0</v>
      </c>
      <c r="P8" s="76">
        <v>0</v>
      </c>
      <c r="Q8" s="76">
        <v>0</v>
      </c>
      <c r="R8" s="76">
        <v>0</v>
      </c>
      <c r="S8" s="76">
        <v>80757</v>
      </c>
      <c r="T8" s="76">
        <v>0</v>
      </c>
      <c r="U8" s="76">
        <v>55</v>
      </c>
      <c r="V8" s="76">
        <f>+SUM(D8,M8)</f>
        <v>55</v>
      </c>
      <c r="W8" s="76">
        <f>+SUM(E8,N8)</f>
        <v>0</v>
      </c>
      <c r="X8" s="76">
        <f>+SUM(F8,O8)</f>
        <v>0</v>
      </c>
      <c r="Y8" s="76">
        <f>+SUM(G8,P8)</f>
        <v>0</v>
      </c>
      <c r="Z8" s="76">
        <f>+SUM(H8,Q8)</f>
        <v>0</v>
      </c>
      <c r="AA8" s="76">
        <f>+SUM(I8,R8)</f>
        <v>0</v>
      </c>
      <c r="AB8" s="76">
        <f>+SUM(J8,S8)</f>
        <v>80757</v>
      </c>
      <c r="AC8" s="76">
        <f>+SUM(K8,T8)</f>
        <v>0</v>
      </c>
      <c r="AD8" s="76">
        <f>+SUM(L8,U8)</f>
        <v>55</v>
      </c>
      <c r="AE8" s="76">
        <f>SUM(AF8,+AK8)</f>
        <v>0</v>
      </c>
      <c r="AF8" s="76">
        <f>SUM(AG8:AJ8)</f>
        <v>0</v>
      </c>
      <c r="AG8" s="76">
        <v>0</v>
      </c>
      <c r="AH8" s="76">
        <v>0</v>
      </c>
      <c r="AI8" s="76">
        <v>0</v>
      </c>
      <c r="AJ8" s="76">
        <v>0</v>
      </c>
      <c r="AK8" s="76">
        <v>0</v>
      </c>
      <c r="AL8" s="77" t="s">
        <v>32</v>
      </c>
      <c r="AM8" s="76">
        <f>SUM(AN8,AS8,AW8,AX8,BD8)</f>
        <v>0</v>
      </c>
      <c r="AN8" s="76">
        <f>SUM(AO8:AR8)</f>
        <v>0</v>
      </c>
      <c r="AO8" s="76">
        <v>0</v>
      </c>
      <c r="AP8" s="76">
        <v>0</v>
      </c>
      <c r="AQ8" s="76">
        <v>0</v>
      </c>
      <c r="AR8" s="76">
        <v>0</v>
      </c>
      <c r="AS8" s="76">
        <f>SUM(AT8:AV8)</f>
        <v>0</v>
      </c>
      <c r="AT8" s="76">
        <v>0</v>
      </c>
      <c r="AU8" s="76">
        <v>0</v>
      </c>
      <c r="AV8" s="76">
        <v>0</v>
      </c>
      <c r="AW8" s="76">
        <v>0</v>
      </c>
      <c r="AX8" s="76">
        <f>SUM(AY8:BB8)</f>
        <v>0</v>
      </c>
      <c r="AY8" s="76">
        <v>0</v>
      </c>
      <c r="AZ8" s="76">
        <v>0</v>
      </c>
      <c r="BA8" s="76">
        <v>0</v>
      </c>
      <c r="BB8" s="76">
        <v>0</v>
      </c>
      <c r="BC8" s="77" t="s">
        <v>32</v>
      </c>
      <c r="BD8" s="76">
        <v>0</v>
      </c>
      <c r="BE8" s="76">
        <v>0</v>
      </c>
      <c r="BF8" s="76">
        <f>SUM(AE8,+AM8,+BE8)</f>
        <v>0</v>
      </c>
      <c r="BG8" s="76">
        <f>SUM(BH8,+BM8)</f>
        <v>0</v>
      </c>
      <c r="BH8" s="76">
        <f>SUM(BI8:BL8)</f>
        <v>0</v>
      </c>
      <c r="BI8" s="76">
        <v>0</v>
      </c>
      <c r="BJ8" s="76">
        <v>0</v>
      </c>
      <c r="BK8" s="76">
        <v>0</v>
      </c>
      <c r="BL8" s="76">
        <v>0</v>
      </c>
      <c r="BM8" s="76">
        <v>0</v>
      </c>
      <c r="BN8" s="77" t="s">
        <v>32</v>
      </c>
      <c r="BO8" s="76">
        <f>SUM(BP8,BU8,BY8,BZ8,CF8)</f>
        <v>79272</v>
      </c>
      <c r="BP8" s="76">
        <f>SUM(BQ8:BT8)</f>
        <v>27228</v>
      </c>
      <c r="BQ8" s="76">
        <v>27228</v>
      </c>
      <c r="BR8" s="76">
        <v>0</v>
      </c>
      <c r="BS8" s="76">
        <v>0</v>
      </c>
      <c r="BT8" s="76">
        <v>0</v>
      </c>
      <c r="BU8" s="76">
        <f>SUM(BV8:BX8)</f>
        <v>41850</v>
      </c>
      <c r="BV8" s="76">
        <v>0</v>
      </c>
      <c r="BW8" s="76">
        <v>41850</v>
      </c>
      <c r="BX8" s="76">
        <v>0</v>
      </c>
      <c r="BY8" s="76">
        <v>0</v>
      </c>
      <c r="BZ8" s="76">
        <f>SUM(CA8:CD8)</f>
        <v>10194</v>
      </c>
      <c r="CA8" s="76">
        <v>0</v>
      </c>
      <c r="CB8" s="76">
        <v>10194</v>
      </c>
      <c r="CC8" s="76">
        <v>0</v>
      </c>
      <c r="CD8" s="76">
        <v>0</v>
      </c>
      <c r="CE8" s="77" t="s">
        <v>32</v>
      </c>
      <c r="CF8" s="76">
        <v>0</v>
      </c>
      <c r="CG8" s="76">
        <v>1540</v>
      </c>
      <c r="CH8" s="76">
        <f>SUM(BG8,+BO8,+CG8)</f>
        <v>80812</v>
      </c>
      <c r="CI8" s="76">
        <f>SUM(AE8,+BG8)</f>
        <v>0</v>
      </c>
      <c r="CJ8" s="76">
        <f>SUM(AF8,+BH8)</f>
        <v>0</v>
      </c>
      <c r="CK8" s="76">
        <f>SUM(AG8,+BI8)</f>
        <v>0</v>
      </c>
      <c r="CL8" s="76">
        <f>SUM(AH8,+BJ8)</f>
        <v>0</v>
      </c>
      <c r="CM8" s="76">
        <f>SUM(AI8,+BK8)</f>
        <v>0</v>
      </c>
      <c r="CN8" s="76">
        <f>SUM(AJ8,+BL8)</f>
        <v>0</v>
      </c>
      <c r="CO8" s="76">
        <f>SUM(AK8,+BM8)</f>
        <v>0</v>
      </c>
      <c r="CP8" s="77" t="s">
        <v>32</v>
      </c>
      <c r="CQ8" s="76">
        <f>SUM(AM8,+BO8)</f>
        <v>79272</v>
      </c>
      <c r="CR8" s="76">
        <f>SUM(AN8,+BP8)</f>
        <v>27228</v>
      </c>
      <c r="CS8" s="76">
        <f>SUM(AO8,+BQ8)</f>
        <v>27228</v>
      </c>
      <c r="CT8" s="76">
        <f>SUM(AP8,+BR8)</f>
        <v>0</v>
      </c>
      <c r="CU8" s="76">
        <f>SUM(AQ8,+BS8)</f>
        <v>0</v>
      </c>
      <c r="CV8" s="76">
        <f>SUM(AR8,+BT8)</f>
        <v>0</v>
      </c>
      <c r="CW8" s="76">
        <f>SUM(AS8,+BU8)</f>
        <v>41850</v>
      </c>
      <c r="CX8" s="76">
        <f>SUM(AT8,+BV8)</f>
        <v>0</v>
      </c>
      <c r="CY8" s="76">
        <f>SUM(AU8,+BW8)</f>
        <v>41850</v>
      </c>
      <c r="CZ8" s="76">
        <f>SUM(AV8,+BX8)</f>
        <v>0</v>
      </c>
      <c r="DA8" s="76">
        <f>SUM(AW8,+BY8)</f>
        <v>0</v>
      </c>
      <c r="DB8" s="76">
        <f>SUM(AX8,+BZ8)</f>
        <v>10194</v>
      </c>
      <c r="DC8" s="76">
        <f>SUM(AY8,+CA8)</f>
        <v>0</v>
      </c>
      <c r="DD8" s="76">
        <f>SUM(AZ8,+CB8)</f>
        <v>10194</v>
      </c>
      <c r="DE8" s="76">
        <f>SUM(BA8,+CC8)</f>
        <v>0</v>
      </c>
      <c r="DF8" s="76">
        <f>SUM(BB8,+CD8)</f>
        <v>0</v>
      </c>
      <c r="DG8" s="77" t="s">
        <v>32</v>
      </c>
      <c r="DH8" s="76">
        <f>SUM(BD8,+CF8)</f>
        <v>0</v>
      </c>
      <c r="DI8" s="76">
        <f>SUM(BE8,+CG8)</f>
        <v>1540</v>
      </c>
      <c r="DJ8" s="76">
        <f>SUM(BF8,+CH8)</f>
        <v>80812</v>
      </c>
    </row>
    <row r="9" spans="1:114" s="51" customFormat="1" ht="12" customHeight="1">
      <c r="A9" s="52" t="s">
        <v>169</v>
      </c>
      <c r="B9" s="53" t="s">
        <v>172</v>
      </c>
      <c r="C9" s="52" t="s">
        <v>173</v>
      </c>
      <c r="D9" s="76">
        <f>SUM(E9,+L9)</f>
        <v>0</v>
      </c>
      <c r="E9" s="76">
        <f>SUM(F9:I9)+K9</f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f>SUM(N9,+U9)</f>
        <v>143080</v>
      </c>
      <c r="N9" s="76">
        <f>SUM(O9:R9)+T9</f>
        <v>139128</v>
      </c>
      <c r="O9" s="76">
        <v>0</v>
      </c>
      <c r="P9" s="76">
        <v>0</v>
      </c>
      <c r="Q9" s="76">
        <v>0</v>
      </c>
      <c r="R9" s="76">
        <v>139128</v>
      </c>
      <c r="S9" s="76">
        <v>46085</v>
      </c>
      <c r="T9" s="76">
        <v>0</v>
      </c>
      <c r="U9" s="76">
        <v>3952</v>
      </c>
      <c r="V9" s="76">
        <f>+SUM(D9,M9)</f>
        <v>143080</v>
      </c>
      <c r="W9" s="76">
        <f>+SUM(E9,N9)</f>
        <v>139128</v>
      </c>
      <c r="X9" s="76">
        <f>+SUM(F9,O9)</f>
        <v>0</v>
      </c>
      <c r="Y9" s="76">
        <f>+SUM(G9,P9)</f>
        <v>0</v>
      </c>
      <c r="Z9" s="76">
        <f>+SUM(H9,Q9)</f>
        <v>0</v>
      </c>
      <c r="AA9" s="76">
        <f>+SUM(I9,R9)</f>
        <v>139128</v>
      </c>
      <c r="AB9" s="76">
        <f>+SUM(J9,S9)</f>
        <v>46085</v>
      </c>
      <c r="AC9" s="76">
        <f>+SUM(K9,T9)</f>
        <v>0</v>
      </c>
      <c r="AD9" s="76">
        <f>+SUM(L9,U9)</f>
        <v>3952</v>
      </c>
      <c r="AE9" s="76">
        <f>SUM(AF9,+AK9)</f>
        <v>0</v>
      </c>
      <c r="AF9" s="76">
        <f>SUM(AG9:AJ9)</f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7" t="s">
        <v>32</v>
      </c>
      <c r="AM9" s="76">
        <f>SUM(AN9,AS9,AW9,AX9,BD9)</f>
        <v>0</v>
      </c>
      <c r="AN9" s="76">
        <f>SUM(AO9:AR9)</f>
        <v>0</v>
      </c>
      <c r="AO9" s="76">
        <v>0</v>
      </c>
      <c r="AP9" s="76">
        <v>0</v>
      </c>
      <c r="AQ9" s="76">
        <v>0</v>
      </c>
      <c r="AR9" s="76">
        <v>0</v>
      </c>
      <c r="AS9" s="76">
        <f>SUM(AT9:AV9)</f>
        <v>0</v>
      </c>
      <c r="AT9" s="76">
        <v>0</v>
      </c>
      <c r="AU9" s="76">
        <v>0</v>
      </c>
      <c r="AV9" s="76">
        <v>0</v>
      </c>
      <c r="AW9" s="76">
        <v>0</v>
      </c>
      <c r="AX9" s="76">
        <f>SUM(AY9:BB9)</f>
        <v>0</v>
      </c>
      <c r="AY9" s="76">
        <v>0</v>
      </c>
      <c r="AZ9" s="76">
        <v>0</v>
      </c>
      <c r="BA9" s="76">
        <v>0</v>
      </c>
      <c r="BB9" s="76">
        <v>0</v>
      </c>
      <c r="BC9" s="77" t="s">
        <v>32</v>
      </c>
      <c r="BD9" s="76">
        <v>0</v>
      </c>
      <c r="BE9" s="76">
        <v>0</v>
      </c>
      <c r="BF9" s="76">
        <f>SUM(AE9,+AM9,+BE9)</f>
        <v>0</v>
      </c>
      <c r="BG9" s="76">
        <f>SUM(BH9,+BM9)</f>
        <v>0</v>
      </c>
      <c r="BH9" s="76">
        <f>SUM(BI9:BL9)</f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7" t="s">
        <v>32</v>
      </c>
      <c r="BO9" s="76">
        <f>SUM(BP9,BU9,BY9,BZ9,CF9)</f>
        <v>180760</v>
      </c>
      <c r="BP9" s="76">
        <f>SUM(BQ9:BT9)</f>
        <v>35989</v>
      </c>
      <c r="BQ9" s="76">
        <v>13440</v>
      </c>
      <c r="BR9" s="76">
        <v>0</v>
      </c>
      <c r="BS9" s="76">
        <v>22549</v>
      </c>
      <c r="BT9" s="76">
        <v>0</v>
      </c>
      <c r="BU9" s="76">
        <f>SUM(BV9:BX9)</f>
        <v>130890</v>
      </c>
      <c r="BV9" s="76">
        <v>84651</v>
      </c>
      <c r="BW9" s="76">
        <v>46239</v>
      </c>
      <c r="BX9" s="76">
        <v>0</v>
      </c>
      <c r="BY9" s="76">
        <v>0</v>
      </c>
      <c r="BZ9" s="76">
        <f>SUM(CA9:CD9)</f>
        <v>13881</v>
      </c>
      <c r="CA9" s="76">
        <v>0</v>
      </c>
      <c r="CB9" s="76">
        <v>8881</v>
      </c>
      <c r="CC9" s="76">
        <v>0</v>
      </c>
      <c r="CD9" s="76">
        <v>5000</v>
      </c>
      <c r="CE9" s="77" t="s">
        <v>32</v>
      </c>
      <c r="CF9" s="76">
        <v>0</v>
      </c>
      <c r="CG9" s="76">
        <v>8405</v>
      </c>
      <c r="CH9" s="76">
        <f>SUM(BG9,+BO9,+CG9)</f>
        <v>189165</v>
      </c>
      <c r="CI9" s="76">
        <f>SUM(AE9,+BG9)</f>
        <v>0</v>
      </c>
      <c r="CJ9" s="76">
        <f>SUM(AF9,+BH9)</f>
        <v>0</v>
      </c>
      <c r="CK9" s="76">
        <f>SUM(AG9,+BI9)</f>
        <v>0</v>
      </c>
      <c r="CL9" s="76">
        <f>SUM(AH9,+BJ9)</f>
        <v>0</v>
      </c>
      <c r="CM9" s="76">
        <f>SUM(AI9,+BK9)</f>
        <v>0</v>
      </c>
      <c r="CN9" s="76">
        <f>SUM(AJ9,+BL9)</f>
        <v>0</v>
      </c>
      <c r="CO9" s="76">
        <f>SUM(AK9,+BM9)</f>
        <v>0</v>
      </c>
      <c r="CP9" s="77" t="s">
        <v>32</v>
      </c>
      <c r="CQ9" s="76">
        <f>SUM(AM9,+BO9)</f>
        <v>180760</v>
      </c>
      <c r="CR9" s="76">
        <f>SUM(AN9,+BP9)</f>
        <v>35989</v>
      </c>
      <c r="CS9" s="76">
        <f>SUM(AO9,+BQ9)</f>
        <v>13440</v>
      </c>
      <c r="CT9" s="76">
        <f>SUM(AP9,+BR9)</f>
        <v>0</v>
      </c>
      <c r="CU9" s="76">
        <f>SUM(AQ9,+BS9)</f>
        <v>22549</v>
      </c>
      <c r="CV9" s="76">
        <f>SUM(AR9,+BT9)</f>
        <v>0</v>
      </c>
      <c r="CW9" s="76">
        <f>SUM(AS9,+BU9)</f>
        <v>130890</v>
      </c>
      <c r="CX9" s="76">
        <f>SUM(AT9,+BV9)</f>
        <v>84651</v>
      </c>
      <c r="CY9" s="76">
        <f>SUM(AU9,+BW9)</f>
        <v>46239</v>
      </c>
      <c r="CZ9" s="76">
        <f>SUM(AV9,+BX9)</f>
        <v>0</v>
      </c>
      <c r="DA9" s="76">
        <f>SUM(AW9,+BY9)</f>
        <v>0</v>
      </c>
      <c r="DB9" s="76">
        <f>SUM(AX9,+BZ9)</f>
        <v>13881</v>
      </c>
      <c r="DC9" s="76">
        <f>SUM(AY9,+CA9)</f>
        <v>0</v>
      </c>
      <c r="DD9" s="76">
        <f>SUM(AZ9,+CB9)</f>
        <v>8881</v>
      </c>
      <c r="DE9" s="76">
        <f>SUM(BA9,+CC9)</f>
        <v>0</v>
      </c>
      <c r="DF9" s="76">
        <f>SUM(BB9,+CD9)</f>
        <v>5000</v>
      </c>
      <c r="DG9" s="77" t="s">
        <v>32</v>
      </c>
      <c r="DH9" s="76">
        <f>SUM(BD9,+CF9)</f>
        <v>0</v>
      </c>
      <c r="DI9" s="76">
        <f>SUM(BE9,+CG9)</f>
        <v>8405</v>
      </c>
      <c r="DJ9" s="76">
        <f>SUM(BF9,+CH9)</f>
        <v>189165</v>
      </c>
    </row>
    <row r="10" spans="1:114" s="51" customFormat="1" ht="12" customHeight="1">
      <c r="A10" s="52" t="s">
        <v>169</v>
      </c>
      <c r="B10" s="66" t="s">
        <v>174</v>
      </c>
      <c r="C10" s="52" t="s">
        <v>175</v>
      </c>
      <c r="D10" s="76">
        <f>SUM(E10,+L10)</f>
        <v>0</v>
      </c>
      <c r="E10" s="76">
        <f>SUM(F10:I10)+K10</f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f>SUM(N10,+U10)</f>
        <v>1753</v>
      </c>
      <c r="N10" s="76">
        <f>SUM(O10:R10)+T10</f>
        <v>0</v>
      </c>
      <c r="O10" s="76">
        <v>0</v>
      </c>
      <c r="P10" s="76">
        <v>0</v>
      </c>
      <c r="Q10" s="76">
        <v>0</v>
      </c>
      <c r="R10" s="76">
        <v>0</v>
      </c>
      <c r="S10" s="76">
        <v>130257</v>
      </c>
      <c r="T10" s="76">
        <v>0</v>
      </c>
      <c r="U10" s="76">
        <v>1753</v>
      </c>
      <c r="V10" s="76">
        <f>+SUM(D10,M10)</f>
        <v>1753</v>
      </c>
      <c r="W10" s="76">
        <f>+SUM(E10,N10)</f>
        <v>0</v>
      </c>
      <c r="X10" s="76">
        <f>+SUM(F10,O10)</f>
        <v>0</v>
      </c>
      <c r="Y10" s="76">
        <f>+SUM(G10,P10)</f>
        <v>0</v>
      </c>
      <c r="Z10" s="76">
        <f>+SUM(H10,Q10)</f>
        <v>0</v>
      </c>
      <c r="AA10" s="76">
        <f>+SUM(I10,R10)</f>
        <v>0</v>
      </c>
      <c r="AB10" s="76">
        <f>+SUM(J10,S10)</f>
        <v>130257</v>
      </c>
      <c r="AC10" s="76">
        <f>+SUM(K10,T10)</f>
        <v>0</v>
      </c>
      <c r="AD10" s="76">
        <f>+SUM(L10,U10)</f>
        <v>1753</v>
      </c>
      <c r="AE10" s="76">
        <f>SUM(AF10,+AK10)</f>
        <v>0</v>
      </c>
      <c r="AF10" s="76">
        <f>SUM(AG10:AJ10)</f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7" t="s">
        <v>176</v>
      </c>
      <c r="AM10" s="76">
        <f>SUM(AN10,AS10,AW10,AX10,BD10)</f>
        <v>0</v>
      </c>
      <c r="AN10" s="76">
        <f>SUM(AO10:AR10)</f>
        <v>0</v>
      </c>
      <c r="AO10" s="76">
        <v>0</v>
      </c>
      <c r="AP10" s="76">
        <v>0</v>
      </c>
      <c r="AQ10" s="76">
        <v>0</v>
      </c>
      <c r="AR10" s="76">
        <v>0</v>
      </c>
      <c r="AS10" s="76">
        <f>SUM(AT10:AV10)</f>
        <v>0</v>
      </c>
      <c r="AT10" s="76">
        <v>0</v>
      </c>
      <c r="AU10" s="76">
        <v>0</v>
      </c>
      <c r="AV10" s="76">
        <v>0</v>
      </c>
      <c r="AW10" s="76">
        <v>0</v>
      </c>
      <c r="AX10" s="76">
        <f>SUM(AY10:BB10)</f>
        <v>0</v>
      </c>
      <c r="AY10" s="76">
        <v>0</v>
      </c>
      <c r="AZ10" s="76">
        <v>0</v>
      </c>
      <c r="BA10" s="76">
        <v>0</v>
      </c>
      <c r="BB10" s="76">
        <v>0</v>
      </c>
      <c r="BC10" s="77" t="s">
        <v>176</v>
      </c>
      <c r="BD10" s="76">
        <v>0</v>
      </c>
      <c r="BE10" s="76">
        <v>0</v>
      </c>
      <c r="BF10" s="76">
        <f>SUM(AE10,+AM10,+BE10)</f>
        <v>0</v>
      </c>
      <c r="BG10" s="76">
        <f>SUM(BH10,+BM10)</f>
        <v>0</v>
      </c>
      <c r="BH10" s="76">
        <f>SUM(BI10:BL10)</f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7" t="s">
        <v>133</v>
      </c>
      <c r="BO10" s="76">
        <f>SUM(BP10,BU10,BY10,BZ10,CF10)</f>
        <v>125663</v>
      </c>
      <c r="BP10" s="76">
        <f>SUM(BQ10:BT10)</f>
        <v>9769</v>
      </c>
      <c r="BQ10" s="76">
        <v>9769</v>
      </c>
      <c r="BR10" s="76">
        <v>0</v>
      </c>
      <c r="BS10" s="76">
        <v>0</v>
      </c>
      <c r="BT10" s="76">
        <v>0</v>
      </c>
      <c r="BU10" s="76">
        <f>SUM(BV10:BX10)</f>
        <v>68036</v>
      </c>
      <c r="BV10" s="76">
        <v>0</v>
      </c>
      <c r="BW10" s="76">
        <v>68036</v>
      </c>
      <c r="BX10" s="76">
        <v>0</v>
      </c>
      <c r="BY10" s="76">
        <v>0</v>
      </c>
      <c r="BZ10" s="76">
        <f>SUM(CA10:CD10)</f>
        <v>47858</v>
      </c>
      <c r="CA10" s="76">
        <v>0</v>
      </c>
      <c r="CB10" s="76">
        <v>47858</v>
      </c>
      <c r="CC10" s="76">
        <v>0</v>
      </c>
      <c r="CD10" s="76">
        <v>0</v>
      </c>
      <c r="CE10" s="77" t="s">
        <v>133</v>
      </c>
      <c r="CF10" s="76">
        <v>0</v>
      </c>
      <c r="CG10" s="76">
        <v>6347</v>
      </c>
      <c r="CH10" s="76">
        <f>SUM(BG10,+BO10,+CG10)</f>
        <v>132010</v>
      </c>
      <c r="CI10" s="76">
        <f>SUM(AE10,+BG10)</f>
        <v>0</v>
      </c>
      <c r="CJ10" s="76">
        <f>SUM(AF10,+BH10)</f>
        <v>0</v>
      </c>
      <c r="CK10" s="76">
        <f>SUM(AG10,+BI10)</f>
        <v>0</v>
      </c>
      <c r="CL10" s="76">
        <f>SUM(AH10,+BJ10)</f>
        <v>0</v>
      </c>
      <c r="CM10" s="76">
        <f>SUM(AI10,+BK10)</f>
        <v>0</v>
      </c>
      <c r="CN10" s="76">
        <f>SUM(AJ10,+BL10)</f>
        <v>0</v>
      </c>
      <c r="CO10" s="76">
        <f>SUM(AK10,+BM10)</f>
        <v>0</v>
      </c>
      <c r="CP10" s="77" t="s">
        <v>133</v>
      </c>
      <c r="CQ10" s="76">
        <f>SUM(AM10,+BO10)</f>
        <v>125663</v>
      </c>
      <c r="CR10" s="76">
        <f>SUM(AN10,+BP10)</f>
        <v>9769</v>
      </c>
      <c r="CS10" s="76">
        <f>SUM(AO10,+BQ10)</f>
        <v>9769</v>
      </c>
      <c r="CT10" s="76">
        <f>SUM(AP10,+BR10)</f>
        <v>0</v>
      </c>
      <c r="CU10" s="76">
        <f>SUM(AQ10,+BS10)</f>
        <v>0</v>
      </c>
      <c r="CV10" s="76">
        <f>SUM(AR10,+BT10)</f>
        <v>0</v>
      </c>
      <c r="CW10" s="76">
        <f>SUM(AS10,+BU10)</f>
        <v>68036</v>
      </c>
      <c r="CX10" s="76">
        <f>SUM(AT10,+BV10)</f>
        <v>0</v>
      </c>
      <c r="CY10" s="76">
        <f>SUM(AU10,+BW10)</f>
        <v>68036</v>
      </c>
      <c r="CZ10" s="76">
        <f>SUM(AV10,+BX10)</f>
        <v>0</v>
      </c>
      <c r="DA10" s="76">
        <f>SUM(AW10,+BY10)</f>
        <v>0</v>
      </c>
      <c r="DB10" s="76">
        <f>SUM(AX10,+BZ10)</f>
        <v>47858</v>
      </c>
      <c r="DC10" s="76">
        <f>SUM(AY10,+CA10)</f>
        <v>0</v>
      </c>
      <c r="DD10" s="76">
        <f>SUM(AZ10,+CB10)</f>
        <v>47858</v>
      </c>
      <c r="DE10" s="76">
        <f>SUM(BA10,+CC10)</f>
        <v>0</v>
      </c>
      <c r="DF10" s="76">
        <f>SUM(BB10,+CD10)</f>
        <v>0</v>
      </c>
      <c r="DG10" s="77" t="s">
        <v>133</v>
      </c>
      <c r="DH10" s="76">
        <f>SUM(BD10,+CF10)</f>
        <v>0</v>
      </c>
      <c r="DI10" s="76">
        <f>SUM(BE10,+CG10)</f>
        <v>6347</v>
      </c>
      <c r="DJ10" s="76">
        <f>SUM(BF10,+CH10)</f>
        <v>132010</v>
      </c>
    </row>
    <row r="11" spans="1:114" s="51" customFormat="1" ht="12" customHeight="1">
      <c r="A11" s="52" t="s">
        <v>130</v>
      </c>
      <c r="B11" s="53" t="s">
        <v>177</v>
      </c>
      <c r="C11" s="52" t="s">
        <v>178</v>
      </c>
      <c r="D11" s="76">
        <f>SUM(E11,+L11)</f>
        <v>-167989</v>
      </c>
      <c r="E11" s="76">
        <f>SUM(F11:I11)+K11</f>
        <v>0</v>
      </c>
      <c r="F11" s="76">
        <v>0</v>
      </c>
      <c r="G11" s="76">
        <v>0</v>
      </c>
      <c r="H11" s="76">
        <v>0</v>
      </c>
      <c r="I11" s="76">
        <v>0</v>
      </c>
      <c r="J11" s="76">
        <v>370474</v>
      </c>
      <c r="K11" s="76">
        <v>0</v>
      </c>
      <c r="L11" s="76">
        <v>-167989</v>
      </c>
      <c r="M11" s="76">
        <f>SUM(N11,+U11)</f>
        <v>0</v>
      </c>
      <c r="N11" s="76">
        <f>SUM(O11:R11)+T11</f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f>+SUM(D11,M11)</f>
        <v>-167989</v>
      </c>
      <c r="W11" s="76">
        <f>+SUM(E11,N11)</f>
        <v>0</v>
      </c>
      <c r="X11" s="76">
        <f>+SUM(F11,O11)</f>
        <v>0</v>
      </c>
      <c r="Y11" s="76">
        <f>+SUM(G11,P11)</f>
        <v>0</v>
      </c>
      <c r="Z11" s="76">
        <f>+SUM(H11,Q11)</f>
        <v>0</v>
      </c>
      <c r="AA11" s="76">
        <f>+SUM(I11,R11)</f>
        <v>0</v>
      </c>
      <c r="AB11" s="76">
        <f>+SUM(J11,S11)</f>
        <v>370474</v>
      </c>
      <c r="AC11" s="76">
        <f>+SUM(K11,T11)</f>
        <v>0</v>
      </c>
      <c r="AD11" s="76">
        <f>+SUM(L11,U11)</f>
        <v>-167989</v>
      </c>
      <c r="AE11" s="76">
        <f>SUM(AF11,+AK11)</f>
        <v>69699</v>
      </c>
      <c r="AF11" s="76">
        <f>SUM(AG11:AJ11)</f>
        <v>69699</v>
      </c>
      <c r="AG11" s="76">
        <v>0</v>
      </c>
      <c r="AH11" s="76">
        <v>69699</v>
      </c>
      <c r="AI11" s="76">
        <v>0</v>
      </c>
      <c r="AJ11" s="76">
        <v>0</v>
      </c>
      <c r="AK11" s="76">
        <v>0</v>
      </c>
      <c r="AL11" s="77" t="s">
        <v>133</v>
      </c>
      <c r="AM11" s="76">
        <f>SUM(AN11,AS11,AW11,AX11,BD11)</f>
        <v>126702</v>
      </c>
      <c r="AN11" s="76">
        <f>SUM(AO11:AR11)</f>
        <v>9834</v>
      </c>
      <c r="AO11" s="76">
        <v>9834</v>
      </c>
      <c r="AP11" s="76">
        <v>0</v>
      </c>
      <c r="AQ11" s="76">
        <v>0</v>
      </c>
      <c r="AR11" s="76">
        <v>0</v>
      </c>
      <c r="AS11" s="76">
        <f>SUM(AT11:AV11)</f>
        <v>3234</v>
      </c>
      <c r="AT11" s="76">
        <v>0</v>
      </c>
      <c r="AU11" s="76">
        <v>780</v>
      </c>
      <c r="AV11" s="76">
        <v>2454</v>
      </c>
      <c r="AW11" s="76">
        <v>0</v>
      </c>
      <c r="AX11" s="76">
        <f>SUM(AY11:BB11)</f>
        <v>113634</v>
      </c>
      <c r="AY11" s="76">
        <v>0</v>
      </c>
      <c r="AZ11" s="76">
        <v>0</v>
      </c>
      <c r="BA11" s="76">
        <v>113634</v>
      </c>
      <c r="BB11" s="76">
        <v>0</v>
      </c>
      <c r="BC11" s="77" t="s">
        <v>133</v>
      </c>
      <c r="BD11" s="76">
        <v>0</v>
      </c>
      <c r="BE11" s="76">
        <v>6084</v>
      </c>
      <c r="BF11" s="76">
        <f>SUM(AE11,+AM11,+BE11)</f>
        <v>202485</v>
      </c>
      <c r="BG11" s="76">
        <f>SUM(BH11,+BM11)</f>
        <v>0</v>
      </c>
      <c r="BH11" s="76">
        <f>SUM(BI11:BL11)</f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7" t="s">
        <v>133</v>
      </c>
      <c r="BO11" s="76">
        <f>SUM(BP11,BU11,BY11,BZ11,CF11)</f>
        <v>0</v>
      </c>
      <c r="BP11" s="76">
        <f>SUM(BQ11:BT11)</f>
        <v>0</v>
      </c>
      <c r="BQ11" s="76">
        <v>0</v>
      </c>
      <c r="BR11" s="76">
        <v>0</v>
      </c>
      <c r="BS11" s="76">
        <v>0</v>
      </c>
      <c r="BT11" s="76">
        <v>0</v>
      </c>
      <c r="BU11" s="76">
        <f>SUM(BV11:BX11)</f>
        <v>0</v>
      </c>
      <c r="BV11" s="76">
        <v>0</v>
      </c>
      <c r="BW11" s="76">
        <v>0</v>
      </c>
      <c r="BX11" s="76">
        <v>0</v>
      </c>
      <c r="BY11" s="76">
        <v>0</v>
      </c>
      <c r="BZ11" s="76">
        <f>SUM(CA11:CD11)</f>
        <v>0</v>
      </c>
      <c r="CA11" s="76">
        <v>0</v>
      </c>
      <c r="CB11" s="76">
        <v>0</v>
      </c>
      <c r="CC11" s="76">
        <v>0</v>
      </c>
      <c r="CD11" s="76">
        <v>0</v>
      </c>
      <c r="CE11" s="77" t="s">
        <v>133</v>
      </c>
      <c r="CF11" s="76">
        <v>0</v>
      </c>
      <c r="CG11" s="76">
        <v>0</v>
      </c>
      <c r="CH11" s="76">
        <f>SUM(BG11,+BO11,+CG11)</f>
        <v>0</v>
      </c>
      <c r="CI11" s="76">
        <f>SUM(AE11,+BG11)</f>
        <v>69699</v>
      </c>
      <c r="CJ11" s="76">
        <f>SUM(AF11,+BH11)</f>
        <v>69699</v>
      </c>
      <c r="CK11" s="76">
        <f>SUM(AG11,+BI11)</f>
        <v>0</v>
      </c>
      <c r="CL11" s="76">
        <f>SUM(AH11,+BJ11)</f>
        <v>69699</v>
      </c>
      <c r="CM11" s="76">
        <f>SUM(AI11,+BK11)</f>
        <v>0</v>
      </c>
      <c r="CN11" s="76">
        <f>SUM(AJ11,+BL11)</f>
        <v>0</v>
      </c>
      <c r="CO11" s="76">
        <f>SUM(AK11,+BM11)</f>
        <v>0</v>
      </c>
      <c r="CP11" s="77" t="s">
        <v>133</v>
      </c>
      <c r="CQ11" s="76">
        <f>SUM(AM11,+BO11)</f>
        <v>126702</v>
      </c>
      <c r="CR11" s="76">
        <f>SUM(AN11,+BP11)</f>
        <v>9834</v>
      </c>
      <c r="CS11" s="76">
        <f>SUM(AO11,+BQ11)</f>
        <v>9834</v>
      </c>
      <c r="CT11" s="76">
        <f>SUM(AP11,+BR11)</f>
        <v>0</v>
      </c>
      <c r="CU11" s="76">
        <f>SUM(AQ11,+BS11)</f>
        <v>0</v>
      </c>
      <c r="CV11" s="76">
        <f>SUM(AR11,+BT11)</f>
        <v>0</v>
      </c>
      <c r="CW11" s="76">
        <f>SUM(AS11,+BU11)</f>
        <v>3234</v>
      </c>
      <c r="CX11" s="76">
        <f>SUM(AT11,+BV11)</f>
        <v>0</v>
      </c>
      <c r="CY11" s="76">
        <f>SUM(AU11,+BW11)</f>
        <v>780</v>
      </c>
      <c r="CZ11" s="76">
        <f>SUM(AV11,+BX11)</f>
        <v>2454</v>
      </c>
      <c r="DA11" s="76">
        <f>SUM(AW11,+BY11)</f>
        <v>0</v>
      </c>
      <c r="DB11" s="76">
        <f>SUM(AX11,+BZ11)</f>
        <v>113634</v>
      </c>
      <c r="DC11" s="76">
        <f>SUM(AY11,+CA11)</f>
        <v>0</v>
      </c>
      <c r="DD11" s="76">
        <f>SUM(AZ11,+CB11)</f>
        <v>0</v>
      </c>
      <c r="DE11" s="76">
        <f>SUM(BA11,+CC11)</f>
        <v>113634</v>
      </c>
      <c r="DF11" s="76">
        <f>SUM(BB11,+CD11)</f>
        <v>0</v>
      </c>
      <c r="DG11" s="77" t="s">
        <v>133</v>
      </c>
      <c r="DH11" s="76">
        <f>SUM(BD11,+CF11)</f>
        <v>0</v>
      </c>
      <c r="DI11" s="76">
        <f>SUM(BE11,+CG11)</f>
        <v>6084</v>
      </c>
      <c r="DJ11" s="76">
        <f>SUM(BF11,+CH11)</f>
        <v>202485</v>
      </c>
    </row>
    <row r="12" spans="1:114" s="51" customFormat="1" ht="12" customHeight="1">
      <c r="A12" s="55" t="s">
        <v>130</v>
      </c>
      <c r="B12" s="56" t="s">
        <v>179</v>
      </c>
      <c r="C12" s="55" t="s">
        <v>180</v>
      </c>
      <c r="D12" s="78">
        <f>SUM(E12,+L12)</f>
        <v>7559</v>
      </c>
      <c r="E12" s="78">
        <f>SUM(F12:I12)+K12</f>
        <v>7559</v>
      </c>
      <c r="F12" s="78">
        <v>0</v>
      </c>
      <c r="G12" s="78">
        <v>0</v>
      </c>
      <c r="H12" s="78">
        <v>0</v>
      </c>
      <c r="I12" s="78">
        <v>0</v>
      </c>
      <c r="J12" s="78">
        <v>213377</v>
      </c>
      <c r="K12" s="78">
        <v>7559</v>
      </c>
      <c r="L12" s="78">
        <v>0</v>
      </c>
      <c r="M12" s="78">
        <f>SUM(N12,+U12)</f>
        <v>0</v>
      </c>
      <c r="N12" s="78">
        <f>SUM(O12:R12)+T12</f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f>+SUM(D12,M12)</f>
        <v>7559</v>
      </c>
      <c r="W12" s="78">
        <f>+SUM(E12,N12)</f>
        <v>7559</v>
      </c>
      <c r="X12" s="78">
        <f>+SUM(F12,O12)</f>
        <v>0</v>
      </c>
      <c r="Y12" s="78">
        <f>+SUM(G12,P12)</f>
        <v>0</v>
      </c>
      <c r="Z12" s="78">
        <f>+SUM(H12,Q12)</f>
        <v>0</v>
      </c>
      <c r="AA12" s="78">
        <f>+SUM(I12,R12)</f>
        <v>0</v>
      </c>
      <c r="AB12" s="78">
        <f>+SUM(J12,S12)</f>
        <v>213377</v>
      </c>
      <c r="AC12" s="78">
        <f>+SUM(K12,T12)</f>
        <v>7559</v>
      </c>
      <c r="AD12" s="78">
        <f>+SUM(L12,U12)</f>
        <v>0</v>
      </c>
      <c r="AE12" s="78">
        <f>SUM(AF12,+AK12)</f>
        <v>0</v>
      </c>
      <c r="AF12" s="78">
        <f>SUM(AG12:AJ12)</f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9" t="s">
        <v>133</v>
      </c>
      <c r="AM12" s="78">
        <f>SUM(AN12,AS12,AW12,AX12,BD12)</f>
        <v>220936</v>
      </c>
      <c r="AN12" s="78">
        <f>SUM(AO12:AR12)</f>
        <v>97575</v>
      </c>
      <c r="AO12" s="78">
        <v>10067</v>
      </c>
      <c r="AP12" s="78">
        <v>0</v>
      </c>
      <c r="AQ12" s="78">
        <v>87508</v>
      </c>
      <c r="AR12" s="78">
        <v>0</v>
      </c>
      <c r="AS12" s="78">
        <f>SUM(AT12:AV12)</f>
        <v>123361</v>
      </c>
      <c r="AT12" s="78">
        <v>0</v>
      </c>
      <c r="AU12" s="78">
        <v>123361</v>
      </c>
      <c r="AV12" s="78">
        <v>0</v>
      </c>
      <c r="AW12" s="78">
        <v>0</v>
      </c>
      <c r="AX12" s="78">
        <f>SUM(AY12:BB12)</f>
        <v>0</v>
      </c>
      <c r="AY12" s="78">
        <v>0</v>
      </c>
      <c r="AZ12" s="78">
        <v>0</v>
      </c>
      <c r="BA12" s="78">
        <v>0</v>
      </c>
      <c r="BB12" s="78">
        <v>0</v>
      </c>
      <c r="BC12" s="79" t="s">
        <v>133</v>
      </c>
      <c r="BD12" s="78">
        <v>0</v>
      </c>
      <c r="BE12" s="78">
        <v>0</v>
      </c>
      <c r="BF12" s="78">
        <f>SUM(AE12,+AM12,+BE12)</f>
        <v>220936</v>
      </c>
      <c r="BG12" s="78">
        <f>SUM(BH12,+BM12)</f>
        <v>0</v>
      </c>
      <c r="BH12" s="78">
        <f>SUM(BI12:BL12)</f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9" t="s">
        <v>133</v>
      </c>
      <c r="BO12" s="78">
        <f>SUM(BP12,BU12,BY12,BZ12,CF12)</f>
        <v>0</v>
      </c>
      <c r="BP12" s="78">
        <f>SUM(BQ12:BT12)</f>
        <v>0</v>
      </c>
      <c r="BQ12" s="78">
        <v>0</v>
      </c>
      <c r="BR12" s="78">
        <v>0</v>
      </c>
      <c r="BS12" s="78">
        <v>0</v>
      </c>
      <c r="BT12" s="78">
        <v>0</v>
      </c>
      <c r="BU12" s="78">
        <f>SUM(BV12:BX12)</f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f>SUM(CA12:CD12)</f>
        <v>0</v>
      </c>
      <c r="CA12" s="78">
        <v>0</v>
      </c>
      <c r="CB12" s="78">
        <v>0</v>
      </c>
      <c r="CC12" s="78">
        <v>0</v>
      </c>
      <c r="CD12" s="78">
        <v>0</v>
      </c>
      <c r="CE12" s="79" t="s">
        <v>133</v>
      </c>
      <c r="CF12" s="78">
        <v>0</v>
      </c>
      <c r="CG12" s="78">
        <v>0</v>
      </c>
      <c r="CH12" s="78">
        <f>SUM(BG12,+BO12,+CG12)</f>
        <v>0</v>
      </c>
      <c r="CI12" s="78">
        <f>SUM(AE12,+BG12)</f>
        <v>0</v>
      </c>
      <c r="CJ12" s="78">
        <f>SUM(AF12,+BH12)</f>
        <v>0</v>
      </c>
      <c r="CK12" s="78">
        <f>SUM(AG12,+BI12)</f>
        <v>0</v>
      </c>
      <c r="CL12" s="78">
        <f>SUM(AH12,+BJ12)</f>
        <v>0</v>
      </c>
      <c r="CM12" s="78">
        <f>SUM(AI12,+BK12)</f>
        <v>0</v>
      </c>
      <c r="CN12" s="78">
        <f>SUM(AJ12,+BL12)</f>
        <v>0</v>
      </c>
      <c r="CO12" s="78">
        <f>SUM(AK12,+BM12)</f>
        <v>0</v>
      </c>
      <c r="CP12" s="79" t="s">
        <v>133</v>
      </c>
      <c r="CQ12" s="78">
        <f>SUM(AM12,+BO12)</f>
        <v>220936</v>
      </c>
      <c r="CR12" s="78">
        <f>SUM(AN12,+BP12)</f>
        <v>97575</v>
      </c>
      <c r="CS12" s="78">
        <f>SUM(AO12,+BQ12)</f>
        <v>10067</v>
      </c>
      <c r="CT12" s="78">
        <f>SUM(AP12,+BR12)</f>
        <v>0</v>
      </c>
      <c r="CU12" s="78">
        <f>SUM(AQ12,+BS12)</f>
        <v>87508</v>
      </c>
      <c r="CV12" s="78">
        <f>SUM(AR12,+BT12)</f>
        <v>0</v>
      </c>
      <c r="CW12" s="78">
        <f>SUM(AS12,+BU12)</f>
        <v>123361</v>
      </c>
      <c r="CX12" s="78">
        <f>SUM(AT12,+BV12)</f>
        <v>0</v>
      </c>
      <c r="CY12" s="78">
        <f>SUM(AU12,+BW12)</f>
        <v>123361</v>
      </c>
      <c r="CZ12" s="78">
        <f>SUM(AV12,+BX12)</f>
        <v>0</v>
      </c>
      <c r="DA12" s="78">
        <f>SUM(AW12,+BY12)</f>
        <v>0</v>
      </c>
      <c r="DB12" s="78">
        <f>SUM(AX12,+BZ12)</f>
        <v>0</v>
      </c>
      <c r="DC12" s="78">
        <f>SUM(AY12,+CA12)</f>
        <v>0</v>
      </c>
      <c r="DD12" s="78">
        <f>SUM(AZ12,+CB12)</f>
        <v>0</v>
      </c>
      <c r="DE12" s="78">
        <f>SUM(BA12,+CC12)</f>
        <v>0</v>
      </c>
      <c r="DF12" s="78">
        <f>SUM(BB12,+CD12)</f>
        <v>0</v>
      </c>
      <c r="DG12" s="79" t="s">
        <v>133</v>
      </c>
      <c r="DH12" s="78">
        <f>SUM(BD12,+CF12)</f>
        <v>0</v>
      </c>
      <c r="DI12" s="78">
        <f>SUM(BE12,+CG12)</f>
        <v>0</v>
      </c>
      <c r="DJ12" s="78">
        <f>SUM(BF12,+CH12)</f>
        <v>220936</v>
      </c>
    </row>
    <row r="13" spans="1:114" s="51" customFormat="1" ht="12" customHeight="1">
      <c r="A13" s="55" t="s">
        <v>130</v>
      </c>
      <c r="B13" s="56" t="s">
        <v>181</v>
      </c>
      <c r="C13" s="55" t="s">
        <v>182</v>
      </c>
      <c r="D13" s="78">
        <f>SUM(E13,+L13)</f>
        <v>519769</v>
      </c>
      <c r="E13" s="78">
        <f>SUM(F13:I13)+K13</f>
        <v>306733</v>
      </c>
      <c r="F13" s="78">
        <v>0</v>
      </c>
      <c r="G13" s="78">
        <v>0</v>
      </c>
      <c r="H13" s="78">
        <v>0</v>
      </c>
      <c r="I13" s="78">
        <v>297078</v>
      </c>
      <c r="J13" s="78">
        <v>758205</v>
      </c>
      <c r="K13" s="78">
        <v>9655</v>
      </c>
      <c r="L13" s="78">
        <v>213036</v>
      </c>
      <c r="M13" s="78">
        <f>SUM(N13,+U13)</f>
        <v>1610168</v>
      </c>
      <c r="N13" s="78">
        <f>SUM(O13:R13)+T13</f>
        <v>1393980</v>
      </c>
      <c r="O13" s="78">
        <v>483126</v>
      </c>
      <c r="P13" s="78">
        <v>0</v>
      </c>
      <c r="Q13" s="78">
        <v>910800</v>
      </c>
      <c r="R13" s="78">
        <v>0</v>
      </c>
      <c r="S13" s="78">
        <v>488671</v>
      </c>
      <c r="T13" s="78">
        <v>54</v>
      </c>
      <c r="U13" s="78">
        <v>216188</v>
      </c>
      <c r="V13" s="78">
        <f>+SUM(D13,M13)</f>
        <v>2129937</v>
      </c>
      <c r="W13" s="78">
        <f>+SUM(E13,N13)</f>
        <v>1700713</v>
      </c>
      <c r="X13" s="78">
        <f>+SUM(F13,O13)</f>
        <v>483126</v>
      </c>
      <c r="Y13" s="78">
        <f>+SUM(G13,P13)</f>
        <v>0</v>
      </c>
      <c r="Z13" s="78">
        <f>+SUM(H13,Q13)</f>
        <v>910800</v>
      </c>
      <c r="AA13" s="78">
        <f>+SUM(I13,R13)</f>
        <v>297078</v>
      </c>
      <c r="AB13" s="78">
        <f>+SUM(J13,S13)</f>
        <v>1246876</v>
      </c>
      <c r="AC13" s="78">
        <f>+SUM(K13,T13)</f>
        <v>9709</v>
      </c>
      <c r="AD13" s="78">
        <f>+SUM(L13,U13)</f>
        <v>429224</v>
      </c>
      <c r="AE13" s="78">
        <f>SUM(AF13,+AK13)</f>
        <v>19346</v>
      </c>
      <c r="AF13" s="78">
        <f>SUM(AG13:AJ13)</f>
        <v>19346</v>
      </c>
      <c r="AG13" s="78">
        <v>0</v>
      </c>
      <c r="AH13" s="78">
        <v>0</v>
      </c>
      <c r="AI13" s="78">
        <v>19346</v>
      </c>
      <c r="AJ13" s="78">
        <v>0</v>
      </c>
      <c r="AK13" s="78">
        <v>0</v>
      </c>
      <c r="AL13" s="79" t="s">
        <v>133</v>
      </c>
      <c r="AM13" s="78">
        <f>SUM(AN13,AS13,AW13,AX13,BD13)</f>
        <v>1222341</v>
      </c>
      <c r="AN13" s="78">
        <f>SUM(AO13:AR13)</f>
        <v>171804</v>
      </c>
      <c r="AO13" s="78">
        <v>107468</v>
      </c>
      <c r="AP13" s="78">
        <v>0</v>
      </c>
      <c r="AQ13" s="78">
        <v>54891</v>
      </c>
      <c r="AR13" s="78">
        <v>9445</v>
      </c>
      <c r="AS13" s="78">
        <f>SUM(AT13:AV13)</f>
        <v>230463</v>
      </c>
      <c r="AT13" s="78">
        <v>0</v>
      </c>
      <c r="AU13" s="78">
        <v>191722</v>
      </c>
      <c r="AV13" s="78">
        <v>38741</v>
      </c>
      <c r="AW13" s="78">
        <v>168</v>
      </c>
      <c r="AX13" s="78">
        <f>SUM(AY13:BB13)</f>
        <v>818448</v>
      </c>
      <c r="AY13" s="78">
        <v>0</v>
      </c>
      <c r="AZ13" s="78">
        <v>801644</v>
      </c>
      <c r="BA13" s="78">
        <v>16804</v>
      </c>
      <c r="BB13" s="78">
        <v>0</v>
      </c>
      <c r="BC13" s="79" t="s">
        <v>133</v>
      </c>
      <c r="BD13" s="78">
        <v>1458</v>
      </c>
      <c r="BE13" s="78">
        <v>36287</v>
      </c>
      <c r="BF13" s="78">
        <f>SUM(AE13,+AM13,+BE13)</f>
        <v>1277974</v>
      </c>
      <c r="BG13" s="78">
        <f>SUM(BH13,+BM13)</f>
        <v>1509480</v>
      </c>
      <c r="BH13" s="78">
        <f>SUM(BI13:BL13)</f>
        <v>1479649</v>
      </c>
      <c r="BI13" s="78">
        <v>0</v>
      </c>
      <c r="BJ13" s="78">
        <v>1479649</v>
      </c>
      <c r="BK13" s="78">
        <v>0</v>
      </c>
      <c r="BL13" s="78">
        <v>0</v>
      </c>
      <c r="BM13" s="78">
        <v>29831</v>
      </c>
      <c r="BN13" s="79" t="s">
        <v>133</v>
      </c>
      <c r="BO13" s="78">
        <f>SUM(BP13,BU13,BY13,BZ13,CF13)</f>
        <v>513256</v>
      </c>
      <c r="BP13" s="78">
        <f>SUM(BQ13:BT13)</f>
        <v>81431</v>
      </c>
      <c r="BQ13" s="78">
        <v>23266</v>
      </c>
      <c r="BR13" s="78">
        <v>0</v>
      </c>
      <c r="BS13" s="78">
        <v>58165</v>
      </c>
      <c r="BT13" s="78">
        <v>0</v>
      </c>
      <c r="BU13" s="78">
        <f>SUM(BV13:BX13)</f>
        <v>410665</v>
      </c>
      <c r="BV13" s="78">
        <v>0</v>
      </c>
      <c r="BW13" s="78">
        <v>410665</v>
      </c>
      <c r="BX13" s="78">
        <v>0</v>
      </c>
      <c r="BY13" s="78">
        <v>0</v>
      </c>
      <c r="BZ13" s="78">
        <f>SUM(CA13:CD13)</f>
        <v>21160</v>
      </c>
      <c r="CA13" s="78">
        <v>0</v>
      </c>
      <c r="CB13" s="78">
        <v>21160</v>
      </c>
      <c r="CC13" s="78">
        <v>0</v>
      </c>
      <c r="CD13" s="78">
        <v>0</v>
      </c>
      <c r="CE13" s="79" t="s">
        <v>133</v>
      </c>
      <c r="CF13" s="78">
        <v>0</v>
      </c>
      <c r="CG13" s="78">
        <v>76103</v>
      </c>
      <c r="CH13" s="78">
        <f>SUM(BG13,+BO13,+CG13)</f>
        <v>2098839</v>
      </c>
      <c r="CI13" s="78">
        <f>SUM(AE13,+BG13)</f>
        <v>1528826</v>
      </c>
      <c r="CJ13" s="78">
        <f>SUM(AF13,+BH13)</f>
        <v>1498995</v>
      </c>
      <c r="CK13" s="78">
        <f>SUM(AG13,+BI13)</f>
        <v>0</v>
      </c>
      <c r="CL13" s="78">
        <f>SUM(AH13,+BJ13)</f>
        <v>1479649</v>
      </c>
      <c r="CM13" s="78">
        <f>SUM(AI13,+BK13)</f>
        <v>19346</v>
      </c>
      <c r="CN13" s="78">
        <f>SUM(AJ13,+BL13)</f>
        <v>0</v>
      </c>
      <c r="CO13" s="78">
        <f>SUM(AK13,+BM13)</f>
        <v>29831</v>
      </c>
      <c r="CP13" s="79" t="s">
        <v>133</v>
      </c>
      <c r="CQ13" s="78">
        <f>SUM(AM13,+BO13)</f>
        <v>1735597</v>
      </c>
      <c r="CR13" s="78">
        <f>SUM(AN13,+BP13)</f>
        <v>253235</v>
      </c>
      <c r="CS13" s="78">
        <f>SUM(AO13,+BQ13)</f>
        <v>130734</v>
      </c>
      <c r="CT13" s="78">
        <f>SUM(AP13,+BR13)</f>
        <v>0</v>
      </c>
      <c r="CU13" s="78">
        <f>SUM(AQ13,+BS13)</f>
        <v>113056</v>
      </c>
      <c r="CV13" s="78">
        <f>SUM(AR13,+BT13)</f>
        <v>9445</v>
      </c>
      <c r="CW13" s="78">
        <f>SUM(AS13,+BU13)</f>
        <v>641128</v>
      </c>
      <c r="CX13" s="78">
        <f>SUM(AT13,+BV13)</f>
        <v>0</v>
      </c>
      <c r="CY13" s="78">
        <f>SUM(AU13,+BW13)</f>
        <v>602387</v>
      </c>
      <c r="CZ13" s="78">
        <f>SUM(AV13,+BX13)</f>
        <v>38741</v>
      </c>
      <c r="DA13" s="78">
        <f>SUM(AW13,+BY13)</f>
        <v>168</v>
      </c>
      <c r="DB13" s="78">
        <f>SUM(AX13,+BZ13)</f>
        <v>839608</v>
      </c>
      <c r="DC13" s="78">
        <f>SUM(AY13,+CA13)</f>
        <v>0</v>
      </c>
      <c r="DD13" s="78">
        <f>SUM(AZ13,+CB13)</f>
        <v>822804</v>
      </c>
      <c r="DE13" s="78">
        <f>SUM(BA13,+CC13)</f>
        <v>16804</v>
      </c>
      <c r="DF13" s="78">
        <f>SUM(BB13,+CD13)</f>
        <v>0</v>
      </c>
      <c r="DG13" s="79" t="s">
        <v>133</v>
      </c>
      <c r="DH13" s="78">
        <f>SUM(BD13,+CF13)</f>
        <v>1458</v>
      </c>
      <c r="DI13" s="78">
        <f>SUM(BE13,+CG13)</f>
        <v>112390</v>
      </c>
      <c r="DJ13" s="78">
        <f>SUM(BF13,+CH13)</f>
        <v>3376813</v>
      </c>
    </row>
    <row r="14" spans="1:114" s="51" customFormat="1" ht="12" customHeight="1">
      <c r="A14" s="55" t="s">
        <v>130</v>
      </c>
      <c r="B14" s="56" t="s">
        <v>183</v>
      </c>
      <c r="C14" s="55" t="s">
        <v>184</v>
      </c>
      <c r="D14" s="78">
        <f>SUM(E14,+L14)</f>
        <v>160362</v>
      </c>
      <c r="E14" s="78">
        <f>SUM(F14:I14)+K14</f>
        <v>160362</v>
      </c>
      <c r="F14" s="78">
        <v>0</v>
      </c>
      <c r="G14" s="78">
        <v>0</v>
      </c>
      <c r="H14" s="78">
        <v>0</v>
      </c>
      <c r="I14" s="78">
        <v>160362</v>
      </c>
      <c r="J14" s="78">
        <v>122466</v>
      </c>
      <c r="K14" s="78">
        <v>0</v>
      </c>
      <c r="L14" s="78">
        <v>0</v>
      </c>
      <c r="M14" s="78">
        <f>SUM(N14,+U14)</f>
        <v>61906</v>
      </c>
      <c r="N14" s="78">
        <f>SUM(O14:R14)+T14</f>
        <v>61906</v>
      </c>
      <c r="O14" s="78">
        <v>0</v>
      </c>
      <c r="P14" s="78">
        <v>0</v>
      </c>
      <c r="Q14" s="78">
        <v>0</v>
      </c>
      <c r="R14" s="78">
        <v>61906</v>
      </c>
      <c r="S14" s="78">
        <v>150138</v>
      </c>
      <c r="T14" s="78">
        <v>0</v>
      </c>
      <c r="U14" s="78">
        <v>0</v>
      </c>
      <c r="V14" s="78">
        <f>+SUM(D14,M14)</f>
        <v>222268</v>
      </c>
      <c r="W14" s="78">
        <f>+SUM(E14,N14)</f>
        <v>222268</v>
      </c>
      <c r="X14" s="78">
        <f>+SUM(F14,O14)</f>
        <v>0</v>
      </c>
      <c r="Y14" s="78">
        <f>+SUM(G14,P14)</f>
        <v>0</v>
      </c>
      <c r="Z14" s="78">
        <f>+SUM(H14,Q14)</f>
        <v>0</v>
      </c>
      <c r="AA14" s="78">
        <f>+SUM(I14,R14)</f>
        <v>222268</v>
      </c>
      <c r="AB14" s="78">
        <f>+SUM(J14,S14)</f>
        <v>272604</v>
      </c>
      <c r="AC14" s="78">
        <f>+SUM(K14,T14)</f>
        <v>0</v>
      </c>
      <c r="AD14" s="78">
        <f>+SUM(L14,U14)</f>
        <v>0</v>
      </c>
      <c r="AE14" s="78">
        <f>SUM(AF14,+AK14)</f>
        <v>0</v>
      </c>
      <c r="AF14" s="78">
        <f>SUM(AG14:AJ14)</f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9" t="s">
        <v>133</v>
      </c>
      <c r="AM14" s="78">
        <f>SUM(AN14,AS14,AW14,AX14,BD14)</f>
        <v>282828</v>
      </c>
      <c r="AN14" s="78">
        <f>SUM(AO14:AR14)</f>
        <v>12776</v>
      </c>
      <c r="AO14" s="78">
        <v>12776</v>
      </c>
      <c r="AP14" s="78">
        <v>0</v>
      </c>
      <c r="AQ14" s="78">
        <v>0</v>
      </c>
      <c r="AR14" s="78">
        <v>0</v>
      </c>
      <c r="AS14" s="78">
        <f>SUM(AT14:AV14)</f>
        <v>214972</v>
      </c>
      <c r="AT14" s="78">
        <v>0</v>
      </c>
      <c r="AU14" s="78">
        <v>214972</v>
      </c>
      <c r="AV14" s="78">
        <v>0</v>
      </c>
      <c r="AW14" s="78">
        <v>0</v>
      </c>
      <c r="AX14" s="78">
        <f>SUM(AY14:BB14)</f>
        <v>55080</v>
      </c>
      <c r="AY14" s="78">
        <v>0</v>
      </c>
      <c r="AZ14" s="78">
        <v>55080</v>
      </c>
      <c r="BA14" s="78">
        <v>0</v>
      </c>
      <c r="BB14" s="78">
        <v>0</v>
      </c>
      <c r="BC14" s="79" t="s">
        <v>133</v>
      </c>
      <c r="BD14" s="78">
        <v>0</v>
      </c>
      <c r="BE14" s="78">
        <v>0</v>
      </c>
      <c r="BF14" s="78">
        <f>SUM(AE14,+AM14,+BE14)</f>
        <v>282828</v>
      </c>
      <c r="BG14" s="78">
        <f>SUM(BH14,+BM14)</f>
        <v>0</v>
      </c>
      <c r="BH14" s="78">
        <f>SUM(BI14:BL14)</f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9" t="s">
        <v>133</v>
      </c>
      <c r="BO14" s="78">
        <f>SUM(BP14,BU14,BY14,BZ14,CF14)</f>
        <v>212044</v>
      </c>
      <c r="BP14" s="78">
        <f>SUM(BQ14:BT14)</f>
        <v>2152</v>
      </c>
      <c r="BQ14" s="78">
        <v>2152</v>
      </c>
      <c r="BR14" s="78">
        <v>0</v>
      </c>
      <c r="BS14" s="78">
        <v>0</v>
      </c>
      <c r="BT14" s="78">
        <v>0</v>
      </c>
      <c r="BU14" s="78">
        <f>SUM(BV14:BX14)</f>
        <v>172902</v>
      </c>
      <c r="BV14" s="78">
        <v>0</v>
      </c>
      <c r="BW14" s="78">
        <v>172902</v>
      </c>
      <c r="BX14" s="78">
        <v>0</v>
      </c>
      <c r="BY14" s="78">
        <v>0</v>
      </c>
      <c r="BZ14" s="78">
        <f>SUM(CA14:CD14)</f>
        <v>36990</v>
      </c>
      <c r="CA14" s="78">
        <v>0</v>
      </c>
      <c r="CB14" s="78">
        <v>36990</v>
      </c>
      <c r="CC14" s="78">
        <v>0</v>
      </c>
      <c r="CD14" s="78">
        <v>0</v>
      </c>
      <c r="CE14" s="79" t="s">
        <v>133</v>
      </c>
      <c r="CF14" s="78">
        <v>0</v>
      </c>
      <c r="CG14" s="78">
        <v>0</v>
      </c>
      <c r="CH14" s="78">
        <f>SUM(BG14,+BO14,+CG14)</f>
        <v>212044</v>
      </c>
      <c r="CI14" s="78">
        <f>SUM(AE14,+BG14)</f>
        <v>0</v>
      </c>
      <c r="CJ14" s="78">
        <f>SUM(AF14,+BH14)</f>
        <v>0</v>
      </c>
      <c r="CK14" s="78">
        <f>SUM(AG14,+BI14)</f>
        <v>0</v>
      </c>
      <c r="CL14" s="78">
        <f>SUM(AH14,+BJ14)</f>
        <v>0</v>
      </c>
      <c r="CM14" s="78">
        <f>SUM(AI14,+BK14)</f>
        <v>0</v>
      </c>
      <c r="CN14" s="78">
        <f>SUM(AJ14,+BL14)</f>
        <v>0</v>
      </c>
      <c r="CO14" s="78">
        <f>SUM(AK14,+BM14)</f>
        <v>0</v>
      </c>
      <c r="CP14" s="79" t="s">
        <v>133</v>
      </c>
      <c r="CQ14" s="78">
        <f>SUM(AM14,+BO14)</f>
        <v>494872</v>
      </c>
      <c r="CR14" s="78">
        <f>SUM(AN14,+BP14)</f>
        <v>14928</v>
      </c>
      <c r="CS14" s="78">
        <f>SUM(AO14,+BQ14)</f>
        <v>14928</v>
      </c>
      <c r="CT14" s="78">
        <f>SUM(AP14,+BR14)</f>
        <v>0</v>
      </c>
      <c r="CU14" s="78">
        <f>SUM(AQ14,+BS14)</f>
        <v>0</v>
      </c>
      <c r="CV14" s="78">
        <f>SUM(AR14,+BT14)</f>
        <v>0</v>
      </c>
      <c r="CW14" s="78">
        <f>SUM(AS14,+BU14)</f>
        <v>387874</v>
      </c>
      <c r="CX14" s="78">
        <f>SUM(AT14,+BV14)</f>
        <v>0</v>
      </c>
      <c r="CY14" s="78">
        <f>SUM(AU14,+BW14)</f>
        <v>387874</v>
      </c>
      <c r="CZ14" s="78">
        <f>SUM(AV14,+BX14)</f>
        <v>0</v>
      </c>
      <c r="DA14" s="78">
        <f>SUM(AW14,+BY14)</f>
        <v>0</v>
      </c>
      <c r="DB14" s="78">
        <f>SUM(AX14,+BZ14)</f>
        <v>92070</v>
      </c>
      <c r="DC14" s="78">
        <f>SUM(AY14,+CA14)</f>
        <v>0</v>
      </c>
      <c r="DD14" s="78">
        <f>SUM(AZ14,+CB14)</f>
        <v>92070</v>
      </c>
      <c r="DE14" s="78">
        <f>SUM(BA14,+CC14)</f>
        <v>0</v>
      </c>
      <c r="DF14" s="78">
        <f>SUM(BB14,+CD14)</f>
        <v>0</v>
      </c>
      <c r="DG14" s="79" t="s">
        <v>133</v>
      </c>
      <c r="DH14" s="78">
        <f>SUM(BD14,+CF14)</f>
        <v>0</v>
      </c>
      <c r="DI14" s="78">
        <f>SUM(BE14,+CG14)</f>
        <v>0</v>
      </c>
      <c r="DJ14" s="78">
        <f>SUM(BF14,+CH14)</f>
        <v>494872</v>
      </c>
    </row>
    <row r="15" spans="1:114" s="51" customFormat="1" ht="12" customHeight="1">
      <c r="A15" s="55" t="s">
        <v>130</v>
      </c>
      <c r="B15" s="56" t="s">
        <v>185</v>
      </c>
      <c r="C15" s="55" t="s">
        <v>186</v>
      </c>
      <c r="D15" s="78">
        <f>SUM(E15,+L15)</f>
        <v>134786</v>
      </c>
      <c r="E15" s="78">
        <f>SUM(F15:I15)+K15</f>
        <v>151808</v>
      </c>
      <c r="F15" s="78">
        <v>0</v>
      </c>
      <c r="G15" s="78">
        <v>0</v>
      </c>
      <c r="H15" s="78">
        <v>0</v>
      </c>
      <c r="I15" s="78">
        <v>151808</v>
      </c>
      <c r="J15" s="78">
        <v>752632</v>
      </c>
      <c r="K15" s="78">
        <v>0</v>
      </c>
      <c r="L15" s="78">
        <v>-17022</v>
      </c>
      <c r="M15" s="78">
        <f>SUM(N15,+U15)</f>
        <v>0</v>
      </c>
      <c r="N15" s="78">
        <f>SUM(O15:R15)+T15</f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f>+SUM(D15,M15)</f>
        <v>134786</v>
      </c>
      <c r="W15" s="78">
        <f>+SUM(E15,N15)</f>
        <v>151808</v>
      </c>
      <c r="X15" s="78">
        <f>+SUM(F15,O15)</f>
        <v>0</v>
      </c>
      <c r="Y15" s="78">
        <f>+SUM(G15,P15)</f>
        <v>0</v>
      </c>
      <c r="Z15" s="78">
        <f>+SUM(H15,Q15)</f>
        <v>0</v>
      </c>
      <c r="AA15" s="78">
        <f>+SUM(I15,R15)</f>
        <v>151808</v>
      </c>
      <c r="AB15" s="78">
        <f>+SUM(J15,S15)</f>
        <v>752632</v>
      </c>
      <c r="AC15" s="78">
        <f>+SUM(K15,T15)</f>
        <v>0</v>
      </c>
      <c r="AD15" s="78">
        <f>+SUM(L15,U15)</f>
        <v>-17022</v>
      </c>
      <c r="AE15" s="78">
        <f>SUM(AF15,+AK15)</f>
        <v>0</v>
      </c>
      <c r="AF15" s="78">
        <f>SUM(AG15:AJ15)</f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9" t="s">
        <v>133</v>
      </c>
      <c r="AM15" s="78">
        <f>SUM(AN15,AS15,AW15,AX15,BD15)</f>
        <v>784521</v>
      </c>
      <c r="AN15" s="78">
        <f>SUM(AO15:AR15)</f>
        <v>114446</v>
      </c>
      <c r="AO15" s="78">
        <v>90771</v>
      </c>
      <c r="AP15" s="78">
        <v>5806</v>
      </c>
      <c r="AQ15" s="78">
        <v>17869</v>
      </c>
      <c r="AR15" s="78">
        <v>0</v>
      </c>
      <c r="AS15" s="78">
        <f>SUM(AT15:AV15)</f>
        <v>318851</v>
      </c>
      <c r="AT15" s="78">
        <v>2010</v>
      </c>
      <c r="AU15" s="78">
        <v>316841</v>
      </c>
      <c r="AV15" s="78">
        <v>0</v>
      </c>
      <c r="AW15" s="78">
        <v>0</v>
      </c>
      <c r="AX15" s="78">
        <f>SUM(AY15:BB15)</f>
        <v>351224</v>
      </c>
      <c r="AY15" s="78">
        <v>0</v>
      </c>
      <c r="AZ15" s="78">
        <v>306384</v>
      </c>
      <c r="BA15" s="78">
        <v>0</v>
      </c>
      <c r="BB15" s="78">
        <v>44840</v>
      </c>
      <c r="BC15" s="79" t="s">
        <v>133</v>
      </c>
      <c r="BD15" s="78">
        <v>0</v>
      </c>
      <c r="BE15" s="78">
        <v>102897</v>
      </c>
      <c r="BF15" s="78">
        <f>SUM(AE15,+AM15,+BE15)</f>
        <v>887418</v>
      </c>
      <c r="BG15" s="78">
        <f>SUM(BH15,+BM15)</f>
        <v>0</v>
      </c>
      <c r="BH15" s="78">
        <f>SUM(BI15:BL15)</f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9" t="s">
        <v>133</v>
      </c>
      <c r="BO15" s="78">
        <f>SUM(BP15,BU15,BY15,BZ15,CF15)</f>
        <v>0</v>
      </c>
      <c r="BP15" s="78">
        <f>SUM(BQ15:BT15)</f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f>SUM(BV15:BX15)</f>
        <v>0</v>
      </c>
      <c r="BV15" s="78">
        <v>0</v>
      </c>
      <c r="BW15" s="78">
        <v>0</v>
      </c>
      <c r="BX15" s="78">
        <v>0</v>
      </c>
      <c r="BY15" s="78">
        <v>0</v>
      </c>
      <c r="BZ15" s="78">
        <f>SUM(CA15:CD15)</f>
        <v>0</v>
      </c>
      <c r="CA15" s="78">
        <v>0</v>
      </c>
      <c r="CB15" s="78">
        <v>0</v>
      </c>
      <c r="CC15" s="78">
        <v>0</v>
      </c>
      <c r="CD15" s="78">
        <v>0</v>
      </c>
      <c r="CE15" s="79" t="s">
        <v>133</v>
      </c>
      <c r="CF15" s="78">
        <v>0</v>
      </c>
      <c r="CG15" s="78">
        <v>0</v>
      </c>
      <c r="CH15" s="78">
        <f>SUM(BG15,+BO15,+CG15)</f>
        <v>0</v>
      </c>
      <c r="CI15" s="78">
        <f>SUM(AE15,+BG15)</f>
        <v>0</v>
      </c>
      <c r="CJ15" s="78">
        <f>SUM(AF15,+BH15)</f>
        <v>0</v>
      </c>
      <c r="CK15" s="78">
        <f>SUM(AG15,+BI15)</f>
        <v>0</v>
      </c>
      <c r="CL15" s="78">
        <f>SUM(AH15,+BJ15)</f>
        <v>0</v>
      </c>
      <c r="CM15" s="78">
        <f>SUM(AI15,+BK15)</f>
        <v>0</v>
      </c>
      <c r="CN15" s="78">
        <f>SUM(AJ15,+BL15)</f>
        <v>0</v>
      </c>
      <c r="CO15" s="78">
        <f>SUM(AK15,+BM15)</f>
        <v>0</v>
      </c>
      <c r="CP15" s="79" t="s">
        <v>133</v>
      </c>
      <c r="CQ15" s="78">
        <f>SUM(AM15,+BO15)</f>
        <v>784521</v>
      </c>
      <c r="CR15" s="78">
        <f>SUM(AN15,+BP15)</f>
        <v>114446</v>
      </c>
      <c r="CS15" s="78">
        <f>SUM(AO15,+BQ15)</f>
        <v>90771</v>
      </c>
      <c r="CT15" s="78">
        <f>SUM(AP15,+BR15)</f>
        <v>5806</v>
      </c>
      <c r="CU15" s="78">
        <f>SUM(AQ15,+BS15)</f>
        <v>17869</v>
      </c>
      <c r="CV15" s="78">
        <f>SUM(AR15,+BT15)</f>
        <v>0</v>
      </c>
      <c r="CW15" s="78">
        <f>SUM(AS15,+BU15)</f>
        <v>318851</v>
      </c>
      <c r="CX15" s="78">
        <f>SUM(AT15,+BV15)</f>
        <v>2010</v>
      </c>
      <c r="CY15" s="78">
        <f>SUM(AU15,+BW15)</f>
        <v>316841</v>
      </c>
      <c r="CZ15" s="78">
        <f>SUM(AV15,+BX15)</f>
        <v>0</v>
      </c>
      <c r="DA15" s="78">
        <f>SUM(AW15,+BY15)</f>
        <v>0</v>
      </c>
      <c r="DB15" s="78">
        <f>SUM(AX15,+BZ15)</f>
        <v>351224</v>
      </c>
      <c r="DC15" s="78">
        <f>SUM(AY15,+CA15)</f>
        <v>0</v>
      </c>
      <c r="DD15" s="78">
        <f>SUM(AZ15,+CB15)</f>
        <v>306384</v>
      </c>
      <c r="DE15" s="78">
        <f>SUM(BA15,+CC15)</f>
        <v>0</v>
      </c>
      <c r="DF15" s="78">
        <f>SUM(BB15,+CD15)</f>
        <v>44840</v>
      </c>
      <c r="DG15" s="79" t="s">
        <v>133</v>
      </c>
      <c r="DH15" s="78">
        <f>SUM(BD15,+CF15)</f>
        <v>0</v>
      </c>
      <c r="DI15" s="78">
        <f>SUM(BE15,+CG15)</f>
        <v>102897</v>
      </c>
      <c r="DJ15" s="78">
        <f>SUM(BF15,+CH15)</f>
        <v>887418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ゴシック,標準"&amp;14廃棄物処理事業経費（一部事務組合・広域連合の合計）（平成26年度実績）</oddHeader>
  </headerFooter>
  <colBreaks count="5" manualBreakCount="5">
    <brk id="21" min="1" max="998" man="1"/>
    <brk id="30" min="1" max="998" man="1"/>
    <brk id="38" min="1" max="998" man="1"/>
    <brk id="66" min="1" max="998" man="1"/>
    <brk id="94" min="1" max="99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30" width="14.69921875" style="80" customWidth="1"/>
    <col min="31" max="16384" width="9" style="48" customWidth="1"/>
  </cols>
  <sheetData>
    <row r="1" spans="1:30" s="46" customFormat="1" ht="17.25">
      <c r="A1" s="147" t="s">
        <v>187</v>
      </c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s="46" customFormat="1" ht="12.75" customHeight="1">
      <c r="A2" s="159" t="s">
        <v>53</v>
      </c>
      <c r="B2" s="153" t="s">
        <v>54</v>
      </c>
      <c r="C2" s="162" t="s">
        <v>188</v>
      </c>
      <c r="D2" s="117" t="s">
        <v>189</v>
      </c>
      <c r="E2" s="118"/>
      <c r="F2" s="118"/>
      <c r="G2" s="118"/>
      <c r="H2" s="118"/>
      <c r="I2" s="118"/>
      <c r="J2" s="118"/>
      <c r="K2" s="118"/>
      <c r="L2" s="119"/>
      <c r="M2" s="117" t="s">
        <v>190</v>
      </c>
      <c r="N2" s="118"/>
      <c r="O2" s="118"/>
      <c r="P2" s="118"/>
      <c r="Q2" s="118"/>
      <c r="R2" s="118"/>
      <c r="S2" s="118"/>
      <c r="T2" s="118"/>
      <c r="U2" s="119"/>
      <c r="V2" s="117" t="s">
        <v>191</v>
      </c>
      <c r="W2" s="118"/>
      <c r="X2" s="118"/>
      <c r="Y2" s="118"/>
      <c r="Z2" s="118"/>
      <c r="AA2" s="118"/>
      <c r="AB2" s="118"/>
      <c r="AC2" s="118"/>
      <c r="AD2" s="119"/>
    </row>
    <row r="3" spans="1:30" s="46" customFormat="1" ht="13.5">
      <c r="A3" s="160"/>
      <c r="B3" s="154"/>
      <c r="C3" s="160"/>
      <c r="D3" s="120" t="s">
        <v>192</v>
      </c>
      <c r="E3" s="121"/>
      <c r="F3" s="121"/>
      <c r="G3" s="121"/>
      <c r="H3" s="121"/>
      <c r="I3" s="121"/>
      <c r="J3" s="121"/>
      <c r="K3" s="121"/>
      <c r="L3" s="122"/>
      <c r="M3" s="120" t="s">
        <v>192</v>
      </c>
      <c r="N3" s="121"/>
      <c r="O3" s="121"/>
      <c r="P3" s="121"/>
      <c r="Q3" s="121"/>
      <c r="R3" s="121"/>
      <c r="S3" s="121"/>
      <c r="T3" s="121"/>
      <c r="U3" s="122"/>
      <c r="V3" s="120" t="s">
        <v>192</v>
      </c>
      <c r="W3" s="121"/>
      <c r="X3" s="121"/>
      <c r="Y3" s="121"/>
      <c r="Z3" s="121"/>
      <c r="AA3" s="121"/>
      <c r="AB3" s="121"/>
      <c r="AC3" s="121"/>
      <c r="AD3" s="122"/>
    </row>
    <row r="4" spans="1:30" s="46" customFormat="1" ht="13.5">
      <c r="A4" s="160"/>
      <c r="B4" s="154"/>
      <c r="C4" s="160"/>
      <c r="D4" s="123"/>
      <c r="E4" s="120" t="s">
        <v>193</v>
      </c>
      <c r="F4" s="124"/>
      <c r="G4" s="124"/>
      <c r="H4" s="124"/>
      <c r="I4" s="124"/>
      <c r="J4" s="124"/>
      <c r="K4" s="125"/>
      <c r="L4" s="126" t="s">
        <v>194</v>
      </c>
      <c r="M4" s="123"/>
      <c r="N4" s="120" t="s">
        <v>193</v>
      </c>
      <c r="O4" s="124"/>
      <c r="P4" s="124"/>
      <c r="Q4" s="124"/>
      <c r="R4" s="124"/>
      <c r="S4" s="124"/>
      <c r="T4" s="125"/>
      <c r="U4" s="126" t="s">
        <v>194</v>
      </c>
      <c r="V4" s="123"/>
      <c r="W4" s="120" t="s">
        <v>193</v>
      </c>
      <c r="X4" s="124"/>
      <c r="Y4" s="124"/>
      <c r="Z4" s="124"/>
      <c r="AA4" s="124"/>
      <c r="AB4" s="124"/>
      <c r="AC4" s="125"/>
      <c r="AD4" s="126" t="s">
        <v>194</v>
      </c>
    </row>
    <row r="5" spans="1:30" s="46" customFormat="1" ht="23.25" customHeight="1">
      <c r="A5" s="160"/>
      <c r="B5" s="154"/>
      <c r="C5" s="160"/>
      <c r="D5" s="123"/>
      <c r="E5" s="123" t="s">
        <v>191</v>
      </c>
      <c r="F5" s="72" t="s">
        <v>195</v>
      </c>
      <c r="G5" s="72" t="s">
        <v>196</v>
      </c>
      <c r="H5" s="72" t="s">
        <v>197</v>
      </c>
      <c r="I5" s="72" t="s">
        <v>198</v>
      </c>
      <c r="J5" s="72" t="s">
        <v>199</v>
      </c>
      <c r="K5" s="72" t="s">
        <v>200</v>
      </c>
      <c r="L5" s="71"/>
      <c r="M5" s="123"/>
      <c r="N5" s="123" t="s">
        <v>191</v>
      </c>
      <c r="O5" s="72" t="s">
        <v>195</v>
      </c>
      <c r="P5" s="72" t="s">
        <v>196</v>
      </c>
      <c r="Q5" s="72" t="s">
        <v>197</v>
      </c>
      <c r="R5" s="72" t="s">
        <v>198</v>
      </c>
      <c r="S5" s="72" t="s">
        <v>199</v>
      </c>
      <c r="T5" s="72" t="s">
        <v>200</v>
      </c>
      <c r="U5" s="71"/>
      <c r="V5" s="123"/>
      <c r="W5" s="123" t="s">
        <v>191</v>
      </c>
      <c r="X5" s="72" t="s">
        <v>195</v>
      </c>
      <c r="Y5" s="72" t="s">
        <v>196</v>
      </c>
      <c r="Z5" s="72" t="s">
        <v>197</v>
      </c>
      <c r="AA5" s="72" t="s">
        <v>198</v>
      </c>
      <c r="AB5" s="72" t="s">
        <v>199</v>
      </c>
      <c r="AC5" s="72" t="s">
        <v>200</v>
      </c>
      <c r="AD5" s="71"/>
    </row>
    <row r="6" spans="1:30" s="47" customFormat="1" ht="13.5">
      <c r="A6" s="161"/>
      <c r="B6" s="155"/>
      <c r="C6" s="161"/>
      <c r="D6" s="127" t="s">
        <v>201</v>
      </c>
      <c r="E6" s="127" t="s">
        <v>201</v>
      </c>
      <c r="F6" s="128" t="s">
        <v>201</v>
      </c>
      <c r="G6" s="128" t="s">
        <v>201</v>
      </c>
      <c r="H6" s="128" t="s">
        <v>201</v>
      </c>
      <c r="I6" s="128" t="s">
        <v>201</v>
      </c>
      <c r="J6" s="128" t="s">
        <v>201</v>
      </c>
      <c r="K6" s="128" t="s">
        <v>201</v>
      </c>
      <c r="L6" s="129" t="s">
        <v>201</v>
      </c>
      <c r="M6" s="127" t="s">
        <v>201</v>
      </c>
      <c r="N6" s="127" t="s">
        <v>201</v>
      </c>
      <c r="O6" s="128" t="s">
        <v>201</v>
      </c>
      <c r="P6" s="128" t="s">
        <v>201</v>
      </c>
      <c r="Q6" s="128" t="s">
        <v>201</v>
      </c>
      <c r="R6" s="128" t="s">
        <v>201</v>
      </c>
      <c r="S6" s="128" t="s">
        <v>201</v>
      </c>
      <c r="T6" s="128" t="s">
        <v>201</v>
      </c>
      <c r="U6" s="129" t="s">
        <v>201</v>
      </c>
      <c r="V6" s="127" t="s">
        <v>201</v>
      </c>
      <c r="W6" s="127" t="s">
        <v>201</v>
      </c>
      <c r="X6" s="128" t="s">
        <v>201</v>
      </c>
      <c r="Y6" s="128" t="s">
        <v>201</v>
      </c>
      <c r="Z6" s="128" t="s">
        <v>201</v>
      </c>
      <c r="AA6" s="128" t="s">
        <v>201</v>
      </c>
      <c r="AB6" s="128" t="s">
        <v>201</v>
      </c>
      <c r="AC6" s="128" t="s">
        <v>201</v>
      </c>
      <c r="AD6" s="129" t="s">
        <v>201</v>
      </c>
    </row>
    <row r="7" spans="1:30" s="51" customFormat="1" ht="12" customHeight="1">
      <c r="A7" s="49" t="s">
        <v>202</v>
      </c>
      <c r="B7" s="65" t="s">
        <v>203</v>
      </c>
      <c r="C7" s="49" t="s">
        <v>191</v>
      </c>
      <c r="D7" s="74">
        <f>SUM(D8:D32)</f>
        <v>12637401</v>
      </c>
      <c r="E7" s="74">
        <f>SUM(E8:E32)</f>
        <v>3609455</v>
      </c>
      <c r="F7" s="74">
        <f>SUM(F8:F32)</f>
        <v>211154</v>
      </c>
      <c r="G7" s="74">
        <f>SUM(G8:G32)</f>
        <v>53367</v>
      </c>
      <c r="H7" s="74">
        <f>SUM(H8:H32)</f>
        <v>316900</v>
      </c>
      <c r="I7" s="74">
        <f>SUM(I8:I32)</f>
        <v>2428421</v>
      </c>
      <c r="J7" s="74">
        <f>SUM(J8:J32)</f>
        <v>2217154</v>
      </c>
      <c r="K7" s="74">
        <f>SUM(K8:K32)</f>
        <v>599613</v>
      </c>
      <c r="L7" s="74">
        <f>SUM(L8:L32)</f>
        <v>9027946</v>
      </c>
      <c r="M7" s="74">
        <f>SUM(M8:M32)</f>
        <v>5412569</v>
      </c>
      <c r="N7" s="74">
        <f>SUM(N8:N32)</f>
        <v>3372075</v>
      </c>
      <c r="O7" s="74">
        <f>SUM(O8:O32)</f>
        <v>492284</v>
      </c>
      <c r="P7" s="74">
        <f>SUM(P8:P32)</f>
        <v>0</v>
      </c>
      <c r="Q7" s="74">
        <f>SUM(Q8:Q32)</f>
        <v>1590500</v>
      </c>
      <c r="R7" s="74">
        <f>SUM(R8:R32)</f>
        <v>789762</v>
      </c>
      <c r="S7" s="74">
        <f>SUM(S8:S32)</f>
        <v>895908</v>
      </c>
      <c r="T7" s="74">
        <f>SUM(T8:T32)</f>
        <v>499529</v>
      </c>
      <c r="U7" s="74">
        <f>SUM(U8:U32)</f>
        <v>2040494</v>
      </c>
      <c r="V7" s="74">
        <f>SUM(V8:V32)</f>
        <v>18049970</v>
      </c>
      <c r="W7" s="74">
        <f>SUM(W8:W32)</f>
        <v>6981530</v>
      </c>
      <c r="X7" s="74">
        <f>SUM(X8:X32)</f>
        <v>703438</v>
      </c>
      <c r="Y7" s="74">
        <f>SUM(Y8:Y32)</f>
        <v>53367</v>
      </c>
      <c r="Z7" s="74">
        <f>SUM(Z8:Z32)</f>
        <v>1907400</v>
      </c>
      <c r="AA7" s="74">
        <f>SUM(AA8:AA32)</f>
        <v>3218183</v>
      </c>
      <c r="AB7" s="74">
        <f>SUM(AB8:AB32)</f>
        <v>3113062</v>
      </c>
      <c r="AC7" s="74">
        <f>SUM(AC8:AC32)</f>
        <v>1099142</v>
      </c>
      <c r="AD7" s="74">
        <f>SUM(AD8:AD32)</f>
        <v>11068440</v>
      </c>
    </row>
    <row r="8" spans="1:30" s="51" customFormat="1" ht="12" customHeight="1">
      <c r="A8" s="52" t="s">
        <v>202</v>
      </c>
      <c r="B8" s="66" t="s">
        <v>204</v>
      </c>
      <c r="C8" s="52" t="s">
        <v>205</v>
      </c>
      <c r="D8" s="76">
        <f>SUM(E8,+L8)</f>
        <v>5178601</v>
      </c>
      <c r="E8" s="76">
        <f>+SUM(F8:I8,K8)</f>
        <v>1566830</v>
      </c>
      <c r="F8" s="76">
        <v>0</v>
      </c>
      <c r="G8" s="76">
        <v>0</v>
      </c>
      <c r="H8" s="76">
        <v>8100</v>
      </c>
      <c r="I8" s="76">
        <v>1308036</v>
      </c>
      <c r="J8" s="77">
        <v>0</v>
      </c>
      <c r="K8" s="76">
        <v>250694</v>
      </c>
      <c r="L8" s="76">
        <v>3611771</v>
      </c>
      <c r="M8" s="76">
        <f>SUM(N8,+U8)</f>
        <v>834349</v>
      </c>
      <c r="N8" s="76">
        <f>+SUM(O8:R8,T8)</f>
        <v>420410</v>
      </c>
      <c r="O8" s="76">
        <v>0</v>
      </c>
      <c r="P8" s="76">
        <v>0</v>
      </c>
      <c r="Q8" s="76">
        <v>240800</v>
      </c>
      <c r="R8" s="76">
        <v>0</v>
      </c>
      <c r="S8" s="77">
        <v>0</v>
      </c>
      <c r="T8" s="76">
        <v>179610</v>
      </c>
      <c r="U8" s="76">
        <v>413939</v>
      </c>
      <c r="V8" s="76">
        <f>+SUM(D8,M8)</f>
        <v>6012950</v>
      </c>
      <c r="W8" s="76">
        <f>+SUM(E8,N8)</f>
        <v>1987240</v>
      </c>
      <c r="X8" s="76">
        <f>+SUM(F8,O8)</f>
        <v>0</v>
      </c>
      <c r="Y8" s="76">
        <f>+SUM(G8,P8)</f>
        <v>0</v>
      </c>
      <c r="Z8" s="76">
        <f>+SUM(H8,Q8)</f>
        <v>248900</v>
      </c>
      <c r="AA8" s="76">
        <f>+SUM(I8,R8)</f>
        <v>1308036</v>
      </c>
      <c r="AB8" s="77">
        <v>0</v>
      </c>
      <c r="AC8" s="76">
        <f>+SUM(K8,T8)</f>
        <v>430304</v>
      </c>
      <c r="AD8" s="76">
        <f>+SUM(L8,U8)</f>
        <v>4025710</v>
      </c>
    </row>
    <row r="9" spans="1:30" s="51" customFormat="1" ht="12" customHeight="1">
      <c r="A9" s="52" t="s">
        <v>206</v>
      </c>
      <c r="B9" s="53" t="s">
        <v>207</v>
      </c>
      <c r="C9" s="52" t="s">
        <v>208</v>
      </c>
      <c r="D9" s="76">
        <f>SUM(E9,+L9)</f>
        <v>1291948</v>
      </c>
      <c r="E9" s="76">
        <f>+SUM(F9:I9,K9)</f>
        <v>255788</v>
      </c>
      <c r="F9" s="76">
        <v>38023</v>
      </c>
      <c r="G9" s="76">
        <v>0</v>
      </c>
      <c r="H9" s="76">
        <v>4600</v>
      </c>
      <c r="I9" s="76">
        <v>0</v>
      </c>
      <c r="J9" s="77">
        <v>0</v>
      </c>
      <c r="K9" s="76">
        <v>213165</v>
      </c>
      <c r="L9" s="76">
        <v>1036160</v>
      </c>
      <c r="M9" s="76">
        <f>SUM(N9,+U9)</f>
        <v>221717</v>
      </c>
      <c r="N9" s="76">
        <f>+SUM(O9:R9,T9)</f>
        <v>121391</v>
      </c>
      <c r="O9" s="76">
        <v>9158</v>
      </c>
      <c r="P9" s="76">
        <v>0</v>
      </c>
      <c r="Q9" s="76">
        <v>0</v>
      </c>
      <c r="R9" s="76">
        <v>0</v>
      </c>
      <c r="S9" s="77">
        <v>0</v>
      </c>
      <c r="T9" s="76">
        <v>112233</v>
      </c>
      <c r="U9" s="76">
        <v>100326</v>
      </c>
      <c r="V9" s="76">
        <f>+SUM(D9,M9)</f>
        <v>1513665</v>
      </c>
      <c r="W9" s="76">
        <f>+SUM(E9,N9)</f>
        <v>377179</v>
      </c>
      <c r="X9" s="76">
        <f>+SUM(F9,O9)</f>
        <v>47181</v>
      </c>
      <c r="Y9" s="76">
        <f>+SUM(G9,P9)</f>
        <v>0</v>
      </c>
      <c r="Z9" s="76">
        <f>+SUM(H9,Q9)</f>
        <v>4600</v>
      </c>
      <c r="AA9" s="76">
        <f>+SUM(I9,R9)</f>
        <v>0</v>
      </c>
      <c r="AB9" s="77">
        <v>0</v>
      </c>
      <c r="AC9" s="76">
        <f>+SUM(K9,T9)</f>
        <v>325398</v>
      </c>
      <c r="AD9" s="76">
        <f>+SUM(L9,U9)</f>
        <v>1136486</v>
      </c>
    </row>
    <row r="10" spans="1:30" s="51" customFormat="1" ht="12" customHeight="1">
      <c r="A10" s="52" t="s">
        <v>206</v>
      </c>
      <c r="B10" s="66" t="s">
        <v>209</v>
      </c>
      <c r="C10" s="52" t="s">
        <v>210</v>
      </c>
      <c r="D10" s="76">
        <f>SUM(E10,+L10)</f>
        <v>704724</v>
      </c>
      <c r="E10" s="76">
        <f>+SUM(F10:I10,K10)</f>
        <v>127484</v>
      </c>
      <c r="F10" s="76">
        <v>0</v>
      </c>
      <c r="G10" s="76">
        <v>0</v>
      </c>
      <c r="H10" s="76">
        <v>30500</v>
      </c>
      <c r="I10" s="76">
        <v>82249</v>
      </c>
      <c r="J10" s="77">
        <v>0</v>
      </c>
      <c r="K10" s="76">
        <v>14735</v>
      </c>
      <c r="L10" s="76">
        <v>577240</v>
      </c>
      <c r="M10" s="76">
        <f>SUM(N10,+U10)</f>
        <v>343934</v>
      </c>
      <c r="N10" s="76">
        <f>+SUM(O10:R10,T10)</f>
        <v>63850</v>
      </c>
      <c r="O10" s="76">
        <v>0</v>
      </c>
      <c r="P10" s="76">
        <v>0</v>
      </c>
      <c r="Q10" s="76">
        <v>3600</v>
      </c>
      <c r="R10" s="76">
        <v>60250</v>
      </c>
      <c r="S10" s="77">
        <v>0</v>
      </c>
      <c r="T10" s="76">
        <v>0</v>
      </c>
      <c r="U10" s="76">
        <v>280084</v>
      </c>
      <c r="V10" s="76">
        <f>+SUM(D10,M10)</f>
        <v>1048658</v>
      </c>
      <c r="W10" s="76">
        <f>+SUM(E10,N10)</f>
        <v>191334</v>
      </c>
      <c r="X10" s="76">
        <f>+SUM(F10,O10)</f>
        <v>0</v>
      </c>
      <c r="Y10" s="76">
        <f>+SUM(G10,P10)</f>
        <v>0</v>
      </c>
      <c r="Z10" s="76">
        <f>+SUM(H10,Q10)</f>
        <v>34100</v>
      </c>
      <c r="AA10" s="76">
        <f>+SUM(I10,R10)</f>
        <v>142499</v>
      </c>
      <c r="AB10" s="77">
        <v>0</v>
      </c>
      <c r="AC10" s="76">
        <f>+SUM(K10,T10)</f>
        <v>14735</v>
      </c>
      <c r="AD10" s="76">
        <f>+SUM(L10,U10)</f>
        <v>857324</v>
      </c>
    </row>
    <row r="11" spans="1:30" s="51" customFormat="1" ht="12" customHeight="1">
      <c r="A11" s="52" t="s">
        <v>206</v>
      </c>
      <c r="B11" s="53" t="s">
        <v>211</v>
      </c>
      <c r="C11" s="52" t="s">
        <v>212</v>
      </c>
      <c r="D11" s="76">
        <f>SUM(E11,+L11)</f>
        <v>285028</v>
      </c>
      <c r="E11" s="76">
        <f>+SUM(F11:I11,K11)</f>
        <v>45563</v>
      </c>
      <c r="F11" s="76">
        <v>0</v>
      </c>
      <c r="G11" s="76">
        <v>0</v>
      </c>
      <c r="H11" s="76">
        <v>6000</v>
      </c>
      <c r="I11" s="76">
        <v>32488</v>
      </c>
      <c r="J11" s="77">
        <v>0</v>
      </c>
      <c r="K11" s="76">
        <v>7075</v>
      </c>
      <c r="L11" s="76">
        <v>239465</v>
      </c>
      <c r="M11" s="76">
        <f>SUM(N11,+U11)</f>
        <v>57880</v>
      </c>
      <c r="N11" s="76">
        <f>+SUM(O11:R11,T11)</f>
        <v>46668</v>
      </c>
      <c r="O11" s="76">
        <v>0</v>
      </c>
      <c r="P11" s="76">
        <v>0</v>
      </c>
      <c r="Q11" s="76">
        <v>0</v>
      </c>
      <c r="R11" s="76">
        <v>46668</v>
      </c>
      <c r="S11" s="77">
        <v>0</v>
      </c>
      <c r="T11" s="76">
        <v>0</v>
      </c>
      <c r="U11" s="76">
        <v>11212</v>
      </c>
      <c r="V11" s="76">
        <f>+SUM(D11,M11)</f>
        <v>342908</v>
      </c>
      <c r="W11" s="76">
        <f>+SUM(E11,N11)</f>
        <v>92231</v>
      </c>
      <c r="X11" s="76">
        <f>+SUM(F11,O11)</f>
        <v>0</v>
      </c>
      <c r="Y11" s="76">
        <f>+SUM(G11,P11)</f>
        <v>0</v>
      </c>
      <c r="Z11" s="76">
        <f>+SUM(H11,Q11)</f>
        <v>6000</v>
      </c>
      <c r="AA11" s="76">
        <f>+SUM(I11,R11)</f>
        <v>79156</v>
      </c>
      <c r="AB11" s="77">
        <v>0</v>
      </c>
      <c r="AC11" s="76">
        <f>+SUM(K11,T11)</f>
        <v>7075</v>
      </c>
      <c r="AD11" s="76">
        <f>+SUM(L11,U11)</f>
        <v>250677</v>
      </c>
    </row>
    <row r="12" spans="1:30" s="51" customFormat="1" ht="12" customHeight="1">
      <c r="A12" s="55" t="s">
        <v>206</v>
      </c>
      <c r="B12" s="56" t="s">
        <v>213</v>
      </c>
      <c r="C12" s="55" t="s">
        <v>214</v>
      </c>
      <c r="D12" s="78">
        <f>SUM(E12,+L12)</f>
        <v>812745</v>
      </c>
      <c r="E12" s="78">
        <f>+SUM(F12:I12,K12)</f>
        <v>19025</v>
      </c>
      <c r="F12" s="78">
        <v>0</v>
      </c>
      <c r="G12" s="78">
        <v>0</v>
      </c>
      <c r="H12" s="78">
        <v>0</v>
      </c>
      <c r="I12" s="78">
        <v>2992</v>
      </c>
      <c r="J12" s="79">
        <v>0</v>
      </c>
      <c r="K12" s="78">
        <v>16033</v>
      </c>
      <c r="L12" s="78">
        <v>793720</v>
      </c>
      <c r="M12" s="78">
        <f>SUM(N12,+U12)</f>
        <v>244354</v>
      </c>
      <c r="N12" s="78">
        <f>+SUM(O12:R12,T12)</f>
        <v>79367</v>
      </c>
      <c r="O12" s="78">
        <v>0</v>
      </c>
      <c r="P12" s="78">
        <v>0</v>
      </c>
      <c r="Q12" s="78">
        <v>0</v>
      </c>
      <c r="R12" s="78">
        <v>79367</v>
      </c>
      <c r="S12" s="79">
        <v>0</v>
      </c>
      <c r="T12" s="78">
        <v>0</v>
      </c>
      <c r="U12" s="78">
        <v>164987</v>
      </c>
      <c r="V12" s="78">
        <f>+SUM(D12,M12)</f>
        <v>1057099</v>
      </c>
      <c r="W12" s="78">
        <f>+SUM(E12,N12)</f>
        <v>98392</v>
      </c>
      <c r="X12" s="78">
        <f>+SUM(F12,O12)</f>
        <v>0</v>
      </c>
      <c r="Y12" s="78">
        <f>+SUM(G12,P12)</f>
        <v>0</v>
      </c>
      <c r="Z12" s="78">
        <f>+SUM(H12,Q12)</f>
        <v>0</v>
      </c>
      <c r="AA12" s="78">
        <f>+SUM(I12,R12)</f>
        <v>82359</v>
      </c>
      <c r="AB12" s="79">
        <v>0</v>
      </c>
      <c r="AC12" s="78">
        <f>+SUM(K12,T12)</f>
        <v>16033</v>
      </c>
      <c r="AD12" s="78">
        <f>+SUM(L12,U12)</f>
        <v>958707</v>
      </c>
    </row>
    <row r="13" spans="1:30" s="51" customFormat="1" ht="12" customHeight="1">
      <c r="A13" s="55" t="s">
        <v>206</v>
      </c>
      <c r="B13" s="56" t="s">
        <v>215</v>
      </c>
      <c r="C13" s="55" t="s">
        <v>216</v>
      </c>
      <c r="D13" s="78">
        <f>SUM(E13,+L13)</f>
        <v>532292</v>
      </c>
      <c r="E13" s="78">
        <f>+SUM(F13:I13,K13)</f>
        <v>82917</v>
      </c>
      <c r="F13" s="78">
        <v>0</v>
      </c>
      <c r="G13" s="78">
        <v>0</v>
      </c>
      <c r="H13" s="78">
        <v>0</v>
      </c>
      <c r="I13" s="78">
        <v>82359</v>
      </c>
      <c r="J13" s="79">
        <v>0</v>
      </c>
      <c r="K13" s="78">
        <v>558</v>
      </c>
      <c r="L13" s="78">
        <v>449375</v>
      </c>
      <c r="M13" s="78">
        <f>SUM(N13,+U13)</f>
        <v>82546</v>
      </c>
      <c r="N13" s="78">
        <f>+SUM(O13:R13,T13)</f>
        <v>38097</v>
      </c>
      <c r="O13" s="78">
        <v>0</v>
      </c>
      <c r="P13" s="78">
        <v>0</v>
      </c>
      <c r="Q13" s="78">
        <v>0</v>
      </c>
      <c r="R13" s="78">
        <v>38097</v>
      </c>
      <c r="S13" s="79">
        <v>0</v>
      </c>
      <c r="T13" s="78">
        <v>0</v>
      </c>
      <c r="U13" s="78">
        <v>44449</v>
      </c>
      <c r="V13" s="78">
        <f>+SUM(D13,M13)</f>
        <v>614838</v>
      </c>
      <c r="W13" s="78">
        <f>+SUM(E13,N13)</f>
        <v>121014</v>
      </c>
      <c r="X13" s="78">
        <f>+SUM(F13,O13)</f>
        <v>0</v>
      </c>
      <c r="Y13" s="78">
        <f>+SUM(G13,P13)</f>
        <v>0</v>
      </c>
      <c r="Z13" s="78">
        <f>+SUM(H13,Q13)</f>
        <v>0</v>
      </c>
      <c r="AA13" s="78">
        <f>+SUM(I13,R13)</f>
        <v>120456</v>
      </c>
      <c r="AB13" s="79">
        <v>0</v>
      </c>
      <c r="AC13" s="78">
        <f>+SUM(K13,T13)</f>
        <v>558</v>
      </c>
      <c r="AD13" s="78">
        <f>+SUM(L13,U13)</f>
        <v>493824</v>
      </c>
    </row>
    <row r="14" spans="1:30" s="51" customFormat="1" ht="12" customHeight="1">
      <c r="A14" s="55" t="s">
        <v>206</v>
      </c>
      <c r="B14" s="56" t="s">
        <v>217</v>
      </c>
      <c r="C14" s="55" t="s">
        <v>218</v>
      </c>
      <c r="D14" s="78">
        <f>SUM(E14,+L14)</f>
        <v>419517</v>
      </c>
      <c r="E14" s="78">
        <f>+SUM(F14:I14,K14)</f>
        <v>44233</v>
      </c>
      <c r="F14" s="78">
        <v>0</v>
      </c>
      <c r="G14" s="78">
        <v>0</v>
      </c>
      <c r="H14" s="78">
        <v>0</v>
      </c>
      <c r="I14" s="78">
        <v>44164</v>
      </c>
      <c r="J14" s="79">
        <v>0</v>
      </c>
      <c r="K14" s="78">
        <v>69</v>
      </c>
      <c r="L14" s="78">
        <v>375284</v>
      </c>
      <c r="M14" s="78">
        <f>SUM(N14,+U14)</f>
        <v>119182</v>
      </c>
      <c r="N14" s="78">
        <f>+SUM(O14:R14,T14)</f>
        <v>45753</v>
      </c>
      <c r="O14" s="78">
        <v>0</v>
      </c>
      <c r="P14" s="78">
        <v>0</v>
      </c>
      <c r="Q14" s="78">
        <v>0</v>
      </c>
      <c r="R14" s="78">
        <v>45633</v>
      </c>
      <c r="S14" s="79">
        <v>0</v>
      </c>
      <c r="T14" s="78">
        <v>120</v>
      </c>
      <c r="U14" s="78">
        <v>73429</v>
      </c>
      <c r="V14" s="78">
        <f>+SUM(D14,M14)</f>
        <v>538699</v>
      </c>
      <c r="W14" s="78">
        <f>+SUM(E14,N14)</f>
        <v>89986</v>
      </c>
      <c r="X14" s="78">
        <f>+SUM(F14,O14)</f>
        <v>0</v>
      </c>
      <c r="Y14" s="78">
        <f>+SUM(G14,P14)</f>
        <v>0</v>
      </c>
      <c r="Z14" s="78">
        <f>+SUM(H14,Q14)</f>
        <v>0</v>
      </c>
      <c r="AA14" s="78">
        <f>+SUM(I14,R14)</f>
        <v>89797</v>
      </c>
      <c r="AB14" s="79">
        <v>0</v>
      </c>
      <c r="AC14" s="78">
        <f>+SUM(K14,T14)</f>
        <v>189</v>
      </c>
      <c r="AD14" s="78">
        <f>+SUM(L14,U14)</f>
        <v>448713</v>
      </c>
    </row>
    <row r="15" spans="1:30" s="51" customFormat="1" ht="12" customHeight="1">
      <c r="A15" s="55" t="s">
        <v>206</v>
      </c>
      <c r="B15" s="56" t="s">
        <v>219</v>
      </c>
      <c r="C15" s="55" t="s">
        <v>220</v>
      </c>
      <c r="D15" s="78">
        <f>SUM(E15,+L15)</f>
        <v>723703</v>
      </c>
      <c r="E15" s="78">
        <f>+SUM(F15:I15,K15)</f>
        <v>119294</v>
      </c>
      <c r="F15" s="78">
        <v>0</v>
      </c>
      <c r="G15" s="78">
        <v>0</v>
      </c>
      <c r="H15" s="78">
        <v>0</v>
      </c>
      <c r="I15" s="78">
        <v>104835</v>
      </c>
      <c r="J15" s="79">
        <v>0</v>
      </c>
      <c r="K15" s="78">
        <v>14459</v>
      </c>
      <c r="L15" s="78">
        <v>604409</v>
      </c>
      <c r="M15" s="78">
        <f>SUM(N15,+U15)</f>
        <v>622928</v>
      </c>
      <c r="N15" s="78">
        <f>+SUM(O15:R15,T15)</f>
        <v>251534</v>
      </c>
      <c r="O15" s="78">
        <v>0</v>
      </c>
      <c r="P15" s="78">
        <v>0</v>
      </c>
      <c r="Q15" s="78">
        <v>0</v>
      </c>
      <c r="R15" s="78">
        <v>72018</v>
      </c>
      <c r="S15" s="79">
        <v>0</v>
      </c>
      <c r="T15" s="78">
        <v>179516</v>
      </c>
      <c r="U15" s="78">
        <v>371394</v>
      </c>
      <c r="V15" s="78">
        <f>+SUM(D15,M15)</f>
        <v>1346631</v>
      </c>
      <c r="W15" s="78">
        <f>+SUM(E15,N15)</f>
        <v>370828</v>
      </c>
      <c r="X15" s="78">
        <f>+SUM(F15,O15)</f>
        <v>0</v>
      </c>
      <c r="Y15" s="78">
        <f>+SUM(G15,P15)</f>
        <v>0</v>
      </c>
      <c r="Z15" s="78">
        <f>+SUM(H15,Q15)</f>
        <v>0</v>
      </c>
      <c r="AA15" s="78">
        <f>+SUM(I15,R15)</f>
        <v>176853</v>
      </c>
      <c r="AB15" s="79">
        <v>0</v>
      </c>
      <c r="AC15" s="78">
        <f>+SUM(K15,T15)</f>
        <v>193975</v>
      </c>
      <c r="AD15" s="78">
        <f>+SUM(L15,U15)</f>
        <v>975803</v>
      </c>
    </row>
    <row r="16" spans="1:30" s="51" customFormat="1" ht="12" customHeight="1">
      <c r="A16" s="55" t="s">
        <v>206</v>
      </c>
      <c r="B16" s="56" t="s">
        <v>221</v>
      </c>
      <c r="C16" s="55" t="s">
        <v>222</v>
      </c>
      <c r="D16" s="78">
        <f>SUM(E16,+L16)</f>
        <v>240867</v>
      </c>
      <c r="E16" s="78">
        <f>+SUM(F16:I16,K16)</f>
        <v>25266</v>
      </c>
      <c r="F16" s="78">
        <v>0</v>
      </c>
      <c r="G16" s="78">
        <v>0</v>
      </c>
      <c r="H16" s="78">
        <v>0</v>
      </c>
      <c r="I16" s="78">
        <v>25211</v>
      </c>
      <c r="J16" s="79">
        <v>0</v>
      </c>
      <c r="K16" s="78">
        <v>55</v>
      </c>
      <c r="L16" s="78">
        <v>215601</v>
      </c>
      <c r="M16" s="78">
        <f>SUM(N16,+U16)</f>
        <v>154912</v>
      </c>
      <c r="N16" s="78">
        <f>+SUM(O16:R16,T16)</f>
        <v>74634</v>
      </c>
      <c r="O16" s="78">
        <v>0</v>
      </c>
      <c r="P16" s="78">
        <v>0</v>
      </c>
      <c r="Q16" s="78">
        <v>0</v>
      </c>
      <c r="R16" s="78">
        <v>74634</v>
      </c>
      <c r="S16" s="79">
        <v>0</v>
      </c>
      <c r="T16" s="78">
        <v>0</v>
      </c>
      <c r="U16" s="78">
        <v>80278</v>
      </c>
      <c r="V16" s="78">
        <f>+SUM(D16,M16)</f>
        <v>395779</v>
      </c>
      <c r="W16" s="78">
        <f>+SUM(E16,N16)</f>
        <v>99900</v>
      </c>
      <c r="X16" s="78">
        <f>+SUM(F16,O16)</f>
        <v>0</v>
      </c>
      <c r="Y16" s="78">
        <f>+SUM(G16,P16)</f>
        <v>0</v>
      </c>
      <c r="Z16" s="78">
        <f>+SUM(H16,Q16)</f>
        <v>0</v>
      </c>
      <c r="AA16" s="78">
        <f>+SUM(I16,R16)</f>
        <v>99845</v>
      </c>
      <c r="AB16" s="79">
        <v>0</v>
      </c>
      <c r="AC16" s="78">
        <f>+SUM(K16,T16)</f>
        <v>55</v>
      </c>
      <c r="AD16" s="78">
        <f>+SUM(L16,U16)</f>
        <v>295879</v>
      </c>
    </row>
    <row r="17" spans="1:30" s="51" customFormat="1" ht="12" customHeight="1">
      <c r="A17" s="55" t="s">
        <v>206</v>
      </c>
      <c r="B17" s="56" t="s">
        <v>223</v>
      </c>
      <c r="C17" s="55" t="s">
        <v>224</v>
      </c>
      <c r="D17" s="78">
        <f>SUM(E17,+L17)</f>
        <v>205804</v>
      </c>
      <c r="E17" s="78">
        <f>+SUM(F17:I17,K17)</f>
        <v>40107</v>
      </c>
      <c r="F17" s="78">
        <v>0</v>
      </c>
      <c r="G17" s="78">
        <v>0</v>
      </c>
      <c r="H17" s="78">
        <v>9700</v>
      </c>
      <c r="I17" s="78">
        <v>29341</v>
      </c>
      <c r="J17" s="79">
        <v>0</v>
      </c>
      <c r="K17" s="78">
        <v>1066</v>
      </c>
      <c r="L17" s="78">
        <v>165697</v>
      </c>
      <c r="M17" s="78">
        <f>SUM(N17,+U17)</f>
        <v>556157</v>
      </c>
      <c r="N17" s="78">
        <f>+SUM(O17:R17,T17)</f>
        <v>491385</v>
      </c>
      <c r="O17" s="78">
        <v>0</v>
      </c>
      <c r="P17" s="78">
        <v>0</v>
      </c>
      <c r="Q17" s="78">
        <v>435300</v>
      </c>
      <c r="R17" s="78">
        <v>56075</v>
      </c>
      <c r="S17" s="79">
        <v>0</v>
      </c>
      <c r="T17" s="78">
        <v>10</v>
      </c>
      <c r="U17" s="78">
        <v>64772</v>
      </c>
      <c r="V17" s="78">
        <f>+SUM(D17,M17)</f>
        <v>761961</v>
      </c>
      <c r="W17" s="78">
        <f>+SUM(E17,N17)</f>
        <v>531492</v>
      </c>
      <c r="X17" s="78">
        <f>+SUM(F17,O17)</f>
        <v>0</v>
      </c>
      <c r="Y17" s="78">
        <f>+SUM(G17,P17)</f>
        <v>0</v>
      </c>
      <c r="Z17" s="78">
        <f>+SUM(H17,Q17)</f>
        <v>445000</v>
      </c>
      <c r="AA17" s="78">
        <f>+SUM(I17,R17)</f>
        <v>85416</v>
      </c>
      <c r="AB17" s="79">
        <v>0</v>
      </c>
      <c r="AC17" s="78">
        <f>+SUM(K17,T17)</f>
        <v>1076</v>
      </c>
      <c r="AD17" s="78">
        <f>+SUM(L17,U17)</f>
        <v>230469</v>
      </c>
    </row>
    <row r="18" spans="1:30" s="51" customFormat="1" ht="12" customHeight="1">
      <c r="A18" s="55" t="s">
        <v>206</v>
      </c>
      <c r="B18" s="56" t="s">
        <v>225</v>
      </c>
      <c r="C18" s="55" t="s">
        <v>226</v>
      </c>
      <c r="D18" s="78">
        <f>SUM(E18,+L18)</f>
        <v>332003</v>
      </c>
      <c r="E18" s="78">
        <f>+SUM(F18:I18,K18)</f>
        <v>33127</v>
      </c>
      <c r="F18" s="78">
        <v>0</v>
      </c>
      <c r="G18" s="78">
        <v>0</v>
      </c>
      <c r="H18" s="78">
        <v>0</v>
      </c>
      <c r="I18" s="78">
        <v>33127</v>
      </c>
      <c r="J18" s="79">
        <v>0</v>
      </c>
      <c r="K18" s="78">
        <v>0</v>
      </c>
      <c r="L18" s="78">
        <v>298876</v>
      </c>
      <c r="M18" s="78">
        <f>SUM(N18,+U18)</f>
        <v>95912</v>
      </c>
      <c r="N18" s="78">
        <f>+SUM(O18:R18,T18)</f>
        <v>40967</v>
      </c>
      <c r="O18" s="78">
        <v>0</v>
      </c>
      <c r="P18" s="78">
        <v>0</v>
      </c>
      <c r="Q18" s="78">
        <v>0</v>
      </c>
      <c r="R18" s="78">
        <v>40967</v>
      </c>
      <c r="S18" s="79">
        <v>0</v>
      </c>
      <c r="T18" s="78">
        <v>0</v>
      </c>
      <c r="U18" s="78">
        <v>54945</v>
      </c>
      <c r="V18" s="78">
        <f>+SUM(D18,M18)</f>
        <v>427915</v>
      </c>
      <c r="W18" s="78">
        <f>+SUM(E18,N18)</f>
        <v>74094</v>
      </c>
      <c r="X18" s="78">
        <f>+SUM(F18,O18)</f>
        <v>0</v>
      </c>
      <c r="Y18" s="78">
        <f>+SUM(G18,P18)</f>
        <v>0</v>
      </c>
      <c r="Z18" s="78">
        <f>+SUM(H18,Q18)</f>
        <v>0</v>
      </c>
      <c r="AA18" s="78">
        <f>+SUM(I18,R18)</f>
        <v>74094</v>
      </c>
      <c r="AB18" s="79">
        <v>0</v>
      </c>
      <c r="AC18" s="78">
        <f>+SUM(K18,T18)</f>
        <v>0</v>
      </c>
      <c r="AD18" s="78">
        <f>+SUM(L18,U18)</f>
        <v>353821</v>
      </c>
    </row>
    <row r="19" spans="1:30" s="51" customFormat="1" ht="12" customHeight="1">
      <c r="A19" s="55" t="s">
        <v>206</v>
      </c>
      <c r="B19" s="56" t="s">
        <v>227</v>
      </c>
      <c r="C19" s="55" t="s">
        <v>228</v>
      </c>
      <c r="D19" s="78">
        <f>SUM(E19,+L19)</f>
        <v>538934</v>
      </c>
      <c r="E19" s="78">
        <f>+SUM(F19:I19,K19)</f>
        <v>494806</v>
      </c>
      <c r="F19" s="78">
        <v>173131</v>
      </c>
      <c r="G19" s="78">
        <v>53367</v>
      </c>
      <c r="H19" s="78">
        <v>258000</v>
      </c>
      <c r="I19" s="78">
        <v>6419</v>
      </c>
      <c r="J19" s="79">
        <v>0</v>
      </c>
      <c r="K19" s="78">
        <v>3889</v>
      </c>
      <c r="L19" s="78">
        <v>44128</v>
      </c>
      <c r="M19" s="78">
        <f>SUM(N19,+U19)</f>
        <v>17393</v>
      </c>
      <c r="N19" s="78">
        <f>+SUM(O19:R19,T19)</f>
        <v>7497</v>
      </c>
      <c r="O19" s="78">
        <v>0</v>
      </c>
      <c r="P19" s="78">
        <v>0</v>
      </c>
      <c r="Q19" s="78">
        <v>0</v>
      </c>
      <c r="R19" s="78">
        <v>7497</v>
      </c>
      <c r="S19" s="79">
        <v>0</v>
      </c>
      <c r="T19" s="78">
        <v>0</v>
      </c>
      <c r="U19" s="78">
        <v>9896</v>
      </c>
      <c r="V19" s="78">
        <f>+SUM(D19,M19)</f>
        <v>556327</v>
      </c>
      <c r="W19" s="78">
        <f>+SUM(E19,N19)</f>
        <v>502303</v>
      </c>
      <c r="X19" s="78">
        <f>+SUM(F19,O19)</f>
        <v>173131</v>
      </c>
      <c r="Y19" s="78">
        <f>+SUM(G19,P19)</f>
        <v>53367</v>
      </c>
      <c r="Z19" s="78">
        <f>+SUM(H19,Q19)</f>
        <v>258000</v>
      </c>
      <c r="AA19" s="78">
        <f>+SUM(I19,R19)</f>
        <v>13916</v>
      </c>
      <c r="AB19" s="79">
        <v>0</v>
      </c>
      <c r="AC19" s="78">
        <f>+SUM(K19,T19)</f>
        <v>3889</v>
      </c>
      <c r="AD19" s="78">
        <f>+SUM(L19,U19)</f>
        <v>54024</v>
      </c>
    </row>
    <row r="20" spans="1:30" s="51" customFormat="1" ht="12" customHeight="1">
      <c r="A20" s="55" t="s">
        <v>206</v>
      </c>
      <c r="B20" s="56" t="s">
        <v>229</v>
      </c>
      <c r="C20" s="55" t="s">
        <v>230</v>
      </c>
      <c r="D20" s="78">
        <f>SUM(E20,+L20)</f>
        <v>161873</v>
      </c>
      <c r="E20" s="78">
        <f>+SUM(F20:I20,K20)</f>
        <v>39959</v>
      </c>
      <c r="F20" s="78">
        <v>0</v>
      </c>
      <c r="G20" s="78">
        <v>0</v>
      </c>
      <c r="H20" s="78">
        <v>0</v>
      </c>
      <c r="I20" s="78">
        <v>20020</v>
      </c>
      <c r="J20" s="79">
        <v>0</v>
      </c>
      <c r="K20" s="78">
        <v>19939</v>
      </c>
      <c r="L20" s="78">
        <v>121914</v>
      </c>
      <c r="M20" s="78">
        <f>SUM(N20,+U20)</f>
        <v>30024</v>
      </c>
      <c r="N20" s="78">
        <f>+SUM(O20:R20,T20)</f>
        <v>6009</v>
      </c>
      <c r="O20" s="78">
        <v>0</v>
      </c>
      <c r="P20" s="78">
        <v>0</v>
      </c>
      <c r="Q20" s="78">
        <v>0</v>
      </c>
      <c r="R20" s="78">
        <v>4107</v>
      </c>
      <c r="S20" s="79">
        <v>0</v>
      </c>
      <c r="T20" s="78">
        <v>1902</v>
      </c>
      <c r="U20" s="78">
        <v>24015</v>
      </c>
      <c r="V20" s="78">
        <f>+SUM(D20,M20)</f>
        <v>191897</v>
      </c>
      <c r="W20" s="78">
        <f>+SUM(E20,N20)</f>
        <v>45968</v>
      </c>
      <c r="X20" s="78">
        <f>+SUM(F20,O20)</f>
        <v>0</v>
      </c>
      <c r="Y20" s="78">
        <f>+SUM(G20,P20)</f>
        <v>0</v>
      </c>
      <c r="Z20" s="78">
        <f>+SUM(H20,Q20)</f>
        <v>0</v>
      </c>
      <c r="AA20" s="78">
        <f>+SUM(I20,R20)</f>
        <v>24127</v>
      </c>
      <c r="AB20" s="79">
        <v>0</v>
      </c>
      <c r="AC20" s="78">
        <f>+SUM(K20,T20)</f>
        <v>21841</v>
      </c>
      <c r="AD20" s="78">
        <f>+SUM(L20,U20)</f>
        <v>145929</v>
      </c>
    </row>
    <row r="21" spans="1:30" s="51" customFormat="1" ht="12" customHeight="1">
      <c r="A21" s="55" t="s">
        <v>206</v>
      </c>
      <c r="B21" s="56" t="s">
        <v>231</v>
      </c>
      <c r="C21" s="55" t="s">
        <v>232</v>
      </c>
      <c r="D21" s="78">
        <f>SUM(E21,+L21)</f>
        <v>166615</v>
      </c>
      <c r="E21" s="78">
        <f>+SUM(F21:I21,K21)</f>
        <v>46258</v>
      </c>
      <c r="F21" s="78">
        <v>0</v>
      </c>
      <c r="G21" s="78">
        <v>0</v>
      </c>
      <c r="H21" s="78">
        <v>0</v>
      </c>
      <c r="I21" s="78">
        <v>21476</v>
      </c>
      <c r="J21" s="79">
        <v>0</v>
      </c>
      <c r="K21" s="78">
        <v>24782</v>
      </c>
      <c r="L21" s="78">
        <v>120357</v>
      </c>
      <c r="M21" s="78">
        <f>SUM(N21,+U21)</f>
        <v>77731</v>
      </c>
      <c r="N21" s="78">
        <f>+SUM(O21:R21,T21)</f>
        <v>3093</v>
      </c>
      <c r="O21" s="78">
        <v>0</v>
      </c>
      <c r="P21" s="78">
        <v>0</v>
      </c>
      <c r="Q21" s="78">
        <v>0</v>
      </c>
      <c r="R21" s="78">
        <v>0</v>
      </c>
      <c r="S21" s="79">
        <v>0</v>
      </c>
      <c r="T21" s="78">
        <v>3093</v>
      </c>
      <c r="U21" s="78">
        <v>74638</v>
      </c>
      <c r="V21" s="78">
        <f>+SUM(D21,M21)</f>
        <v>244346</v>
      </c>
      <c r="W21" s="78">
        <f>+SUM(E21,N21)</f>
        <v>49351</v>
      </c>
      <c r="X21" s="78">
        <f>+SUM(F21,O21)</f>
        <v>0</v>
      </c>
      <c r="Y21" s="78">
        <f>+SUM(G21,P21)</f>
        <v>0</v>
      </c>
      <c r="Z21" s="78">
        <f>+SUM(H21,Q21)</f>
        <v>0</v>
      </c>
      <c r="AA21" s="78">
        <f>+SUM(I21,R21)</f>
        <v>21476</v>
      </c>
      <c r="AB21" s="79">
        <v>0</v>
      </c>
      <c r="AC21" s="78">
        <f>+SUM(K21,T21)</f>
        <v>27875</v>
      </c>
      <c r="AD21" s="78">
        <f>+SUM(L21,U21)</f>
        <v>194995</v>
      </c>
    </row>
    <row r="22" spans="1:30" s="51" customFormat="1" ht="12" customHeight="1">
      <c r="A22" s="55" t="s">
        <v>206</v>
      </c>
      <c r="B22" s="56" t="s">
        <v>233</v>
      </c>
      <c r="C22" s="55" t="s">
        <v>234</v>
      </c>
      <c r="D22" s="78">
        <f>SUM(E22,+L22)</f>
        <v>124056</v>
      </c>
      <c r="E22" s="78">
        <f>+SUM(F22:I22,K22)</f>
        <v>15962</v>
      </c>
      <c r="F22" s="78">
        <v>0</v>
      </c>
      <c r="G22" s="78">
        <v>0</v>
      </c>
      <c r="H22" s="78">
        <v>0</v>
      </c>
      <c r="I22" s="78">
        <v>12767</v>
      </c>
      <c r="J22" s="79">
        <v>0</v>
      </c>
      <c r="K22" s="78">
        <v>3195</v>
      </c>
      <c r="L22" s="78">
        <v>108094</v>
      </c>
      <c r="M22" s="78">
        <f>SUM(N22,+U22)</f>
        <v>44793</v>
      </c>
      <c r="N22" s="78">
        <f>+SUM(O22:R22,T22)</f>
        <v>20570</v>
      </c>
      <c r="O22" s="78">
        <v>0</v>
      </c>
      <c r="P22" s="78">
        <v>0</v>
      </c>
      <c r="Q22" s="78">
        <v>0</v>
      </c>
      <c r="R22" s="78">
        <v>20570</v>
      </c>
      <c r="S22" s="79">
        <v>0</v>
      </c>
      <c r="T22" s="78">
        <v>0</v>
      </c>
      <c r="U22" s="78">
        <v>24223</v>
      </c>
      <c r="V22" s="78">
        <f>+SUM(D22,M22)</f>
        <v>168849</v>
      </c>
      <c r="W22" s="78">
        <f>+SUM(E22,N22)</f>
        <v>36532</v>
      </c>
      <c r="X22" s="78">
        <f>+SUM(F22,O22)</f>
        <v>0</v>
      </c>
      <c r="Y22" s="78">
        <f>+SUM(G22,P22)</f>
        <v>0</v>
      </c>
      <c r="Z22" s="78">
        <f>+SUM(H22,Q22)</f>
        <v>0</v>
      </c>
      <c r="AA22" s="78">
        <f>+SUM(I22,R22)</f>
        <v>33337</v>
      </c>
      <c r="AB22" s="79">
        <v>0</v>
      </c>
      <c r="AC22" s="78">
        <f>+SUM(K22,T22)</f>
        <v>3195</v>
      </c>
      <c r="AD22" s="78">
        <f>+SUM(L22,U22)</f>
        <v>132317</v>
      </c>
    </row>
    <row r="23" spans="1:30" s="51" customFormat="1" ht="12" customHeight="1">
      <c r="A23" s="55" t="s">
        <v>206</v>
      </c>
      <c r="B23" s="56" t="s">
        <v>235</v>
      </c>
      <c r="C23" s="55" t="s">
        <v>236</v>
      </c>
      <c r="D23" s="78">
        <f>SUM(E23,+L23)</f>
        <v>177771</v>
      </c>
      <c r="E23" s="78">
        <f>+SUM(F23:I23,K23)</f>
        <v>1824</v>
      </c>
      <c r="F23" s="78">
        <v>0</v>
      </c>
      <c r="G23" s="78">
        <v>0</v>
      </c>
      <c r="H23" s="78">
        <v>0</v>
      </c>
      <c r="I23" s="78">
        <v>1824</v>
      </c>
      <c r="J23" s="79">
        <v>0</v>
      </c>
      <c r="K23" s="78">
        <v>0</v>
      </c>
      <c r="L23" s="78">
        <v>175947</v>
      </c>
      <c r="M23" s="78">
        <f>SUM(N23,+U23)</f>
        <v>28658</v>
      </c>
      <c r="N23" s="78">
        <f>+SUM(O23:R23,T23)</f>
        <v>13971</v>
      </c>
      <c r="O23" s="78">
        <v>0</v>
      </c>
      <c r="P23" s="78">
        <v>0</v>
      </c>
      <c r="Q23" s="78">
        <v>0</v>
      </c>
      <c r="R23" s="78">
        <v>13971</v>
      </c>
      <c r="S23" s="79">
        <v>0</v>
      </c>
      <c r="T23" s="78">
        <v>0</v>
      </c>
      <c r="U23" s="78">
        <v>14687</v>
      </c>
      <c r="V23" s="78">
        <f>+SUM(D23,M23)</f>
        <v>206429</v>
      </c>
      <c r="W23" s="78">
        <f>+SUM(E23,N23)</f>
        <v>15795</v>
      </c>
      <c r="X23" s="78">
        <f>+SUM(F23,O23)</f>
        <v>0</v>
      </c>
      <c r="Y23" s="78">
        <f>+SUM(G23,P23)</f>
        <v>0</v>
      </c>
      <c r="Z23" s="78">
        <f>+SUM(H23,Q23)</f>
        <v>0</v>
      </c>
      <c r="AA23" s="78">
        <f>+SUM(I23,R23)</f>
        <v>15795</v>
      </c>
      <c r="AB23" s="79">
        <v>0</v>
      </c>
      <c r="AC23" s="78">
        <f>+SUM(K23,T23)</f>
        <v>0</v>
      </c>
      <c r="AD23" s="78">
        <f>+SUM(L23,U23)</f>
        <v>190634</v>
      </c>
    </row>
    <row r="24" spans="1:30" s="51" customFormat="1" ht="12" customHeight="1">
      <c r="A24" s="55" t="s">
        <v>206</v>
      </c>
      <c r="B24" s="56" t="s">
        <v>237</v>
      </c>
      <c r="C24" s="55" t="s">
        <v>238</v>
      </c>
      <c r="D24" s="78">
        <f>SUM(E24,+L24)</f>
        <v>86433</v>
      </c>
      <c r="E24" s="78">
        <f>+SUM(F24:I24,K24)</f>
        <v>24550</v>
      </c>
      <c r="F24" s="78">
        <v>0</v>
      </c>
      <c r="G24" s="78">
        <v>0</v>
      </c>
      <c r="H24" s="78">
        <v>0</v>
      </c>
      <c r="I24" s="78">
        <v>11865</v>
      </c>
      <c r="J24" s="79">
        <v>0</v>
      </c>
      <c r="K24" s="78">
        <v>12685</v>
      </c>
      <c r="L24" s="78">
        <v>61883</v>
      </c>
      <c r="M24" s="78">
        <f>SUM(N24,+U24)</f>
        <v>63137</v>
      </c>
      <c r="N24" s="78">
        <f>+SUM(O24:R24,T24)</f>
        <v>51865</v>
      </c>
      <c r="O24" s="78">
        <v>0</v>
      </c>
      <c r="P24" s="78">
        <v>0</v>
      </c>
      <c r="Q24" s="78">
        <v>0</v>
      </c>
      <c r="R24" s="78">
        <v>28874</v>
      </c>
      <c r="S24" s="79">
        <v>0</v>
      </c>
      <c r="T24" s="78">
        <v>22991</v>
      </c>
      <c r="U24" s="78">
        <v>11272</v>
      </c>
      <c r="V24" s="78">
        <f>+SUM(D24,M24)</f>
        <v>149570</v>
      </c>
      <c r="W24" s="78">
        <f>+SUM(E24,N24)</f>
        <v>76415</v>
      </c>
      <c r="X24" s="78">
        <f>+SUM(F24,O24)</f>
        <v>0</v>
      </c>
      <c r="Y24" s="78">
        <f>+SUM(G24,P24)</f>
        <v>0</v>
      </c>
      <c r="Z24" s="78">
        <f>+SUM(H24,Q24)</f>
        <v>0</v>
      </c>
      <c r="AA24" s="78">
        <f>+SUM(I24,R24)</f>
        <v>40739</v>
      </c>
      <c r="AB24" s="79">
        <v>0</v>
      </c>
      <c r="AC24" s="78">
        <f>+SUM(K24,T24)</f>
        <v>35676</v>
      </c>
      <c r="AD24" s="78">
        <f>+SUM(L24,U24)</f>
        <v>73155</v>
      </c>
    </row>
    <row r="25" spans="1:30" s="51" customFormat="1" ht="12" customHeight="1">
      <c r="A25" s="55" t="s">
        <v>206</v>
      </c>
      <c r="B25" s="56" t="s">
        <v>239</v>
      </c>
      <c r="C25" s="55" t="s">
        <v>240</v>
      </c>
      <c r="D25" s="78">
        <f>SUM(E25,+L25)</f>
        <v>0</v>
      </c>
      <c r="E25" s="78">
        <f>+SUM(F25:I25,K25)</f>
        <v>0</v>
      </c>
      <c r="F25" s="78">
        <v>0</v>
      </c>
      <c r="G25" s="78">
        <v>0</v>
      </c>
      <c r="H25" s="78">
        <v>0</v>
      </c>
      <c r="I25" s="78">
        <v>0</v>
      </c>
      <c r="J25" s="79">
        <v>0</v>
      </c>
      <c r="K25" s="78">
        <v>0</v>
      </c>
      <c r="L25" s="78">
        <v>0</v>
      </c>
      <c r="M25" s="78">
        <f>SUM(N25,+U25)</f>
        <v>55</v>
      </c>
      <c r="N25" s="78">
        <f>+SUM(O25:R25,T25)</f>
        <v>0</v>
      </c>
      <c r="O25" s="78">
        <v>0</v>
      </c>
      <c r="P25" s="78">
        <v>0</v>
      </c>
      <c r="Q25" s="78">
        <v>0</v>
      </c>
      <c r="R25" s="78">
        <v>0</v>
      </c>
      <c r="S25" s="79">
        <v>80757</v>
      </c>
      <c r="T25" s="78">
        <v>0</v>
      </c>
      <c r="U25" s="78">
        <v>55</v>
      </c>
      <c r="V25" s="78">
        <f>+SUM(D25,M25)</f>
        <v>55</v>
      </c>
      <c r="W25" s="78">
        <f>+SUM(E25,N25)</f>
        <v>0</v>
      </c>
      <c r="X25" s="78">
        <f>+SUM(F25,O25)</f>
        <v>0</v>
      </c>
      <c r="Y25" s="78">
        <f>+SUM(G25,P25)</f>
        <v>0</v>
      </c>
      <c r="Z25" s="78">
        <f>+SUM(H25,Q25)</f>
        <v>0</v>
      </c>
      <c r="AA25" s="78">
        <f>+SUM(I25,R25)</f>
        <v>0</v>
      </c>
      <c r="AB25" s="79">
        <f>+SUM(J25,S25)</f>
        <v>80757</v>
      </c>
      <c r="AC25" s="78">
        <f>+SUM(K25,T25)</f>
        <v>0</v>
      </c>
      <c r="AD25" s="78">
        <f>+SUM(L25,U25)</f>
        <v>55</v>
      </c>
    </row>
    <row r="26" spans="1:30" s="51" customFormat="1" ht="12" customHeight="1">
      <c r="A26" s="55" t="s">
        <v>206</v>
      </c>
      <c r="B26" s="56" t="s">
        <v>241</v>
      </c>
      <c r="C26" s="55" t="s">
        <v>242</v>
      </c>
      <c r="D26" s="78">
        <f>SUM(E26,+L26)</f>
        <v>0</v>
      </c>
      <c r="E26" s="78">
        <f>+SUM(F26:I26,K26)</f>
        <v>0</v>
      </c>
      <c r="F26" s="78">
        <v>0</v>
      </c>
      <c r="G26" s="78">
        <v>0</v>
      </c>
      <c r="H26" s="78">
        <v>0</v>
      </c>
      <c r="I26" s="78">
        <v>0</v>
      </c>
      <c r="J26" s="79">
        <v>0</v>
      </c>
      <c r="K26" s="78">
        <v>0</v>
      </c>
      <c r="L26" s="78">
        <v>0</v>
      </c>
      <c r="M26" s="78">
        <f>SUM(N26,+U26)</f>
        <v>143080</v>
      </c>
      <c r="N26" s="78">
        <f>+SUM(O26:R26,T26)</f>
        <v>139128</v>
      </c>
      <c r="O26" s="78">
        <v>0</v>
      </c>
      <c r="P26" s="78">
        <v>0</v>
      </c>
      <c r="Q26" s="78">
        <v>0</v>
      </c>
      <c r="R26" s="78">
        <v>139128</v>
      </c>
      <c r="S26" s="79">
        <v>46085</v>
      </c>
      <c r="T26" s="78">
        <v>0</v>
      </c>
      <c r="U26" s="78">
        <v>3952</v>
      </c>
      <c r="V26" s="78">
        <f>+SUM(D26,M26)</f>
        <v>143080</v>
      </c>
      <c r="W26" s="78">
        <f>+SUM(E26,N26)</f>
        <v>139128</v>
      </c>
      <c r="X26" s="78">
        <f>+SUM(F26,O26)</f>
        <v>0</v>
      </c>
      <c r="Y26" s="78">
        <f>+SUM(G26,P26)</f>
        <v>0</v>
      </c>
      <c r="Z26" s="78">
        <f>+SUM(H26,Q26)</f>
        <v>0</v>
      </c>
      <c r="AA26" s="78">
        <f>+SUM(I26,R26)</f>
        <v>139128</v>
      </c>
      <c r="AB26" s="79">
        <f>+SUM(J26,S26)</f>
        <v>46085</v>
      </c>
      <c r="AC26" s="78">
        <f>+SUM(K26,T26)</f>
        <v>0</v>
      </c>
      <c r="AD26" s="78">
        <f>+SUM(L26,U26)</f>
        <v>3952</v>
      </c>
    </row>
    <row r="27" spans="1:30" s="51" customFormat="1" ht="12" customHeight="1">
      <c r="A27" s="55" t="s">
        <v>206</v>
      </c>
      <c r="B27" s="56" t="s">
        <v>243</v>
      </c>
      <c r="C27" s="55" t="s">
        <v>244</v>
      </c>
      <c r="D27" s="78">
        <f>SUM(E27,+L27)</f>
        <v>0</v>
      </c>
      <c r="E27" s="78">
        <f>+SUM(F27:I27,K27)</f>
        <v>0</v>
      </c>
      <c r="F27" s="78">
        <v>0</v>
      </c>
      <c r="G27" s="78">
        <v>0</v>
      </c>
      <c r="H27" s="78">
        <v>0</v>
      </c>
      <c r="I27" s="78">
        <v>0</v>
      </c>
      <c r="J27" s="79">
        <v>0</v>
      </c>
      <c r="K27" s="78">
        <v>0</v>
      </c>
      <c r="L27" s="78">
        <v>0</v>
      </c>
      <c r="M27" s="78">
        <f>SUM(N27,+U27)</f>
        <v>1753</v>
      </c>
      <c r="N27" s="78">
        <f>+SUM(O27:R27,T27)</f>
        <v>0</v>
      </c>
      <c r="O27" s="78">
        <v>0</v>
      </c>
      <c r="P27" s="78">
        <v>0</v>
      </c>
      <c r="Q27" s="78">
        <v>0</v>
      </c>
      <c r="R27" s="78">
        <v>0</v>
      </c>
      <c r="S27" s="79">
        <v>130257</v>
      </c>
      <c r="T27" s="78">
        <v>0</v>
      </c>
      <c r="U27" s="78">
        <v>1753</v>
      </c>
      <c r="V27" s="78">
        <f>+SUM(D27,M27)</f>
        <v>1753</v>
      </c>
      <c r="W27" s="78">
        <f>+SUM(E27,N27)</f>
        <v>0</v>
      </c>
      <c r="X27" s="78">
        <f>+SUM(F27,O27)</f>
        <v>0</v>
      </c>
      <c r="Y27" s="78">
        <f>+SUM(G27,P27)</f>
        <v>0</v>
      </c>
      <c r="Z27" s="78">
        <f>+SUM(H27,Q27)</f>
        <v>0</v>
      </c>
      <c r="AA27" s="78">
        <f>+SUM(I27,R27)</f>
        <v>0</v>
      </c>
      <c r="AB27" s="79">
        <f>+SUM(J27,S27)</f>
        <v>130257</v>
      </c>
      <c r="AC27" s="78">
        <f>+SUM(K27,T27)</f>
        <v>0</v>
      </c>
      <c r="AD27" s="78">
        <f>+SUM(L27,U27)</f>
        <v>1753</v>
      </c>
    </row>
    <row r="28" spans="1:30" s="51" customFormat="1" ht="12" customHeight="1">
      <c r="A28" s="55" t="s">
        <v>206</v>
      </c>
      <c r="B28" s="56" t="s">
        <v>245</v>
      </c>
      <c r="C28" s="55" t="s">
        <v>246</v>
      </c>
      <c r="D28" s="78">
        <f>SUM(E28,+L28)</f>
        <v>-167989</v>
      </c>
      <c r="E28" s="78">
        <f>+SUM(F28:I28,K28)</f>
        <v>0</v>
      </c>
      <c r="F28" s="78">
        <v>0</v>
      </c>
      <c r="G28" s="78">
        <v>0</v>
      </c>
      <c r="H28" s="78">
        <v>0</v>
      </c>
      <c r="I28" s="78">
        <v>0</v>
      </c>
      <c r="J28" s="79">
        <v>370474</v>
      </c>
      <c r="K28" s="78">
        <v>0</v>
      </c>
      <c r="L28" s="78">
        <v>-167989</v>
      </c>
      <c r="M28" s="78">
        <f>SUM(N28,+U28)</f>
        <v>0</v>
      </c>
      <c r="N28" s="78">
        <f>+SUM(O28:R28,T28)</f>
        <v>0</v>
      </c>
      <c r="O28" s="78">
        <v>0</v>
      </c>
      <c r="P28" s="78">
        <v>0</v>
      </c>
      <c r="Q28" s="78">
        <v>0</v>
      </c>
      <c r="R28" s="78">
        <v>0</v>
      </c>
      <c r="S28" s="79">
        <v>0</v>
      </c>
      <c r="T28" s="78">
        <v>0</v>
      </c>
      <c r="U28" s="78">
        <v>0</v>
      </c>
      <c r="V28" s="78">
        <f>+SUM(D28,M28)</f>
        <v>-167989</v>
      </c>
      <c r="W28" s="78">
        <f>+SUM(E28,N28)</f>
        <v>0</v>
      </c>
      <c r="X28" s="78">
        <f>+SUM(F28,O28)</f>
        <v>0</v>
      </c>
      <c r="Y28" s="78">
        <f>+SUM(G28,P28)</f>
        <v>0</v>
      </c>
      <c r="Z28" s="78">
        <f>+SUM(H28,Q28)</f>
        <v>0</v>
      </c>
      <c r="AA28" s="78">
        <f>+SUM(I28,R28)</f>
        <v>0</v>
      </c>
      <c r="AB28" s="79">
        <f>+SUM(J28,S28)</f>
        <v>370474</v>
      </c>
      <c r="AC28" s="78">
        <f>+SUM(K28,T28)</f>
        <v>0</v>
      </c>
      <c r="AD28" s="78">
        <f>+SUM(L28,U28)</f>
        <v>-167989</v>
      </c>
    </row>
    <row r="29" spans="1:30" s="51" customFormat="1" ht="12" customHeight="1">
      <c r="A29" s="55" t="s">
        <v>206</v>
      </c>
      <c r="B29" s="56" t="s">
        <v>247</v>
      </c>
      <c r="C29" s="55" t="s">
        <v>248</v>
      </c>
      <c r="D29" s="78">
        <f>SUM(E29,+L29)</f>
        <v>7559</v>
      </c>
      <c r="E29" s="78">
        <f>+SUM(F29:I29,K29)</f>
        <v>7559</v>
      </c>
      <c r="F29" s="78">
        <v>0</v>
      </c>
      <c r="G29" s="78">
        <v>0</v>
      </c>
      <c r="H29" s="78">
        <v>0</v>
      </c>
      <c r="I29" s="78">
        <v>0</v>
      </c>
      <c r="J29" s="79">
        <v>213377</v>
      </c>
      <c r="K29" s="78">
        <v>7559</v>
      </c>
      <c r="L29" s="78">
        <v>0</v>
      </c>
      <c r="M29" s="78">
        <f>SUM(N29,+U29)</f>
        <v>0</v>
      </c>
      <c r="N29" s="78">
        <f>+SUM(O29:R29,T29)</f>
        <v>0</v>
      </c>
      <c r="O29" s="78">
        <v>0</v>
      </c>
      <c r="P29" s="78">
        <v>0</v>
      </c>
      <c r="Q29" s="78">
        <v>0</v>
      </c>
      <c r="R29" s="78">
        <v>0</v>
      </c>
      <c r="S29" s="79">
        <v>0</v>
      </c>
      <c r="T29" s="78">
        <v>0</v>
      </c>
      <c r="U29" s="78">
        <v>0</v>
      </c>
      <c r="V29" s="78">
        <f>+SUM(D29,M29)</f>
        <v>7559</v>
      </c>
      <c r="W29" s="78">
        <f>+SUM(E29,N29)</f>
        <v>7559</v>
      </c>
      <c r="X29" s="78">
        <f>+SUM(F29,O29)</f>
        <v>0</v>
      </c>
      <c r="Y29" s="78">
        <f>+SUM(G29,P29)</f>
        <v>0</v>
      </c>
      <c r="Z29" s="78">
        <f>+SUM(H29,Q29)</f>
        <v>0</v>
      </c>
      <c r="AA29" s="78">
        <f>+SUM(I29,R29)</f>
        <v>0</v>
      </c>
      <c r="AB29" s="79">
        <f>+SUM(J29,S29)</f>
        <v>213377</v>
      </c>
      <c r="AC29" s="78">
        <f>+SUM(K29,T29)</f>
        <v>7559</v>
      </c>
      <c r="AD29" s="78">
        <f>+SUM(L29,U29)</f>
        <v>0</v>
      </c>
    </row>
    <row r="30" spans="1:30" s="51" customFormat="1" ht="12" customHeight="1">
      <c r="A30" s="55" t="s">
        <v>206</v>
      </c>
      <c r="B30" s="56" t="s">
        <v>249</v>
      </c>
      <c r="C30" s="55" t="s">
        <v>250</v>
      </c>
      <c r="D30" s="78">
        <f>SUM(E30,+L30)</f>
        <v>519769</v>
      </c>
      <c r="E30" s="78">
        <f>+SUM(F30:I30,K30)</f>
        <v>306733</v>
      </c>
      <c r="F30" s="78">
        <v>0</v>
      </c>
      <c r="G30" s="78">
        <v>0</v>
      </c>
      <c r="H30" s="78">
        <v>0</v>
      </c>
      <c r="I30" s="78">
        <v>297078</v>
      </c>
      <c r="J30" s="79">
        <v>758205</v>
      </c>
      <c r="K30" s="78">
        <v>9655</v>
      </c>
      <c r="L30" s="78">
        <v>213036</v>
      </c>
      <c r="M30" s="78">
        <f>SUM(N30,+U30)</f>
        <v>1610168</v>
      </c>
      <c r="N30" s="78">
        <f>+SUM(O30:R30,T30)</f>
        <v>1393980</v>
      </c>
      <c r="O30" s="78">
        <v>483126</v>
      </c>
      <c r="P30" s="78">
        <v>0</v>
      </c>
      <c r="Q30" s="78">
        <v>910800</v>
      </c>
      <c r="R30" s="78">
        <v>0</v>
      </c>
      <c r="S30" s="79">
        <v>488671</v>
      </c>
      <c r="T30" s="78">
        <v>54</v>
      </c>
      <c r="U30" s="78">
        <v>216188</v>
      </c>
      <c r="V30" s="78">
        <f>+SUM(D30,M30)</f>
        <v>2129937</v>
      </c>
      <c r="W30" s="78">
        <f>+SUM(E30,N30)</f>
        <v>1700713</v>
      </c>
      <c r="X30" s="78">
        <f>+SUM(F30,O30)</f>
        <v>483126</v>
      </c>
      <c r="Y30" s="78">
        <f>+SUM(G30,P30)</f>
        <v>0</v>
      </c>
      <c r="Z30" s="78">
        <f>+SUM(H30,Q30)</f>
        <v>910800</v>
      </c>
      <c r="AA30" s="78">
        <f>+SUM(I30,R30)</f>
        <v>297078</v>
      </c>
      <c r="AB30" s="79">
        <f>+SUM(J30,S30)</f>
        <v>1246876</v>
      </c>
      <c r="AC30" s="78">
        <f>+SUM(K30,T30)</f>
        <v>9709</v>
      </c>
      <c r="AD30" s="78">
        <f>+SUM(L30,U30)</f>
        <v>429224</v>
      </c>
    </row>
    <row r="31" spans="1:30" s="51" customFormat="1" ht="12" customHeight="1">
      <c r="A31" s="55" t="s">
        <v>206</v>
      </c>
      <c r="B31" s="56" t="s">
        <v>251</v>
      </c>
      <c r="C31" s="55" t="s">
        <v>252</v>
      </c>
      <c r="D31" s="78">
        <f>SUM(E31,+L31)</f>
        <v>160362</v>
      </c>
      <c r="E31" s="78">
        <f>+SUM(F31:I31,K31)</f>
        <v>160362</v>
      </c>
      <c r="F31" s="78">
        <v>0</v>
      </c>
      <c r="G31" s="78">
        <v>0</v>
      </c>
      <c r="H31" s="78">
        <v>0</v>
      </c>
      <c r="I31" s="78">
        <v>160362</v>
      </c>
      <c r="J31" s="79">
        <v>122466</v>
      </c>
      <c r="K31" s="78">
        <v>0</v>
      </c>
      <c r="L31" s="78">
        <v>0</v>
      </c>
      <c r="M31" s="78">
        <f>SUM(N31,+U31)</f>
        <v>61906</v>
      </c>
      <c r="N31" s="78">
        <f>+SUM(O31:R31,T31)</f>
        <v>61906</v>
      </c>
      <c r="O31" s="78">
        <v>0</v>
      </c>
      <c r="P31" s="78">
        <v>0</v>
      </c>
      <c r="Q31" s="78">
        <v>0</v>
      </c>
      <c r="R31" s="78">
        <v>61906</v>
      </c>
      <c r="S31" s="79">
        <v>150138</v>
      </c>
      <c r="T31" s="78">
        <v>0</v>
      </c>
      <c r="U31" s="78">
        <v>0</v>
      </c>
      <c r="V31" s="78">
        <f>+SUM(D31,M31)</f>
        <v>222268</v>
      </c>
      <c r="W31" s="78">
        <f>+SUM(E31,N31)</f>
        <v>222268</v>
      </c>
      <c r="X31" s="78">
        <f>+SUM(F31,O31)</f>
        <v>0</v>
      </c>
      <c r="Y31" s="78">
        <f>+SUM(G31,P31)</f>
        <v>0</v>
      </c>
      <c r="Z31" s="78">
        <f>+SUM(H31,Q31)</f>
        <v>0</v>
      </c>
      <c r="AA31" s="78">
        <f>+SUM(I31,R31)</f>
        <v>222268</v>
      </c>
      <c r="AB31" s="79">
        <f>+SUM(J31,S31)</f>
        <v>272604</v>
      </c>
      <c r="AC31" s="78">
        <f>+SUM(K31,T31)</f>
        <v>0</v>
      </c>
      <c r="AD31" s="78">
        <f>+SUM(L31,U31)</f>
        <v>0</v>
      </c>
    </row>
    <row r="32" spans="1:30" s="51" customFormat="1" ht="12" customHeight="1">
      <c r="A32" s="55" t="s">
        <v>206</v>
      </c>
      <c r="B32" s="56" t="s">
        <v>253</v>
      </c>
      <c r="C32" s="55" t="s">
        <v>254</v>
      </c>
      <c r="D32" s="78">
        <f>SUM(E32,+L32)</f>
        <v>134786</v>
      </c>
      <c r="E32" s="78">
        <f>+SUM(F32:I32,K32)</f>
        <v>151808</v>
      </c>
      <c r="F32" s="78">
        <v>0</v>
      </c>
      <c r="G32" s="78">
        <v>0</v>
      </c>
      <c r="H32" s="78">
        <v>0</v>
      </c>
      <c r="I32" s="78">
        <v>151808</v>
      </c>
      <c r="J32" s="79">
        <v>752632</v>
      </c>
      <c r="K32" s="78">
        <v>0</v>
      </c>
      <c r="L32" s="78">
        <v>-17022</v>
      </c>
      <c r="M32" s="78">
        <f>SUM(N32,+U32)</f>
        <v>0</v>
      </c>
      <c r="N32" s="78">
        <f>+SUM(O32:R32,T32)</f>
        <v>0</v>
      </c>
      <c r="O32" s="78">
        <v>0</v>
      </c>
      <c r="P32" s="78">
        <v>0</v>
      </c>
      <c r="Q32" s="78">
        <v>0</v>
      </c>
      <c r="R32" s="78">
        <v>0</v>
      </c>
      <c r="S32" s="79">
        <v>0</v>
      </c>
      <c r="T32" s="78">
        <v>0</v>
      </c>
      <c r="U32" s="78">
        <v>0</v>
      </c>
      <c r="V32" s="78">
        <f>+SUM(D32,M32)</f>
        <v>134786</v>
      </c>
      <c r="W32" s="78">
        <f>+SUM(E32,N32)</f>
        <v>151808</v>
      </c>
      <c r="X32" s="78">
        <f>+SUM(F32,O32)</f>
        <v>0</v>
      </c>
      <c r="Y32" s="78">
        <f>+SUM(G32,P32)</f>
        <v>0</v>
      </c>
      <c r="Z32" s="78">
        <f>+SUM(H32,Q32)</f>
        <v>0</v>
      </c>
      <c r="AA32" s="78">
        <f>+SUM(I32,R32)</f>
        <v>151808</v>
      </c>
      <c r="AB32" s="79">
        <f>+SUM(J32,S32)</f>
        <v>752632</v>
      </c>
      <c r="AC32" s="78">
        <f>+SUM(K32,T32)</f>
        <v>0</v>
      </c>
      <c r="AD32" s="78">
        <f>+SUM(L32,U32)</f>
        <v>-17022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ゴシック,標準"&amp;14廃棄物処理事業経費（市区町村及び一部事務組合・広域連合の合計）【歳入】（平成26年度実績）</oddHeader>
  </headerFooter>
  <colBreaks count="2" manualBreakCount="2">
    <brk id="12" min="1" max="998" man="1"/>
    <brk id="21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87" width="14.69921875" style="80" customWidth="1"/>
    <col min="88" max="16384" width="9" style="48" customWidth="1"/>
  </cols>
  <sheetData>
    <row r="1" spans="1:87" s="46" customFormat="1" ht="17.25">
      <c r="A1" s="147" t="s">
        <v>255</v>
      </c>
      <c r="B1" s="45"/>
      <c r="C1" s="45"/>
      <c r="D1" s="45"/>
      <c r="E1" s="45"/>
      <c r="F1" s="45"/>
      <c r="G1" s="45"/>
      <c r="H1" s="8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46" customFormat="1" ht="13.5">
      <c r="A2" s="153" t="s">
        <v>53</v>
      </c>
      <c r="B2" s="153" t="s">
        <v>54</v>
      </c>
      <c r="C2" s="162" t="s">
        <v>188</v>
      </c>
      <c r="D2" s="85" t="s">
        <v>256</v>
      </c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6"/>
      <c r="Q2" s="86"/>
      <c r="R2" s="86"/>
      <c r="S2" s="86"/>
      <c r="T2" s="86"/>
      <c r="U2" s="87"/>
      <c r="V2" s="87"/>
      <c r="W2" s="87"/>
      <c r="X2" s="86"/>
      <c r="Y2" s="86"/>
      <c r="Z2" s="86"/>
      <c r="AA2" s="86"/>
      <c r="AB2" s="86"/>
      <c r="AC2" s="86"/>
      <c r="AD2" s="86"/>
      <c r="AE2" s="88"/>
      <c r="AF2" s="85" t="s">
        <v>257</v>
      </c>
      <c r="AG2" s="86"/>
      <c r="AH2" s="86"/>
      <c r="AI2" s="86"/>
      <c r="AJ2" s="86"/>
      <c r="AK2" s="86"/>
      <c r="AL2" s="86"/>
      <c r="AM2" s="87"/>
      <c r="AN2" s="86"/>
      <c r="AO2" s="86"/>
      <c r="AP2" s="86"/>
      <c r="AQ2" s="86"/>
      <c r="AR2" s="86"/>
      <c r="AS2" s="86"/>
      <c r="AT2" s="86"/>
      <c r="AU2" s="86"/>
      <c r="AV2" s="86"/>
      <c r="AW2" s="87"/>
      <c r="AX2" s="87"/>
      <c r="AY2" s="87"/>
      <c r="AZ2" s="87"/>
      <c r="BA2" s="87"/>
      <c r="BB2" s="87"/>
      <c r="BC2" s="86"/>
      <c r="BD2" s="86"/>
      <c r="BE2" s="86"/>
      <c r="BF2" s="86"/>
      <c r="BG2" s="88"/>
      <c r="BH2" s="85" t="s">
        <v>258</v>
      </c>
      <c r="BI2" s="86"/>
      <c r="BJ2" s="86"/>
      <c r="BK2" s="86"/>
      <c r="BL2" s="86"/>
      <c r="BM2" s="86"/>
      <c r="BN2" s="86"/>
      <c r="BO2" s="87"/>
      <c r="BP2" s="86"/>
      <c r="BQ2" s="86"/>
      <c r="BR2" s="86"/>
      <c r="BS2" s="86"/>
      <c r="BT2" s="86"/>
      <c r="BU2" s="86"/>
      <c r="BV2" s="86"/>
      <c r="BW2" s="86"/>
      <c r="BX2" s="86"/>
      <c r="BY2" s="87"/>
      <c r="BZ2" s="87"/>
      <c r="CA2" s="87"/>
      <c r="CB2" s="87"/>
      <c r="CC2" s="87"/>
      <c r="CD2" s="87"/>
      <c r="CE2" s="86"/>
      <c r="CF2" s="86"/>
      <c r="CG2" s="86"/>
      <c r="CH2" s="86"/>
      <c r="CI2" s="88"/>
    </row>
    <row r="3" spans="1:87" s="46" customFormat="1" ht="13.5">
      <c r="A3" s="154"/>
      <c r="B3" s="154"/>
      <c r="C3" s="160"/>
      <c r="D3" s="92" t="s">
        <v>259</v>
      </c>
      <c r="E3" s="86"/>
      <c r="F3" s="86"/>
      <c r="G3" s="86"/>
      <c r="H3" s="86"/>
      <c r="I3" s="86"/>
      <c r="J3" s="86"/>
      <c r="K3" s="93"/>
      <c r="L3" s="94" t="s">
        <v>260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95"/>
      <c r="AC3" s="96"/>
      <c r="AD3" s="97" t="s">
        <v>200</v>
      </c>
      <c r="AE3" s="98" t="s">
        <v>191</v>
      </c>
      <c r="AF3" s="92" t="s">
        <v>259</v>
      </c>
      <c r="AG3" s="86"/>
      <c r="AH3" s="86"/>
      <c r="AI3" s="86"/>
      <c r="AJ3" s="86"/>
      <c r="AK3" s="86"/>
      <c r="AL3" s="86"/>
      <c r="AM3" s="93"/>
      <c r="AN3" s="94" t="s">
        <v>260</v>
      </c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95"/>
      <c r="BE3" s="96"/>
      <c r="BF3" s="97" t="s">
        <v>200</v>
      </c>
      <c r="BG3" s="98" t="s">
        <v>191</v>
      </c>
      <c r="BH3" s="92" t="s">
        <v>259</v>
      </c>
      <c r="BI3" s="86"/>
      <c r="BJ3" s="86"/>
      <c r="BK3" s="86"/>
      <c r="BL3" s="86"/>
      <c r="BM3" s="86"/>
      <c r="BN3" s="86"/>
      <c r="BO3" s="93"/>
      <c r="BP3" s="94" t="s">
        <v>260</v>
      </c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95"/>
      <c r="CG3" s="96"/>
      <c r="CH3" s="97" t="s">
        <v>200</v>
      </c>
      <c r="CI3" s="98" t="s">
        <v>191</v>
      </c>
    </row>
    <row r="4" spans="1:87" s="46" customFormat="1" ht="13.5" customHeight="1">
      <c r="A4" s="154"/>
      <c r="B4" s="154"/>
      <c r="C4" s="160"/>
      <c r="D4" s="98" t="s">
        <v>191</v>
      </c>
      <c r="E4" s="97" t="s">
        <v>261</v>
      </c>
      <c r="F4" s="97"/>
      <c r="G4" s="102"/>
      <c r="H4" s="86"/>
      <c r="I4" s="103"/>
      <c r="J4" s="104" t="s">
        <v>262</v>
      </c>
      <c r="K4" s="152" t="s">
        <v>263</v>
      </c>
      <c r="L4" s="98" t="s">
        <v>191</v>
      </c>
      <c r="M4" s="92" t="s">
        <v>264</v>
      </c>
      <c r="N4" s="95"/>
      <c r="O4" s="95"/>
      <c r="P4" s="95"/>
      <c r="Q4" s="96"/>
      <c r="R4" s="92" t="s">
        <v>265</v>
      </c>
      <c r="S4" s="86"/>
      <c r="T4" s="86"/>
      <c r="U4" s="103"/>
      <c r="V4" s="97" t="s">
        <v>266</v>
      </c>
      <c r="W4" s="92" t="s">
        <v>267</v>
      </c>
      <c r="X4" s="94"/>
      <c r="Y4" s="95"/>
      <c r="Z4" s="95"/>
      <c r="AA4" s="96"/>
      <c r="AB4" s="105" t="s">
        <v>268</v>
      </c>
      <c r="AC4" s="105" t="s">
        <v>269</v>
      </c>
      <c r="AD4" s="98"/>
      <c r="AE4" s="98"/>
      <c r="AF4" s="98" t="s">
        <v>191</v>
      </c>
      <c r="AG4" s="97" t="s">
        <v>261</v>
      </c>
      <c r="AH4" s="97"/>
      <c r="AI4" s="102"/>
      <c r="AJ4" s="86"/>
      <c r="AK4" s="103"/>
      <c r="AL4" s="104" t="s">
        <v>262</v>
      </c>
      <c r="AM4" s="152" t="s">
        <v>263</v>
      </c>
      <c r="AN4" s="98" t="s">
        <v>191</v>
      </c>
      <c r="AO4" s="92" t="s">
        <v>264</v>
      </c>
      <c r="AP4" s="95"/>
      <c r="AQ4" s="95"/>
      <c r="AR4" s="95"/>
      <c r="AS4" s="96"/>
      <c r="AT4" s="92" t="s">
        <v>265</v>
      </c>
      <c r="AU4" s="86"/>
      <c r="AV4" s="86"/>
      <c r="AW4" s="103"/>
      <c r="AX4" s="97" t="s">
        <v>266</v>
      </c>
      <c r="AY4" s="92" t="s">
        <v>267</v>
      </c>
      <c r="AZ4" s="106"/>
      <c r="BA4" s="106"/>
      <c r="BB4" s="107"/>
      <c r="BC4" s="96"/>
      <c r="BD4" s="105" t="s">
        <v>268</v>
      </c>
      <c r="BE4" s="105" t="s">
        <v>269</v>
      </c>
      <c r="BF4" s="98"/>
      <c r="BG4" s="98"/>
      <c r="BH4" s="98" t="s">
        <v>191</v>
      </c>
      <c r="BI4" s="97" t="s">
        <v>261</v>
      </c>
      <c r="BJ4" s="97"/>
      <c r="BK4" s="102"/>
      <c r="BL4" s="86"/>
      <c r="BM4" s="103"/>
      <c r="BN4" s="104" t="s">
        <v>262</v>
      </c>
      <c r="BO4" s="152" t="s">
        <v>263</v>
      </c>
      <c r="BP4" s="98" t="s">
        <v>191</v>
      </c>
      <c r="BQ4" s="92" t="s">
        <v>264</v>
      </c>
      <c r="BR4" s="95"/>
      <c r="BS4" s="95"/>
      <c r="BT4" s="95"/>
      <c r="BU4" s="96"/>
      <c r="BV4" s="92" t="s">
        <v>265</v>
      </c>
      <c r="BW4" s="86"/>
      <c r="BX4" s="86"/>
      <c r="BY4" s="103"/>
      <c r="BZ4" s="97" t="s">
        <v>266</v>
      </c>
      <c r="CA4" s="92" t="s">
        <v>267</v>
      </c>
      <c r="CB4" s="95"/>
      <c r="CC4" s="95"/>
      <c r="CD4" s="95"/>
      <c r="CE4" s="96"/>
      <c r="CF4" s="105" t="s">
        <v>268</v>
      </c>
      <c r="CG4" s="105" t="s">
        <v>269</v>
      </c>
      <c r="CH4" s="98"/>
      <c r="CI4" s="98"/>
    </row>
    <row r="5" spans="1:87" s="46" customFormat="1" ht="23.25" customHeight="1">
      <c r="A5" s="154"/>
      <c r="B5" s="154"/>
      <c r="C5" s="160"/>
      <c r="D5" s="98"/>
      <c r="E5" s="98" t="s">
        <v>191</v>
      </c>
      <c r="F5" s="104" t="s">
        <v>270</v>
      </c>
      <c r="G5" s="104" t="s">
        <v>271</v>
      </c>
      <c r="H5" s="104" t="s">
        <v>272</v>
      </c>
      <c r="I5" s="104" t="s">
        <v>200</v>
      </c>
      <c r="J5" s="109"/>
      <c r="K5" s="152"/>
      <c r="L5" s="98"/>
      <c r="M5" s="98" t="s">
        <v>191</v>
      </c>
      <c r="N5" s="98" t="s">
        <v>273</v>
      </c>
      <c r="O5" s="98" t="s">
        <v>274</v>
      </c>
      <c r="P5" s="98" t="s">
        <v>275</v>
      </c>
      <c r="Q5" s="98" t="s">
        <v>276</v>
      </c>
      <c r="R5" s="98" t="s">
        <v>191</v>
      </c>
      <c r="S5" s="97" t="s">
        <v>277</v>
      </c>
      <c r="T5" s="97" t="s">
        <v>278</v>
      </c>
      <c r="U5" s="97" t="s">
        <v>279</v>
      </c>
      <c r="V5" s="98"/>
      <c r="W5" s="98" t="s">
        <v>191</v>
      </c>
      <c r="X5" s="97" t="s">
        <v>277</v>
      </c>
      <c r="Y5" s="97" t="s">
        <v>278</v>
      </c>
      <c r="Z5" s="97" t="s">
        <v>279</v>
      </c>
      <c r="AA5" s="105" t="s">
        <v>200</v>
      </c>
      <c r="AB5" s="98"/>
      <c r="AC5" s="98"/>
      <c r="AD5" s="98"/>
      <c r="AE5" s="98"/>
      <c r="AF5" s="98"/>
      <c r="AG5" s="98" t="s">
        <v>191</v>
      </c>
      <c r="AH5" s="104" t="s">
        <v>270</v>
      </c>
      <c r="AI5" s="104" t="s">
        <v>271</v>
      </c>
      <c r="AJ5" s="104" t="s">
        <v>272</v>
      </c>
      <c r="AK5" s="104" t="s">
        <v>200</v>
      </c>
      <c r="AL5" s="109"/>
      <c r="AM5" s="152"/>
      <c r="AN5" s="98"/>
      <c r="AO5" s="98" t="s">
        <v>191</v>
      </c>
      <c r="AP5" s="98" t="s">
        <v>273</v>
      </c>
      <c r="AQ5" s="98" t="s">
        <v>274</v>
      </c>
      <c r="AR5" s="98" t="s">
        <v>275</v>
      </c>
      <c r="AS5" s="98" t="s">
        <v>276</v>
      </c>
      <c r="AT5" s="98" t="s">
        <v>191</v>
      </c>
      <c r="AU5" s="97" t="s">
        <v>277</v>
      </c>
      <c r="AV5" s="97" t="s">
        <v>278</v>
      </c>
      <c r="AW5" s="97" t="s">
        <v>279</v>
      </c>
      <c r="AX5" s="98"/>
      <c r="AY5" s="98" t="s">
        <v>191</v>
      </c>
      <c r="AZ5" s="97" t="s">
        <v>277</v>
      </c>
      <c r="BA5" s="97" t="s">
        <v>278</v>
      </c>
      <c r="BB5" s="97" t="s">
        <v>279</v>
      </c>
      <c r="BC5" s="105" t="s">
        <v>200</v>
      </c>
      <c r="BD5" s="98"/>
      <c r="BE5" s="98"/>
      <c r="BF5" s="98"/>
      <c r="BG5" s="98"/>
      <c r="BH5" s="98"/>
      <c r="BI5" s="98" t="s">
        <v>191</v>
      </c>
      <c r="BJ5" s="104" t="s">
        <v>270</v>
      </c>
      <c r="BK5" s="104" t="s">
        <v>271</v>
      </c>
      <c r="BL5" s="104" t="s">
        <v>272</v>
      </c>
      <c r="BM5" s="104" t="s">
        <v>200</v>
      </c>
      <c r="BN5" s="109"/>
      <c r="BO5" s="152"/>
      <c r="BP5" s="98"/>
      <c r="BQ5" s="98" t="s">
        <v>191</v>
      </c>
      <c r="BR5" s="98" t="s">
        <v>273</v>
      </c>
      <c r="BS5" s="98" t="s">
        <v>274</v>
      </c>
      <c r="BT5" s="98" t="s">
        <v>275</v>
      </c>
      <c r="BU5" s="98" t="s">
        <v>276</v>
      </c>
      <c r="BV5" s="98" t="s">
        <v>191</v>
      </c>
      <c r="BW5" s="97" t="s">
        <v>277</v>
      </c>
      <c r="BX5" s="97" t="s">
        <v>278</v>
      </c>
      <c r="BY5" s="97" t="s">
        <v>279</v>
      </c>
      <c r="BZ5" s="98"/>
      <c r="CA5" s="98" t="s">
        <v>191</v>
      </c>
      <c r="CB5" s="97" t="s">
        <v>277</v>
      </c>
      <c r="CC5" s="97" t="s">
        <v>278</v>
      </c>
      <c r="CD5" s="97" t="s">
        <v>279</v>
      </c>
      <c r="CE5" s="105" t="s">
        <v>200</v>
      </c>
      <c r="CF5" s="98"/>
      <c r="CG5" s="98"/>
      <c r="CH5" s="98"/>
      <c r="CI5" s="98"/>
    </row>
    <row r="6" spans="1:87" s="47" customFormat="1" ht="13.5">
      <c r="A6" s="155"/>
      <c r="B6" s="155"/>
      <c r="C6" s="161"/>
      <c r="D6" s="113" t="s">
        <v>201</v>
      </c>
      <c r="E6" s="113" t="s">
        <v>201</v>
      </c>
      <c r="F6" s="114" t="s">
        <v>201</v>
      </c>
      <c r="G6" s="114" t="s">
        <v>201</v>
      </c>
      <c r="H6" s="114" t="s">
        <v>201</v>
      </c>
      <c r="I6" s="114" t="s">
        <v>201</v>
      </c>
      <c r="J6" s="115" t="s">
        <v>201</v>
      </c>
      <c r="K6" s="115" t="s">
        <v>201</v>
      </c>
      <c r="L6" s="113" t="s">
        <v>201</v>
      </c>
      <c r="M6" s="113" t="s">
        <v>201</v>
      </c>
      <c r="N6" s="113" t="s">
        <v>201</v>
      </c>
      <c r="O6" s="113" t="s">
        <v>201</v>
      </c>
      <c r="P6" s="113" t="s">
        <v>201</v>
      </c>
      <c r="Q6" s="113" t="s">
        <v>201</v>
      </c>
      <c r="R6" s="113" t="s">
        <v>201</v>
      </c>
      <c r="S6" s="116" t="s">
        <v>201</v>
      </c>
      <c r="T6" s="116" t="s">
        <v>201</v>
      </c>
      <c r="U6" s="116" t="s">
        <v>201</v>
      </c>
      <c r="V6" s="113" t="s">
        <v>201</v>
      </c>
      <c r="W6" s="113" t="s">
        <v>201</v>
      </c>
      <c r="X6" s="113" t="s">
        <v>201</v>
      </c>
      <c r="Y6" s="113" t="s">
        <v>201</v>
      </c>
      <c r="Z6" s="113" t="s">
        <v>201</v>
      </c>
      <c r="AA6" s="113" t="s">
        <v>201</v>
      </c>
      <c r="AB6" s="113" t="s">
        <v>201</v>
      </c>
      <c r="AC6" s="113" t="s">
        <v>201</v>
      </c>
      <c r="AD6" s="113" t="s">
        <v>201</v>
      </c>
      <c r="AE6" s="113" t="s">
        <v>201</v>
      </c>
      <c r="AF6" s="113" t="s">
        <v>201</v>
      </c>
      <c r="AG6" s="113" t="s">
        <v>201</v>
      </c>
      <c r="AH6" s="114" t="s">
        <v>201</v>
      </c>
      <c r="AI6" s="114" t="s">
        <v>201</v>
      </c>
      <c r="AJ6" s="114" t="s">
        <v>201</v>
      </c>
      <c r="AK6" s="114" t="s">
        <v>201</v>
      </c>
      <c r="AL6" s="115" t="s">
        <v>201</v>
      </c>
      <c r="AM6" s="115" t="s">
        <v>201</v>
      </c>
      <c r="AN6" s="113" t="s">
        <v>201</v>
      </c>
      <c r="AO6" s="113" t="s">
        <v>201</v>
      </c>
      <c r="AP6" s="113" t="s">
        <v>201</v>
      </c>
      <c r="AQ6" s="113" t="s">
        <v>201</v>
      </c>
      <c r="AR6" s="113" t="s">
        <v>201</v>
      </c>
      <c r="AS6" s="113" t="s">
        <v>201</v>
      </c>
      <c r="AT6" s="113" t="s">
        <v>201</v>
      </c>
      <c r="AU6" s="116" t="s">
        <v>201</v>
      </c>
      <c r="AV6" s="116" t="s">
        <v>201</v>
      </c>
      <c r="AW6" s="116" t="s">
        <v>201</v>
      </c>
      <c r="AX6" s="113" t="s">
        <v>201</v>
      </c>
      <c r="AY6" s="113" t="s">
        <v>201</v>
      </c>
      <c r="AZ6" s="113" t="s">
        <v>201</v>
      </c>
      <c r="BA6" s="113" t="s">
        <v>201</v>
      </c>
      <c r="BB6" s="113" t="s">
        <v>201</v>
      </c>
      <c r="BC6" s="113" t="s">
        <v>201</v>
      </c>
      <c r="BD6" s="113" t="s">
        <v>201</v>
      </c>
      <c r="BE6" s="113" t="s">
        <v>201</v>
      </c>
      <c r="BF6" s="113" t="s">
        <v>201</v>
      </c>
      <c r="BG6" s="113" t="s">
        <v>201</v>
      </c>
      <c r="BH6" s="113" t="s">
        <v>201</v>
      </c>
      <c r="BI6" s="113" t="s">
        <v>201</v>
      </c>
      <c r="BJ6" s="114" t="s">
        <v>201</v>
      </c>
      <c r="BK6" s="114" t="s">
        <v>201</v>
      </c>
      <c r="BL6" s="114" t="s">
        <v>201</v>
      </c>
      <c r="BM6" s="114" t="s">
        <v>201</v>
      </c>
      <c r="BN6" s="115" t="s">
        <v>201</v>
      </c>
      <c r="BO6" s="115" t="s">
        <v>201</v>
      </c>
      <c r="BP6" s="113" t="s">
        <v>201</v>
      </c>
      <c r="BQ6" s="113" t="s">
        <v>201</v>
      </c>
      <c r="BR6" s="114" t="s">
        <v>201</v>
      </c>
      <c r="BS6" s="114" t="s">
        <v>201</v>
      </c>
      <c r="BT6" s="114" t="s">
        <v>201</v>
      </c>
      <c r="BU6" s="114" t="s">
        <v>201</v>
      </c>
      <c r="BV6" s="113" t="s">
        <v>201</v>
      </c>
      <c r="BW6" s="116" t="s">
        <v>201</v>
      </c>
      <c r="BX6" s="116" t="s">
        <v>201</v>
      </c>
      <c r="BY6" s="116" t="s">
        <v>201</v>
      </c>
      <c r="BZ6" s="113" t="s">
        <v>201</v>
      </c>
      <c r="CA6" s="113" t="s">
        <v>201</v>
      </c>
      <c r="CB6" s="113" t="s">
        <v>201</v>
      </c>
      <c r="CC6" s="113" t="s">
        <v>201</v>
      </c>
      <c r="CD6" s="113" t="s">
        <v>201</v>
      </c>
      <c r="CE6" s="113" t="s">
        <v>201</v>
      </c>
      <c r="CF6" s="113" t="s">
        <v>201</v>
      </c>
      <c r="CG6" s="113" t="s">
        <v>201</v>
      </c>
      <c r="CH6" s="113" t="s">
        <v>201</v>
      </c>
      <c r="CI6" s="113" t="s">
        <v>201</v>
      </c>
    </row>
    <row r="7" spans="1:87" s="51" customFormat="1" ht="12" customHeight="1">
      <c r="A7" s="49" t="s">
        <v>202</v>
      </c>
      <c r="B7" s="65" t="s">
        <v>203</v>
      </c>
      <c r="C7" s="49" t="s">
        <v>191</v>
      </c>
      <c r="D7" s="74">
        <f>SUM(D8:D32)</f>
        <v>652097</v>
      </c>
      <c r="E7" s="74">
        <f>SUM(E8:E32)</f>
        <v>651125</v>
      </c>
      <c r="F7" s="74">
        <f>SUM(F8:F32)</f>
        <v>0</v>
      </c>
      <c r="G7" s="74">
        <f>SUM(G8:G32)</f>
        <v>585139</v>
      </c>
      <c r="H7" s="74">
        <f>SUM(H8:H32)</f>
        <v>58160</v>
      </c>
      <c r="I7" s="74">
        <f>SUM(I8:I32)</f>
        <v>7826</v>
      </c>
      <c r="J7" s="74">
        <f>SUM(J8:J32)</f>
        <v>972</v>
      </c>
      <c r="K7" s="74">
        <f>SUM(K8:K32)</f>
        <v>137152</v>
      </c>
      <c r="L7" s="74">
        <f>SUM(L8:L32)</f>
        <v>11542287</v>
      </c>
      <c r="M7" s="74">
        <f>SUM(M8:M32)</f>
        <v>3530127</v>
      </c>
      <c r="N7" s="74">
        <f>SUM(N8:N32)</f>
        <v>1133056</v>
      </c>
      <c r="O7" s="74">
        <f>SUM(O8:O32)</f>
        <v>1910429</v>
      </c>
      <c r="P7" s="74">
        <f>SUM(P8:P32)</f>
        <v>397621</v>
      </c>
      <c r="Q7" s="74">
        <f>SUM(Q8:Q32)</f>
        <v>89021</v>
      </c>
      <c r="R7" s="74">
        <f>SUM(R8:R32)</f>
        <v>1975060</v>
      </c>
      <c r="S7" s="74">
        <f>SUM(S8:S32)</f>
        <v>383800</v>
      </c>
      <c r="T7" s="74">
        <f>SUM(T8:T32)</f>
        <v>1427041</v>
      </c>
      <c r="U7" s="74">
        <f>SUM(U8:U32)</f>
        <v>164219</v>
      </c>
      <c r="V7" s="74">
        <f>SUM(V8:V32)</f>
        <v>53370</v>
      </c>
      <c r="W7" s="74">
        <f>SUM(W8:W32)</f>
        <v>5980744</v>
      </c>
      <c r="X7" s="74">
        <f>SUM(X8:X32)</f>
        <v>2320483</v>
      </c>
      <c r="Y7" s="74">
        <f>SUM(Y8:Y32)</f>
        <v>3048991</v>
      </c>
      <c r="Z7" s="74">
        <f>SUM(Z8:Z32)</f>
        <v>507230</v>
      </c>
      <c r="AA7" s="74">
        <f>SUM(AA8:AA32)</f>
        <v>104040</v>
      </c>
      <c r="AB7" s="74">
        <f>SUM(AB8:AB32)</f>
        <v>2080002</v>
      </c>
      <c r="AC7" s="74">
        <f>SUM(AC8:AC32)</f>
        <v>2986</v>
      </c>
      <c r="AD7" s="74">
        <f>SUM(AD8:AD32)</f>
        <v>443017</v>
      </c>
      <c r="AE7" s="74">
        <f>SUM(AE8:AE32)</f>
        <v>12637401</v>
      </c>
      <c r="AF7" s="74">
        <f>SUM(AF8:AF32)</f>
        <v>2269948</v>
      </c>
      <c r="AG7" s="74">
        <f>SUM(AG8:AG32)</f>
        <v>2240117</v>
      </c>
      <c r="AH7" s="74">
        <f>SUM(AH8:AH32)</f>
        <v>904</v>
      </c>
      <c r="AI7" s="74">
        <f>SUM(AI8:AI32)</f>
        <v>2236281</v>
      </c>
      <c r="AJ7" s="74">
        <f>SUM(AJ8:AJ32)</f>
        <v>2932</v>
      </c>
      <c r="AK7" s="74">
        <f>SUM(AK8:AK32)</f>
        <v>0</v>
      </c>
      <c r="AL7" s="74">
        <f>SUM(AL8:AL32)</f>
        <v>29831</v>
      </c>
      <c r="AM7" s="74">
        <f>SUM(AM8:AM32)</f>
        <v>56920</v>
      </c>
      <c r="AN7" s="74">
        <f>SUM(AN8:AN32)</f>
        <v>2961249</v>
      </c>
      <c r="AO7" s="74">
        <f>SUM(AO8:AO32)</f>
        <v>677453</v>
      </c>
      <c r="AP7" s="74">
        <f>SUM(AP8:AP32)</f>
        <v>297725</v>
      </c>
      <c r="AQ7" s="74">
        <f>SUM(AQ8:AQ32)</f>
        <v>244862</v>
      </c>
      <c r="AR7" s="74">
        <f>SUM(AR8:AR32)</f>
        <v>110002</v>
      </c>
      <c r="AS7" s="74">
        <f>SUM(AS8:AS32)</f>
        <v>24864</v>
      </c>
      <c r="AT7" s="74">
        <f>SUM(AT8:AT32)</f>
        <v>1460641</v>
      </c>
      <c r="AU7" s="74">
        <f>SUM(AU8:AU32)</f>
        <v>430191</v>
      </c>
      <c r="AV7" s="74">
        <f>SUM(AV8:AV32)</f>
        <v>874293</v>
      </c>
      <c r="AW7" s="74">
        <f>SUM(AW8:AW32)</f>
        <v>156157</v>
      </c>
      <c r="AX7" s="74">
        <f>SUM(AX8:AX32)</f>
        <v>26081</v>
      </c>
      <c r="AY7" s="74">
        <f>SUM(AY8:AY32)</f>
        <v>797074</v>
      </c>
      <c r="AZ7" s="74">
        <f>SUM(AZ8:AZ32)</f>
        <v>272780</v>
      </c>
      <c r="BA7" s="74">
        <f>SUM(BA8:BA32)</f>
        <v>271311</v>
      </c>
      <c r="BB7" s="74">
        <f>SUM(BB8:BB32)</f>
        <v>244163</v>
      </c>
      <c r="BC7" s="74">
        <f>SUM(BC8:BC32)</f>
        <v>8820</v>
      </c>
      <c r="BD7" s="74">
        <f>SUM(BD8:BD32)</f>
        <v>838988</v>
      </c>
      <c r="BE7" s="74">
        <f>SUM(BE8:BE32)</f>
        <v>0</v>
      </c>
      <c r="BF7" s="74">
        <f>SUM(BF8:BF32)</f>
        <v>181372</v>
      </c>
      <c r="BG7" s="74">
        <f>SUM(BG8:BG32)</f>
        <v>5412569</v>
      </c>
      <c r="BH7" s="74">
        <f>SUM(BH8:BH32)</f>
        <v>2922045</v>
      </c>
      <c r="BI7" s="74">
        <f>SUM(BI8:BI32)</f>
        <v>2891242</v>
      </c>
      <c r="BJ7" s="74">
        <f>SUM(BJ8:BJ32)</f>
        <v>904</v>
      </c>
      <c r="BK7" s="74">
        <f>SUM(BK8:BK32)</f>
        <v>2821420</v>
      </c>
      <c r="BL7" s="74">
        <f>SUM(BL8:BL32)</f>
        <v>61092</v>
      </c>
      <c r="BM7" s="74">
        <f>SUM(BM8:BM32)</f>
        <v>7826</v>
      </c>
      <c r="BN7" s="74">
        <f>SUM(BN8:BN32)</f>
        <v>30803</v>
      </c>
      <c r="BO7" s="74">
        <f>SUM(BO8:BO32)</f>
        <v>194072</v>
      </c>
      <c r="BP7" s="74">
        <f>SUM(BP8:BP32)</f>
        <v>14503536</v>
      </c>
      <c r="BQ7" s="74">
        <f>SUM(BQ8:BQ32)</f>
        <v>4207580</v>
      </c>
      <c r="BR7" s="74">
        <f>SUM(BR8:BR32)</f>
        <v>1430781</v>
      </c>
      <c r="BS7" s="74">
        <f>SUM(BS8:BS32)</f>
        <v>2155291</v>
      </c>
      <c r="BT7" s="74">
        <f>SUM(BT8:BT32)</f>
        <v>507623</v>
      </c>
      <c r="BU7" s="74">
        <f>SUM(BU8:BU32)</f>
        <v>113885</v>
      </c>
      <c r="BV7" s="74">
        <f>SUM(BV8:BV32)</f>
        <v>3435701</v>
      </c>
      <c r="BW7" s="74">
        <f>SUM(BW8:BW32)</f>
        <v>813991</v>
      </c>
      <c r="BX7" s="74">
        <f>SUM(BX8:BX32)</f>
        <v>2301334</v>
      </c>
      <c r="BY7" s="74">
        <f>SUM(BY8:BY32)</f>
        <v>320376</v>
      </c>
      <c r="BZ7" s="74">
        <f>SUM(BZ8:BZ32)</f>
        <v>79451</v>
      </c>
      <c r="CA7" s="74">
        <f>SUM(CA8:CA32)</f>
        <v>6777818</v>
      </c>
      <c r="CB7" s="74">
        <f>SUM(CB8:CB32)</f>
        <v>2593263</v>
      </c>
      <c r="CC7" s="74">
        <f>SUM(CC8:CC32)</f>
        <v>3320302</v>
      </c>
      <c r="CD7" s="74">
        <f>SUM(CD8:CD32)</f>
        <v>751393</v>
      </c>
      <c r="CE7" s="74">
        <f>SUM(CE8:CE32)</f>
        <v>112860</v>
      </c>
      <c r="CF7" s="74">
        <f>SUM(CF8:CF32)</f>
        <v>2918990</v>
      </c>
      <c r="CG7" s="74">
        <f>SUM(CG8:CG32)</f>
        <v>2986</v>
      </c>
      <c r="CH7" s="74">
        <f>SUM(CH8:CH32)</f>
        <v>624389</v>
      </c>
      <c r="CI7" s="74">
        <f>SUM(CI8:CI32)</f>
        <v>18049970</v>
      </c>
    </row>
    <row r="8" spans="1:87" s="51" customFormat="1" ht="12" customHeight="1">
      <c r="A8" s="52" t="s">
        <v>169</v>
      </c>
      <c r="B8" s="66" t="s">
        <v>280</v>
      </c>
      <c r="C8" s="52" t="s">
        <v>281</v>
      </c>
      <c r="D8" s="76">
        <f>+SUM(E8,J8)</f>
        <v>20218</v>
      </c>
      <c r="E8" s="76">
        <f>+SUM(F8:I8)</f>
        <v>20218</v>
      </c>
      <c r="F8" s="76">
        <v>0</v>
      </c>
      <c r="G8" s="76">
        <v>6772</v>
      </c>
      <c r="H8" s="76">
        <v>13446</v>
      </c>
      <c r="I8" s="76">
        <v>0</v>
      </c>
      <c r="J8" s="76">
        <v>0</v>
      </c>
      <c r="K8" s="77">
        <v>0</v>
      </c>
      <c r="L8" s="76">
        <f>+SUM(M8,R8,V8,W8,AC8)</f>
        <v>5138104</v>
      </c>
      <c r="M8" s="76">
        <f>+SUM(N8:Q8)</f>
        <v>1549905</v>
      </c>
      <c r="N8" s="76">
        <v>507087</v>
      </c>
      <c r="O8" s="76">
        <v>848857</v>
      </c>
      <c r="P8" s="76">
        <v>141419</v>
      </c>
      <c r="Q8" s="76">
        <v>52542</v>
      </c>
      <c r="R8" s="76">
        <f>+SUM(S8:U8)</f>
        <v>782597</v>
      </c>
      <c r="S8" s="76">
        <v>206781</v>
      </c>
      <c r="T8" s="76">
        <v>517117</v>
      </c>
      <c r="U8" s="76">
        <v>58699</v>
      </c>
      <c r="V8" s="76">
        <v>1364</v>
      </c>
      <c r="W8" s="76">
        <f>+SUM(X8:AA8)</f>
        <v>2804238</v>
      </c>
      <c r="X8" s="76">
        <v>1324034</v>
      </c>
      <c r="Y8" s="76">
        <v>1446063</v>
      </c>
      <c r="Z8" s="76">
        <v>34141</v>
      </c>
      <c r="AA8" s="76">
        <v>0</v>
      </c>
      <c r="AB8" s="77">
        <v>0</v>
      </c>
      <c r="AC8" s="76">
        <v>0</v>
      </c>
      <c r="AD8" s="76">
        <v>20279</v>
      </c>
      <c r="AE8" s="76">
        <f>+SUM(D8,L8,AD8)</f>
        <v>5178601</v>
      </c>
      <c r="AF8" s="76">
        <f>+SUM(AG8,AL8)</f>
        <v>316134</v>
      </c>
      <c r="AG8" s="76">
        <f>+SUM(AH8:AK8)</f>
        <v>316134</v>
      </c>
      <c r="AH8" s="76">
        <v>904</v>
      </c>
      <c r="AI8" s="76">
        <v>315230</v>
      </c>
      <c r="AJ8" s="76">
        <v>0</v>
      </c>
      <c r="AK8" s="76">
        <v>0</v>
      </c>
      <c r="AL8" s="76">
        <v>0</v>
      </c>
      <c r="AM8" s="77">
        <v>0</v>
      </c>
      <c r="AN8" s="76">
        <f>+SUM(AO8,AT8,AX8,AY8,BE8)</f>
        <v>518215</v>
      </c>
      <c r="AO8" s="76">
        <f>+SUM(AP8:AS8)</f>
        <v>156942</v>
      </c>
      <c r="AP8" s="76">
        <v>111923</v>
      </c>
      <c r="AQ8" s="76">
        <v>0</v>
      </c>
      <c r="AR8" s="76">
        <v>20155</v>
      </c>
      <c r="AS8" s="76">
        <v>24864</v>
      </c>
      <c r="AT8" s="76">
        <f>+SUM(AU8:AW8)</f>
        <v>302466</v>
      </c>
      <c r="AU8" s="76">
        <v>113617</v>
      </c>
      <c r="AV8" s="76">
        <v>33784</v>
      </c>
      <c r="AW8" s="76">
        <v>155065</v>
      </c>
      <c r="AX8" s="76">
        <v>0</v>
      </c>
      <c r="AY8" s="76">
        <f>+SUM(AZ8:BC8)</f>
        <v>58807</v>
      </c>
      <c r="AZ8" s="76">
        <v>8078</v>
      </c>
      <c r="BA8" s="76">
        <v>3093</v>
      </c>
      <c r="BB8" s="76">
        <v>47432</v>
      </c>
      <c r="BC8" s="76">
        <v>204</v>
      </c>
      <c r="BD8" s="77">
        <v>0</v>
      </c>
      <c r="BE8" s="76">
        <v>0</v>
      </c>
      <c r="BF8" s="76">
        <v>0</v>
      </c>
      <c r="BG8" s="76">
        <f>+SUM(BF8,AN8,AF8)</f>
        <v>834349</v>
      </c>
      <c r="BH8" s="76">
        <f>SUM(D8,AF8)</f>
        <v>336352</v>
      </c>
      <c r="BI8" s="76">
        <f>SUM(E8,AG8)</f>
        <v>336352</v>
      </c>
      <c r="BJ8" s="76">
        <f>SUM(F8,AH8)</f>
        <v>904</v>
      </c>
      <c r="BK8" s="76">
        <f>SUM(G8,AI8)</f>
        <v>322002</v>
      </c>
      <c r="BL8" s="76">
        <f>SUM(H8,AJ8)</f>
        <v>13446</v>
      </c>
      <c r="BM8" s="76">
        <f>SUM(I8,AK8)</f>
        <v>0</v>
      </c>
      <c r="BN8" s="76">
        <f>SUM(J8,AL8)</f>
        <v>0</v>
      </c>
      <c r="BO8" s="77">
        <f>SUM(K8,AM8)</f>
        <v>0</v>
      </c>
      <c r="BP8" s="76">
        <f>SUM(L8,AN8)</f>
        <v>5656319</v>
      </c>
      <c r="BQ8" s="76">
        <f>SUM(M8,AO8)</f>
        <v>1706847</v>
      </c>
      <c r="BR8" s="76">
        <f>SUM(N8,AP8)</f>
        <v>619010</v>
      </c>
      <c r="BS8" s="76">
        <f>SUM(O8,AQ8)</f>
        <v>848857</v>
      </c>
      <c r="BT8" s="76">
        <f>SUM(P8,AR8)</f>
        <v>161574</v>
      </c>
      <c r="BU8" s="76">
        <f>SUM(Q8,AS8)</f>
        <v>77406</v>
      </c>
      <c r="BV8" s="76">
        <f>SUM(R8,AT8)</f>
        <v>1085063</v>
      </c>
      <c r="BW8" s="76">
        <f>SUM(S8,AU8)</f>
        <v>320398</v>
      </c>
      <c r="BX8" s="76">
        <f>SUM(T8,AV8)</f>
        <v>550901</v>
      </c>
      <c r="BY8" s="76">
        <f>SUM(U8,AW8)</f>
        <v>213764</v>
      </c>
      <c r="BZ8" s="76">
        <f>SUM(V8,AX8)</f>
        <v>1364</v>
      </c>
      <c r="CA8" s="76">
        <f>SUM(W8,AY8)</f>
        <v>2863045</v>
      </c>
      <c r="CB8" s="76">
        <f>SUM(X8,AZ8)</f>
        <v>1332112</v>
      </c>
      <c r="CC8" s="76">
        <f>SUM(Y8,BA8)</f>
        <v>1449156</v>
      </c>
      <c r="CD8" s="76">
        <f>SUM(Z8,BB8)</f>
        <v>81573</v>
      </c>
      <c r="CE8" s="76">
        <f>SUM(AA8,BC8)</f>
        <v>204</v>
      </c>
      <c r="CF8" s="77">
        <f>SUM(AB8,BD8)</f>
        <v>0</v>
      </c>
      <c r="CG8" s="76">
        <f>SUM(AC8,BE8)</f>
        <v>0</v>
      </c>
      <c r="CH8" s="76">
        <f>SUM(AD8,BF8)</f>
        <v>20279</v>
      </c>
      <c r="CI8" s="76">
        <f>SUM(AE8,BG8)</f>
        <v>6012950</v>
      </c>
    </row>
    <row r="9" spans="1:87" s="51" customFormat="1" ht="12" customHeight="1">
      <c r="A9" s="52" t="s">
        <v>130</v>
      </c>
      <c r="B9" s="53" t="s">
        <v>131</v>
      </c>
      <c r="C9" s="52" t="s">
        <v>132</v>
      </c>
      <c r="D9" s="76">
        <f>+SUM(E9,J9)</f>
        <v>6242</v>
      </c>
      <c r="E9" s="76">
        <f>+SUM(F9:I9)</f>
        <v>6242</v>
      </c>
      <c r="F9" s="76">
        <v>0</v>
      </c>
      <c r="G9" s="76">
        <v>0</v>
      </c>
      <c r="H9" s="76">
        <v>0</v>
      </c>
      <c r="I9" s="76">
        <v>6242</v>
      </c>
      <c r="J9" s="76">
        <v>0</v>
      </c>
      <c r="K9" s="77">
        <v>1712</v>
      </c>
      <c r="L9" s="76">
        <f>+SUM(M9,R9,V9,W9,AC9)</f>
        <v>668713</v>
      </c>
      <c r="M9" s="76">
        <f>+SUM(N9:Q9)</f>
        <v>451914</v>
      </c>
      <c r="N9" s="76">
        <v>63019</v>
      </c>
      <c r="O9" s="76">
        <v>365143</v>
      </c>
      <c r="P9" s="76">
        <v>23752</v>
      </c>
      <c r="Q9" s="76">
        <v>0</v>
      </c>
      <c r="R9" s="76">
        <f>+SUM(S9:U9)</f>
        <v>44477</v>
      </c>
      <c r="S9" s="76">
        <v>31394</v>
      </c>
      <c r="T9" s="76">
        <v>13083</v>
      </c>
      <c r="U9" s="76">
        <v>0</v>
      </c>
      <c r="V9" s="76">
        <v>38022</v>
      </c>
      <c r="W9" s="76">
        <f>+SUM(X9:AA9)</f>
        <v>134300</v>
      </c>
      <c r="X9" s="76">
        <v>107352</v>
      </c>
      <c r="Y9" s="76">
        <v>0</v>
      </c>
      <c r="Z9" s="76">
        <v>0</v>
      </c>
      <c r="AA9" s="76">
        <v>26948</v>
      </c>
      <c r="AB9" s="77">
        <v>512572</v>
      </c>
      <c r="AC9" s="76">
        <v>0</v>
      </c>
      <c r="AD9" s="76">
        <v>102709</v>
      </c>
      <c r="AE9" s="76">
        <f>+SUM(D9,L9,AD9)</f>
        <v>777664</v>
      </c>
      <c r="AF9" s="76">
        <f>+SUM(AG9,AL9)</f>
        <v>0</v>
      </c>
      <c r="AG9" s="76">
        <f>+SUM(AH9:AK9)</f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7">
        <v>31137</v>
      </c>
      <c r="AN9" s="76">
        <f>+SUM(AO9,AT9,AX9,AY9,BE9)</f>
        <v>109878</v>
      </c>
      <c r="AO9" s="76">
        <f>+SUM(AP9:AS9)</f>
        <v>43123</v>
      </c>
      <c r="AP9" s="76">
        <v>10005</v>
      </c>
      <c r="AQ9" s="76">
        <v>33118</v>
      </c>
      <c r="AR9" s="76">
        <v>0</v>
      </c>
      <c r="AS9" s="76">
        <v>0</v>
      </c>
      <c r="AT9" s="76">
        <f>+SUM(AU9:AW9)</f>
        <v>9084</v>
      </c>
      <c r="AU9" s="76">
        <v>9084</v>
      </c>
      <c r="AV9" s="76">
        <v>0</v>
      </c>
      <c r="AW9" s="76">
        <v>0</v>
      </c>
      <c r="AX9" s="76">
        <v>9158</v>
      </c>
      <c r="AY9" s="76">
        <f>+SUM(AZ9:BC9)</f>
        <v>48513</v>
      </c>
      <c r="AZ9" s="76">
        <v>45824</v>
      </c>
      <c r="BA9" s="76">
        <v>0</v>
      </c>
      <c r="BB9" s="76">
        <v>0</v>
      </c>
      <c r="BC9" s="76">
        <v>2689</v>
      </c>
      <c r="BD9" s="77">
        <v>75221</v>
      </c>
      <c r="BE9" s="76">
        <v>0</v>
      </c>
      <c r="BF9" s="76">
        <v>5481</v>
      </c>
      <c r="BG9" s="76">
        <f>+SUM(BF9,AN9,AF9)</f>
        <v>115359</v>
      </c>
      <c r="BH9" s="76">
        <f>SUM(D9,AF9)</f>
        <v>6242</v>
      </c>
      <c r="BI9" s="76">
        <f>SUM(E9,AG9)</f>
        <v>6242</v>
      </c>
      <c r="BJ9" s="76">
        <f>SUM(F9,AH9)</f>
        <v>0</v>
      </c>
      <c r="BK9" s="76">
        <f>SUM(G9,AI9)</f>
        <v>0</v>
      </c>
      <c r="BL9" s="76">
        <f>SUM(H9,AJ9)</f>
        <v>0</v>
      </c>
      <c r="BM9" s="76">
        <f>SUM(I9,AK9)</f>
        <v>6242</v>
      </c>
      <c r="BN9" s="76">
        <f>SUM(J9,AL9)</f>
        <v>0</v>
      </c>
      <c r="BO9" s="77">
        <f>SUM(K9,AM9)</f>
        <v>32849</v>
      </c>
      <c r="BP9" s="76">
        <f>SUM(L9,AN9)</f>
        <v>778591</v>
      </c>
      <c r="BQ9" s="76">
        <f>SUM(M9,AO9)</f>
        <v>495037</v>
      </c>
      <c r="BR9" s="76">
        <f>SUM(N9,AP9)</f>
        <v>73024</v>
      </c>
      <c r="BS9" s="76">
        <f>SUM(O9,AQ9)</f>
        <v>398261</v>
      </c>
      <c r="BT9" s="76">
        <f>SUM(P9,AR9)</f>
        <v>23752</v>
      </c>
      <c r="BU9" s="76">
        <f>SUM(Q9,AS9)</f>
        <v>0</v>
      </c>
      <c r="BV9" s="76">
        <f>SUM(R9,AT9)</f>
        <v>53561</v>
      </c>
      <c r="BW9" s="76">
        <f>SUM(S9,AU9)</f>
        <v>40478</v>
      </c>
      <c r="BX9" s="76">
        <f>SUM(T9,AV9)</f>
        <v>13083</v>
      </c>
      <c r="BY9" s="76">
        <f>SUM(U9,AW9)</f>
        <v>0</v>
      </c>
      <c r="BZ9" s="76">
        <f>SUM(V9,AX9)</f>
        <v>47180</v>
      </c>
      <c r="CA9" s="76">
        <f>SUM(W9,AY9)</f>
        <v>182813</v>
      </c>
      <c r="CB9" s="76">
        <f>SUM(X9,AZ9)</f>
        <v>153176</v>
      </c>
      <c r="CC9" s="76">
        <f>SUM(Y9,BA9)</f>
        <v>0</v>
      </c>
      <c r="CD9" s="76">
        <f>SUM(Z9,BB9)</f>
        <v>0</v>
      </c>
      <c r="CE9" s="76">
        <f>SUM(AA9,BC9)</f>
        <v>29637</v>
      </c>
      <c r="CF9" s="77">
        <f>SUM(AB9,BD9)</f>
        <v>587793</v>
      </c>
      <c r="CG9" s="76">
        <f>SUM(AC9,BE9)</f>
        <v>0</v>
      </c>
      <c r="CH9" s="76">
        <f>SUM(AD9,BF9)</f>
        <v>108190</v>
      </c>
      <c r="CI9" s="76">
        <f>SUM(AE9,BG9)</f>
        <v>893023</v>
      </c>
    </row>
    <row r="10" spans="1:87" s="51" customFormat="1" ht="12" customHeight="1">
      <c r="A10" s="52" t="s">
        <v>130</v>
      </c>
      <c r="B10" s="66" t="s">
        <v>134</v>
      </c>
      <c r="C10" s="52" t="s">
        <v>135</v>
      </c>
      <c r="D10" s="76">
        <f>+SUM(E10,J10)</f>
        <v>54270</v>
      </c>
      <c r="E10" s="76">
        <f>+SUM(F10:I10)</f>
        <v>54270</v>
      </c>
      <c r="F10" s="76">
        <v>0</v>
      </c>
      <c r="G10" s="76">
        <v>41526</v>
      </c>
      <c r="H10" s="76">
        <v>12744</v>
      </c>
      <c r="I10" s="76">
        <v>0</v>
      </c>
      <c r="J10" s="76">
        <v>0</v>
      </c>
      <c r="K10" s="77">
        <v>0</v>
      </c>
      <c r="L10" s="76">
        <f>+SUM(M10,R10,V10,W10,AC10)</f>
        <v>502982</v>
      </c>
      <c r="M10" s="76">
        <f>+SUM(N10:Q10)</f>
        <v>269209</v>
      </c>
      <c r="N10" s="76">
        <v>74861</v>
      </c>
      <c r="O10" s="76">
        <v>156740</v>
      </c>
      <c r="P10" s="76">
        <v>28068</v>
      </c>
      <c r="Q10" s="76">
        <v>9540</v>
      </c>
      <c r="R10" s="76">
        <f>+SUM(S10:U10)</f>
        <v>51524</v>
      </c>
      <c r="S10" s="76">
        <v>7936</v>
      </c>
      <c r="T10" s="76">
        <v>25060</v>
      </c>
      <c r="U10" s="76">
        <v>18528</v>
      </c>
      <c r="V10" s="76">
        <v>0</v>
      </c>
      <c r="W10" s="76">
        <f>+SUM(X10:AA10)</f>
        <v>182249</v>
      </c>
      <c r="X10" s="76">
        <v>85735</v>
      </c>
      <c r="Y10" s="76">
        <v>91070</v>
      </c>
      <c r="Z10" s="76">
        <v>5444</v>
      </c>
      <c r="AA10" s="76">
        <v>0</v>
      </c>
      <c r="AB10" s="77">
        <v>92939</v>
      </c>
      <c r="AC10" s="76">
        <v>0</v>
      </c>
      <c r="AD10" s="76">
        <v>54533</v>
      </c>
      <c r="AE10" s="76">
        <f>+SUM(D10,L10,AD10)</f>
        <v>611785</v>
      </c>
      <c r="AF10" s="76">
        <f>+SUM(AG10,AL10)</f>
        <v>0</v>
      </c>
      <c r="AG10" s="76">
        <f>+SUM(AH10:AK10)</f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7">
        <v>0</v>
      </c>
      <c r="AN10" s="76">
        <f>+SUM(AO10,AT10,AX10,AY10,BE10)</f>
        <v>129856</v>
      </c>
      <c r="AO10" s="76">
        <f>+SUM(AP10:AS10)</f>
        <v>114144</v>
      </c>
      <c r="AP10" s="76">
        <v>18917</v>
      </c>
      <c r="AQ10" s="76">
        <v>95227</v>
      </c>
      <c r="AR10" s="76">
        <v>0</v>
      </c>
      <c r="AS10" s="76">
        <v>0</v>
      </c>
      <c r="AT10" s="76">
        <f>+SUM(AU10:AW10)</f>
        <v>10906</v>
      </c>
      <c r="AU10" s="76">
        <v>10906</v>
      </c>
      <c r="AV10" s="76">
        <v>0</v>
      </c>
      <c r="AW10" s="76">
        <v>0</v>
      </c>
      <c r="AX10" s="76">
        <v>4806</v>
      </c>
      <c r="AY10" s="76">
        <f>+SUM(AZ10:BC10)</f>
        <v>0</v>
      </c>
      <c r="AZ10" s="76">
        <v>0</v>
      </c>
      <c r="BA10" s="76">
        <v>0</v>
      </c>
      <c r="BB10" s="76">
        <v>0</v>
      </c>
      <c r="BC10" s="76">
        <v>0</v>
      </c>
      <c r="BD10" s="77">
        <v>138800</v>
      </c>
      <c r="BE10" s="76">
        <v>0</v>
      </c>
      <c r="BF10" s="76">
        <v>75278</v>
      </c>
      <c r="BG10" s="76">
        <f>+SUM(BF10,AN10,AF10)</f>
        <v>205134</v>
      </c>
      <c r="BH10" s="76">
        <f>SUM(D10,AF10)</f>
        <v>54270</v>
      </c>
      <c r="BI10" s="76">
        <f>SUM(E10,AG10)</f>
        <v>54270</v>
      </c>
      <c r="BJ10" s="76">
        <f>SUM(F10,AH10)</f>
        <v>0</v>
      </c>
      <c r="BK10" s="76">
        <f>SUM(G10,AI10)</f>
        <v>41526</v>
      </c>
      <c r="BL10" s="76">
        <f>SUM(H10,AJ10)</f>
        <v>12744</v>
      </c>
      <c r="BM10" s="76">
        <f>SUM(I10,AK10)</f>
        <v>0</v>
      </c>
      <c r="BN10" s="76">
        <f>SUM(J10,AL10)</f>
        <v>0</v>
      </c>
      <c r="BO10" s="77">
        <f>SUM(K10,AM10)</f>
        <v>0</v>
      </c>
      <c r="BP10" s="76">
        <f>SUM(L10,AN10)</f>
        <v>632838</v>
      </c>
      <c r="BQ10" s="76">
        <f>SUM(M10,AO10)</f>
        <v>383353</v>
      </c>
      <c r="BR10" s="76">
        <f>SUM(N10,AP10)</f>
        <v>93778</v>
      </c>
      <c r="BS10" s="76">
        <f>SUM(O10,AQ10)</f>
        <v>251967</v>
      </c>
      <c r="BT10" s="76">
        <f>SUM(P10,AR10)</f>
        <v>28068</v>
      </c>
      <c r="BU10" s="76">
        <f>SUM(Q10,AS10)</f>
        <v>9540</v>
      </c>
      <c r="BV10" s="76">
        <f>SUM(R10,AT10)</f>
        <v>62430</v>
      </c>
      <c r="BW10" s="76">
        <f>SUM(S10,AU10)</f>
        <v>18842</v>
      </c>
      <c r="BX10" s="76">
        <f>SUM(T10,AV10)</f>
        <v>25060</v>
      </c>
      <c r="BY10" s="76">
        <f>SUM(U10,AW10)</f>
        <v>18528</v>
      </c>
      <c r="BZ10" s="76">
        <f>SUM(V10,AX10)</f>
        <v>4806</v>
      </c>
      <c r="CA10" s="76">
        <f>SUM(W10,AY10)</f>
        <v>182249</v>
      </c>
      <c r="CB10" s="76">
        <f>SUM(X10,AZ10)</f>
        <v>85735</v>
      </c>
      <c r="CC10" s="76">
        <f>SUM(Y10,BA10)</f>
        <v>91070</v>
      </c>
      <c r="CD10" s="76">
        <f>SUM(Z10,BB10)</f>
        <v>5444</v>
      </c>
      <c r="CE10" s="76">
        <f>SUM(AA10,BC10)</f>
        <v>0</v>
      </c>
      <c r="CF10" s="77">
        <f>SUM(AB10,BD10)</f>
        <v>231739</v>
      </c>
      <c r="CG10" s="76">
        <f>SUM(AC10,BE10)</f>
        <v>0</v>
      </c>
      <c r="CH10" s="76">
        <f>SUM(AD10,BF10)</f>
        <v>129811</v>
      </c>
      <c r="CI10" s="76">
        <f>SUM(AE10,BG10)</f>
        <v>816919</v>
      </c>
    </row>
    <row r="11" spans="1:87" s="51" customFormat="1" ht="12" customHeight="1">
      <c r="A11" s="52" t="s">
        <v>130</v>
      </c>
      <c r="B11" s="53" t="s">
        <v>136</v>
      </c>
      <c r="C11" s="52" t="s">
        <v>282</v>
      </c>
      <c r="D11" s="76">
        <f>+SUM(E11,J11)</f>
        <v>11448</v>
      </c>
      <c r="E11" s="76">
        <f>+SUM(F11:I11)</f>
        <v>11448</v>
      </c>
      <c r="F11" s="76">
        <v>0</v>
      </c>
      <c r="G11" s="76"/>
      <c r="H11" s="76">
        <v>11448</v>
      </c>
      <c r="I11" s="76">
        <v>0</v>
      </c>
      <c r="J11" s="76">
        <v>0</v>
      </c>
      <c r="K11" s="77">
        <v>524</v>
      </c>
      <c r="L11" s="76">
        <f>+SUM(M11,R11,V11,W11,AC11)</f>
        <v>185009</v>
      </c>
      <c r="M11" s="76">
        <f>+SUM(N11:Q11)</f>
        <v>109842</v>
      </c>
      <c r="N11" s="76">
        <v>18759</v>
      </c>
      <c r="O11" s="76">
        <v>70064</v>
      </c>
      <c r="P11" s="76">
        <v>21019</v>
      </c>
      <c r="Q11" s="76">
        <v>0</v>
      </c>
      <c r="R11" s="76">
        <f>+SUM(S11:U11)</f>
        <v>39530</v>
      </c>
      <c r="S11" s="76">
        <v>26877</v>
      </c>
      <c r="T11" s="76">
        <v>12653</v>
      </c>
      <c r="U11" s="76">
        <v>0</v>
      </c>
      <c r="V11" s="76">
        <v>8099</v>
      </c>
      <c r="W11" s="76">
        <f>+SUM(X11:AA11)</f>
        <v>27538</v>
      </c>
      <c r="X11" s="76">
        <v>22808</v>
      </c>
      <c r="Y11" s="76">
        <v>4730</v>
      </c>
      <c r="Z11" s="76">
        <v>0</v>
      </c>
      <c r="AA11" s="76">
        <v>0</v>
      </c>
      <c r="AB11" s="77">
        <v>76759</v>
      </c>
      <c r="AC11" s="76">
        <v>0</v>
      </c>
      <c r="AD11" s="76">
        <v>11288</v>
      </c>
      <c r="AE11" s="76">
        <f>+SUM(D11,L11,AD11)</f>
        <v>207745</v>
      </c>
      <c r="AF11" s="76">
        <f>+SUM(AG11,AL11)</f>
        <v>0</v>
      </c>
      <c r="AG11" s="76">
        <f>+SUM(AH11:AK11)</f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7">
        <v>9430</v>
      </c>
      <c r="AN11" s="76">
        <f>+SUM(AO11,AT11,AX11,AY11,BE11)</f>
        <v>23816</v>
      </c>
      <c r="AO11" s="76">
        <f>+SUM(AP11:AS11)</f>
        <v>0</v>
      </c>
      <c r="AP11" s="76">
        <v>0</v>
      </c>
      <c r="AQ11" s="76">
        <v>0</v>
      </c>
      <c r="AR11" s="76">
        <v>0</v>
      </c>
      <c r="AS11" s="76">
        <v>0</v>
      </c>
      <c r="AT11" s="76">
        <f>+SUM(AU11:AW11)</f>
        <v>1055</v>
      </c>
      <c r="AU11" s="76">
        <v>1055</v>
      </c>
      <c r="AV11" s="76">
        <v>0</v>
      </c>
      <c r="AW11" s="76">
        <v>0</v>
      </c>
      <c r="AX11" s="76">
        <v>0</v>
      </c>
      <c r="AY11" s="76">
        <f>+SUM(AZ11:BC11)</f>
        <v>22761</v>
      </c>
      <c r="AZ11" s="76">
        <v>22761</v>
      </c>
      <c r="BA11" s="76">
        <v>0</v>
      </c>
      <c r="BB11" s="76">
        <v>0</v>
      </c>
      <c r="BC11" s="76">
        <v>0</v>
      </c>
      <c r="BD11" s="77">
        <v>22105</v>
      </c>
      <c r="BE11" s="76">
        <v>0</v>
      </c>
      <c r="BF11" s="76">
        <v>2529</v>
      </c>
      <c r="BG11" s="76">
        <f>+SUM(BF11,AN11,AF11)</f>
        <v>26345</v>
      </c>
      <c r="BH11" s="76">
        <f>SUM(D11,AF11)</f>
        <v>11448</v>
      </c>
      <c r="BI11" s="76">
        <f>SUM(E11,AG11)</f>
        <v>11448</v>
      </c>
      <c r="BJ11" s="76">
        <f>SUM(F11,AH11)</f>
        <v>0</v>
      </c>
      <c r="BK11" s="76">
        <f>SUM(G11,AI11)</f>
        <v>0</v>
      </c>
      <c r="BL11" s="76">
        <f>SUM(H11,AJ11)</f>
        <v>11448</v>
      </c>
      <c r="BM11" s="76">
        <f>SUM(I11,AK11)</f>
        <v>0</v>
      </c>
      <c r="BN11" s="76">
        <f>SUM(J11,AL11)</f>
        <v>0</v>
      </c>
      <c r="BO11" s="77">
        <f>SUM(K11,AM11)</f>
        <v>9954</v>
      </c>
      <c r="BP11" s="76">
        <f>SUM(L11,AN11)</f>
        <v>208825</v>
      </c>
      <c r="BQ11" s="76">
        <f>SUM(M11,AO11)</f>
        <v>109842</v>
      </c>
      <c r="BR11" s="76">
        <f>SUM(N11,AP11)</f>
        <v>18759</v>
      </c>
      <c r="BS11" s="76">
        <f>SUM(O11,AQ11)</f>
        <v>70064</v>
      </c>
      <c r="BT11" s="76">
        <f>SUM(P11,AR11)</f>
        <v>21019</v>
      </c>
      <c r="BU11" s="76">
        <f>SUM(Q11,AS11)</f>
        <v>0</v>
      </c>
      <c r="BV11" s="76">
        <f>SUM(R11,AT11)</f>
        <v>40585</v>
      </c>
      <c r="BW11" s="76">
        <f>SUM(S11,AU11)</f>
        <v>27932</v>
      </c>
      <c r="BX11" s="76">
        <f>SUM(T11,AV11)</f>
        <v>12653</v>
      </c>
      <c r="BY11" s="76">
        <f>SUM(U11,AW11)</f>
        <v>0</v>
      </c>
      <c r="BZ11" s="76">
        <f>SUM(V11,AX11)</f>
        <v>8099</v>
      </c>
      <c r="CA11" s="76">
        <f>SUM(W11,AY11)</f>
        <v>50299</v>
      </c>
      <c r="CB11" s="76">
        <f>SUM(X11,AZ11)</f>
        <v>45569</v>
      </c>
      <c r="CC11" s="76">
        <f>SUM(Y11,BA11)</f>
        <v>4730</v>
      </c>
      <c r="CD11" s="76">
        <f>SUM(Z11,BB11)</f>
        <v>0</v>
      </c>
      <c r="CE11" s="76">
        <f>SUM(AA11,BC11)</f>
        <v>0</v>
      </c>
      <c r="CF11" s="77">
        <f>SUM(AB11,BD11)</f>
        <v>98864</v>
      </c>
      <c r="CG11" s="76">
        <f>SUM(AC11,BE11)</f>
        <v>0</v>
      </c>
      <c r="CH11" s="76">
        <f>SUM(AD11,BF11)</f>
        <v>13817</v>
      </c>
      <c r="CI11" s="76">
        <f>SUM(AE11,BG11)</f>
        <v>234090</v>
      </c>
    </row>
    <row r="12" spans="1:87" s="51" customFormat="1" ht="12" customHeight="1">
      <c r="A12" s="55" t="s">
        <v>130</v>
      </c>
      <c r="B12" s="56" t="s">
        <v>283</v>
      </c>
      <c r="C12" s="55" t="s">
        <v>284</v>
      </c>
      <c r="D12" s="78">
        <f>+SUM(E12,J12)</f>
        <v>704</v>
      </c>
      <c r="E12" s="78">
        <f>+SUM(F12:I12)</f>
        <v>704</v>
      </c>
      <c r="F12" s="78">
        <v>0</v>
      </c>
      <c r="G12" s="78">
        <v>0</v>
      </c>
      <c r="H12" s="78">
        <v>0</v>
      </c>
      <c r="I12" s="78">
        <v>704</v>
      </c>
      <c r="J12" s="78">
        <v>0</v>
      </c>
      <c r="K12" s="79">
        <v>64075</v>
      </c>
      <c r="L12" s="78">
        <f>+SUM(M12,R12,V12,W12,AC12)</f>
        <v>597193</v>
      </c>
      <c r="M12" s="78">
        <f>+SUM(N12:Q12)</f>
        <v>169358</v>
      </c>
      <c r="N12" s="78">
        <v>15587</v>
      </c>
      <c r="O12" s="78">
        <v>153771</v>
      </c>
      <c r="P12" s="78">
        <v>0</v>
      </c>
      <c r="Q12" s="78">
        <v>0</v>
      </c>
      <c r="R12" s="78">
        <f>+SUM(S12:U12)</f>
        <v>24211</v>
      </c>
      <c r="S12" s="78">
        <v>17521</v>
      </c>
      <c r="T12" s="78">
        <v>0</v>
      </c>
      <c r="U12" s="78">
        <v>6690</v>
      </c>
      <c r="V12" s="78">
        <v>0</v>
      </c>
      <c r="W12" s="78">
        <f>+SUM(X12:AA12)</f>
        <v>402096</v>
      </c>
      <c r="X12" s="78">
        <v>60718</v>
      </c>
      <c r="Y12" s="78">
        <v>33398</v>
      </c>
      <c r="Z12" s="78">
        <v>307980</v>
      </c>
      <c r="AA12" s="78">
        <v>0</v>
      </c>
      <c r="AB12" s="79">
        <v>112905</v>
      </c>
      <c r="AC12" s="78">
        <v>1528</v>
      </c>
      <c r="AD12" s="78">
        <v>37868</v>
      </c>
      <c r="AE12" s="78">
        <f>+SUM(D12,L12,AD12)</f>
        <v>635765</v>
      </c>
      <c r="AF12" s="78">
        <f>+SUM(AG12,AL12)</f>
        <v>0</v>
      </c>
      <c r="AG12" s="78">
        <f>+SUM(AH12:AK12)</f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9">
        <v>0</v>
      </c>
      <c r="AN12" s="78">
        <f>+SUM(AO12,AT12,AX12,AY12,BE12)</f>
        <v>211855</v>
      </c>
      <c r="AO12" s="78">
        <f>+SUM(AP12:AS12)</f>
        <v>25533</v>
      </c>
      <c r="AP12" s="78">
        <v>12894</v>
      </c>
      <c r="AQ12" s="78">
        <v>3506</v>
      </c>
      <c r="AR12" s="78">
        <v>9133</v>
      </c>
      <c r="AS12" s="78">
        <v>0</v>
      </c>
      <c r="AT12" s="78">
        <f>+SUM(AU12:AW12)</f>
        <v>92505</v>
      </c>
      <c r="AU12" s="78">
        <v>2373</v>
      </c>
      <c r="AV12" s="78">
        <v>90132</v>
      </c>
      <c r="AW12" s="78">
        <v>0</v>
      </c>
      <c r="AX12" s="78">
        <v>0</v>
      </c>
      <c r="AY12" s="78">
        <f>+SUM(AZ12:BC12)</f>
        <v>93817</v>
      </c>
      <c r="AZ12" s="78">
        <v>49585</v>
      </c>
      <c r="BA12" s="78">
        <v>43336</v>
      </c>
      <c r="BB12" s="78">
        <v>0</v>
      </c>
      <c r="BC12" s="78">
        <v>896</v>
      </c>
      <c r="BD12" s="79">
        <v>32499</v>
      </c>
      <c r="BE12" s="78">
        <v>0</v>
      </c>
      <c r="BF12" s="78">
        <v>0</v>
      </c>
      <c r="BG12" s="78">
        <f>+SUM(BF12,AN12,AF12)</f>
        <v>211855</v>
      </c>
      <c r="BH12" s="78">
        <f>SUM(D12,AF12)</f>
        <v>704</v>
      </c>
      <c r="BI12" s="78">
        <f>SUM(E12,AG12)</f>
        <v>704</v>
      </c>
      <c r="BJ12" s="78">
        <f>SUM(F12,AH12)</f>
        <v>0</v>
      </c>
      <c r="BK12" s="78">
        <f>SUM(G12,AI12)</f>
        <v>0</v>
      </c>
      <c r="BL12" s="78">
        <f>SUM(H12,AJ12)</f>
        <v>0</v>
      </c>
      <c r="BM12" s="78">
        <f>SUM(I12,AK12)</f>
        <v>704</v>
      </c>
      <c r="BN12" s="78">
        <f>SUM(J12,AL12)</f>
        <v>0</v>
      </c>
      <c r="BO12" s="79">
        <f>SUM(K12,AM12)</f>
        <v>64075</v>
      </c>
      <c r="BP12" s="78">
        <f>SUM(L12,AN12)</f>
        <v>809048</v>
      </c>
      <c r="BQ12" s="78">
        <f>SUM(M12,AO12)</f>
        <v>194891</v>
      </c>
      <c r="BR12" s="78">
        <f>SUM(N12,AP12)</f>
        <v>28481</v>
      </c>
      <c r="BS12" s="78">
        <f>SUM(O12,AQ12)</f>
        <v>157277</v>
      </c>
      <c r="BT12" s="78">
        <f>SUM(P12,AR12)</f>
        <v>9133</v>
      </c>
      <c r="BU12" s="78">
        <f>SUM(Q12,AS12)</f>
        <v>0</v>
      </c>
      <c r="BV12" s="78">
        <f>SUM(R12,AT12)</f>
        <v>116716</v>
      </c>
      <c r="BW12" s="78">
        <f>SUM(S12,AU12)</f>
        <v>19894</v>
      </c>
      <c r="BX12" s="78">
        <f>SUM(T12,AV12)</f>
        <v>90132</v>
      </c>
      <c r="BY12" s="78">
        <f>SUM(U12,AW12)</f>
        <v>6690</v>
      </c>
      <c r="BZ12" s="78">
        <f>SUM(V12,AX12)</f>
        <v>0</v>
      </c>
      <c r="CA12" s="78">
        <f>SUM(W12,AY12)</f>
        <v>495913</v>
      </c>
      <c r="CB12" s="78">
        <f>SUM(X12,AZ12)</f>
        <v>110303</v>
      </c>
      <c r="CC12" s="78">
        <f>SUM(Y12,BA12)</f>
        <v>76734</v>
      </c>
      <c r="CD12" s="78">
        <f>SUM(Z12,BB12)</f>
        <v>307980</v>
      </c>
      <c r="CE12" s="78">
        <f>SUM(AA12,BC12)</f>
        <v>896</v>
      </c>
      <c r="CF12" s="79">
        <f>SUM(AB12,BD12)</f>
        <v>145404</v>
      </c>
      <c r="CG12" s="78">
        <f>SUM(AC12,BE12)</f>
        <v>1528</v>
      </c>
      <c r="CH12" s="78">
        <f>SUM(AD12,BF12)</f>
        <v>37868</v>
      </c>
      <c r="CI12" s="78">
        <f>SUM(AE12,BG12)</f>
        <v>847620</v>
      </c>
    </row>
    <row r="13" spans="1:87" s="51" customFormat="1" ht="12" customHeight="1">
      <c r="A13" s="55" t="s">
        <v>130</v>
      </c>
      <c r="B13" s="56" t="s">
        <v>285</v>
      </c>
      <c r="C13" s="55" t="s">
        <v>286</v>
      </c>
      <c r="D13" s="78">
        <f>+SUM(E13,J13)</f>
        <v>0</v>
      </c>
      <c r="E13" s="78">
        <f>+SUM(F13:I13)</f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9">
        <v>0</v>
      </c>
      <c r="L13" s="78">
        <f>+SUM(M13,R13,V13,W13,AC13)</f>
        <v>186402</v>
      </c>
      <c r="M13" s="78">
        <f>+SUM(N13:Q13)</f>
        <v>0</v>
      </c>
      <c r="N13" s="78">
        <v>0</v>
      </c>
      <c r="O13" s="78">
        <v>0</v>
      </c>
      <c r="P13" s="78">
        <v>0</v>
      </c>
      <c r="Q13" s="78">
        <v>0</v>
      </c>
      <c r="R13" s="78">
        <f>+SUM(S13:U13)</f>
        <v>0</v>
      </c>
      <c r="S13" s="78">
        <v>0</v>
      </c>
      <c r="T13" s="78">
        <v>0</v>
      </c>
      <c r="U13" s="78">
        <v>0</v>
      </c>
      <c r="V13" s="78">
        <v>0</v>
      </c>
      <c r="W13" s="78">
        <f>+SUM(X13:AA13)</f>
        <v>186402</v>
      </c>
      <c r="X13" s="78">
        <v>177134</v>
      </c>
      <c r="Y13" s="78">
        <v>0</v>
      </c>
      <c r="Z13" s="78">
        <v>0</v>
      </c>
      <c r="AA13" s="78">
        <v>9268</v>
      </c>
      <c r="AB13" s="79">
        <v>345890</v>
      </c>
      <c r="AC13" s="78">
        <v>0</v>
      </c>
      <c r="AD13" s="78">
        <v>0</v>
      </c>
      <c r="AE13" s="78">
        <f>+SUM(D13,L13,AD13)</f>
        <v>186402</v>
      </c>
      <c r="AF13" s="78">
        <f>+SUM(AG13,AL13)</f>
        <v>0</v>
      </c>
      <c r="AG13" s="78">
        <f>+SUM(AH13:AK13)</f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9">
        <v>0</v>
      </c>
      <c r="AN13" s="78">
        <f>+SUM(AO13,AT13,AX13,AY13,BE13)</f>
        <v>15594</v>
      </c>
      <c r="AO13" s="78">
        <f>+SUM(AP13:AS13)</f>
        <v>0</v>
      </c>
      <c r="AP13" s="78">
        <v>0</v>
      </c>
      <c r="AQ13" s="78">
        <v>0</v>
      </c>
      <c r="AR13" s="78">
        <v>0</v>
      </c>
      <c r="AS13" s="78">
        <v>0</v>
      </c>
      <c r="AT13" s="78">
        <f>+SUM(AU13:AW13)</f>
        <v>0</v>
      </c>
      <c r="AU13" s="78">
        <v>0</v>
      </c>
      <c r="AV13" s="78">
        <v>0</v>
      </c>
      <c r="AW13" s="78">
        <v>0</v>
      </c>
      <c r="AX13" s="78">
        <v>0</v>
      </c>
      <c r="AY13" s="78">
        <f>+SUM(AZ13:BC13)</f>
        <v>15594</v>
      </c>
      <c r="AZ13" s="78">
        <v>15594</v>
      </c>
      <c r="BA13" s="78">
        <v>0</v>
      </c>
      <c r="BB13" s="78">
        <v>0</v>
      </c>
      <c r="BC13" s="78">
        <v>0</v>
      </c>
      <c r="BD13" s="79">
        <v>66952</v>
      </c>
      <c r="BE13" s="78">
        <v>0</v>
      </c>
      <c r="BF13" s="78">
        <v>0</v>
      </c>
      <c r="BG13" s="78">
        <f>+SUM(BF13,AN13,AF13)</f>
        <v>15594</v>
      </c>
      <c r="BH13" s="78">
        <f>SUM(D13,AF13)</f>
        <v>0</v>
      </c>
      <c r="BI13" s="78">
        <f>SUM(E13,AG13)</f>
        <v>0</v>
      </c>
      <c r="BJ13" s="78">
        <f>SUM(F13,AH13)</f>
        <v>0</v>
      </c>
      <c r="BK13" s="78">
        <f>SUM(G13,AI13)</f>
        <v>0</v>
      </c>
      <c r="BL13" s="78">
        <f>SUM(H13,AJ13)</f>
        <v>0</v>
      </c>
      <c r="BM13" s="78">
        <f>SUM(I13,AK13)</f>
        <v>0</v>
      </c>
      <c r="BN13" s="78">
        <f>SUM(J13,AL13)</f>
        <v>0</v>
      </c>
      <c r="BO13" s="79">
        <f>SUM(K13,AM13)</f>
        <v>0</v>
      </c>
      <c r="BP13" s="78">
        <f>SUM(L13,AN13)</f>
        <v>201996</v>
      </c>
      <c r="BQ13" s="78">
        <f>SUM(M13,AO13)</f>
        <v>0</v>
      </c>
      <c r="BR13" s="78">
        <f>SUM(N13,AP13)</f>
        <v>0</v>
      </c>
      <c r="BS13" s="78">
        <f>SUM(O13,AQ13)</f>
        <v>0</v>
      </c>
      <c r="BT13" s="78">
        <f>SUM(P13,AR13)</f>
        <v>0</v>
      </c>
      <c r="BU13" s="78">
        <f>SUM(Q13,AS13)</f>
        <v>0</v>
      </c>
      <c r="BV13" s="78">
        <f>SUM(R13,AT13)</f>
        <v>0</v>
      </c>
      <c r="BW13" s="78">
        <f>SUM(S13,AU13)</f>
        <v>0</v>
      </c>
      <c r="BX13" s="78">
        <f>SUM(T13,AV13)</f>
        <v>0</v>
      </c>
      <c r="BY13" s="78">
        <f>SUM(U13,AW13)</f>
        <v>0</v>
      </c>
      <c r="BZ13" s="78">
        <f>SUM(V13,AX13)</f>
        <v>0</v>
      </c>
      <c r="CA13" s="78">
        <f>SUM(W13,AY13)</f>
        <v>201996</v>
      </c>
      <c r="CB13" s="78">
        <f>SUM(X13,AZ13)</f>
        <v>192728</v>
      </c>
      <c r="CC13" s="78">
        <f>SUM(Y13,BA13)</f>
        <v>0</v>
      </c>
      <c r="CD13" s="78">
        <f>SUM(Z13,BB13)</f>
        <v>0</v>
      </c>
      <c r="CE13" s="78">
        <f>SUM(AA13,BC13)</f>
        <v>9268</v>
      </c>
      <c r="CF13" s="79">
        <f>SUM(AB13,BD13)</f>
        <v>412842</v>
      </c>
      <c r="CG13" s="78">
        <f>SUM(AC13,BE13)</f>
        <v>0</v>
      </c>
      <c r="CH13" s="78">
        <f>SUM(AD13,BF13)</f>
        <v>0</v>
      </c>
      <c r="CI13" s="78">
        <f>SUM(AE13,BG13)</f>
        <v>201996</v>
      </c>
    </row>
    <row r="14" spans="1:87" s="51" customFormat="1" ht="12" customHeight="1">
      <c r="A14" s="55" t="s">
        <v>130</v>
      </c>
      <c r="B14" s="56" t="s">
        <v>287</v>
      </c>
      <c r="C14" s="55" t="s">
        <v>288</v>
      </c>
      <c r="D14" s="78">
        <f>+SUM(E14,J14)</f>
        <v>880</v>
      </c>
      <c r="E14" s="78">
        <f>+SUM(F14:I14)</f>
        <v>880</v>
      </c>
      <c r="F14" s="78">
        <v>0</v>
      </c>
      <c r="G14" s="78">
        <v>0</v>
      </c>
      <c r="H14" s="78">
        <v>0</v>
      </c>
      <c r="I14" s="78">
        <v>880</v>
      </c>
      <c r="J14" s="78">
        <v>0</v>
      </c>
      <c r="K14" s="79">
        <v>0</v>
      </c>
      <c r="L14" s="78">
        <f>+SUM(M14,R14,V14,W14,AC14)</f>
        <v>187007</v>
      </c>
      <c r="M14" s="78">
        <f>+SUM(N14:Q14)</f>
        <v>24948</v>
      </c>
      <c r="N14" s="78">
        <v>5152</v>
      </c>
      <c r="O14" s="78">
        <v>0</v>
      </c>
      <c r="P14" s="78">
        <v>19796</v>
      </c>
      <c r="Q14" s="78"/>
      <c r="R14" s="78">
        <f>+SUM(S14:U14)</f>
        <v>36362</v>
      </c>
      <c r="S14" s="78">
        <v>33116</v>
      </c>
      <c r="T14" s="78">
        <v>3246</v>
      </c>
      <c r="U14" s="78">
        <v>0</v>
      </c>
      <c r="V14" s="78">
        <v>0</v>
      </c>
      <c r="W14" s="78">
        <f>+SUM(X14:AA14)</f>
        <v>125697</v>
      </c>
      <c r="X14" s="78">
        <v>124232</v>
      </c>
      <c r="Y14" s="78">
        <v>1465</v>
      </c>
      <c r="Z14" s="78">
        <v>0</v>
      </c>
      <c r="AA14" s="78">
        <v>0</v>
      </c>
      <c r="AB14" s="79">
        <v>231630</v>
      </c>
      <c r="AC14" s="78">
        <v>0</v>
      </c>
      <c r="AD14" s="78">
        <v>0</v>
      </c>
      <c r="AE14" s="78">
        <f>+SUM(D14,L14,AD14)</f>
        <v>187887</v>
      </c>
      <c r="AF14" s="78">
        <f>+SUM(AG14,AL14)</f>
        <v>0</v>
      </c>
      <c r="AG14" s="78">
        <f>+SUM(AH14:AK14)</f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9">
        <v>0</v>
      </c>
      <c r="AN14" s="78">
        <f>+SUM(AO14,AT14,AX14,AY14,BE14)</f>
        <v>55877</v>
      </c>
      <c r="AO14" s="78">
        <f>+SUM(AP14:AS14)</f>
        <v>38831</v>
      </c>
      <c r="AP14" s="78">
        <v>8401</v>
      </c>
      <c r="AQ14" s="78">
        <v>30430</v>
      </c>
      <c r="AR14" s="78">
        <v>0</v>
      </c>
      <c r="AS14" s="78">
        <v>0</v>
      </c>
      <c r="AT14" s="78">
        <f>+SUM(AU14:AW14)</f>
        <v>0</v>
      </c>
      <c r="AU14" s="78">
        <v>0</v>
      </c>
      <c r="AV14" s="78">
        <v>0</v>
      </c>
      <c r="AW14" s="78">
        <v>0</v>
      </c>
      <c r="AX14" s="78">
        <v>0</v>
      </c>
      <c r="AY14" s="78">
        <f>+SUM(AZ14:BC14)</f>
        <v>17046</v>
      </c>
      <c r="AZ14" s="78">
        <v>17046</v>
      </c>
      <c r="BA14" s="78">
        <v>0</v>
      </c>
      <c r="BB14" s="78">
        <v>0</v>
      </c>
      <c r="BC14" s="78">
        <v>0</v>
      </c>
      <c r="BD14" s="79">
        <v>63305</v>
      </c>
      <c r="BE14" s="78">
        <v>0</v>
      </c>
      <c r="BF14" s="78">
        <v>0</v>
      </c>
      <c r="BG14" s="78">
        <f>+SUM(BF14,AN14,AF14)</f>
        <v>55877</v>
      </c>
      <c r="BH14" s="78">
        <f>SUM(D14,AF14)</f>
        <v>880</v>
      </c>
      <c r="BI14" s="78">
        <f>SUM(E14,AG14)</f>
        <v>880</v>
      </c>
      <c r="BJ14" s="78">
        <f>SUM(F14,AH14)</f>
        <v>0</v>
      </c>
      <c r="BK14" s="78">
        <f>SUM(G14,AI14)</f>
        <v>0</v>
      </c>
      <c r="BL14" s="78">
        <f>SUM(H14,AJ14)</f>
        <v>0</v>
      </c>
      <c r="BM14" s="78">
        <f>SUM(I14,AK14)</f>
        <v>880</v>
      </c>
      <c r="BN14" s="78">
        <f>SUM(J14,AL14)</f>
        <v>0</v>
      </c>
      <c r="BO14" s="79">
        <f>SUM(K14,AM14)</f>
        <v>0</v>
      </c>
      <c r="BP14" s="78">
        <f>SUM(L14,AN14)</f>
        <v>242884</v>
      </c>
      <c r="BQ14" s="78">
        <f>SUM(M14,AO14)</f>
        <v>63779</v>
      </c>
      <c r="BR14" s="78">
        <f>SUM(N14,AP14)</f>
        <v>13553</v>
      </c>
      <c r="BS14" s="78">
        <f>SUM(O14,AQ14)</f>
        <v>30430</v>
      </c>
      <c r="BT14" s="78">
        <f>SUM(P14,AR14)</f>
        <v>19796</v>
      </c>
      <c r="BU14" s="78">
        <f>SUM(Q14,AS14)</f>
        <v>0</v>
      </c>
      <c r="BV14" s="78">
        <f>SUM(R14,AT14)</f>
        <v>36362</v>
      </c>
      <c r="BW14" s="78">
        <f>SUM(S14,AU14)</f>
        <v>33116</v>
      </c>
      <c r="BX14" s="78">
        <f>SUM(T14,AV14)</f>
        <v>3246</v>
      </c>
      <c r="BY14" s="78">
        <f>SUM(U14,AW14)</f>
        <v>0</v>
      </c>
      <c r="BZ14" s="78">
        <f>SUM(V14,AX14)</f>
        <v>0</v>
      </c>
      <c r="CA14" s="78">
        <f>SUM(W14,AY14)</f>
        <v>142743</v>
      </c>
      <c r="CB14" s="78">
        <f>SUM(X14,AZ14)</f>
        <v>141278</v>
      </c>
      <c r="CC14" s="78">
        <f>SUM(Y14,BA14)</f>
        <v>1465</v>
      </c>
      <c r="CD14" s="78">
        <f>SUM(Z14,BB14)</f>
        <v>0</v>
      </c>
      <c r="CE14" s="78">
        <f>SUM(AA14,BC14)</f>
        <v>0</v>
      </c>
      <c r="CF14" s="79">
        <f>SUM(AB14,BD14)</f>
        <v>294935</v>
      </c>
      <c r="CG14" s="78">
        <f>SUM(AC14,BE14)</f>
        <v>0</v>
      </c>
      <c r="CH14" s="78">
        <f>SUM(AD14,BF14)</f>
        <v>0</v>
      </c>
      <c r="CI14" s="78">
        <f>SUM(AE14,BG14)</f>
        <v>243764</v>
      </c>
    </row>
    <row r="15" spans="1:87" s="51" customFormat="1" ht="12" customHeight="1">
      <c r="A15" s="55" t="s">
        <v>130</v>
      </c>
      <c r="B15" s="56" t="s">
        <v>289</v>
      </c>
      <c r="C15" s="55" t="s">
        <v>290</v>
      </c>
      <c r="D15" s="78">
        <f>+SUM(E15,J15)</f>
        <v>0</v>
      </c>
      <c r="E15" s="78">
        <f>+SUM(F15:I15)</f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9">
        <v>70027</v>
      </c>
      <c r="L15" s="78">
        <f>+SUM(M15,R15,V15,W15,AC15)</f>
        <v>506642</v>
      </c>
      <c r="M15" s="78">
        <f>+SUM(N15:Q15)</f>
        <v>31942</v>
      </c>
      <c r="N15" s="78">
        <v>30976</v>
      </c>
      <c r="O15" s="78">
        <v>966</v>
      </c>
      <c r="P15" s="78">
        <v>0</v>
      </c>
      <c r="Q15" s="78">
        <v>0</v>
      </c>
      <c r="R15" s="78">
        <f>+SUM(S15:U15)</f>
        <v>1029</v>
      </c>
      <c r="S15" s="78">
        <v>1029</v>
      </c>
      <c r="T15" s="78">
        <v>0</v>
      </c>
      <c r="U15" s="78">
        <v>0</v>
      </c>
      <c r="V15" s="78">
        <v>0</v>
      </c>
      <c r="W15" s="78">
        <f>+SUM(X15:AA15)</f>
        <v>473671</v>
      </c>
      <c r="X15" s="78">
        <v>262240</v>
      </c>
      <c r="Y15" s="78">
        <v>196032</v>
      </c>
      <c r="Z15" s="78">
        <v>365</v>
      </c>
      <c r="AA15" s="78">
        <v>15034</v>
      </c>
      <c r="AB15" s="79">
        <v>123467</v>
      </c>
      <c r="AC15" s="78">
        <v>0</v>
      </c>
      <c r="AD15" s="78">
        <v>23567</v>
      </c>
      <c r="AE15" s="78">
        <f>+SUM(D15,L15,AD15)</f>
        <v>530209</v>
      </c>
      <c r="AF15" s="78">
        <f>+SUM(AG15,AL15)</f>
        <v>0</v>
      </c>
      <c r="AG15" s="78">
        <f>+SUM(AH15:AK15)</f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9">
        <v>0</v>
      </c>
      <c r="AN15" s="78">
        <f>+SUM(AO15,AT15,AX15,AY15,BE15)</f>
        <v>318514</v>
      </c>
      <c r="AO15" s="78">
        <f>+SUM(AP15:AS15)</f>
        <v>13931</v>
      </c>
      <c r="AP15" s="78">
        <v>13931</v>
      </c>
      <c r="AQ15" s="78">
        <v>0</v>
      </c>
      <c r="AR15" s="78">
        <v>0</v>
      </c>
      <c r="AS15" s="78">
        <v>0</v>
      </c>
      <c r="AT15" s="78">
        <f>+SUM(AU15:AW15)</f>
        <v>201321</v>
      </c>
      <c r="AU15" s="78">
        <v>195408</v>
      </c>
      <c r="AV15" s="78">
        <v>4821</v>
      </c>
      <c r="AW15" s="78">
        <v>1092</v>
      </c>
      <c r="AX15" s="78">
        <v>0</v>
      </c>
      <c r="AY15" s="78">
        <f>+SUM(AZ15:BC15)</f>
        <v>103262</v>
      </c>
      <c r="AZ15" s="78">
        <v>0</v>
      </c>
      <c r="BA15" s="78">
        <v>42473</v>
      </c>
      <c r="BB15" s="78">
        <v>60789</v>
      </c>
      <c r="BC15" s="78">
        <v>0</v>
      </c>
      <c r="BD15" s="79">
        <v>304414</v>
      </c>
      <c r="BE15" s="78">
        <v>0</v>
      </c>
      <c r="BF15" s="78">
        <v>0</v>
      </c>
      <c r="BG15" s="78">
        <f>+SUM(BF15,AN15,AF15)</f>
        <v>318514</v>
      </c>
      <c r="BH15" s="78">
        <f>SUM(D15,AF15)</f>
        <v>0</v>
      </c>
      <c r="BI15" s="78">
        <f>SUM(E15,AG15)</f>
        <v>0</v>
      </c>
      <c r="BJ15" s="78">
        <f>SUM(F15,AH15)</f>
        <v>0</v>
      </c>
      <c r="BK15" s="78">
        <f>SUM(G15,AI15)</f>
        <v>0</v>
      </c>
      <c r="BL15" s="78">
        <f>SUM(H15,AJ15)</f>
        <v>0</v>
      </c>
      <c r="BM15" s="78">
        <f>SUM(I15,AK15)</f>
        <v>0</v>
      </c>
      <c r="BN15" s="78">
        <f>SUM(J15,AL15)</f>
        <v>0</v>
      </c>
      <c r="BO15" s="79">
        <f>SUM(K15,AM15)</f>
        <v>70027</v>
      </c>
      <c r="BP15" s="78">
        <f>SUM(L15,AN15)</f>
        <v>825156</v>
      </c>
      <c r="BQ15" s="78">
        <f>SUM(M15,AO15)</f>
        <v>45873</v>
      </c>
      <c r="BR15" s="78">
        <f>SUM(N15,AP15)</f>
        <v>44907</v>
      </c>
      <c r="BS15" s="78">
        <f>SUM(O15,AQ15)</f>
        <v>966</v>
      </c>
      <c r="BT15" s="78">
        <f>SUM(P15,AR15)</f>
        <v>0</v>
      </c>
      <c r="BU15" s="78">
        <f>SUM(Q15,AS15)</f>
        <v>0</v>
      </c>
      <c r="BV15" s="78">
        <f>SUM(R15,AT15)</f>
        <v>202350</v>
      </c>
      <c r="BW15" s="78">
        <f>SUM(S15,AU15)</f>
        <v>196437</v>
      </c>
      <c r="BX15" s="78">
        <f>SUM(T15,AV15)</f>
        <v>4821</v>
      </c>
      <c r="BY15" s="78">
        <f>SUM(U15,AW15)</f>
        <v>1092</v>
      </c>
      <c r="BZ15" s="78">
        <f>SUM(V15,AX15)</f>
        <v>0</v>
      </c>
      <c r="CA15" s="78">
        <f>SUM(W15,AY15)</f>
        <v>576933</v>
      </c>
      <c r="CB15" s="78">
        <f>SUM(X15,AZ15)</f>
        <v>262240</v>
      </c>
      <c r="CC15" s="78">
        <f>SUM(Y15,BA15)</f>
        <v>238505</v>
      </c>
      <c r="CD15" s="78">
        <f>SUM(Z15,BB15)</f>
        <v>61154</v>
      </c>
      <c r="CE15" s="78">
        <f>SUM(AA15,BC15)</f>
        <v>15034</v>
      </c>
      <c r="CF15" s="79">
        <f>SUM(AB15,BD15)</f>
        <v>427881</v>
      </c>
      <c r="CG15" s="78">
        <f>SUM(AC15,BE15)</f>
        <v>0</v>
      </c>
      <c r="CH15" s="78">
        <f>SUM(AD15,BF15)</f>
        <v>23567</v>
      </c>
      <c r="CI15" s="78">
        <f>SUM(AE15,BG15)</f>
        <v>848723</v>
      </c>
    </row>
    <row r="16" spans="1:87" s="51" customFormat="1" ht="12" customHeight="1">
      <c r="A16" s="55" t="s">
        <v>130</v>
      </c>
      <c r="B16" s="56" t="s">
        <v>291</v>
      </c>
      <c r="C16" s="55" t="s">
        <v>292</v>
      </c>
      <c r="D16" s="78">
        <f>+SUM(E16,J16)</f>
        <v>0</v>
      </c>
      <c r="E16" s="78">
        <f>+SUM(F16:I16)</f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9">
        <v>0</v>
      </c>
      <c r="L16" s="78">
        <f>+SUM(M16,R16,V16,W16,AC16)</f>
        <v>115927</v>
      </c>
      <c r="M16" s="78">
        <f>+SUM(N16:Q16)</f>
        <v>78958</v>
      </c>
      <c r="N16" s="78">
        <v>15553</v>
      </c>
      <c r="O16" s="78">
        <v>56205</v>
      </c>
      <c r="P16" s="78">
        <v>0</v>
      </c>
      <c r="Q16" s="78">
        <v>7200</v>
      </c>
      <c r="R16" s="78">
        <f>+SUM(S16:U16)</f>
        <v>36969</v>
      </c>
      <c r="S16" s="78">
        <v>22017</v>
      </c>
      <c r="T16" s="78">
        <v>0</v>
      </c>
      <c r="U16" s="78">
        <v>14952</v>
      </c>
      <c r="V16" s="78">
        <v>0</v>
      </c>
      <c r="W16" s="78">
        <f>+SUM(X16:AA16)</f>
        <v>0</v>
      </c>
      <c r="X16" s="78">
        <v>0</v>
      </c>
      <c r="Y16" s="78">
        <v>0</v>
      </c>
      <c r="Z16" s="78">
        <v>0</v>
      </c>
      <c r="AA16" s="78">
        <v>0</v>
      </c>
      <c r="AB16" s="79">
        <v>105826</v>
      </c>
      <c r="AC16" s="78">
        <v>0</v>
      </c>
      <c r="AD16" s="78">
        <v>19114</v>
      </c>
      <c r="AE16" s="78">
        <f>+SUM(D16,L16,AD16)</f>
        <v>135041</v>
      </c>
      <c r="AF16" s="78">
        <f>+SUM(AG16,AL16)</f>
        <v>0</v>
      </c>
      <c r="AG16" s="78">
        <f>+SUM(AH16:AK16)</f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9">
        <v>0</v>
      </c>
      <c r="AN16" s="78">
        <f>+SUM(AO16,AT16,AX16,AY16,BE16)</f>
        <v>92279</v>
      </c>
      <c r="AO16" s="78">
        <f>+SUM(AP16:AS16)</f>
        <v>34581</v>
      </c>
      <c r="AP16" s="78">
        <v>16715</v>
      </c>
      <c r="AQ16" s="78">
        <v>17866</v>
      </c>
      <c r="AR16" s="78">
        <v>0</v>
      </c>
      <c r="AS16" s="78">
        <v>0</v>
      </c>
      <c r="AT16" s="78">
        <f>+SUM(AU16:AW16)</f>
        <v>6348</v>
      </c>
      <c r="AU16" s="78">
        <v>6348</v>
      </c>
      <c r="AV16" s="78">
        <v>0</v>
      </c>
      <c r="AW16" s="78">
        <v>0</v>
      </c>
      <c r="AX16" s="78">
        <v>0</v>
      </c>
      <c r="AY16" s="78">
        <f>+SUM(AZ16:BC16)</f>
        <v>51350</v>
      </c>
      <c r="AZ16" s="78">
        <v>51350</v>
      </c>
      <c r="BA16" s="78">
        <v>0</v>
      </c>
      <c r="BB16" s="78">
        <v>0</v>
      </c>
      <c r="BC16" s="78">
        <v>0</v>
      </c>
      <c r="BD16" s="79">
        <v>61214</v>
      </c>
      <c r="BE16" s="78">
        <v>0</v>
      </c>
      <c r="BF16" s="78">
        <v>1419</v>
      </c>
      <c r="BG16" s="78">
        <f>+SUM(BF16,AN16,AF16)</f>
        <v>93698</v>
      </c>
      <c r="BH16" s="78">
        <f>SUM(D16,AF16)</f>
        <v>0</v>
      </c>
      <c r="BI16" s="78">
        <f>SUM(E16,AG16)</f>
        <v>0</v>
      </c>
      <c r="BJ16" s="78">
        <f>SUM(F16,AH16)</f>
        <v>0</v>
      </c>
      <c r="BK16" s="78">
        <f>SUM(G16,AI16)</f>
        <v>0</v>
      </c>
      <c r="BL16" s="78">
        <f>SUM(H16,AJ16)</f>
        <v>0</v>
      </c>
      <c r="BM16" s="78">
        <f>SUM(I16,AK16)</f>
        <v>0</v>
      </c>
      <c r="BN16" s="78">
        <f>SUM(J16,AL16)</f>
        <v>0</v>
      </c>
      <c r="BO16" s="79">
        <f>SUM(K16,AM16)</f>
        <v>0</v>
      </c>
      <c r="BP16" s="78">
        <f>SUM(L16,AN16)</f>
        <v>208206</v>
      </c>
      <c r="BQ16" s="78">
        <f>SUM(M16,AO16)</f>
        <v>113539</v>
      </c>
      <c r="BR16" s="78">
        <f>SUM(N16,AP16)</f>
        <v>32268</v>
      </c>
      <c r="BS16" s="78">
        <f>SUM(O16,AQ16)</f>
        <v>74071</v>
      </c>
      <c r="BT16" s="78">
        <f>SUM(P16,AR16)</f>
        <v>0</v>
      </c>
      <c r="BU16" s="78">
        <f>SUM(Q16,AS16)</f>
        <v>7200</v>
      </c>
      <c r="BV16" s="78">
        <f>SUM(R16,AT16)</f>
        <v>43317</v>
      </c>
      <c r="BW16" s="78">
        <f>SUM(S16,AU16)</f>
        <v>28365</v>
      </c>
      <c r="BX16" s="78">
        <f>SUM(T16,AV16)</f>
        <v>0</v>
      </c>
      <c r="BY16" s="78">
        <f>SUM(U16,AW16)</f>
        <v>14952</v>
      </c>
      <c r="BZ16" s="78">
        <f>SUM(V16,AX16)</f>
        <v>0</v>
      </c>
      <c r="CA16" s="78">
        <f>SUM(W16,AY16)</f>
        <v>51350</v>
      </c>
      <c r="CB16" s="78">
        <f>SUM(X16,AZ16)</f>
        <v>51350</v>
      </c>
      <c r="CC16" s="78">
        <f>SUM(Y16,BA16)</f>
        <v>0</v>
      </c>
      <c r="CD16" s="78">
        <f>SUM(Z16,BB16)</f>
        <v>0</v>
      </c>
      <c r="CE16" s="78">
        <f>SUM(AA16,BC16)</f>
        <v>0</v>
      </c>
      <c r="CF16" s="79">
        <f>SUM(AB16,BD16)</f>
        <v>167040</v>
      </c>
      <c r="CG16" s="78">
        <f>SUM(AC16,BE16)</f>
        <v>0</v>
      </c>
      <c r="CH16" s="78">
        <f>SUM(AD16,BF16)</f>
        <v>20533</v>
      </c>
      <c r="CI16" s="78">
        <f>SUM(AE16,BG16)</f>
        <v>228739</v>
      </c>
    </row>
    <row r="17" spans="1:87" s="51" customFormat="1" ht="12" customHeight="1">
      <c r="A17" s="55" t="s">
        <v>130</v>
      </c>
      <c r="B17" s="56" t="s">
        <v>293</v>
      </c>
      <c r="C17" s="55" t="s">
        <v>294</v>
      </c>
      <c r="D17" s="78">
        <f>+SUM(E17,J17)</f>
        <v>972</v>
      </c>
      <c r="E17" s="78">
        <f>+SUM(F17:I17)</f>
        <v>0</v>
      </c>
      <c r="F17" s="78">
        <v>0</v>
      </c>
      <c r="G17" s="78">
        <v>0</v>
      </c>
      <c r="H17" s="78">
        <v>0</v>
      </c>
      <c r="I17" s="78">
        <v>0</v>
      </c>
      <c r="J17" s="78">
        <v>972</v>
      </c>
      <c r="K17" s="79">
        <v>0</v>
      </c>
      <c r="L17" s="78">
        <f>+SUM(M17,R17,V17,W17,AC17)</f>
        <v>97281</v>
      </c>
      <c r="M17" s="78">
        <f>+SUM(N17:Q17)</f>
        <v>27752</v>
      </c>
      <c r="N17" s="78">
        <v>8561</v>
      </c>
      <c r="O17" s="78">
        <v>11511</v>
      </c>
      <c r="P17" s="78">
        <v>0</v>
      </c>
      <c r="Q17" s="78">
        <v>7680</v>
      </c>
      <c r="R17" s="78">
        <f>+SUM(S17:U17)</f>
        <v>21803</v>
      </c>
      <c r="S17" s="78">
        <v>3751</v>
      </c>
      <c r="T17" s="78">
        <v>0</v>
      </c>
      <c r="U17" s="78">
        <v>18052</v>
      </c>
      <c r="V17" s="78">
        <v>5717</v>
      </c>
      <c r="W17" s="78">
        <f>+SUM(X17:AA17)</f>
        <v>42009</v>
      </c>
      <c r="X17" s="78">
        <v>39420</v>
      </c>
      <c r="Y17" s="78">
        <v>0</v>
      </c>
      <c r="Z17" s="78">
        <v>2589</v>
      </c>
      <c r="AA17" s="78">
        <v>0</v>
      </c>
      <c r="AB17" s="79">
        <v>107551</v>
      </c>
      <c r="AC17" s="78">
        <v>0</v>
      </c>
      <c r="AD17" s="78">
        <v>0</v>
      </c>
      <c r="AE17" s="78">
        <f>+SUM(D17,L17,AD17)</f>
        <v>98253</v>
      </c>
      <c r="AF17" s="78">
        <f>+SUM(AG17,AL17)</f>
        <v>441402</v>
      </c>
      <c r="AG17" s="78">
        <f>+SUM(AH17:AK17)</f>
        <v>441402</v>
      </c>
      <c r="AH17" s="78">
        <v>0</v>
      </c>
      <c r="AI17" s="78">
        <v>441402</v>
      </c>
      <c r="AJ17" s="78">
        <v>0</v>
      </c>
      <c r="AK17" s="78">
        <v>0</v>
      </c>
      <c r="AL17" s="78">
        <v>0</v>
      </c>
      <c r="AM17" s="79">
        <v>0</v>
      </c>
      <c r="AN17" s="78">
        <f>+SUM(AO17,AT17,AX17,AY17,BE17)</f>
        <v>95212</v>
      </c>
      <c r="AO17" s="78">
        <f>+SUM(AP17:AS17)</f>
        <v>31201</v>
      </c>
      <c r="AP17" s="78">
        <v>5158</v>
      </c>
      <c r="AQ17" s="78">
        <v>26043</v>
      </c>
      <c r="AR17" s="78">
        <v>0</v>
      </c>
      <c r="AS17" s="78">
        <v>0</v>
      </c>
      <c r="AT17" s="78">
        <f>+SUM(AU17:AW17)</f>
        <v>3424</v>
      </c>
      <c r="AU17" s="78">
        <v>3424</v>
      </c>
      <c r="AV17" s="78">
        <v>0</v>
      </c>
      <c r="AW17" s="78">
        <v>0</v>
      </c>
      <c r="AX17" s="78">
        <v>5853</v>
      </c>
      <c r="AY17" s="78">
        <f>+SUM(AZ17:BC17)</f>
        <v>54734</v>
      </c>
      <c r="AZ17" s="78">
        <v>194</v>
      </c>
      <c r="BA17" s="78">
        <v>54540</v>
      </c>
      <c r="BB17" s="78">
        <v>0</v>
      </c>
      <c r="BC17" s="78">
        <v>0</v>
      </c>
      <c r="BD17" s="79">
        <v>19543</v>
      </c>
      <c r="BE17" s="78">
        <v>0</v>
      </c>
      <c r="BF17" s="78">
        <v>0</v>
      </c>
      <c r="BG17" s="78">
        <f>+SUM(BF17,AN17,AF17)</f>
        <v>536614</v>
      </c>
      <c r="BH17" s="78">
        <f>SUM(D17,AF17)</f>
        <v>442374</v>
      </c>
      <c r="BI17" s="78">
        <f>SUM(E17,AG17)</f>
        <v>441402</v>
      </c>
      <c r="BJ17" s="78">
        <f>SUM(F17,AH17)</f>
        <v>0</v>
      </c>
      <c r="BK17" s="78">
        <f>SUM(G17,AI17)</f>
        <v>441402</v>
      </c>
      <c r="BL17" s="78">
        <f>SUM(H17,AJ17)</f>
        <v>0</v>
      </c>
      <c r="BM17" s="78">
        <f>SUM(I17,AK17)</f>
        <v>0</v>
      </c>
      <c r="BN17" s="78">
        <f>SUM(J17,AL17)</f>
        <v>972</v>
      </c>
      <c r="BO17" s="79">
        <f>SUM(K17,AM17)</f>
        <v>0</v>
      </c>
      <c r="BP17" s="78">
        <f>SUM(L17,AN17)</f>
        <v>192493</v>
      </c>
      <c r="BQ17" s="78">
        <f>SUM(M17,AO17)</f>
        <v>58953</v>
      </c>
      <c r="BR17" s="78">
        <f>SUM(N17,AP17)</f>
        <v>13719</v>
      </c>
      <c r="BS17" s="78">
        <f>SUM(O17,AQ17)</f>
        <v>37554</v>
      </c>
      <c r="BT17" s="78">
        <f>SUM(P17,AR17)</f>
        <v>0</v>
      </c>
      <c r="BU17" s="78">
        <f>SUM(Q17,AS17)</f>
        <v>7680</v>
      </c>
      <c r="BV17" s="78">
        <f>SUM(R17,AT17)</f>
        <v>25227</v>
      </c>
      <c r="BW17" s="78">
        <f>SUM(S17,AU17)</f>
        <v>7175</v>
      </c>
      <c r="BX17" s="78">
        <f>SUM(T17,AV17)</f>
        <v>0</v>
      </c>
      <c r="BY17" s="78">
        <f>SUM(U17,AW17)</f>
        <v>18052</v>
      </c>
      <c r="BZ17" s="78">
        <f>SUM(V17,AX17)</f>
        <v>11570</v>
      </c>
      <c r="CA17" s="78">
        <f>SUM(W17,AY17)</f>
        <v>96743</v>
      </c>
      <c r="CB17" s="78">
        <f>SUM(X17,AZ17)</f>
        <v>39614</v>
      </c>
      <c r="CC17" s="78">
        <f>SUM(Y17,BA17)</f>
        <v>54540</v>
      </c>
      <c r="CD17" s="78">
        <f>SUM(Z17,BB17)</f>
        <v>2589</v>
      </c>
      <c r="CE17" s="78">
        <f>SUM(AA17,BC17)</f>
        <v>0</v>
      </c>
      <c r="CF17" s="79">
        <f>SUM(AB17,BD17)</f>
        <v>127094</v>
      </c>
      <c r="CG17" s="78">
        <f>SUM(AC17,BE17)</f>
        <v>0</v>
      </c>
      <c r="CH17" s="78">
        <f>SUM(AD17,BF17)</f>
        <v>0</v>
      </c>
      <c r="CI17" s="78">
        <f>SUM(AE17,BG17)</f>
        <v>634867</v>
      </c>
    </row>
    <row r="18" spans="1:87" s="51" customFormat="1" ht="12" customHeight="1">
      <c r="A18" s="55" t="s">
        <v>130</v>
      </c>
      <c r="B18" s="56" t="s">
        <v>295</v>
      </c>
      <c r="C18" s="55" t="s">
        <v>296</v>
      </c>
      <c r="D18" s="78">
        <f>+SUM(E18,J18)</f>
        <v>0</v>
      </c>
      <c r="E18" s="78">
        <f>+SUM(F18:I18)</f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9">
        <v>0</v>
      </c>
      <c r="L18" s="78">
        <f>+SUM(M18,R18,V18,W18,AC18)</f>
        <v>156891</v>
      </c>
      <c r="M18" s="78">
        <f>+SUM(N18:Q18)</f>
        <v>113549</v>
      </c>
      <c r="N18" s="78">
        <v>45349</v>
      </c>
      <c r="O18" s="78">
        <v>68200</v>
      </c>
      <c r="P18" s="78">
        <v>0</v>
      </c>
      <c r="Q18" s="78">
        <v>0</v>
      </c>
      <c r="R18" s="78">
        <f>+SUM(S18:U18)</f>
        <v>19412</v>
      </c>
      <c r="S18" s="78">
        <v>10028</v>
      </c>
      <c r="T18" s="78">
        <v>4092</v>
      </c>
      <c r="U18" s="78">
        <v>5292</v>
      </c>
      <c r="V18" s="78">
        <v>0</v>
      </c>
      <c r="W18" s="78">
        <f>+SUM(X18:AA18)</f>
        <v>23930</v>
      </c>
      <c r="X18" s="78">
        <v>396</v>
      </c>
      <c r="Y18" s="78">
        <v>556</v>
      </c>
      <c r="Z18" s="78">
        <v>16529</v>
      </c>
      <c r="AA18" s="78">
        <v>6449</v>
      </c>
      <c r="AB18" s="79">
        <v>175112</v>
      </c>
      <c r="AC18" s="78">
        <v>0</v>
      </c>
      <c r="AD18" s="78">
        <v>0</v>
      </c>
      <c r="AE18" s="78">
        <f>+SUM(D18,L18,AD18)</f>
        <v>156891</v>
      </c>
      <c r="AF18" s="78">
        <f>+SUM(AG18,AL18)</f>
        <v>0</v>
      </c>
      <c r="AG18" s="78">
        <f>+SUM(AH18:AK18)</f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9">
        <v>0</v>
      </c>
      <c r="AN18" s="78">
        <f>+SUM(AO18,AT18,AX18,AY18,BE18)</f>
        <v>95912</v>
      </c>
      <c r="AO18" s="78">
        <f>+SUM(AP18:AS18)</f>
        <v>0</v>
      </c>
      <c r="AP18" s="78">
        <v>0</v>
      </c>
      <c r="AQ18" s="78">
        <v>0</v>
      </c>
      <c r="AR18" s="78">
        <v>0</v>
      </c>
      <c r="AS18" s="78">
        <v>0</v>
      </c>
      <c r="AT18" s="78">
        <f>+SUM(AU18:AW18)</f>
        <v>178</v>
      </c>
      <c r="AU18" s="78">
        <v>0</v>
      </c>
      <c r="AV18" s="78">
        <v>178</v>
      </c>
      <c r="AW18" s="78">
        <v>0</v>
      </c>
      <c r="AX18" s="78">
        <v>0</v>
      </c>
      <c r="AY18" s="78">
        <f>+SUM(AZ18:BC18)</f>
        <v>95734</v>
      </c>
      <c r="AZ18" s="78">
        <v>24142</v>
      </c>
      <c r="BA18" s="78">
        <v>2786</v>
      </c>
      <c r="BB18" s="78">
        <v>68775</v>
      </c>
      <c r="BC18" s="78">
        <v>31</v>
      </c>
      <c r="BD18" s="79">
        <v>0</v>
      </c>
      <c r="BE18" s="78">
        <v>0</v>
      </c>
      <c r="BF18" s="78">
        <v>0</v>
      </c>
      <c r="BG18" s="78">
        <f>+SUM(BF18,AN18,AF18)</f>
        <v>95912</v>
      </c>
      <c r="BH18" s="78">
        <f>SUM(D18,AF18)</f>
        <v>0</v>
      </c>
      <c r="BI18" s="78">
        <f>SUM(E18,AG18)</f>
        <v>0</v>
      </c>
      <c r="BJ18" s="78">
        <f>SUM(F18,AH18)</f>
        <v>0</v>
      </c>
      <c r="BK18" s="78">
        <f>SUM(G18,AI18)</f>
        <v>0</v>
      </c>
      <c r="BL18" s="78">
        <f>SUM(H18,AJ18)</f>
        <v>0</v>
      </c>
      <c r="BM18" s="78">
        <f>SUM(I18,AK18)</f>
        <v>0</v>
      </c>
      <c r="BN18" s="78">
        <f>SUM(J18,AL18)</f>
        <v>0</v>
      </c>
      <c r="BO18" s="79">
        <f>SUM(K18,AM18)</f>
        <v>0</v>
      </c>
      <c r="BP18" s="78">
        <f>SUM(L18,AN18)</f>
        <v>252803</v>
      </c>
      <c r="BQ18" s="78">
        <f>SUM(M18,AO18)</f>
        <v>113549</v>
      </c>
      <c r="BR18" s="78">
        <f>SUM(N18,AP18)</f>
        <v>45349</v>
      </c>
      <c r="BS18" s="78">
        <f>SUM(O18,AQ18)</f>
        <v>68200</v>
      </c>
      <c r="BT18" s="78">
        <f>SUM(P18,AR18)</f>
        <v>0</v>
      </c>
      <c r="BU18" s="78">
        <f>SUM(Q18,AS18)</f>
        <v>0</v>
      </c>
      <c r="BV18" s="78">
        <f>SUM(R18,AT18)</f>
        <v>19590</v>
      </c>
      <c r="BW18" s="78">
        <f>SUM(S18,AU18)</f>
        <v>10028</v>
      </c>
      <c r="BX18" s="78">
        <f>SUM(T18,AV18)</f>
        <v>4270</v>
      </c>
      <c r="BY18" s="78">
        <f>SUM(U18,AW18)</f>
        <v>5292</v>
      </c>
      <c r="BZ18" s="78">
        <f>SUM(V18,AX18)</f>
        <v>0</v>
      </c>
      <c r="CA18" s="78">
        <f>SUM(W18,AY18)</f>
        <v>119664</v>
      </c>
      <c r="CB18" s="78">
        <f>SUM(X18,AZ18)</f>
        <v>24538</v>
      </c>
      <c r="CC18" s="78">
        <f>SUM(Y18,BA18)</f>
        <v>3342</v>
      </c>
      <c r="CD18" s="78">
        <f>SUM(Z18,BB18)</f>
        <v>85304</v>
      </c>
      <c r="CE18" s="78">
        <f>SUM(AA18,BC18)</f>
        <v>6480</v>
      </c>
      <c r="CF18" s="79">
        <f>SUM(AB18,BD18)</f>
        <v>175112</v>
      </c>
      <c r="CG18" s="78">
        <f>SUM(AC18,BE18)</f>
        <v>0</v>
      </c>
      <c r="CH18" s="78">
        <f>SUM(AD18,BF18)</f>
        <v>0</v>
      </c>
      <c r="CI18" s="78">
        <f>SUM(AE18,BG18)</f>
        <v>252803</v>
      </c>
    </row>
    <row r="19" spans="1:87" s="51" customFormat="1" ht="12" customHeight="1">
      <c r="A19" s="55" t="s">
        <v>130</v>
      </c>
      <c r="B19" s="56" t="s">
        <v>297</v>
      </c>
      <c r="C19" s="55" t="s">
        <v>298</v>
      </c>
      <c r="D19" s="78">
        <f>+SUM(E19,J19)</f>
        <v>467142</v>
      </c>
      <c r="E19" s="78">
        <f>+SUM(F19:I19)</f>
        <v>467142</v>
      </c>
      <c r="F19" s="78">
        <v>0</v>
      </c>
      <c r="G19" s="78">
        <v>467142</v>
      </c>
      <c r="H19" s="78">
        <v>0</v>
      </c>
      <c r="I19" s="78">
        <v>0</v>
      </c>
      <c r="J19" s="78">
        <v>0</v>
      </c>
      <c r="K19" s="79">
        <v>0</v>
      </c>
      <c r="L19" s="78">
        <f>+SUM(M19,R19,V19,W19,AC19)</f>
        <v>71138</v>
      </c>
      <c r="M19" s="78">
        <f>+SUM(N19:Q19)</f>
        <v>4167</v>
      </c>
      <c r="N19" s="78">
        <v>4167</v>
      </c>
      <c r="O19" s="78">
        <v>0</v>
      </c>
      <c r="P19" s="78">
        <v>0</v>
      </c>
      <c r="Q19" s="78">
        <v>0</v>
      </c>
      <c r="R19" s="78">
        <f>+SUM(S19:U19)</f>
        <v>7893</v>
      </c>
      <c r="S19" s="78">
        <v>4077</v>
      </c>
      <c r="T19" s="78">
        <v>3005</v>
      </c>
      <c r="U19" s="78">
        <v>811</v>
      </c>
      <c r="V19" s="78">
        <v>0</v>
      </c>
      <c r="W19" s="78">
        <f>+SUM(X19:AA19)</f>
        <v>59078</v>
      </c>
      <c r="X19" s="78">
        <v>12290</v>
      </c>
      <c r="Y19" s="78">
        <v>40137</v>
      </c>
      <c r="Z19" s="78">
        <v>6651</v>
      </c>
      <c r="AA19" s="78">
        <v>0</v>
      </c>
      <c r="AB19" s="79">
        <v>0</v>
      </c>
      <c r="AC19" s="78">
        <v>0</v>
      </c>
      <c r="AD19" s="78">
        <v>654</v>
      </c>
      <c r="AE19" s="78">
        <f>+SUM(D19,L19,AD19)</f>
        <v>538934</v>
      </c>
      <c r="AF19" s="78">
        <f>+SUM(AG19,AL19)</f>
        <v>0</v>
      </c>
      <c r="AG19" s="78">
        <f>+SUM(AH19:AK19)</f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9">
        <v>0</v>
      </c>
      <c r="AN19" s="78">
        <f>+SUM(AO19,AT19,AX19,AY19,BE19)</f>
        <v>17393</v>
      </c>
      <c r="AO19" s="78">
        <f>+SUM(AP19:AS19)</f>
        <v>371</v>
      </c>
      <c r="AP19" s="78">
        <v>371</v>
      </c>
      <c r="AQ19" s="78">
        <v>0</v>
      </c>
      <c r="AR19" s="78">
        <v>0</v>
      </c>
      <c r="AS19" s="78">
        <v>0</v>
      </c>
      <c r="AT19" s="78">
        <f>+SUM(AU19:AW19)</f>
        <v>6265</v>
      </c>
      <c r="AU19" s="78">
        <v>579</v>
      </c>
      <c r="AV19" s="78">
        <v>5686</v>
      </c>
      <c r="AW19" s="78">
        <v>0</v>
      </c>
      <c r="AX19" s="78">
        <v>0</v>
      </c>
      <c r="AY19" s="78">
        <f>+SUM(AZ19:BC19)</f>
        <v>10757</v>
      </c>
      <c r="AZ19" s="78">
        <v>10757</v>
      </c>
      <c r="BA19" s="78">
        <v>0</v>
      </c>
      <c r="BB19" s="78">
        <v>0</v>
      </c>
      <c r="BC19" s="78">
        <v>0</v>
      </c>
      <c r="BD19" s="79">
        <v>0</v>
      </c>
      <c r="BE19" s="78">
        <v>0</v>
      </c>
      <c r="BF19" s="78">
        <v>0</v>
      </c>
      <c r="BG19" s="78">
        <f>+SUM(BF19,AN19,AF19)</f>
        <v>17393</v>
      </c>
      <c r="BH19" s="78">
        <f>SUM(D19,AF19)</f>
        <v>467142</v>
      </c>
      <c r="BI19" s="78">
        <f>SUM(E19,AG19)</f>
        <v>467142</v>
      </c>
      <c r="BJ19" s="78">
        <f>SUM(F19,AH19)</f>
        <v>0</v>
      </c>
      <c r="BK19" s="78">
        <f>SUM(G19,AI19)</f>
        <v>467142</v>
      </c>
      <c r="BL19" s="78">
        <f>SUM(H19,AJ19)</f>
        <v>0</v>
      </c>
      <c r="BM19" s="78">
        <f>SUM(I19,AK19)</f>
        <v>0</v>
      </c>
      <c r="BN19" s="78">
        <f>SUM(J19,AL19)</f>
        <v>0</v>
      </c>
      <c r="BO19" s="79">
        <f>SUM(K19,AM19)</f>
        <v>0</v>
      </c>
      <c r="BP19" s="78">
        <f>SUM(L19,AN19)</f>
        <v>88531</v>
      </c>
      <c r="BQ19" s="78">
        <f>SUM(M19,AO19)</f>
        <v>4538</v>
      </c>
      <c r="BR19" s="78">
        <f>SUM(N19,AP19)</f>
        <v>4538</v>
      </c>
      <c r="BS19" s="78">
        <f>SUM(O19,AQ19)</f>
        <v>0</v>
      </c>
      <c r="BT19" s="78">
        <f>SUM(P19,AR19)</f>
        <v>0</v>
      </c>
      <c r="BU19" s="78">
        <f>SUM(Q19,AS19)</f>
        <v>0</v>
      </c>
      <c r="BV19" s="78">
        <f>SUM(R19,AT19)</f>
        <v>14158</v>
      </c>
      <c r="BW19" s="78">
        <f>SUM(S19,AU19)</f>
        <v>4656</v>
      </c>
      <c r="BX19" s="78">
        <f>SUM(T19,AV19)</f>
        <v>8691</v>
      </c>
      <c r="BY19" s="78">
        <f>SUM(U19,AW19)</f>
        <v>811</v>
      </c>
      <c r="BZ19" s="78">
        <f>SUM(V19,AX19)</f>
        <v>0</v>
      </c>
      <c r="CA19" s="78">
        <f>SUM(W19,AY19)</f>
        <v>69835</v>
      </c>
      <c r="CB19" s="78">
        <f>SUM(X19,AZ19)</f>
        <v>23047</v>
      </c>
      <c r="CC19" s="78">
        <f>SUM(Y19,BA19)</f>
        <v>40137</v>
      </c>
      <c r="CD19" s="78">
        <f>SUM(Z19,BB19)</f>
        <v>6651</v>
      </c>
      <c r="CE19" s="78">
        <f>SUM(AA19,BC19)</f>
        <v>0</v>
      </c>
      <c r="CF19" s="79">
        <f>SUM(AB19,BD19)</f>
        <v>0</v>
      </c>
      <c r="CG19" s="78">
        <f>SUM(AC19,BE19)</f>
        <v>0</v>
      </c>
      <c r="CH19" s="78">
        <f>SUM(AD19,BF19)</f>
        <v>654</v>
      </c>
      <c r="CI19" s="78">
        <f>SUM(AE19,BG19)</f>
        <v>556327</v>
      </c>
    </row>
    <row r="20" spans="1:87" s="51" customFormat="1" ht="12" customHeight="1">
      <c r="A20" s="55" t="s">
        <v>130</v>
      </c>
      <c r="B20" s="56" t="s">
        <v>299</v>
      </c>
      <c r="C20" s="55" t="s">
        <v>300</v>
      </c>
      <c r="D20" s="78">
        <f>+SUM(E20,J20)</f>
        <v>0</v>
      </c>
      <c r="E20" s="78">
        <f>+SUM(F20:I20)</f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9">
        <v>0</v>
      </c>
      <c r="L20" s="78">
        <f>+SUM(M20,R20,V20,W20,AC20)</f>
        <v>132346</v>
      </c>
      <c r="M20" s="78">
        <f>+SUM(N20:Q20)</f>
        <v>108328</v>
      </c>
      <c r="N20" s="78">
        <v>6660</v>
      </c>
      <c r="O20" s="78">
        <v>101668</v>
      </c>
      <c r="P20" s="78">
        <v>0</v>
      </c>
      <c r="Q20" s="78">
        <v>0</v>
      </c>
      <c r="R20" s="78">
        <f>+SUM(S20:U20)</f>
        <v>1946</v>
      </c>
      <c r="S20" s="78">
        <v>1946</v>
      </c>
      <c r="T20" s="78">
        <v>0</v>
      </c>
      <c r="U20" s="78">
        <v>0</v>
      </c>
      <c r="V20" s="78">
        <v>0</v>
      </c>
      <c r="W20" s="78">
        <f>+SUM(X20:AA20)</f>
        <v>22072</v>
      </c>
      <c r="X20" s="78">
        <v>22072</v>
      </c>
      <c r="Y20" s="78">
        <v>0</v>
      </c>
      <c r="Z20" s="78">
        <v>0</v>
      </c>
      <c r="AA20" s="78">
        <v>0</v>
      </c>
      <c r="AB20" s="79">
        <v>29527</v>
      </c>
      <c r="AC20" s="78">
        <v>0</v>
      </c>
      <c r="AD20" s="78">
        <v>0</v>
      </c>
      <c r="AE20" s="78">
        <f>+SUM(D20,L20,AD20)</f>
        <v>132346</v>
      </c>
      <c r="AF20" s="78">
        <f>+SUM(AG20,AL20)</f>
        <v>0</v>
      </c>
      <c r="AG20" s="78">
        <f>+SUM(AH20:AK20)</f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9">
        <v>0</v>
      </c>
      <c r="AN20" s="78">
        <f>+SUM(AO20,AT20,AX20,AY20,BE20)</f>
        <v>18686</v>
      </c>
      <c r="AO20" s="78">
        <f>+SUM(AP20:AS20)</f>
        <v>12342</v>
      </c>
      <c r="AP20" s="78">
        <v>1822</v>
      </c>
      <c r="AQ20" s="78">
        <v>10520</v>
      </c>
      <c r="AR20" s="78">
        <v>0</v>
      </c>
      <c r="AS20" s="78">
        <v>0</v>
      </c>
      <c r="AT20" s="78">
        <f>+SUM(AU20:AW20)</f>
        <v>80</v>
      </c>
      <c r="AU20" s="78">
        <v>80</v>
      </c>
      <c r="AV20" s="78">
        <v>0</v>
      </c>
      <c r="AW20" s="78">
        <v>0</v>
      </c>
      <c r="AX20" s="78">
        <v>6264</v>
      </c>
      <c r="AY20" s="78">
        <f>+SUM(AZ20:BC20)</f>
        <v>0</v>
      </c>
      <c r="AZ20" s="78">
        <v>0</v>
      </c>
      <c r="BA20" s="78">
        <v>0</v>
      </c>
      <c r="BB20" s="78">
        <v>0</v>
      </c>
      <c r="BC20" s="78">
        <v>0</v>
      </c>
      <c r="BD20" s="79">
        <v>11338</v>
      </c>
      <c r="BE20" s="78">
        <v>0</v>
      </c>
      <c r="BF20" s="78">
        <v>0</v>
      </c>
      <c r="BG20" s="78">
        <f>+SUM(BF20,AN20,AF20)</f>
        <v>18686</v>
      </c>
      <c r="BH20" s="78">
        <f>SUM(D20,AF20)</f>
        <v>0</v>
      </c>
      <c r="BI20" s="78">
        <f>SUM(E20,AG20)</f>
        <v>0</v>
      </c>
      <c r="BJ20" s="78">
        <f>SUM(F20,AH20)</f>
        <v>0</v>
      </c>
      <c r="BK20" s="78">
        <f>SUM(G20,AI20)</f>
        <v>0</v>
      </c>
      <c r="BL20" s="78">
        <f>SUM(H20,AJ20)</f>
        <v>0</v>
      </c>
      <c r="BM20" s="78">
        <f>SUM(I20,AK20)</f>
        <v>0</v>
      </c>
      <c r="BN20" s="78">
        <f>SUM(J20,AL20)</f>
        <v>0</v>
      </c>
      <c r="BO20" s="79">
        <f>SUM(K20,AM20)</f>
        <v>0</v>
      </c>
      <c r="BP20" s="78">
        <f>SUM(L20,AN20)</f>
        <v>151032</v>
      </c>
      <c r="BQ20" s="78">
        <f>SUM(M20,AO20)</f>
        <v>120670</v>
      </c>
      <c r="BR20" s="78">
        <f>SUM(N20,AP20)</f>
        <v>8482</v>
      </c>
      <c r="BS20" s="78">
        <f>SUM(O20,AQ20)</f>
        <v>112188</v>
      </c>
      <c r="BT20" s="78">
        <f>SUM(P20,AR20)</f>
        <v>0</v>
      </c>
      <c r="BU20" s="78">
        <f>SUM(Q20,AS20)</f>
        <v>0</v>
      </c>
      <c r="BV20" s="78">
        <f>SUM(R20,AT20)</f>
        <v>2026</v>
      </c>
      <c r="BW20" s="78">
        <f>SUM(S20,AU20)</f>
        <v>2026</v>
      </c>
      <c r="BX20" s="78">
        <f>SUM(T20,AV20)</f>
        <v>0</v>
      </c>
      <c r="BY20" s="78">
        <f>SUM(U20,AW20)</f>
        <v>0</v>
      </c>
      <c r="BZ20" s="78">
        <f>SUM(V20,AX20)</f>
        <v>6264</v>
      </c>
      <c r="CA20" s="78">
        <f>SUM(W20,AY20)</f>
        <v>22072</v>
      </c>
      <c r="CB20" s="78">
        <f>SUM(X20,AZ20)</f>
        <v>22072</v>
      </c>
      <c r="CC20" s="78">
        <f>SUM(Y20,BA20)</f>
        <v>0</v>
      </c>
      <c r="CD20" s="78">
        <f>SUM(Z20,BB20)</f>
        <v>0</v>
      </c>
      <c r="CE20" s="78">
        <f>SUM(AA20,BC20)</f>
        <v>0</v>
      </c>
      <c r="CF20" s="79">
        <f>SUM(AB20,BD20)</f>
        <v>40865</v>
      </c>
      <c r="CG20" s="78">
        <f>SUM(AC20,BE20)</f>
        <v>0</v>
      </c>
      <c r="CH20" s="78">
        <f>SUM(AD20,BF20)</f>
        <v>0</v>
      </c>
      <c r="CI20" s="78">
        <f>SUM(AE20,BG20)</f>
        <v>151032</v>
      </c>
    </row>
    <row r="21" spans="1:87" s="51" customFormat="1" ht="12" customHeight="1">
      <c r="A21" s="55" t="s">
        <v>130</v>
      </c>
      <c r="B21" s="56" t="s">
        <v>301</v>
      </c>
      <c r="C21" s="55" t="s">
        <v>302</v>
      </c>
      <c r="D21" s="78">
        <f>+SUM(E21,J21)</f>
        <v>1176</v>
      </c>
      <c r="E21" s="78">
        <f>+SUM(F21:I21)</f>
        <v>1176</v>
      </c>
      <c r="F21" s="78">
        <v>0</v>
      </c>
      <c r="G21" s="78">
        <v>0</v>
      </c>
      <c r="H21" s="78">
        <v>1176</v>
      </c>
      <c r="I21" s="78">
        <v>0</v>
      </c>
      <c r="J21" s="78">
        <v>0</v>
      </c>
      <c r="K21" s="79">
        <v>0</v>
      </c>
      <c r="L21" s="78">
        <f>+SUM(M21,R21,V21,W21,AC21)</f>
        <v>147327</v>
      </c>
      <c r="M21" s="78">
        <f>+SUM(N21:Q21)</f>
        <v>4805</v>
      </c>
      <c r="N21" s="78">
        <v>2191</v>
      </c>
      <c r="O21" s="78">
        <v>0</v>
      </c>
      <c r="P21" s="78">
        <v>0</v>
      </c>
      <c r="Q21" s="78">
        <v>2614</v>
      </c>
      <c r="R21" s="78">
        <f>+SUM(S21:U21)</f>
        <v>0</v>
      </c>
      <c r="S21" s="78">
        <v>0</v>
      </c>
      <c r="T21" s="78">
        <v>0</v>
      </c>
      <c r="U21" s="78">
        <v>0</v>
      </c>
      <c r="V21" s="78">
        <v>0</v>
      </c>
      <c r="W21" s="78">
        <f>+SUM(X21:AA21)</f>
        <v>142522</v>
      </c>
      <c r="X21" s="78">
        <v>80872</v>
      </c>
      <c r="Y21" s="78">
        <v>58627</v>
      </c>
      <c r="Z21" s="78">
        <v>3023</v>
      </c>
      <c r="AA21" s="78">
        <v>0</v>
      </c>
      <c r="AB21" s="79">
        <v>0</v>
      </c>
      <c r="AC21" s="78">
        <v>0</v>
      </c>
      <c r="AD21" s="78">
        <v>18112</v>
      </c>
      <c r="AE21" s="78">
        <f>+SUM(D21,L21,AD21)</f>
        <v>166615</v>
      </c>
      <c r="AF21" s="78">
        <f>+SUM(AG21,AL21)</f>
        <v>2932</v>
      </c>
      <c r="AG21" s="78">
        <f>+SUM(AH21:AK21)</f>
        <v>2932</v>
      </c>
      <c r="AH21" s="78">
        <v>0</v>
      </c>
      <c r="AI21" s="78">
        <v>0</v>
      </c>
      <c r="AJ21" s="78">
        <v>2932</v>
      </c>
      <c r="AK21" s="78">
        <v>0</v>
      </c>
      <c r="AL21" s="78">
        <v>0</v>
      </c>
      <c r="AM21" s="79">
        <v>0</v>
      </c>
      <c r="AN21" s="78">
        <f>+SUM(AO21,AT21,AX21,AY21,BE21)</f>
        <v>70879</v>
      </c>
      <c r="AO21" s="78">
        <f>+SUM(AP21:AS21)</f>
        <v>1850</v>
      </c>
      <c r="AP21" s="78">
        <v>1850</v>
      </c>
      <c r="AQ21" s="78">
        <v>0</v>
      </c>
      <c r="AR21" s="78">
        <v>0</v>
      </c>
      <c r="AS21" s="78">
        <v>0</v>
      </c>
      <c r="AT21" s="78">
        <f>+SUM(AU21:AW21)</f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f>+SUM(AZ21:BC21)</f>
        <v>69029</v>
      </c>
      <c r="AZ21" s="78">
        <v>1862</v>
      </c>
      <c r="BA21" s="78">
        <v>0</v>
      </c>
      <c r="BB21" s="78">
        <v>67167</v>
      </c>
      <c r="BC21" s="78">
        <v>0</v>
      </c>
      <c r="BD21" s="79">
        <v>0</v>
      </c>
      <c r="BE21" s="78">
        <v>0</v>
      </c>
      <c r="BF21" s="78">
        <v>3920</v>
      </c>
      <c r="BG21" s="78">
        <f>+SUM(BF21,AN21,AF21)</f>
        <v>77731</v>
      </c>
      <c r="BH21" s="78">
        <f>SUM(D21,AF21)</f>
        <v>4108</v>
      </c>
      <c r="BI21" s="78">
        <f>SUM(E21,AG21)</f>
        <v>4108</v>
      </c>
      <c r="BJ21" s="78">
        <f>SUM(F21,AH21)</f>
        <v>0</v>
      </c>
      <c r="BK21" s="78">
        <f>SUM(G21,AI21)</f>
        <v>0</v>
      </c>
      <c r="BL21" s="78">
        <f>SUM(H21,AJ21)</f>
        <v>4108</v>
      </c>
      <c r="BM21" s="78">
        <f>SUM(I21,AK21)</f>
        <v>0</v>
      </c>
      <c r="BN21" s="78">
        <f>SUM(J21,AL21)</f>
        <v>0</v>
      </c>
      <c r="BO21" s="79">
        <f>SUM(K21,AM21)</f>
        <v>0</v>
      </c>
      <c r="BP21" s="78">
        <f>SUM(L21,AN21)</f>
        <v>218206</v>
      </c>
      <c r="BQ21" s="78">
        <f>SUM(M21,AO21)</f>
        <v>6655</v>
      </c>
      <c r="BR21" s="78">
        <f>SUM(N21,AP21)</f>
        <v>4041</v>
      </c>
      <c r="BS21" s="78">
        <f>SUM(O21,AQ21)</f>
        <v>0</v>
      </c>
      <c r="BT21" s="78">
        <f>SUM(P21,AR21)</f>
        <v>0</v>
      </c>
      <c r="BU21" s="78">
        <f>SUM(Q21,AS21)</f>
        <v>2614</v>
      </c>
      <c r="BV21" s="78">
        <f>SUM(R21,AT21)</f>
        <v>0</v>
      </c>
      <c r="BW21" s="78">
        <f>SUM(S21,AU21)</f>
        <v>0</v>
      </c>
      <c r="BX21" s="78">
        <f>SUM(T21,AV21)</f>
        <v>0</v>
      </c>
      <c r="BY21" s="78">
        <f>SUM(U21,AW21)</f>
        <v>0</v>
      </c>
      <c r="BZ21" s="78">
        <f>SUM(V21,AX21)</f>
        <v>0</v>
      </c>
      <c r="CA21" s="78">
        <f>SUM(W21,AY21)</f>
        <v>211551</v>
      </c>
      <c r="CB21" s="78">
        <f>SUM(X21,AZ21)</f>
        <v>82734</v>
      </c>
      <c r="CC21" s="78">
        <f>SUM(Y21,BA21)</f>
        <v>58627</v>
      </c>
      <c r="CD21" s="78">
        <f>SUM(Z21,BB21)</f>
        <v>70190</v>
      </c>
      <c r="CE21" s="78">
        <f>SUM(AA21,BC21)</f>
        <v>0</v>
      </c>
      <c r="CF21" s="79">
        <f>SUM(AB21,BD21)</f>
        <v>0</v>
      </c>
      <c r="CG21" s="78">
        <f>SUM(AC21,BE21)</f>
        <v>0</v>
      </c>
      <c r="CH21" s="78">
        <f>SUM(AD21,BF21)</f>
        <v>22032</v>
      </c>
      <c r="CI21" s="78">
        <f>SUM(AE21,BG21)</f>
        <v>244346</v>
      </c>
    </row>
    <row r="22" spans="1:87" s="51" customFormat="1" ht="12" customHeight="1">
      <c r="A22" s="55" t="s">
        <v>130</v>
      </c>
      <c r="B22" s="56" t="s">
        <v>303</v>
      </c>
      <c r="C22" s="55" t="s">
        <v>304</v>
      </c>
      <c r="D22" s="78">
        <f>+SUM(E22,J22)</f>
        <v>0</v>
      </c>
      <c r="E22" s="78">
        <f>+SUM(F22:I22)</f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9">
        <v>154</v>
      </c>
      <c r="L22" s="78">
        <f>+SUM(M22,R22,V22,W22,AC22)</f>
        <v>77843</v>
      </c>
      <c r="M22" s="78">
        <f>+SUM(N22:Q22)</f>
        <v>69760</v>
      </c>
      <c r="N22" s="78">
        <v>16149</v>
      </c>
      <c r="O22" s="78">
        <v>53611</v>
      </c>
      <c r="P22" s="78">
        <v>0</v>
      </c>
      <c r="Q22" s="78">
        <v>0</v>
      </c>
      <c r="R22" s="78">
        <f>+SUM(S22:U22)</f>
        <v>2226</v>
      </c>
      <c r="S22" s="78">
        <v>2226</v>
      </c>
      <c r="T22" s="78">
        <v>0</v>
      </c>
      <c r="U22" s="78">
        <v>0</v>
      </c>
      <c r="V22" s="78">
        <v>0</v>
      </c>
      <c r="W22" s="78">
        <f>+SUM(X22:AA22)</f>
        <v>5857</v>
      </c>
      <c r="X22" s="78">
        <v>979</v>
      </c>
      <c r="Y22" s="78">
        <v>4878</v>
      </c>
      <c r="Z22" s="78">
        <v>0</v>
      </c>
      <c r="AA22" s="78">
        <v>0</v>
      </c>
      <c r="AB22" s="79">
        <v>37280</v>
      </c>
      <c r="AC22" s="78">
        <v>0</v>
      </c>
      <c r="AD22" s="78">
        <v>8779</v>
      </c>
      <c r="AE22" s="78">
        <f>+SUM(D22,L22,AD22)</f>
        <v>86622</v>
      </c>
      <c r="AF22" s="78">
        <f>+SUM(AG22,AL22)</f>
        <v>0</v>
      </c>
      <c r="AG22" s="78">
        <f>+SUM(AH22:AK22)</f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9">
        <v>3658</v>
      </c>
      <c r="AN22" s="78">
        <f>+SUM(AO22,AT22,AX22,AY22,BE22)</f>
        <v>30190</v>
      </c>
      <c r="AO22" s="78">
        <f>+SUM(AP22:AS22)</f>
        <v>7122</v>
      </c>
      <c r="AP22" s="78">
        <v>7122</v>
      </c>
      <c r="AQ22" s="78">
        <v>0</v>
      </c>
      <c r="AR22" s="78">
        <v>0</v>
      </c>
      <c r="AS22" s="78">
        <v>0</v>
      </c>
      <c r="AT22" s="78">
        <f>+SUM(AU22:AW22)</f>
        <v>0</v>
      </c>
      <c r="AU22" s="78">
        <v>0</v>
      </c>
      <c r="AV22" s="78">
        <v>0</v>
      </c>
      <c r="AW22" s="78">
        <v>0</v>
      </c>
      <c r="AX22" s="78">
        <v>0</v>
      </c>
      <c r="AY22" s="78">
        <f>+SUM(AZ22:BC22)</f>
        <v>23068</v>
      </c>
      <c r="AZ22" s="78">
        <v>23068</v>
      </c>
      <c r="BA22" s="78">
        <v>0</v>
      </c>
      <c r="BB22" s="78">
        <v>0</v>
      </c>
      <c r="BC22" s="78">
        <v>0</v>
      </c>
      <c r="BD22" s="79">
        <v>10595</v>
      </c>
      <c r="BE22" s="78">
        <v>0</v>
      </c>
      <c r="BF22" s="78">
        <v>350</v>
      </c>
      <c r="BG22" s="78">
        <f>+SUM(BF22,AN22,AF22)</f>
        <v>30540</v>
      </c>
      <c r="BH22" s="78">
        <f>SUM(D22,AF22)</f>
        <v>0</v>
      </c>
      <c r="BI22" s="78">
        <f>SUM(E22,AG22)</f>
        <v>0</v>
      </c>
      <c r="BJ22" s="78">
        <f>SUM(F22,AH22)</f>
        <v>0</v>
      </c>
      <c r="BK22" s="78">
        <f>SUM(G22,AI22)</f>
        <v>0</v>
      </c>
      <c r="BL22" s="78">
        <f>SUM(H22,AJ22)</f>
        <v>0</v>
      </c>
      <c r="BM22" s="78">
        <f>SUM(I22,AK22)</f>
        <v>0</v>
      </c>
      <c r="BN22" s="78">
        <f>SUM(J22,AL22)</f>
        <v>0</v>
      </c>
      <c r="BO22" s="79">
        <f>SUM(K22,AM22)</f>
        <v>3812</v>
      </c>
      <c r="BP22" s="78">
        <f>SUM(L22,AN22)</f>
        <v>108033</v>
      </c>
      <c r="BQ22" s="78">
        <f>SUM(M22,AO22)</f>
        <v>76882</v>
      </c>
      <c r="BR22" s="78">
        <f>SUM(N22,AP22)</f>
        <v>23271</v>
      </c>
      <c r="BS22" s="78">
        <f>SUM(O22,AQ22)</f>
        <v>53611</v>
      </c>
      <c r="BT22" s="78">
        <f>SUM(P22,AR22)</f>
        <v>0</v>
      </c>
      <c r="BU22" s="78">
        <f>SUM(Q22,AS22)</f>
        <v>0</v>
      </c>
      <c r="BV22" s="78">
        <f>SUM(R22,AT22)</f>
        <v>2226</v>
      </c>
      <c r="BW22" s="78">
        <f>SUM(S22,AU22)</f>
        <v>2226</v>
      </c>
      <c r="BX22" s="78">
        <f>SUM(T22,AV22)</f>
        <v>0</v>
      </c>
      <c r="BY22" s="78">
        <f>SUM(U22,AW22)</f>
        <v>0</v>
      </c>
      <c r="BZ22" s="78">
        <f>SUM(V22,AX22)</f>
        <v>0</v>
      </c>
      <c r="CA22" s="78">
        <f>SUM(W22,AY22)</f>
        <v>28925</v>
      </c>
      <c r="CB22" s="78">
        <f>SUM(X22,AZ22)</f>
        <v>24047</v>
      </c>
      <c r="CC22" s="78">
        <f>SUM(Y22,BA22)</f>
        <v>4878</v>
      </c>
      <c r="CD22" s="78">
        <f>SUM(Z22,BB22)</f>
        <v>0</v>
      </c>
      <c r="CE22" s="78">
        <f>SUM(AA22,BC22)</f>
        <v>0</v>
      </c>
      <c r="CF22" s="79">
        <f>SUM(AB22,BD22)</f>
        <v>47875</v>
      </c>
      <c r="CG22" s="78">
        <f>SUM(AC22,BE22)</f>
        <v>0</v>
      </c>
      <c r="CH22" s="78">
        <f>SUM(AD22,BF22)</f>
        <v>9129</v>
      </c>
      <c r="CI22" s="78">
        <f>SUM(AE22,BG22)</f>
        <v>117162</v>
      </c>
    </row>
    <row r="23" spans="1:87" s="51" customFormat="1" ht="12" customHeight="1">
      <c r="A23" s="55" t="s">
        <v>130</v>
      </c>
      <c r="B23" s="56" t="s">
        <v>305</v>
      </c>
      <c r="C23" s="55" t="s">
        <v>306</v>
      </c>
      <c r="D23" s="78">
        <f>+SUM(E23,J23)</f>
        <v>0</v>
      </c>
      <c r="E23" s="78">
        <f>+SUM(F23:I23)</f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9">
        <v>364</v>
      </c>
      <c r="L23" s="78">
        <f>+SUM(M23,R23,V23,W23,AC23)</f>
        <v>81156</v>
      </c>
      <c r="M23" s="78">
        <f>+SUM(N23:Q23)</f>
        <v>79585</v>
      </c>
      <c r="N23" s="78">
        <v>79585</v>
      </c>
      <c r="O23" s="78">
        <v>0</v>
      </c>
      <c r="P23" s="78">
        <v>0</v>
      </c>
      <c r="Q23" s="78">
        <v>0</v>
      </c>
      <c r="R23" s="78">
        <f>+SUM(S23:U23)</f>
        <v>0</v>
      </c>
      <c r="S23" s="78">
        <v>0</v>
      </c>
      <c r="T23" s="78">
        <v>0</v>
      </c>
      <c r="U23" s="78">
        <v>0</v>
      </c>
      <c r="V23" s="78">
        <v>0</v>
      </c>
      <c r="W23" s="78">
        <f>+SUM(X23:AA23)</f>
        <v>1571</v>
      </c>
      <c r="X23" s="78">
        <v>0</v>
      </c>
      <c r="Y23" s="78">
        <v>0</v>
      </c>
      <c r="Z23" s="78">
        <v>70</v>
      </c>
      <c r="AA23" s="78">
        <v>1501</v>
      </c>
      <c r="AB23" s="79">
        <v>96251</v>
      </c>
      <c r="AC23" s="78">
        <v>0</v>
      </c>
      <c r="AD23" s="78">
        <v>0</v>
      </c>
      <c r="AE23" s="78">
        <f>+SUM(D23,L23,AD23)</f>
        <v>81156</v>
      </c>
      <c r="AF23" s="78">
        <f>+SUM(AG23,AL23)</f>
        <v>0</v>
      </c>
      <c r="AG23" s="78">
        <f>+SUM(AH23:AK23)</f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9">
        <v>5430</v>
      </c>
      <c r="AN23" s="78">
        <f>+SUM(AO23,AT23,AX23,AY23,BE23)</f>
        <v>6246</v>
      </c>
      <c r="AO23" s="78">
        <f>+SUM(AP23:AS23)</f>
        <v>6246</v>
      </c>
      <c r="AP23" s="78">
        <v>6246</v>
      </c>
      <c r="AQ23" s="78">
        <v>0</v>
      </c>
      <c r="AR23" s="78">
        <v>0</v>
      </c>
      <c r="AS23" s="78">
        <v>0</v>
      </c>
      <c r="AT23" s="78">
        <f>+SUM(AU23:AW23)</f>
        <v>0</v>
      </c>
      <c r="AU23" s="78">
        <v>0</v>
      </c>
      <c r="AV23" s="78">
        <v>0</v>
      </c>
      <c r="AW23" s="78">
        <v>0</v>
      </c>
      <c r="AX23" s="78">
        <v>0</v>
      </c>
      <c r="AY23" s="78">
        <f>+SUM(AZ23:BC23)</f>
        <v>0</v>
      </c>
      <c r="AZ23" s="78">
        <v>0</v>
      </c>
      <c r="BA23" s="78">
        <v>0</v>
      </c>
      <c r="BB23" s="78">
        <v>0</v>
      </c>
      <c r="BC23" s="78">
        <v>0</v>
      </c>
      <c r="BD23" s="79">
        <v>16982</v>
      </c>
      <c r="BE23" s="78">
        <v>0</v>
      </c>
      <c r="BF23" s="78">
        <v>0</v>
      </c>
      <c r="BG23" s="78">
        <f>+SUM(BF23,AN23,AF23)</f>
        <v>6246</v>
      </c>
      <c r="BH23" s="78">
        <f>SUM(D23,AF23)</f>
        <v>0</v>
      </c>
      <c r="BI23" s="78">
        <f>SUM(E23,AG23)</f>
        <v>0</v>
      </c>
      <c r="BJ23" s="78">
        <f>SUM(F23,AH23)</f>
        <v>0</v>
      </c>
      <c r="BK23" s="78">
        <f>SUM(G23,AI23)</f>
        <v>0</v>
      </c>
      <c r="BL23" s="78">
        <f>SUM(H23,AJ23)</f>
        <v>0</v>
      </c>
      <c r="BM23" s="78">
        <f>SUM(I23,AK23)</f>
        <v>0</v>
      </c>
      <c r="BN23" s="78">
        <f>SUM(J23,AL23)</f>
        <v>0</v>
      </c>
      <c r="BO23" s="79">
        <f>SUM(K23,AM23)</f>
        <v>5794</v>
      </c>
      <c r="BP23" s="78">
        <f>SUM(L23,AN23)</f>
        <v>87402</v>
      </c>
      <c r="BQ23" s="78">
        <f>SUM(M23,AO23)</f>
        <v>85831</v>
      </c>
      <c r="BR23" s="78">
        <f>SUM(N23,AP23)</f>
        <v>85831</v>
      </c>
      <c r="BS23" s="78">
        <f>SUM(O23,AQ23)</f>
        <v>0</v>
      </c>
      <c r="BT23" s="78">
        <f>SUM(P23,AR23)</f>
        <v>0</v>
      </c>
      <c r="BU23" s="78">
        <f>SUM(Q23,AS23)</f>
        <v>0</v>
      </c>
      <c r="BV23" s="78">
        <f>SUM(R23,AT23)</f>
        <v>0</v>
      </c>
      <c r="BW23" s="78">
        <f>SUM(S23,AU23)</f>
        <v>0</v>
      </c>
      <c r="BX23" s="78">
        <f>SUM(T23,AV23)</f>
        <v>0</v>
      </c>
      <c r="BY23" s="78">
        <f>SUM(U23,AW23)</f>
        <v>0</v>
      </c>
      <c r="BZ23" s="78">
        <f>SUM(V23,AX23)</f>
        <v>0</v>
      </c>
      <c r="CA23" s="78">
        <f>SUM(W23,AY23)</f>
        <v>1571</v>
      </c>
      <c r="CB23" s="78">
        <f>SUM(X23,AZ23)</f>
        <v>0</v>
      </c>
      <c r="CC23" s="78">
        <f>SUM(Y23,BA23)</f>
        <v>0</v>
      </c>
      <c r="CD23" s="78">
        <f>SUM(Z23,BB23)</f>
        <v>70</v>
      </c>
      <c r="CE23" s="78">
        <f>SUM(AA23,BC23)</f>
        <v>1501</v>
      </c>
      <c r="CF23" s="79">
        <f>SUM(AB23,BD23)</f>
        <v>113233</v>
      </c>
      <c r="CG23" s="78">
        <f>SUM(AC23,BE23)</f>
        <v>0</v>
      </c>
      <c r="CH23" s="78">
        <f>SUM(AD23,BF23)</f>
        <v>0</v>
      </c>
      <c r="CI23" s="78">
        <f>SUM(AE23,BG23)</f>
        <v>87402</v>
      </c>
    </row>
    <row r="24" spans="1:87" s="51" customFormat="1" ht="12" customHeight="1">
      <c r="A24" s="55" t="s">
        <v>130</v>
      </c>
      <c r="B24" s="56" t="s">
        <v>307</v>
      </c>
      <c r="C24" s="55" t="s">
        <v>308</v>
      </c>
      <c r="D24" s="78">
        <f>+SUM(E24,J24)</f>
        <v>0</v>
      </c>
      <c r="E24" s="78">
        <f>+SUM(F24:I24)</f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9">
        <v>296</v>
      </c>
      <c r="L24" s="78">
        <f>+SUM(M24,R24,V24,W24,AC24)</f>
        <v>52998</v>
      </c>
      <c r="M24" s="78">
        <f>+SUM(N24:Q24)</f>
        <v>29670</v>
      </c>
      <c r="N24" s="78">
        <v>8484</v>
      </c>
      <c r="O24" s="78">
        <v>17887</v>
      </c>
      <c r="P24" s="78">
        <v>3299</v>
      </c>
      <c r="Q24" s="78">
        <v>0</v>
      </c>
      <c r="R24" s="78">
        <f>+SUM(S24:U24)</f>
        <v>14200</v>
      </c>
      <c r="S24" s="78">
        <v>13091</v>
      </c>
      <c r="T24" s="78">
        <v>1109</v>
      </c>
      <c r="U24" s="78">
        <v>0</v>
      </c>
      <c r="V24" s="78">
        <v>0</v>
      </c>
      <c r="W24" s="78">
        <f>+SUM(X24:AA24)</f>
        <v>9128</v>
      </c>
      <c r="X24" s="78">
        <v>201</v>
      </c>
      <c r="Y24" s="78">
        <v>8927</v>
      </c>
      <c r="Z24" s="78">
        <v>0</v>
      </c>
      <c r="AA24" s="78">
        <v>0</v>
      </c>
      <c r="AB24" s="79">
        <v>32293</v>
      </c>
      <c r="AC24" s="78">
        <v>0</v>
      </c>
      <c r="AD24" s="78">
        <v>846</v>
      </c>
      <c r="AE24" s="78">
        <f>+SUM(D24,L24,AD24)</f>
        <v>53844</v>
      </c>
      <c r="AF24" s="78">
        <f>+SUM(AG24,AL24)</f>
        <v>0</v>
      </c>
      <c r="AG24" s="78">
        <f>+SUM(AH24:AK24)</f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9">
        <v>7265</v>
      </c>
      <c r="AN24" s="78">
        <f>+SUM(AO24,AT24,AX24,AY24,BE24)</f>
        <v>39852</v>
      </c>
      <c r="AO24" s="78">
        <f>+SUM(AP24:AS24)</f>
        <v>34667</v>
      </c>
      <c r="AP24" s="78">
        <v>6515</v>
      </c>
      <c r="AQ24" s="78">
        <v>28152</v>
      </c>
      <c r="AR24" s="78">
        <v>0</v>
      </c>
      <c r="AS24" s="78">
        <v>0</v>
      </c>
      <c r="AT24" s="78">
        <f>+SUM(AU24:AW24)</f>
        <v>2666</v>
      </c>
      <c r="AU24" s="78">
        <v>2666</v>
      </c>
      <c r="AV24" s="78">
        <v>0</v>
      </c>
      <c r="AW24" s="78">
        <v>0</v>
      </c>
      <c r="AX24" s="78">
        <v>0</v>
      </c>
      <c r="AY24" s="78">
        <f>+SUM(AZ24:BC24)</f>
        <v>2519</v>
      </c>
      <c r="AZ24" s="78">
        <v>2519</v>
      </c>
      <c r="BA24" s="78">
        <v>0</v>
      </c>
      <c r="BB24" s="78">
        <v>0</v>
      </c>
      <c r="BC24" s="78">
        <v>0</v>
      </c>
      <c r="BD24" s="79">
        <v>16020</v>
      </c>
      <c r="BE24" s="78">
        <v>0</v>
      </c>
      <c r="BF24" s="78">
        <v>0</v>
      </c>
      <c r="BG24" s="78">
        <f>+SUM(BF24,AN24,AF24)</f>
        <v>39852</v>
      </c>
      <c r="BH24" s="78">
        <f>SUM(D24,AF24)</f>
        <v>0</v>
      </c>
      <c r="BI24" s="78">
        <f>SUM(E24,AG24)</f>
        <v>0</v>
      </c>
      <c r="BJ24" s="78">
        <f>SUM(F24,AH24)</f>
        <v>0</v>
      </c>
      <c r="BK24" s="78">
        <f>SUM(G24,AI24)</f>
        <v>0</v>
      </c>
      <c r="BL24" s="78">
        <f>SUM(H24,AJ24)</f>
        <v>0</v>
      </c>
      <c r="BM24" s="78">
        <f>SUM(I24,AK24)</f>
        <v>0</v>
      </c>
      <c r="BN24" s="78">
        <f>SUM(J24,AL24)</f>
        <v>0</v>
      </c>
      <c r="BO24" s="79">
        <f>SUM(K24,AM24)</f>
        <v>7561</v>
      </c>
      <c r="BP24" s="78">
        <f>SUM(L24,AN24)</f>
        <v>92850</v>
      </c>
      <c r="BQ24" s="78">
        <f>SUM(M24,AO24)</f>
        <v>64337</v>
      </c>
      <c r="BR24" s="78">
        <f>SUM(N24,AP24)</f>
        <v>14999</v>
      </c>
      <c r="BS24" s="78">
        <f>SUM(O24,AQ24)</f>
        <v>46039</v>
      </c>
      <c r="BT24" s="78">
        <f>SUM(P24,AR24)</f>
        <v>3299</v>
      </c>
      <c r="BU24" s="78">
        <f>SUM(Q24,AS24)</f>
        <v>0</v>
      </c>
      <c r="BV24" s="78">
        <f>SUM(R24,AT24)</f>
        <v>16866</v>
      </c>
      <c r="BW24" s="78">
        <f>SUM(S24,AU24)</f>
        <v>15757</v>
      </c>
      <c r="BX24" s="78">
        <f>SUM(T24,AV24)</f>
        <v>1109</v>
      </c>
      <c r="BY24" s="78">
        <f>SUM(U24,AW24)</f>
        <v>0</v>
      </c>
      <c r="BZ24" s="78">
        <f>SUM(V24,AX24)</f>
        <v>0</v>
      </c>
      <c r="CA24" s="78">
        <f>SUM(W24,AY24)</f>
        <v>11647</v>
      </c>
      <c r="CB24" s="78">
        <f>SUM(X24,AZ24)</f>
        <v>2720</v>
      </c>
      <c r="CC24" s="78">
        <f>SUM(Y24,BA24)</f>
        <v>8927</v>
      </c>
      <c r="CD24" s="78">
        <f>SUM(Z24,BB24)</f>
        <v>0</v>
      </c>
      <c r="CE24" s="78">
        <f>SUM(AA24,BC24)</f>
        <v>0</v>
      </c>
      <c r="CF24" s="79">
        <f>SUM(AB24,BD24)</f>
        <v>48313</v>
      </c>
      <c r="CG24" s="78">
        <f>SUM(AC24,BE24)</f>
        <v>0</v>
      </c>
      <c r="CH24" s="78">
        <f>SUM(AD24,BF24)</f>
        <v>846</v>
      </c>
      <c r="CI24" s="78">
        <f>SUM(AE24,BG24)</f>
        <v>93696</v>
      </c>
    </row>
    <row r="25" spans="1:87" s="51" customFormat="1" ht="12" customHeight="1">
      <c r="A25" s="55" t="s">
        <v>130</v>
      </c>
      <c r="B25" s="56" t="s">
        <v>309</v>
      </c>
      <c r="C25" s="55" t="s">
        <v>310</v>
      </c>
      <c r="D25" s="78">
        <f>+SUM(E25,J25)</f>
        <v>0</v>
      </c>
      <c r="E25" s="78">
        <f>+SUM(F25:I25)</f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9">
        <v>0</v>
      </c>
      <c r="L25" s="78">
        <f>+SUM(M25,R25,V25,W25,AC25)</f>
        <v>0</v>
      </c>
      <c r="M25" s="78">
        <f>+SUM(N25:Q25)</f>
        <v>0</v>
      </c>
      <c r="N25" s="78">
        <v>0</v>
      </c>
      <c r="O25" s="78">
        <v>0</v>
      </c>
      <c r="P25" s="78">
        <v>0</v>
      </c>
      <c r="Q25" s="78">
        <v>0</v>
      </c>
      <c r="R25" s="78">
        <f>+SUM(S25:U25)</f>
        <v>0</v>
      </c>
      <c r="S25" s="78">
        <v>0</v>
      </c>
      <c r="T25" s="78">
        <v>0</v>
      </c>
      <c r="U25" s="78">
        <v>0</v>
      </c>
      <c r="V25" s="78">
        <v>0</v>
      </c>
      <c r="W25" s="78">
        <f>+SUM(X25:AA25)</f>
        <v>0</v>
      </c>
      <c r="X25" s="78">
        <v>0</v>
      </c>
      <c r="Y25" s="78">
        <v>0</v>
      </c>
      <c r="Z25" s="78">
        <v>0</v>
      </c>
      <c r="AA25" s="78">
        <v>0</v>
      </c>
      <c r="AB25" s="79">
        <v>0</v>
      </c>
      <c r="AC25" s="78">
        <v>0</v>
      </c>
      <c r="AD25" s="78">
        <v>0</v>
      </c>
      <c r="AE25" s="78">
        <f>+SUM(D25,L25,AD25)</f>
        <v>0</v>
      </c>
      <c r="AF25" s="78">
        <f>+SUM(AG25,AL25)</f>
        <v>0</v>
      </c>
      <c r="AG25" s="78">
        <f>+SUM(AH25:AK25)</f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9">
        <v>0</v>
      </c>
      <c r="AN25" s="78">
        <f>+SUM(AO25,AT25,AX25,AY25,BE25)</f>
        <v>79272</v>
      </c>
      <c r="AO25" s="78">
        <f>+SUM(AP25:AS25)</f>
        <v>27228</v>
      </c>
      <c r="AP25" s="78">
        <v>27228</v>
      </c>
      <c r="AQ25" s="78">
        <v>0</v>
      </c>
      <c r="AR25" s="78">
        <v>0</v>
      </c>
      <c r="AS25" s="78">
        <v>0</v>
      </c>
      <c r="AT25" s="78">
        <f>+SUM(AU25:AW25)</f>
        <v>41850</v>
      </c>
      <c r="AU25" s="78">
        <v>0</v>
      </c>
      <c r="AV25" s="78">
        <v>41850</v>
      </c>
      <c r="AW25" s="78">
        <v>0</v>
      </c>
      <c r="AX25" s="78">
        <v>0</v>
      </c>
      <c r="AY25" s="78">
        <f>+SUM(AZ25:BC25)</f>
        <v>10194</v>
      </c>
      <c r="AZ25" s="78">
        <v>0</v>
      </c>
      <c r="BA25" s="78">
        <v>10194</v>
      </c>
      <c r="BB25" s="78">
        <v>0</v>
      </c>
      <c r="BC25" s="78">
        <v>0</v>
      </c>
      <c r="BD25" s="79">
        <v>0</v>
      </c>
      <c r="BE25" s="78">
        <v>0</v>
      </c>
      <c r="BF25" s="78">
        <v>1540</v>
      </c>
      <c r="BG25" s="78">
        <f>+SUM(BF25,AN25,AF25)</f>
        <v>80812</v>
      </c>
      <c r="BH25" s="78">
        <f>SUM(D25,AF25)</f>
        <v>0</v>
      </c>
      <c r="BI25" s="78">
        <f>SUM(E25,AG25)</f>
        <v>0</v>
      </c>
      <c r="BJ25" s="78">
        <f>SUM(F25,AH25)</f>
        <v>0</v>
      </c>
      <c r="BK25" s="78">
        <f>SUM(G25,AI25)</f>
        <v>0</v>
      </c>
      <c r="BL25" s="78">
        <f>SUM(H25,AJ25)</f>
        <v>0</v>
      </c>
      <c r="BM25" s="78">
        <f>SUM(I25,AK25)</f>
        <v>0</v>
      </c>
      <c r="BN25" s="78">
        <f>SUM(J25,AL25)</f>
        <v>0</v>
      </c>
      <c r="BO25" s="79">
        <v>0</v>
      </c>
      <c r="BP25" s="78">
        <f>SUM(L25,AN25)</f>
        <v>79272</v>
      </c>
      <c r="BQ25" s="78">
        <f>SUM(M25,AO25)</f>
        <v>27228</v>
      </c>
      <c r="BR25" s="78">
        <f>SUM(N25,AP25)</f>
        <v>27228</v>
      </c>
      <c r="BS25" s="78">
        <f>SUM(O25,AQ25)</f>
        <v>0</v>
      </c>
      <c r="BT25" s="78">
        <f>SUM(P25,AR25)</f>
        <v>0</v>
      </c>
      <c r="BU25" s="78">
        <f>SUM(Q25,AS25)</f>
        <v>0</v>
      </c>
      <c r="BV25" s="78">
        <f>SUM(R25,AT25)</f>
        <v>41850</v>
      </c>
      <c r="BW25" s="78">
        <f>SUM(S25,AU25)</f>
        <v>0</v>
      </c>
      <c r="BX25" s="78">
        <f>SUM(T25,AV25)</f>
        <v>41850</v>
      </c>
      <c r="BY25" s="78">
        <f>SUM(U25,AW25)</f>
        <v>0</v>
      </c>
      <c r="BZ25" s="78">
        <f>SUM(V25,AX25)</f>
        <v>0</v>
      </c>
      <c r="CA25" s="78">
        <f>SUM(W25,AY25)</f>
        <v>10194</v>
      </c>
      <c r="CB25" s="78">
        <f>SUM(X25,AZ25)</f>
        <v>0</v>
      </c>
      <c r="CC25" s="78">
        <f>SUM(Y25,BA25)</f>
        <v>10194</v>
      </c>
      <c r="CD25" s="78">
        <f>SUM(Z25,BB25)</f>
        <v>0</v>
      </c>
      <c r="CE25" s="78">
        <f>SUM(AA25,BC25)</f>
        <v>0</v>
      </c>
      <c r="CF25" s="79">
        <v>0</v>
      </c>
      <c r="CG25" s="78">
        <f>SUM(AC25,BE25)</f>
        <v>0</v>
      </c>
      <c r="CH25" s="78">
        <f>SUM(AD25,BF25)</f>
        <v>1540</v>
      </c>
      <c r="CI25" s="78">
        <f>SUM(AE25,BG25)</f>
        <v>80812</v>
      </c>
    </row>
    <row r="26" spans="1:87" s="51" customFormat="1" ht="12" customHeight="1">
      <c r="A26" s="55" t="s">
        <v>130</v>
      </c>
      <c r="B26" s="56" t="s">
        <v>311</v>
      </c>
      <c r="C26" s="55" t="s">
        <v>312</v>
      </c>
      <c r="D26" s="78">
        <f>+SUM(E26,J26)</f>
        <v>0</v>
      </c>
      <c r="E26" s="78">
        <f>+SUM(F26:I26)</f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9">
        <v>0</v>
      </c>
      <c r="L26" s="78">
        <f>+SUM(M26,R26,V26,W26,AC26)</f>
        <v>0</v>
      </c>
      <c r="M26" s="78">
        <f>+SUM(N26:Q26)</f>
        <v>0</v>
      </c>
      <c r="N26" s="78">
        <v>0</v>
      </c>
      <c r="O26" s="78">
        <v>0</v>
      </c>
      <c r="P26" s="78">
        <v>0</v>
      </c>
      <c r="Q26" s="78">
        <v>0</v>
      </c>
      <c r="R26" s="78">
        <f>+SUM(S26:U26)</f>
        <v>0</v>
      </c>
      <c r="S26" s="78">
        <v>0</v>
      </c>
      <c r="T26" s="78">
        <v>0</v>
      </c>
      <c r="U26" s="78">
        <v>0</v>
      </c>
      <c r="V26" s="78">
        <v>0</v>
      </c>
      <c r="W26" s="78">
        <f>+SUM(X26:AA26)</f>
        <v>0</v>
      </c>
      <c r="X26" s="78">
        <v>0</v>
      </c>
      <c r="Y26" s="78">
        <v>0</v>
      </c>
      <c r="Z26" s="78">
        <v>0</v>
      </c>
      <c r="AA26" s="78">
        <v>0</v>
      </c>
      <c r="AB26" s="79">
        <v>0</v>
      </c>
      <c r="AC26" s="78">
        <v>0</v>
      </c>
      <c r="AD26" s="78">
        <v>0</v>
      </c>
      <c r="AE26" s="78">
        <f>+SUM(D26,L26,AD26)</f>
        <v>0</v>
      </c>
      <c r="AF26" s="78">
        <f>+SUM(AG26,AL26)</f>
        <v>0</v>
      </c>
      <c r="AG26" s="78">
        <f>+SUM(AH26:AK26)</f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9">
        <v>0</v>
      </c>
      <c r="AN26" s="78">
        <f>+SUM(AO26,AT26,AX26,AY26,BE26)</f>
        <v>180760</v>
      </c>
      <c r="AO26" s="78">
        <f>+SUM(AP26:AS26)</f>
        <v>35989</v>
      </c>
      <c r="AP26" s="78">
        <v>13440</v>
      </c>
      <c r="AQ26" s="78">
        <v>0</v>
      </c>
      <c r="AR26" s="78">
        <v>22549</v>
      </c>
      <c r="AS26" s="78">
        <v>0</v>
      </c>
      <c r="AT26" s="78">
        <f>+SUM(AU26:AW26)</f>
        <v>130890</v>
      </c>
      <c r="AU26" s="78">
        <v>84651</v>
      </c>
      <c r="AV26" s="78">
        <v>46239</v>
      </c>
      <c r="AW26" s="78">
        <v>0</v>
      </c>
      <c r="AX26" s="78">
        <v>0</v>
      </c>
      <c r="AY26" s="78">
        <f>+SUM(AZ26:BC26)</f>
        <v>13881</v>
      </c>
      <c r="AZ26" s="78">
        <v>0</v>
      </c>
      <c r="BA26" s="78">
        <v>8881</v>
      </c>
      <c r="BB26" s="78">
        <v>0</v>
      </c>
      <c r="BC26" s="78">
        <v>5000</v>
      </c>
      <c r="BD26" s="79">
        <v>0</v>
      </c>
      <c r="BE26" s="78">
        <v>0</v>
      </c>
      <c r="BF26" s="78">
        <v>8405</v>
      </c>
      <c r="BG26" s="78">
        <f>+SUM(BF26,AN26,AF26)</f>
        <v>189165</v>
      </c>
      <c r="BH26" s="78">
        <f>SUM(D26,AF26)</f>
        <v>0</v>
      </c>
      <c r="BI26" s="78">
        <f>SUM(E26,AG26)</f>
        <v>0</v>
      </c>
      <c r="BJ26" s="78">
        <f>SUM(F26,AH26)</f>
        <v>0</v>
      </c>
      <c r="BK26" s="78">
        <f>SUM(G26,AI26)</f>
        <v>0</v>
      </c>
      <c r="BL26" s="78">
        <f>SUM(H26,AJ26)</f>
        <v>0</v>
      </c>
      <c r="BM26" s="78">
        <f>SUM(I26,AK26)</f>
        <v>0</v>
      </c>
      <c r="BN26" s="78">
        <f>SUM(J26,AL26)</f>
        <v>0</v>
      </c>
      <c r="BO26" s="79">
        <v>0</v>
      </c>
      <c r="BP26" s="78">
        <f>SUM(L26,AN26)</f>
        <v>180760</v>
      </c>
      <c r="BQ26" s="78">
        <f>SUM(M26,AO26)</f>
        <v>35989</v>
      </c>
      <c r="BR26" s="78">
        <f>SUM(N26,AP26)</f>
        <v>13440</v>
      </c>
      <c r="BS26" s="78">
        <f>SUM(O26,AQ26)</f>
        <v>0</v>
      </c>
      <c r="BT26" s="78">
        <f>SUM(P26,AR26)</f>
        <v>22549</v>
      </c>
      <c r="BU26" s="78">
        <f>SUM(Q26,AS26)</f>
        <v>0</v>
      </c>
      <c r="BV26" s="78">
        <f>SUM(R26,AT26)</f>
        <v>130890</v>
      </c>
      <c r="BW26" s="78">
        <f>SUM(S26,AU26)</f>
        <v>84651</v>
      </c>
      <c r="BX26" s="78">
        <f>SUM(T26,AV26)</f>
        <v>46239</v>
      </c>
      <c r="BY26" s="78">
        <f>SUM(U26,AW26)</f>
        <v>0</v>
      </c>
      <c r="BZ26" s="78">
        <f>SUM(V26,AX26)</f>
        <v>0</v>
      </c>
      <c r="CA26" s="78">
        <f>SUM(W26,AY26)</f>
        <v>13881</v>
      </c>
      <c r="CB26" s="78">
        <f>SUM(X26,AZ26)</f>
        <v>0</v>
      </c>
      <c r="CC26" s="78">
        <f>SUM(Y26,BA26)</f>
        <v>8881</v>
      </c>
      <c r="CD26" s="78">
        <f>SUM(Z26,BB26)</f>
        <v>0</v>
      </c>
      <c r="CE26" s="78">
        <f>SUM(AA26,BC26)</f>
        <v>5000</v>
      </c>
      <c r="CF26" s="79">
        <v>0</v>
      </c>
      <c r="CG26" s="78">
        <f>SUM(AC26,BE26)</f>
        <v>0</v>
      </c>
      <c r="CH26" s="78">
        <f>SUM(AD26,BF26)</f>
        <v>8405</v>
      </c>
      <c r="CI26" s="78">
        <f>SUM(AE26,BG26)</f>
        <v>189165</v>
      </c>
    </row>
    <row r="27" spans="1:87" s="51" customFormat="1" ht="12" customHeight="1">
      <c r="A27" s="55" t="s">
        <v>130</v>
      </c>
      <c r="B27" s="56" t="s">
        <v>313</v>
      </c>
      <c r="C27" s="55" t="s">
        <v>314</v>
      </c>
      <c r="D27" s="78">
        <f>+SUM(E27,J27)</f>
        <v>0</v>
      </c>
      <c r="E27" s="78">
        <f>+SUM(F27:I27)</f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9">
        <v>0</v>
      </c>
      <c r="L27" s="78">
        <f>+SUM(M27,R27,V27,W27,AC27)</f>
        <v>0</v>
      </c>
      <c r="M27" s="78">
        <f>+SUM(N27:Q27)</f>
        <v>0</v>
      </c>
      <c r="N27" s="78">
        <v>0</v>
      </c>
      <c r="O27" s="78">
        <v>0</v>
      </c>
      <c r="P27" s="78">
        <v>0</v>
      </c>
      <c r="Q27" s="78">
        <v>0</v>
      </c>
      <c r="R27" s="78">
        <f>+SUM(S27:U27)</f>
        <v>0</v>
      </c>
      <c r="S27" s="78">
        <v>0</v>
      </c>
      <c r="T27" s="78">
        <v>0</v>
      </c>
      <c r="U27" s="78">
        <v>0</v>
      </c>
      <c r="V27" s="78">
        <v>0</v>
      </c>
      <c r="W27" s="78">
        <f>+SUM(X27:AA27)</f>
        <v>0</v>
      </c>
      <c r="X27" s="78">
        <v>0</v>
      </c>
      <c r="Y27" s="78">
        <v>0</v>
      </c>
      <c r="Z27" s="78">
        <v>0</v>
      </c>
      <c r="AA27" s="78">
        <v>0</v>
      </c>
      <c r="AB27" s="79">
        <v>0</v>
      </c>
      <c r="AC27" s="78">
        <v>0</v>
      </c>
      <c r="AD27" s="78">
        <v>0</v>
      </c>
      <c r="AE27" s="78">
        <f>+SUM(D27,L27,AD27)</f>
        <v>0</v>
      </c>
      <c r="AF27" s="78">
        <f>+SUM(AG27,AL27)</f>
        <v>0</v>
      </c>
      <c r="AG27" s="78">
        <f>+SUM(AH27:AK27)</f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9">
        <v>0</v>
      </c>
      <c r="AN27" s="78">
        <f>+SUM(AO27,AT27,AX27,AY27,BE27)</f>
        <v>125663</v>
      </c>
      <c r="AO27" s="78">
        <f>+SUM(AP27:AS27)</f>
        <v>9769</v>
      </c>
      <c r="AP27" s="78">
        <v>9769</v>
      </c>
      <c r="AQ27" s="78">
        <v>0</v>
      </c>
      <c r="AR27" s="78">
        <v>0</v>
      </c>
      <c r="AS27" s="78">
        <v>0</v>
      </c>
      <c r="AT27" s="78">
        <f>+SUM(AU27:AW27)</f>
        <v>68036</v>
      </c>
      <c r="AU27" s="78">
        <v>0</v>
      </c>
      <c r="AV27" s="78">
        <v>68036</v>
      </c>
      <c r="AW27" s="78">
        <v>0</v>
      </c>
      <c r="AX27" s="78">
        <v>0</v>
      </c>
      <c r="AY27" s="78">
        <f>+SUM(AZ27:BC27)</f>
        <v>47858</v>
      </c>
      <c r="AZ27" s="78">
        <v>0</v>
      </c>
      <c r="BA27" s="78">
        <v>47858</v>
      </c>
      <c r="BB27" s="78">
        <v>0</v>
      </c>
      <c r="BC27" s="78">
        <v>0</v>
      </c>
      <c r="BD27" s="79">
        <v>0</v>
      </c>
      <c r="BE27" s="78">
        <v>0</v>
      </c>
      <c r="BF27" s="78">
        <v>6347</v>
      </c>
      <c r="BG27" s="78">
        <f>+SUM(BF27,AN27,AF27)</f>
        <v>132010</v>
      </c>
      <c r="BH27" s="78">
        <f>SUM(D27,AF27)</f>
        <v>0</v>
      </c>
      <c r="BI27" s="78">
        <f>SUM(E27,AG27)</f>
        <v>0</v>
      </c>
      <c r="BJ27" s="78">
        <f>SUM(F27,AH27)</f>
        <v>0</v>
      </c>
      <c r="BK27" s="78">
        <f>SUM(G27,AI27)</f>
        <v>0</v>
      </c>
      <c r="BL27" s="78">
        <f>SUM(H27,AJ27)</f>
        <v>0</v>
      </c>
      <c r="BM27" s="78">
        <f>SUM(I27,AK27)</f>
        <v>0</v>
      </c>
      <c r="BN27" s="78">
        <f>SUM(J27,AL27)</f>
        <v>0</v>
      </c>
      <c r="BO27" s="79">
        <v>0</v>
      </c>
      <c r="BP27" s="78">
        <f>SUM(L27,AN27)</f>
        <v>125663</v>
      </c>
      <c r="BQ27" s="78">
        <f>SUM(M27,AO27)</f>
        <v>9769</v>
      </c>
      <c r="BR27" s="78">
        <f>SUM(N27,AP27)</f>
        <v>9769</v>
      </c>
      <c r="BS27" s="78">
        <f>SUM(O27,AQ27)</f>
        <v>0</v>
      </c>
      <c r="BT27" s="78">
        <f>SUM(P27,AR27)</f>
        <v>0</v>
      </c>
      <c r="BU27" s="78">
        <f>SUM(Q27,AS27)</f>
        <v>0</v>
      </c>
      <c r="BV27" s="78">
        <f>SUM(R27,AT27)</f>
        <v>68036</v>
      </c>
      <c r="BW27" s="78">
        <f>SUM(S27,AU27)</f>
        <v>0</v>
      </c>
      <c r="BX27" s="78">
        <f>SUM(T27,AV27)</f>
        <v>68036</v>
      </c>
      <c r="BY27" s="78">
        <f>SUM(U27,AW27)</f>
        <v>0</v>
      </c>
      <c r="BZ27" s="78">
        <f>SUM(V27,AX27)</f>
        <v>0</v>
      </c>
      <c r="CA27" s="78">
        <f>SUM(W27,AY27)</f>
        <v>47858</v>
      </c>
      <c r="CB27" s="78">
        <f>SUM(X27,AZ27)</f>
        <v>0</v>
      </c>
      <c r="CC27" s="78">
        <f>SUM(Y27,BA27)</f>
        <v>47858</v>
      </c>
      <c r="CD27" s="78">
        <f>SUM(Z27,BB27)</f>
        <v>0</v>
      </c>
      <c r="CE27" s="78">
        <f>SUM(AA27,BC27)</f>
        <v>0</v>
      </c>
      <c r="CF27" s="79">
        <v>0</v>
      </c>
      <c r="CG27" s="78">
        <f>SUM(AC27,BE27)</f>
        <v>0</v>
      </c>
      <c r="CH27" s="78">
        <f>SUM(AD27,BF27)</f>
        <v>6347</v>
      </c>
      <c r="CI27" s="78">
        <f>SUM(AE27,BG27)</f>
        <v>132010</v>
      </c>
    </row>
    <row r="28" spans="1:87" s="51" customFormat="1" ht="12" customHeight="1">
      <c r="A28" s="55" t="s">
        <v>130</v>
      </c>
      <c r="B28" s="56" t="s">
        <v>177</v>
      </c>
      <c r="C28" s="55" t="s">
        <v>178</v>
      </c>
      <c r="D28" s="78">
        <f>+SUM(E28,J28)</f>
        <v>69699</v>
      </c>
      <c r="E28" s="78">
        <f>+SUM(F28:I28)</f>
        <v>69699</v>
      </c>
      <c r="F28" s="78">
        <v>0</v>
      </c>
      <c r="G28" s="78">
        <v>69699</v>
      </c>
      <c r="H28" s="78">
        <v>0</v>
      </c>
      <c r="I28" s="78">
        <v>0</v>
      </c>
      <c r="J28" s="78">
        <v>0</v>
      </c>
      <c r="K28" s="79">
        <v>0</v>
      </c>
      <c r="L28" s="78">
        <f>+SUM(M28,R28,V28,W28,AC28)</f>
        <v>126702</v>
      </c>
      <c r="M28" s="78">
        <f>+SUM(N28:Q28)</f>
        <v>9834</v>
      </c>
      <c r="N28" s="78">
        <v>9834</v>
      </c>
      <c r="O28" s="78">
        <v>0</v>
      </c>
      <c r="P28" s="78">
        <v>0</v>
      </c>
      <c r="Q28" s="78">
        <v>0</v>
      </c>
      <c r="R28" s="78">
        <f>+SUM(S28:U28)</f>
        <v>3234</v>
      </c>
      <c r="S28" s="78">
        <v>0</v>
      </c>
      <c r="T28" s="78">
        <v>780</v>
      </c>
      <c r="U28" s="78">
        <v>2454</v>
      </c>
      <c r="V28" s="78">
        <v>0</v>
      </c>
      <c r="W28" s="78">
        <f>+SUM(X28:AA28)</f>
        <v>113634</v>
      </c>
      <c r="X28" s="78">
        <v>0</v>
      </c>
      <c r="Y28" s="78">
        <v>0</v>
      </c>
      <c r="Z28" s="78">
        <v>113634</v>
      </c>
      <c r="AA28" s="78">
        <v>0</v>
      </c>
      <c r="AB28" s="79">
        <v>0</v>
      </c>
      <c r="AC28" s="78">
        <v>0</v>
      </c>
      <c r="AD28" s="78">
        <v>6084</v>
      </c>
      <c r="AE28" s="78">
        <f>+SUM(D28,L28,AD28)</f>
        <v>202485</v>
      </c>
      <c r="AF28" s="78">
        <f>+SUM(AG28,AL28)</f>
        <v>0</v>
      </c>
      <c r="AG28" s="78">
        <f>+SUM(AH28:AK28)</f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9">
        <v>0</v>
      </c>
      <c r="AN28" s="78">
        <f>+SUM(AO28,AT28,AX28,AY28,BE28)</f>
        <v>0</v>
      </c>
      <c r="AO28" s="78">
        <f>+SUM(AP28:AS28)</f>
        <v>0</v>
      </c>
      <c r="AP28" s="78">
        <v>0</v>
      </c>
      <c r="AQ28" s="78">
        <v>0</v>
      </c>
      <c r="AR28" s="78">
        <v>0</v>
      </c>
      <c r="AS28" s="78">
        <v>0</v>
      </c>
      <c r="AT28" s="78">
        <f>+SUM(AU28:AW28)</f>
        <v>0</v>
      </c>
      <c r="AU28" s="78">
        <v>0</v>
      </c>
      <c r="AV28" s="78">
        <v>0</v>
      </c>
      <c r="AW28" s="78">
        <v>0</v>
      </c>
      <c r="AX28" s="78">
        <v>0</v>
      </c>
      <c r="AY28" s="78">
        <f>+SUM(AZ28:BC28)</f>
        <v>0</v>
      </c>
      <c r="AZ28" s="78">
        <v>0</v>
      </c>
      <c r="BA28" s="78">
        <v>0</v>
      </c>
      <c r="BB28" s="78">
        <v>0</v>
      </c>
      <c r="BC28" s="78">
        <v>0</v>
      </c>
      <c r="BD28" s="79">
        <v>0</v>
      </c>
      <c r="BE28" s="78">
        <v>0</v>
      </c>
      <c r="BF28" s="78">
        <v>0</v>
      </c>
      <c r="BG28" s="78">
        <f>+SUM(BF28,AN28,AF28)</f>
        <v>0</v>
      </c>
      <c r="BH28" s="78">
        <f>SUM(D28,AF28)</f>
        <v>69699</v>
      </c>
      <c r="BI28" s="78">
        <f>SUM(E28,AG28)</f>
        <v>69699</v>
      </c>
      <c r="BJ28" s="78">
        <f>SUM(F28,AH28)</f>
        <v>0</v>
      </c>
      <c r="BK28" s="78">
        <f>SUM(G28,AI28)</f>
        <v>69699</v>
      </c>
      <c r="BL28" s="78">
        <f>SUM(H28,AJ28)</f>
        <v>0</v>
      </c>
      <c r="BM28" s="78">
        <f>SUM(I28,AK28)</f>
        <v>0</v>
      </c>
      <c r="BN28" s="78">
        <f>SUM(J28,AL28)</f>
        <v>0</v>
      </c>
      <c r="BO28" s="79">
        <v>0</v>
      </c>
      <c r="BP28" s="78">
        <f>SUM(L28,AN28)</f>
        <v>126702</v>
      </c>
      <c r="BQ28" s="78">
        <f>SUM(M28,AO28)</f>
        <v>9834</v>
      </c>
      <c r="BR28" s="78">
        <f>SUM(N28,AP28)</f>
        <v>9834</v>
      </c>
      <c r="BS28" s="78">
        <f>SUM(O28,AQ28)</f>
        <v>0</v>
      </c>
      <c r="BT28" s="78">
        <f>SUM(P28,AR28)</f>
        <v>0</v>
      </c>
      <c r="BU28" s="78">
        <f>SUM(Q28,AS28)</f>
        <v>0</v>
      </c>
      <c r="BV28" s="78">
        <f>SUM(R28,AT28)</f>
        <v>3234</v>
      </c>
      <c r="BW28" s="78">
        <f>SUM(S28,AU28)</f>
        <v>0</v>
      </c>
      <c r="BX28" s="78">
        <f>SUM(T28,AV28)</f>
        <v>780</v>
      </c>
      <c r="BY28" s="78">
        <f>SUM(U28,AW28)</f>
        <v>2454</v>
      </c>
      <c r="BZ28" s="78">
        <f>SUM(V28,AX28)</f>
        <v>0</v>
      </c>
      <c r="CA28" s="78">
        <f>SUM(W28,AY28)</f>
        <v>113634</v>
      </c>
      <c r="CB28" s="78">
        <f>SUM(X28,AZ28)</f>
        <v>0</v>
      </c>
      <c r="CC28" s="78">
        <f>SUM(Y28,BA28)</f>
        <v>0</v>
      </c>
      <c r="CD28" s="78">
        <f>SUM(Z28,BB28)</f>
        <v>113634</v>
      </c>
      <c r="CE28" s="78">
        <f>SUM(AA28,BC28)</f>
        <v>0</v>
      </c>
      <c r="CF28" s="79">
        <v>0</v>
      </c>
      <c r="CG28" s="78">
        <f>SUM(AC28,BE28)</f>
        <v>0</v>
      </c>
      <c r="CH28" s="78">
        <f>SUM(AD28,BF28)</f>
        <v>6084</v>
      </c>
      <c r="CI28" s="78">
        <f>SUM(AE28,BG28)</f>
        <v>202485</v>
      </c>
    </row>
    <row r="29" spans="1:87" s="51" customFormat="1" ht="12" customHeight="1">
      <c r="A29" s="55" t="s">
        <v>130</v>
      </c>
      <c r="B29" s="56" t="s">
        <v>179</v>
      </c>
      <c r="C29" s="55" t="s">
        <v>180</v>
      </c>
      <c r="D29" s="78">
        <f>+SUM(E29,J29)</f>
        <v>0</v>
      </c>
      <c r="E29" s="78">
        <f>+SUM(F29:I29)</f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9">
        <v>0</v>
      </c>
      <c r="L29" s="78">
        <f>+SUM(M29,R29,V29,W29,AC29)</f>
        <v>220936</v>
      </c>
      <c r="M29" s="78">
        <f>+SUM(N29:Q29)</f>
        <v>97575</v>
      </c>
      <c r="N29" s="78">
        <v>10067</v>
      </c>
      <c r="O29" s="78">
        <v>0</v>
      </c>
      <c r="P29" s="78">
        <v>87508</v>
      </c>
      <c r="Q29" s="78">
        <v>0</v>
      </c>
      <c r="R29" s="78">
        <f>+SUM(S29:U29)</f>
        <v>123361</v>
      </c>
      <c r="S29" s="78">
        <v>0</v>
      </c>
      <c r="T29" s="78">
        <v>123361</v>
      </c>
      <c r="U29" s="78">
        <v>0</v>
      </c>
      <c r="V29" s="78">
        <v>0</v>
      </c>
      <c r="W29" s="78">
        <f>+SUM(X29:AA29)</f>
        <v>0</v>
      </c>
      <c r="X29" s="78">
        <v>0</v>
      </c>
      <c r="Y29" s="78">
        <v>0</v>
      </c>
      <c r="Z29" s="78">
        <v>0</v>
      </c>
      <c r="AA29" s="78">
        <v>0</v>
      </c>
      <c r="AB29" s="79">
        <v>0</v>
      </c>
      <c r="AC29" s="78">
        <v>0</v>
      </c>
      <c r="AD29" s="78">
        <v>0</v>
      </c>
      <c r="AE29" s="78">
        <f>+SUM(D29,L29,AD29)</f>
        <v>220936</v>
      </c>
      <c r="AF29" s="78">
        <f>+SUM(AG29,AL29)</f>
        <v>0</v>
      </c>
      <c r="AG29" s="78">
        <f>+SUM(AH29:AK29)</f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9">
        <v>0</v>
      </c>
      <c r="AN29" s="78">
        <f>+SUM(AO29,AT29,AX29,AY29,BE29)</f>
        <v>0</v>
      </c>
      <c r="AO29" s="78">
        <f>+SUM(AP29:AS29)</f>
        <v>0</v>
      </c>
      <c r="AP29" s="78">
        <v>0</v>
      </c>
      <c r="AQ29" s="78">
        <v>0</v>
      </c>
      <c r="AR29" s="78">
        <v>0</v>
      </c>
      <c r="AS29" s="78">
        <v>0</v>
      </c>
      <c r="AT29" s="78">
        <f>+SUM(AU29:AW29)</f>
        <v>0</v>
      </c>
      <c r="AU29" s="78">
        <v>0</v>
      </c>
      <c r="AV29" s="78">
        <v>0</v>
      </c>
      <c r="AW29" s="78">
        <v>0</v>
      </c>
      <c r="AX29" s="78">
        <v>0</v>
      </c>
      <c r="AY29" s="78">
        <f>+SUM(AZ29:BC29)</f>
        <v>0</v>
      </c>
      <c r="AZ29" s="78">
        <v>0</v>
      </c>
      <c r="BA29" s="78">
        <v>0</v>
      </c>
      <c r="BB29" s="78">
        <v>0</v>
      </c>
      <c r="BC29" s="78">
        <v>0</v>
      </c>
      <c r="BD29" s="79">
        <v>0</v>
      </c>
      <c r="BE29" s="78">
        <v>0</v>
      </c>
      <c r="BF29" s="78">
        <v>0</v>
      </c>
      <c r="BG29" s="78">
        <f>+SUM(BF29,AN29,AF29)</f>
        <v>0</v>
      </c>
      <c r="BH29" s="78">
        <f>SUM(D29,AF29)</f>
        <v>0</v>
      </c>
      <c r="BI29" s="78">
        <f>SUM(E29,AG29)</f>
        <v>0</v>
      </c>
      <c r="BJ29" s="78">
        <f>SUM(F29,AH29)</f>
        <v>0</v>
      </c>
      <c r="BK29" s="78">
        <f>SUM(G29,AI29)</f>
        <v>0</v>
      </c>
      <c r="BL29" s="78">
        <f>SUM(H29,AJ29)</f>
        <v>0</v>
      </c>
      <c r="BM29" s="78">
        <f>SUM(I29,AK29)</f>
        <v>0</v>
      </c>
      <c r="BN29" s="78">
        <f>SUM(J29,AL29)</f>
        <v>0</v>
      </c>
      <c r="BO29" s="79">
        <v>0</v>
      </c>
      <c r="BP29" s="78">
        <f>SUM(L29,AN29)</f>
        <v>220936</v>
      </c>
      <c r="BQ29" s="78">
        <f>SUM(M29,AO29)</f>
        <v>97575</v>
      </c>
      <c r="BR29" s="78">
        <f>SUM(N29,AP29)</f>
        <v>10067</v>
      </c>
      <c r="BS29" s="78">
        <f>SUM(O29,AQ29)</f>
        <v>0</v>
      </c>
      <c r="BT29" s="78">
        <f>SUM(P29,AR29)</f>
        <v>87508</v>
      </c>
      <c r="BU29" s="78">
        <f>SUM(Q29,AS29)</f>
        <v>0</v>
      </c>
      <c r="BV29" s="78">
        <f>SUM(R29,AT29)</f>
        <v>123361</v>
      </c>
      <c r="BW29" s="78">
        <f>SUM(S29,AU29)</f>
        <v>0</v>
      </c>
      <c r="BX29" s="78">
        <f>SUM(T29,AV29)</f>
        <v>123361</v>
      </c>
      <c r="BY29" s="78">
        <f>SUM(U29,AW29)</f>
        <v>0</v>
      </c>
      <c r="BZ29" s="78">
        <f>SUM(V29,AX29)</f>
        <v>0</v>
      </c>
      <c r="CA29" s="78">
        <f>SUM(W29,AY29)</f>
        <v>0</v>
      </c>
      <c r="CB29" s="78">
        <f>SUM(X29,AZ29)</f>
        <v>0</v>
      </c>
      <c r="CC29" s="78">
        <f>SUM(Y29,BA29)</f>
        <v>0</v>
      </c>
      <c r="CD29" s="78">
        <f>SUM(Z29,BB29)</f>
        <v>0</v>
      </c>
      <c r="CE29" s="78">
        <f>SUM(AA29,BC29)</f>
        <v>0</v>
      </c>
      <c r="CF29" s="79">
        <v>0</v>
      </c>
      <c r="CG29" s="78">
        <f>SUM(AC29,BE29)</f>
        <v>0</v>
      </c>
      <c r="CH29" s="78">
        <f>SUM(AD29,BF29)</f>
        <v>0</v>
      </c>
      <c r="CI29" s="78">
        <f>SUM(AE29,BG29)</f>
        <v>220936</v>
      </c>
    </row>
    <row r="30" spans="1:87" s="51" customFormat="1" ht="12" customHeight="1">
      <c r="A30" s="55" t="s">
        <v>130</v>
      </c>
      <c r="B30" s="56" t="s">
        <v>181</v>
      </c>
      <c r="C30" s="55" t="s">
        <v>182</v>
      </c>
      <c r="D30" s="78">
        <f>+SUM(E30,J30)</f>
        <v>19346</v>
      </c>
      <c r="E30" s="78">
        <f>+SUM(F30:I30)</f>
        <v>19346</v>
      </c>
      <c r="F30" s="78">
        <v>0</v>
      </c>
      <c r="G30" s="78">
        <v>0</v>
      </c>
      <c r="H30" s="78">
        <v>19346</v>
      </c>
      <c r="I30" s="78">
        <v>0</v>
      </c>
      <c r="J30" s="78">
        <v>0</v>
      </c>
      <c r="K30" s="79">
        <v>0</v>
      </c>
      <c r="L30" s="78">
        <f>+SUM(M30,R30,V30,W30,AC30)</f>
        <v>1222341</v>
      </c>
      <c r="M30" s="78">
        <f>+SUM(N30:Q30)</f>
        <v>171804</v>
      </c>
      <c r="N30" s="78">
        <v>107468</v>
      </c>
      <c r="O30" s="78">
        <v>0</v>
      </c>
      <c r="P30" s="78">
        <v>54891</v>
      </c>
      <c r="Q30" s="78">
        <v>9445</v>
      </c>
      <c r="R30" s="78">
        <f>+SUM(S30:U30)</f>
        <v>230463</v>
      </c>
      <c r="S30" s="78">
        <v>0</v>
      </c>
      <c r="T30" s="78">
        <v>191722</v>
      </c>
      <c r="U30" s="78">
        <v>38741</v>
      </c>
      <c r="V30" s="78">
        <v>168</v>
      </c>
      <c r="W30" s="78">
        <f>+SUM(X30:AA30)</f>
        <v>818448</v>
      </c>
      <c r="X30" s="78">
        <v>0</v>
      </c>
      <c r="Y30" s="78">
        <v>801644</v>
      </c>
      <c r="Z30" s="78">
        <v>16804</v>
      </c>
      <c r="AA30" s="78">
        <v>0</v>
      </c>
      <c r="AB30" s="79">
        <v>0</v>
      </c>
      <c r="AC30" s="78">
        <v>1458</v>
      </c>
      <c r="AD30" s="78">
        <v>36287</v>
      </c>
      <c r="AE30" s="78">
        <f>+SUM(D30,L30,AD30)</f>
        <v>1277974</v>
      </c>
      <c r="AF30" s="78">
        <f>+SUM(AG30,AL30)</f>
        <v>1509480</v>
      </c>
      <c r="AG30" s="78">
        <f>+SUM(AH30:AK30)</f>
        <v>1479649</v>
      </c>
      <c r="AH30" s="78">
        <v>0</v>
      </c>
      <c r="AI30" s="78">
        <v>1479649</v>
      </c>
      <c r="AJ30" s="78">
        <v>0</v>
      </c>
      <c r="AK30" s="78">
        <v>0</v>
      </c>
      <c r="AL30" s="78">
        <v>29831</v>
      </c>
      <c r="AM30" s="79">
        <v>0</v>
      </c>
      <c r="AN30" s="78">
        <f>+SUM(AO30,AT30,AX30,AY30,BE30)</f>
        <v>513256</v>
      </c>
      <c r="AO30" s="78">
        <f>+SUM(AP30:AS30)</f>
        <v>81431</v>
      </c>
      <c r="AP30" s="78">
        <v>23266</v>
      </c>
      <c r="AQ30" s="78">
        <v>0</v>
      </c>
      <c r="AR30" s="78">
        <v>58165</v>
      </c>
      <c r="AS30" s="78">
        <v>0</v>
      </c>
      <c r="AT30" s="78">
        <f>+SUM(AU30:AW30)</f>
        <v>410665</v>
      </c>
      <c r="AU30" s="78">
        <v>0</v>
      </c>
      <c r="AV30" s="78">
        <v>410665</v>
      </c>
      <c r="AW30" s="78">
        <v>0</v>
      </c>
      <c r="AX30" s="78">
        <v>0</v>
      </c>
      <c r="AY30" s="78">
        <f>+SUM(AZ30:BC30)</f>
        <v>21160</v>
      </c>
      <c r="AZ30" s="78">
        <v>0</v>
      </c>
      <c r="BA30" s="78">
        <v>21160</v>
      </c>
      <c r="BB30" s="78">
        <v>0</v>
      </c>
      <c r="BC30" s="78">
        <v>0</v>
      </c>
      <c r="BD30" s="79">
        <v>0</v>
      </c>
      <c r="BE30" s="78">
        <v>0</v>
      </c>
      <c r="BF30" s="78">
        <v>76103</v>
      </c>
      <c r="BG30" s="78">
        <f>+SUM(BF30,AN30,AF30)</f>
        <v>2098839</v>
      </c>
      <c r="BH30" s="78">
        <f>SUM(D30,AF30)</f>
        <v>1528826</v>
      </c>
      <c r="BI30" s="78">
        <f>SUM(E30,AG30)</f>
        <v>1498995</v>
      </c>
      <c r="BJ30" s="78">
        <f>SUM(F30,AH30)</f>
        <v>0</v>
      </c>
      <c r="BK30" s="78">
        <f>SUM(G30,AI30)</f>
        <v>1479649</v>
      </c>
      <c r="BL30" s="78">
        <f>SUM(H30,AJ30)</f>
        <v>19346</v>
      </c>
      <c r="BM30" s="78">
        <f>SUM(I30,AK30)</f>
        <v>0</v>
      </c>
      <c r="BN30" s="78">
        <f>SUM(J30,AL30)</f>
        <v>29831</v>
      </c>
      <c r="BO30" s="79">
        <v>0</v>
      </c>
      <c r="BP30" s="78">
        <f>SUM(L30,AN30)</f>
        <v>1735597</v>
      </c>
      <c r="BQ30" s="78">
        <f>SUM(M30,AO30)</f>
        <v>253235</v>
      </c>
      <c r="BR30" s="78">
        <f>SUM(N30,AP30)</f>
        <v>130734</v>
      </c>
      <c r="BS30" s="78">
        <f>SUM(O30,AQ30)</f>
        <v>0</v>
      </c>
      <c r="BT30" s="78">
        <f>SUM(P30,AR30)</f>
        <v>113056</v>
      </c>
      <c r="BU30" s="78">
        <f>SUM(Q30,AS30)</f>
        <v>9445</v>
      </c>
      <c r="BV30" s="78">
        <f>SUM(R30,AT30)</f>
        <v>641128</v>
      </c>
      <c r="BW30" s="78">
        <f>SUM(S30,AU30)</f>
        <v>0</v>
      </c>
      <c r="BX30" s="78">
        <f>SUM(T30,AV30)</f>
        <v>602387</v>
      </c>
      <c r="BY30" s="78">
        <f>SUM(U30,AW30)</f>
        <v>38741</v>
      </c>
      <c r="BZ30" s="78">
        <f>SUM(V30,AX30)</f>
        <v>168</v>
      </c>
      <c r="CA30" s="78">
        <f>SUM(W30,AY30)</f>
        <v>839608</v>
      </c>
      <c r="CB30" s="78">
        <f>SUM(X30,AZ30)</f>
        <v>0</v>
      </c>
      <c r="CC30" s="78">
        <f>SUM(Y30,BA30)</f>
        <v>822804</v>
      </c>
      <c r="CD30" s="78">
        <f>SUM(Z30,BB30)</f>
        <v>16804</v>
      </c>
      <c r="CE30" s="78">
        <f>SUM(AA30,BC30)</f>
        <v>0</v>
      </c>
      <c r="CF30" s="79">
        <v>0</v>
      </c>
      <c r="CG30" s="78">
        <f>SUM(AC30,BE30)</f>
        <v>1458</v>
      </c>
      <c r="CH30" s="78">
        <f>SUM(AD30,BF30)</f>
        <v>112390</v>
      </c>
      <c r="CI30" s="78">
        <f>SUM(AE30,BG30)</f>
        <v>3376813</v>
      </c>
    </row>
    <row r="31" spans="1:87" s="51" customFormat="1" ht="12" customHeight="1">
      <c r="A31" s="55" t="s">
        <v>130</v>
      </c>
      <c r="B31" s="56" t="s">
        <v>183</v>
      </c>
      <c r="C31" s="55" t="s">
        <v>184</v>
      </c>
      <c r="D31" s="78">
        <f>+SUM(E31,J31)</f>
        <v>0</v>
      </c>
      <c r="E31" s="78">
        <f>+SUM(F31:I31)</f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9">
        <v>0</v>
      </c>
      <c r="L31" s="78">
        <f>+SUM(M31,R31,V31,W31,AC31)</f>
        <v>282828</v>
      </c>
      <c r="M31" s="78">
        <f>+SUM(N31:Q31)</f>
        <v>12776</v>
      </c>
      <c r="N31" s="78">
        <v>12776</v>
      </c>
      <c r="O31" s="78">
        <v>0</v>
      </c>
      <c r="P31" s="78">
        <v>0</v>
      </c>
      <c r="Q31" s="78">
        <v>0</v>
      </c>
      <c r="R31" s="78">
        <f>+SUM(S31:U31)</f>
        <v>214972</v>
      </c>
      <c r="S31" s="78">
        <v>0</v>
      </c>
      <c r="T31" s="78">
        <v>214972</v>
      </c>
      <c r="U31" s="78">
        <v>0</v>
      </c>
      <c r="V31" s="78">
        <v>0</v>
      </c>
      <c r="W31" s="78">
        <f>+SUM(X31:AA31)</f>
        <v>55080</v>
      </c>
      <c r="X31" s="78">
        <v>0</v>
      </c>
      <c r="Y31" s="78">
        <v>55080</v>
      </c>
      <c r="Z31" s="78">
        <v>0</v>
      </c>
      <c r="AA31" s="78">
        <v>0</v>
      </c>
      <c r="AB31" s="79">
        <v>0</v>
      </c>
      <c r="AC31" s="78">
        <v>0</v>
      </c>
      <c r="AD31" s="78">
        <v>0</v>
      </c>
      <c r="AE31" s="78">
        <f>+SUM(D31,L31,AD31)</f>
        <v>282828</v>
      </c>
      <c r="AF31" s="78">
        <f>+SUM(AG31,AL31)</f>
        <v>0</v>
      </c>
      <c r="AG31" s="78">
        <f>+SUM(AH31:AK31)</f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9">
        <v>0</v>
      </c>
      <c r="AN31" s="78">
        <f>+SUM(AO31,AT31,AX31,AY31,BE31)</f>
        <v>212044</v>
      </c>
      <c r="AO31" s="78">
        <f>+SUM(AP31:AS31)</f>
        <v>2152</v>
      </c>
      <c r="AP31" s="78">
        <v>2152</v>
      </c>
      <c r="AQ31" s="78">
        <v>0</v>
      </c>
      <c r="AR31" s="78">
        <v>0</v>
      </c>
      <c r="AS31" s="78">
        <v>0</v>
      </c>
      <c r="AT31" s="78">
        <f>+SUM(AU31:AW31)</f>
        <v>172902</v>
      </c>
      <c r="AU31" s="78">
        <v>0</v>
      </c>
      <c r="AV31" s="78">
        <v>172902</v>
      </c>
      <c r="AW31" s="78">
        <v>0</v>
      </c>
      <c r="AX31" s="78">
        <v>0</v>
      </c>
      <c r="AY31" s="78">
        <f>+SUM(AZ31:BC31)</f>
        <v>36990</v>
      </c>
      <c r="AZ31" s="78">
        <v>0</v>
      </c>
      <c r="BA31" s="78">
        <v>36990</v>
      </c>
      <c r="BB31" s="78">
        <v>0</v>
      </c>
      <c r="BC31" s="78">
        <v>0</v>
      </c>
      <c r="BD31" s="79">
        <v>0</v>
      </c>
      <c r="BE31" s="78">
        <v>0</v>
      </c>
      <c r="BF31" s="78">
        <v>0</v>
      </c>
      <c r="BG31" s="78">
        <f>+SUM(BF31,AN31,AF31)</f>
        <v>212044</v>
      </c>
      <c r="BH31" s="78">
        <f>SUM(D31,AF31)</f>
        <v>0</v>
      </c>
      <c r="BI31" s="78">
        <f>SUM(E31,AG31)</f>
        <v>0</v>
      </c>
      <c r="BJ31" s="78">
        <f>SUM(F31,AH31)</f>
        <v>0</v>
      </c>
      <c r="BK31" s="78">
        <f>SUM(G31,AI31)</f>
        <v>0</v>
      </c>
      <c r="BL31" s="78">
        <f>SUM(H31,AJ31)</f>
        <v>0</v>
      </c>
      <c r="BM31" s="78">
        <f>SUM(I31,AK31)</f>
        <v>0</v>
      </c>
      <c r="BN31" s="78">
        <f>SUM(J31,AL31)</f>
        <v>0</v>
      </c>
      <c r="BO31" s="79">
        <v>0</v>
      </c>
      <c r="BP31" s="78">
        <f>SUM(L31,AN31)</f>
        <v>494872</v>
      </c>
      <c r="BQ31" s="78">
        <f>SUM(M31,AO31)</f>
        <v>14928</v>
      </c>
      <c r="BR31" s="78">
        <f>SUM(N31,AP31)</f>
        <v>14928</v>
      </c>
      <c r="BS31" s="78">
        <f>SUM(O31,AQ31)</f>
        <v>0</v>
      </c>
      <c r="BT31" s="78">
        <f>SUM(P31,AR31)</f>
        <v>0</v>
      </c>
      <c r="BU31" s="78">
        <f>SUM(Q31,AS31)</f>
        <v>0</v>
      </c>
      <c r="BV31" s="78">
        <f>SUM(R31,AT31)</f>
        <v>387874</v>
      </c>
      <c r="BW31" s="78">
        <f>SUM(S31,AU31)</f>
        <v>0</v>
      </c>
      <c r="BX31" s="78">
        <f>SUM(T31,AV31)</f>
        <v>387874</v>
      </c>
      <c r="BY31" s="78">
        <f>SUM(U31,AW31)</f>
        <v>0</v>
      </c>
      <c r="BZ31" s="78">
        <f>SUM(V31,AX31)</f>
        <v>0</v>
      </c>
      <c r="CA31" s="78">
        <f>SUM(W31,AY31)</f>
        <v>92070</v>
      </c>
      <c r="CB31" s="78">
        <f>SUM(X31,AZ31)</f>
        <v>0</v>
      </c>
      <c r="CC31" s="78">
        <f>SUM(Y31,BA31)</f>
        <v>92070</v>
      </c>
      <c r="CD31" s="78">
        <f>SUM(Z31,BB31)</f>
        <v>0</v>
      </c>
      <c r="CE31" s="78">
        <f>SUM(AA31,BC31)</f>
        <v>0</v>
      </c>
      <c r="CF31" s="79">
        <v>0</v>
      </c>
      <c r="CG31" s="78">
        <f>SUM(AC31,BE31)</f>
        <v>0</v>
      </c>
      <c r="CH31" s="78">
        <f>SUM(AD31,BF31)</f>
        <v>0</v>
      </c>
      <c r="CI31" s="78">
        <f>SUM(AE31,BG31)</f>
        <v>494872</v>
      </c>
    </row>
    <row r="32" spans="1:87" s="51" customFormat="1" ht="12" customHeight="1">
      <c r="A32" s="55" t="s">
        <v>130</v>
      </c>
      <c r="B32" s="56" t="s">
        <v>185</v>
      </c>
      <c r="C32" s="55" t="s">
        <v>186</v>
      </c>
      <c r="D32" s="78">
        <f>+SUM(E32,J32)</f>
        <v>0</v>
      </c>
      <c r="E32" s="78">
        <f>+SUM(F32:I32)</f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9">
        <v>0</v>
      </c>
      <c r="L32" s="78">
        <f>+SUM(M32,R32,V32,W32,AC32)</f>
        <v>784521</v>
      </c>
      <c r="M32" s="78">
        <f>+SUM(N32:Q32)</f>
        <v>114446</v>
      </c>
      <c r="N32" s="78">
        <v>90771</v>
      </c>
      <c r="O32" s="78">
        <v>5806</v>
      </c>
      <c r="P32" s="78">
        <v>17869</v>
      </c>
      <c r="Q32" s="78">
        <v>0</v>
      </c>
      <c r="R32" s="78">
        <f>+SUM(S32:U32)</f>
        <v>318851</v>
      </c>
      <c r="S32" s="78">
        <v>2010</v>
      </c>
      <c r="T32" s="78">
        <v>316841</v>
      </c>
      <c r="U32" s="78">
        <v>0</v>
      </c>
      <c r="V32" s="78">
        <v>0</v>
      </c>
      <c r="W32" s="78">
        <f>+SUM(X32:AA32)</f>
        <v>351224</v>
      </c>
      <c r="X32" s="78">
        <v>0</v>
      </c>
      <c r="Y32" s="78">
        <v>306384</v>
      </c>
      <c r="Z32" s="78">
        <v>0</v>
      </c>
      <c r="AA32" s="78">
        <v>44840</v>
      </c>
      <c r="AB32" s="79">
        <v>0</v>
      </c>
      <c r="AC32" s="78">
        <v>0</v>
      </c>
      <c r="AD32" s="78">
        <v>102897</v>
      </c>
      <c r="AE32" s="78">
        <f>+SUM(D32,L32,AD32)</f>
        <v>887418</v>
      </c>
      <c r="AF32" s="78">
        <f>+SUM(AG32,AL32)</f>
        <v>0</v>
      </c>
      <c r="AG32" s="78">
        <f>+SUM(AH32:AK32)</f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9">
        <v>0</v>
      </c>
      <c r="AN32" s="78">
        <f>+SUM(AO32,AT32,AX32,AY32,BE32)</f>
        <v>0</v>
      </c>
      <c r="AO32" s="78">
        <f>+SUM(AP32:AS32)</f>
        <v>0</v>
      </c>
      <c r="AP32" s="78">
        <v>0</v>
      </c>
      <c r="AQ32" s="78">
        <v>0</v>
      </c>
      <c r="AR32" s="78">
        <v>0</v>
      </c>
      <c r="AS32" s="78">
        <v>0</v>
      </c>
      <c r="AT32" s="78">
        <f>+SUM(AU32:AW32)</f>
        <v>0</v>
      </c>
      <c r="AU32" s="78">
        <v>0</v>
      </c>
      <c r="AV32" s="78">
        <v>0</v>
      </c>
      <c r="AW32" s="78">
        <v>0</v>
      </c>
      <c r="AX32" s="78">
        <v>0</v>
      </c>
      <c r="AY32" s="78">
        <f>+SUM(AZ32:BC32)</f>
        <v>0</v>
      </c>
      <c r="AZ32" s="78">
        <v>0</v>
      </c>
      <c r="BA32" s="78">
        <v>0</v>
      </c>
      <c r="BB32" s="78">
        <v>0</v>
      </c>
      <c r="BC32" s="78">
        <v>0</v>
      </c>
      <c r="BD32" s="79">
        <v>0</v>
      </c>
      <c r="BE32" s="78">
        <v>0</v>
      </c>
      <c r="BF32" s="78">
        <v>0</v>
      </c>
      <c r="BG32" s="78">
        <f>+SUM(BF32,AN32,AF32)</f>
        <v>0</v>
      </c>
      <c r="BH32" s="78">
        <f>SUM(D32,AF32)</f>
        <v>0</v>
      </c>
      <c r="BI32" s="78">
        <f>SUM(E32,AG32)</f>
        <v>0</v>
      </c>
      <c r="BJ32" s="78">
        <f>SUM(F32,AH32)</f>
        <v>0</v>
      </c>
      <c r="BK32" s="78">
        <f>SUM(G32,AI32)</f>
        <v>0</v>
      </c>
      <c r="BL32" s="78">
        <f>SUM(H32,AJ32)</f>
        <v>0</v>
      </c>
      <c r="BM32" s="78">
        <f>SUM(I32,AK32)</f>
        <v>0</v>
      </c>
      <c r="BN32" s="78">
        <f>SUM(J32,AL32)</f>
        <v>0</v>
      </c>
      <c r="BO32" s="79">
        <v>0</v>
      </c>
      <c r="BP32" s="78">
        <f>SUM(L32,AN32)</f>
        <v>784521</v>
      </c>
      <c r="BQ32" s="78">
        <f>SUM(M32,AO32)</f>
        <v>114446</v>
      </c>
      <c r="BR32" s="78">
        <f>SUM(N32,AP32)</f>
        <v>90771</v>
      </c>
      <c r="BS32" s="78">
        <f>SUM(O32,AQ32)</f>
        <v>5806</v>
      </c>
      <c r="BT32" s="78">
        <f>SUM(P32,AR32)</f>
        <v>17869</v>
      </c>
      <c r="BU32" s="78">
        <f>SUM(Q32,AS32)</f>
        <v>0</v>
      </c>
      <c r="BV32" s="78">
        <f>SUM(R32,AT32)</f>
        <v>318851</v>
      </c>
      <c r="BW32" s="78">
        <f>SUM(S32,AU32)</f>
        <v>2010</v>
      </c>
      <c r="BX32" s="78">
        <f>SUM(T32,AV32)</f>
        <v>316841</v>
      </c>
      <c r="BY32" s="78">
        <f>SUM(U32,AW32)</f>
        <v>0</v>
      </c>
      <c r="BZ32" s="78">
        <f>SUM(V32,AX32)</f>
        <v>0</v>
      </c>
      <c r="CA32" s="78">
        <f>SUM(W32,AY32)</f>
        <v>351224</v>
      </c>
      <c r="CB32" s="78">
        <f>SUM(X32,AZ32)</f>
        <v>0</v>
      </c>
      <c r="CC32" s="78">
        <f>SUM(Y32,BA32)</f>
        <v>306384</v>
      </c>
      <c r="CD32" s="78">
        <f>SUM(Z32,BB32)</f>
        <v>0</v>
      </c>
      <c r="CE32" s="78">
        <f>SUM(AA32,BC32)</f>
        <v>44840</v>
      </c>
      <c r="CF32" s="79">
        <v>0</v>
      </c>
      <c r="CG32" s="78">
        <f>SUM(AC32,BE32)</f>
        <v>0</v>
      </c>
      <c r="CH32" s="78">
        <f>SUM(AD32,BF32)</f>
        <v>102897</v>
      </c>
      <c r="CI32" s="78">
        <f>SUM(AE32,BG32)</f>
        <v>887418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ゴシック,標準"&amp;14廃棄物処理事業経費（市区町村及び一部事務組合・広域連合の合計）【歳出】（平成26年度実績）</oddHeader>
  </headerFooter>
  <colBreaks count="2" manualBreakCount="2">
    <brk id="39" min="1" max="998" man="1"/>
    <brk id="67" min="1" max="99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9" width="13.8984375" style="80" customWidth="1"/>
    <col min="10" max="10" width="6.59765625" style="35" customWidth="1"/>
    <col min="11" max="11" width="35.59765625" style="48" customWidth="1"/>
    <col min="12" max="17" width="13.8984375" style="80" customWidth="1"/>
    <col min="18" max="18" width="6.59765625" style="35" customWidth="1"/>
    <col min="19" max="19" width="35.59765625" style="48" customWidth="1"/>
    <col min="20" max="25" width="13.8984375" style="80" customWidth="1"/>
    <col min="26" max="26" width="6.59765625" style="35" customWidth="1"/>
    <col min="27" max="27" width="35.59765625" style="48" customWidth="1"/>
    <col min="28" max="33" width="13.8984375" style="80" customWidth="1"/>
    <col min="34" max="34" width="6.59765625" style="35" customWidth="1"/>
    <col min="35" max="35" width="35.59765625" style="48" customWidth="1"/>
    <col min="36" max="41" width="13.8984375" style="80" customWidth="1"/>
    <col min="42" max="42" width="6.59765625" style="35" customWidth="1"/>
    <col min="43" max="43" width="35.59765625" style="48" customWidth="1"/>
    <col min="44" max="49" width="13.8984375" style="80" customWidth="1"/>
    <col min="50" max="50" width="6.59765625" style="35" customWidth="1"/>
    <col min="51" max="51" width="35.59765625" style="48" customWidth="1"/>
    <col min="52" max="52" width="14.09765625" style="80" customWidth="1"/>
    <col min="53" max="57" width="13.8984375" style="80" customWidth="1"/>
    <col min="58" max="16384" width="9" style="48" customWidth="1"/>
  </cols>
  <sheetData>
    <row r="1" spans="1:57" s="46" customFormat="1" ht="17.25">
      <c r="A1" s="148" t="s">
        <v>315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  <c r="M1" s="130"/>
      <c r="N1" s="60"/>
      <c r="O1" s="60"/>
      <c r="P1" s="60"/>
      <c r="Q1" s="60"/>
      <c r="R1" s="60"/>
      <c r="S1" s="60"/>
      <c r="T1" s="60"/>
      <c r="U1" s="130"/>
      <c r="V1" s="60"/>
      <c r="W1" s="60"/>
      <c r="X1" s="60"/>
      <c r="Y1" s="60"/>
      <c r="Z1" s="60"/>
      <c r="AA1" s="60"/>
      <c r="AB1" s="60"/>
      <c r="AC1" s="130"/>
      <c r="AD1" s="60"/>
      <c r="AE1" s="60"/>
      <c r="AF1" s="60"/>
      <c r="AG1" s="60"/>
      <c r="AH1" s="60"/>
      <c r="AI1" s="60"/>
      <c r="AJ1" s="60"/>
      <c r="AK1" s="130"/>
      <c r="AL1" s="60"/>
      <c r="AM1" s="60"/>
      <c r="AN1" s="60"/>
      <c r="AO1" s="60"/>
      <c r="AP1" s="60"/>
      <c r="AQ1" s="60"/>
      <c r="AR1" s="60"/>
      <c r="AS1" s="130"/>
      <c r="AT1" s="60"/>
      <c r="AU1" s="60"/>
      <c r="AV1" s="60"/>
      <c r="AW1" s="60"/>
      <c r="AX1" s="60"/>
      <c r="AY1" s="60"/>
      <c r="AZ1" s="60"/>
      <c r="BA1" s="130"/>
      <c r="BB1" s="60"/>
      <c r="BC1" s="60"/>
      <c r="BD1" s="60"/>
      <c r="BE1" s="60"/>
    </row>
    <row r="2" spans="1:57" s="46" customFormat="1" ht="13.5">
      <c r="A2" s="166" t="s">
        <v>53</v>
      </c>
      <c r="B2" s="153" t="s">
        <v>54</v>
      </c>
      <c r="C2" s="169" t="s">
        <v>55</v>
      </c>
      <c r="D2" s="131" t="s">
        <v>316</v>
      </c>
      <c r="E2" s="132"/>
      <c r="F2" s="132"/>
      <c r="G2" s="132"/>
      <c r="H2" s="132"/>
      <c r="I2" s="132"/>
      <c r="J2" s="131" t="s">
        <v>317</v>
      </c>
      <c r="K2" s="61"/>
      <c r="L2" s="61"/>
      <c r="M2" s="61"/>
      <c r="N2" s="61"/>
      <c r="O2" s="61"/>
      <c r="P2" s="61"/>
      <c r="Q2" s="133"/>
      <c r="R2" s="131" t="s">
        <v>318</v>
      </c>
      <c r="S2" s="61"/>
      <c r="T2" s="61"/>
      <c r="U2" s="61"/>
      <c r="V2" s="61"/>
      <c r="W2" s="61"/>
      <c r="X2" s="61"/>
      <c r="Y2" s="133"/>
      <c r="Z2" s="131" t="s">
        <v>319</v>
      </c>
      <c r="AA2" s="61"/>
      <c r="AB2" s="61"/>
      <c r="AC2" s="61"/>
      <c r="AD2" s="61"/>
      <c r="AE2" s="61"/>
      <c r="AF2" s="61"/>
      <c r="AG2" s="133"/>
      <c r="AH2" s="131" t="s">
        <v>320</v>
      </c>
      <c r="AI2" s="61"/>
      <c r="AJ2" s="61"/>
      <c r="AK2" s="61"/>
      <c r="AL2" s="61"/>
      <c r="AM2" s="61"/>
      <c r="AN2" s="61"/>
      <c r="AO2" s="133"/>
      <c r="AP2" s="131" t="s">
        <v>321</v>
      </c>
      <c r="AQ2" s="61"/>
      <c r="AR2" s="61"/>
      <c r="AS2" s="61"/>
      <c r="AT2" s="61"/>
      <c r="AU2" s="61"/>
      <c r="AV2" s="61"/>
      <c r="AW2" s="133"/>
      <c r="AX2" s="131" t="s">
        <v>322</v>
      </c>
      <c r="AY2" s="61"/>
      <c r="AZ2" s="61"/>
      <c r="BA2" s="61"/>
      <c r="BB2" s="61"/>
      <c r="BC2" s="61"/>
      <c r="BD2" s="61"/>
      <c r="BE2" s="133"/>
    </row>
    <row r="3" spans="1:57" s="46" customFormat="1" ht="13.5">
      <c r="A3" s="167"/>
      <c r="B3" s="154"/>
      <c r="C3" s="170"/>
      <c r="D3" s="131"/>
      <c r="E3" s="132"/>
      <c r="F3" s="134"/>
      <c r="G3" s="132"/>
      <c r="H3" s="132"/>
      <c r="I3" s="134"/>
      <c r="J3" s="135"/>
      <c r="K3" s="62"/>
      <c r="L3" s="61"/>
      <c r="M3" s="61"/>
      <c r="N3" s="62"/>
      <c r="O3" s="61"/>
      <c r="P3" s="61"/>
      <c r="Q3" s="136"/>
      <c r="R3" s="135"/>
      <c r="S3" s="62"/>
      <c r="T3" s="61"/>
      <c r="U3" s="61"/>
      <c r="V3" s="62"/>
      <c r="W3" s="61"/>
      <c r="X3" s="61"/>
      <c r="Y3" s="136"/>
      <c r="Z3" s="135"/>
      <c r="AA3" s="62"/>
      <c r="AB3" s="61"/>
      <c r="AC3" s="61"/>
      <c r="AD3" s="62"/>
      <c r="AE3" s="61"/>
      <c r="AF3" s="61"/>
      <c r="AG3" s="136"/>
      <c r="AH3" s="135"/>
      <c r="AI3" s="62"/>
      <c r="AJ3" s="61"/>
      <c r="AK3" s="61"/>
      <c r="AL3" s="62"/>
      <c r="AM3" s="61"/>
      <c r="AN3" s="61"/>
      <c r="AO3" s="136"/>
      <c r="AP3" s="135"/>
      <c r="AQ3" s="62"/>
      <c r="AR3" s="61"/>
      <c r="AS3" s="61"/>
      <c r="AT3" s="62"/>
      <c r="AU3" s="61"/>
      <c r="AV3" s="61"/>
      <c r="AW3" s="136"/>
      <c r="AX3" s="135"/>
      <c r="AY3" s="62"/>
      <c r="AZ3" s="61"/>
      <c r="BA3" s="61"/>
      <c r="BB3" s="62"/>
      <c r="BC3" s="61"/>
      <c r="BD3" s="61"/>
      <c r="BE3" s="136"/>
    </row>
    <row r="4" spans="1:57" s="46" customFormat="1" ht="13.5">
      <c r="A4" s="167"/>
      <c r="B4" s="154"/>
      <c r="C4" s="164"/>
      <c r="D4" s="137" t="s">
        <v>323</v>
      </c>
      <c r="E4" s="61"/>
      <c r="F4" s="136"/>
      <c r="G4" s="137" t="s">
        <v>324</v>
      </c>
      <c r="H4" s="61"/>
      <c r="I4" s="136"/>
      <c r="J4" s="166" t="s">
        <v>325</v>
      </c>
      <c r="K4" s="163" t="s">
        <v>326</v>
      </c>
      <c r="L4" s="137" t="s">
        <v>323</v>
      </c>
      <c r="M4" s="61"/>
      <c r="N4" s="136"/>
      <c r="O4" s="137" t="s">
        <v>324</v>
      </c>
      <c r="P4" s="61"/>
      <c r="Q4" s="136"/>
      <c r="R4" s="166" t="s">
        <v>325</v>
      </c>
      <c r="S4" s="163" t="s">
        <v>326</v>
      </c>
      <c r="T4" s="137" t="s">
        <v>323</v>
      </c>
      <c r="U4" s="61"/>
      <c r="V4" s="136"/>
      <c r="W4" s="137" t="s">
        <v>324</v>
      </c>
      <c r="X4" s="61"/>
      <c r="Y4" s="136"/>
      <c r="Z4" s="166" t="s">
        <v>325</v>
      </c>
      <c r="AA4" s="163" t="s">
        <v>326</v>
      </c>
      <c r="AB4" s="137" t="s">
        <v>323</v>
      </c>
      <c r="AC4" s="61"/>
      <c r="AD4" s="136"/>
      <c r="AE4" s="137" t="s">
        <v>324</v>
      </c>
      <c r="AF4" s="61"/>
      <c r="AG4" s="136"/>
      <c r="AH4" s="166" t="s">
        <v>325</v>
      </c>
      <c r="AI4" s="163" t="s">
        <v>326</v>
      </c>
      <c r="AJ4" s="137" t="s">
        <v>323</v>
      </c>
      <c r="AK4" s="61"/>
      <c r="AL4" s="136"/>
      <c r="AM4" s="137" t="s">
        <v>324</v>
      </c>
      <c r="AN4" s="61"/>
      <c r="AO4" s="136"/>
      <c r="AP4" s="166" t="s">
        <v>325</v>
      </c>
      <c r="AQ4" s="163" t="s">
        <v>326</v>
      </c>
      <c r="AR4" s="137" t="s">
        <v>323</v>
      </c>
      <c r="AS4" s="61"/>
      <c r="AT4" s="136"/>
      <c r="AU4" s="137" t="s">
        <v>324</v>
      </c>
      <c r="AV4" s="61"/>
      <c r="AW4" s="136"/>
      <c r="AX4" s="166" t="s">
        <v>325</v>
      </c>
      <c r="AY4" s="163" t="s">
        <v>326</v>
      </c>
      <c r="AZ4" s="137" t="s">
        <v>323</v>
      </c>
      <c r="BA4" s="61"/>
      <c r="BB4" s="136"/>
      <c r="BC4" s="137" t="s">
        <v>324</v>
      </c>
      <c r="BD4" s="61"/>
      <c r="BE4" s="136"/>
    </row>
    <row r="5" spans="1:57" s="46" customFormat="1" ht="22.5">
      <c r="A5" s="167"/>
      <c r="B5" s="154"/>
      <c r="C5" s="164"/>
      <c r="D5" s="138" t="s">
        <v>328</v>
      </c>
      <c r="E5" s="139" t="s">
        <v>329</v>
      </c>
      <c r="F5" s="140" t="s">
        <v>82</v>
      </c>
      <c r="G5" s="141" t="s">
        <v>328</v>
      </c>
      <c r="H5" s="139" t="s">
        <v>329</v>
      </c>
      <c r="I5" s="73" t="s">
        <v>82</v>
      </c>
      <c r="J5" s="167"/>
      <c r="K5" s="164"/>
      <c r="L5" s="138" t="s">
        <v>328</v>
      </c>
      <c r="M5" s="139" t="s">
        <v>329</v>
      </c>
      <c r="N5" s="73" t="s">
        <v>331</v>
      </c>
      <c r="O5" s="138" t="s">
        <v>328</v>
      </c>
      <c r="P5" s="139" t="s">
        <v>329</v>
      </c>
      <c r="Q5" s="73" t="s">
        <v>331</v>
      </c>
      <c r="R5" s="167"/>
      <c r="S5" s="164"/>
      <c r="T5" s="138" t="s">
        <v>328</v>
      </c>
      <c r="U5" s="139" t="s">
        <v>329</v>
      </c>
      <c r="V5" s="73" t="s">
        <v>331</v>
      </c>
      <c r="W5" s="138" t="s">
        <v>328</v>
      </c>
      <c r="X5" s="139" t="s">
        <v>329</v>
      </c>
      <c r="Y5" s="73" t="s">
        <v>331</v>
      </c>
      <c r="Z5" s="167"/>
      <c r="AA5" s="164"/>
      <c r="AB5" s="138" t="s">
        <v>328</v>
      </c>
      <c r="AC5" s="139" t="s">
        <v>329</v>
      </c>
      <c r="AD5" s="73" t="s">
        <v>331</v>
      </c>
      <c r="AE5" s="138" t="s">
        <v>328</v>
      </c>
      <c r="AF5" s="139" t="s">
        <v>329</v>
      </c>
      <c r="AG5" s="73" t="s">
        <v>331</v>
      </c>
      <c r="AH5" s="167"/>
      <c r="AI5" s="164"/>
      <c r="AJ5" s="138" t="s">
        <v>328</v>
      </c>
      <c r="AK5" s="139" t="s">
        <v>329</v>
      </c>
      <c r="AL5" s="73" t="s">
        <v>331</v>
      </c>
      <c r="AM5" s="138" t="s">
        <v>328</v>
      </c>
      <c r="AN5" s="139" t="s">
        <v>329</v>
      </c>
      <c r="AO5" s="73" t="s">
        <v>331</v>
      </c>
      <c r="AP5" s="167"/>
      <c r="AQ5" s="164"/>
      <c r="AR5" s="138" t="s">
        <v>328</v>
      </c>
      <c r="AS5" s="139" t="s">
        <v>329</v>
      </c>
      <c r="AT5" s="73" t="s">
        <v>331</v>
      </c>
      <c r="AU5" s="138" t="s">
        <v>328</v>
      </c>
      <c r="AV5" s="139" t="s">
        <v>329</v>
      </c>
      <c r="AW5" s="73" t="s">
        <v>331</v>
      </c>
      <c r="AX5" s="167"/>
      <c r="AY5" s="164"/>
      <c r="AZ5" s="138" t="s">
        <v>328</v>
      </c>
      <c r="BA5" s="139" t="s">
        <v>329</v>
      </c>
      <c r="BB5" s="73" t="s">
        <v>331</v>
      </c>
      <c r="BC5" s="138" t="s">
        <v>328</v>
      </c>
      <c r="BD5" s="139" t="s">
        <v>329</v>
      </c>
      <c r="BE5" s="73" t="s">
        <v>331</v>
      </c>
    </row>
    <row r="6" spans="1:57" s="47" customFormat="1" ht="13.5">
      <c r="A6" s="168"/>
      <c r="B6" s="155"/>
      <c r="C6" s="165"/>
      <c r="D6" s="142" t="s">
        <v>121</v>
      </c>
      <c r="E6" s="143" t="s">
        <v>121</v>
      </c>
      <c r="F6" s="143" t="s">
        <v>121</v>
      </c>
      <c r="G6" s="142" t="s">
        <v>121</v>
      </c>
      <c r="H6" s="143" t="s">
        <v>121</v>
      </c>
      <c r="I6" s="143" t="s">
        <v>121</v>
      </c>
      <c r="J6" s="168"/>
      <c r="K6" s="165"/>
      <c r="L6" s="142" t="s">
        <v>121</v>
      </c>
      <c r="M6" s="143" t="s">
        <v>121</v>
      </c>
      <c r="N6" s="143" t="s">
        <v>121</v>
      </c>
      <c r="O6" s="142" t="s">
        <v>121</v>
      </c>
      <c r="P6" s="143" t="s">
        <v>121</v>
      </c>
      <c r="Q6" s="143" t="s">
        <v>121</v>
      </c>
      <c r="R6" s="168"/>
      <c r="S6" s="165"/>
      <c r="T6" s="142" t="s">
        <v>121</v>
      </c>
      <c r="U6" s="143" t="s">
        <v>121</v>
      </c>
      <c r="V6" s="143" t="s">
        <v>121</v>
      </c>
      <c r="W6" s="142" t="s">
        <v>121</v>
      </c>
      <c r="X6" s="143" t="s">
        <v>121</v>
      </c>
      <c r="Y6" s="143" t="s">
        <v>121</v>
      </c>
      <c r="Z6" s="168"/>
      <c r="AA6" s="165"/>
      <c r="AB6" s="142" t="s">
        <v>121</v>
      </c>
      <c r="AC6" s="143" t="s">
        <v>121</v>
      </c>
      <c r="AD6" s="143" t="s">
        <v>121</v>
      </c>
      <c r="AE6" s="142" t="s">
        <v>121</v>
      </c>
      <c r="AF6" s="143" t="s">
        <v>121</v>
      </c>
      <c r="AG6" s="143" t="s">
        <v>121</v>
      </c>
      <c r="AH6" s="168"/>
      <c r="AI6" s="165"/>
      <c r="AJ6" s="142" t="s">
        <v>121</v>
      </c>
      <c r="AK6" s="143" t="s">
        <v>121</v>
      </c>
      <c r="AL6" s="143" t="s">
        <v>121</v>
      </c>
      <c r="AM6" s="142" t="s">
        <v>121</v>
      </c>
      <c r="AN6" s="143" t="s">
        <v>121</v>
      </c>
      <c r="AO6" s="143" t="s">
        <v>121</v>
      </c>
      <c r="AP6" s="168"/>
      <c r="AQ6" s="165"/>
      <c r="AR6" s="142" t="s">
        <v>121</v>
      </c>
      <c r="AS6" s="143" t="s">
        <v>121</v>
      </c>
      <c r="AT6" s="143" t="s">
        <v>121</v>
      </c>
      <c r="AU6" s="142" t="s">
        <v>121</v>
      </c>
      <c r="AV6" s="143" t="s">
        <v>121</v>
      </c>
      <c r="AW6" s="143" t="s">
        <v>121</v>
      </c>
      <c r="AX6" s="168"/>
      <c r="AY6" s="165"/>
      <c r="AZ6" s="142" t="s">
        <v>121</v>
      </c>
      <c r="BA6" s="143" t="s">
        <v>121</v>
      </c>
      <c r="BB6" s="143" t="s">
        <v>121</v>
      </c>
      <c r="BC6" s="142" t="s">
        <v>121</v>
      </c>
      <c r="BD6" s="143" t="s">
        <v>121</v>
      </c>
      <c r="BE6" s="143" t="s">
        <v>121</v>
      </c>
    </row>
    <row r="7" spans="1:57" s="63" customFormat="1" ht="12" customHeight="1">
      <c r="A7" s="49" t="s">
        <v>122</v>
      </c>
      <c r="B7" s="49">
        <v>37000</v>
      </c>
      <c r="C7" s="49" t="s">
        <v>82</v>
      </c>
      <c r="D7" s="74">
        <f>SUM(D8:D24)</f>
        <v>137152</v>
      </c>
      <c r="E7" s="74">
        <f>SUM(E8:E24)</f>
        <v>2080002</v>
      </c>
      <c r="F7" s="74">
        <f>SUM(F8:F24)</f>
        <v>2217154</v>
      </c>
      <c r="G7" s="74">
        <f>SUM(G8:G24)</f>
        <v>56920</v>
      </c>
      <c r="H7" s="74">
        <f>SUM(H8:H24)</f>
        <v>838988</v>
      </c>
      <c r="I7" s="74">
        <f>SUM(I8:I24)</f>
        <v>895908</v>
      </c>
      <c r="J7" s="50">
        <f>COUNTIF(J8:J24,"&lt;&gt;")</f>
        <v>14</v>
      </c>
      <c r="K7" s="50">
        <f>COUNTIF(K8:K24,"&lt;&gt;")</f>
        <v>14</v>
      </c>
      <c r="L7" s="74">
        <f>SUM(L8:L24)</f>
        <v>67125</v>
      </c>
      <c r="M7" s="74">
        <f>SUM(M8:M24)</f>
        <v>1610645</v>
      </c>
      <c r="N7" s="74">
        <f>SUM(N8:N24)</f>
        <v>1677770</v>
      </c>
      <c r="O7" s="74">
        <f>SUM(O8:O24)</f>
        <v>56920</v>
      </c>
      <c r="P7" s="74">
        <f>SUM(P8:P24)</f>
        <v>648841</v>
      </c>
      <c r="Q7" s="74">
        <f>SUM(Q8:Q24)</f>
        <v>705761</v>
      </c>
      <c r="R7" s="50">
        <f>COUNTIF(R8:R24,"&lt;&gt;")</f>
        <v>6</v>
      </c>
      <c r="S7" s="50">
        <f>COUNTIF(S8:S24,"&lt;&gt;")</f>
        <v>6</v>
      </c>
      <c r="T7" s="74">
        <f>SUM(T8:T24)</f>
        <v>70027</v>
      </c>
      <c r="U7" s="74">
        <f>SUM(U8:U24)</f>
        <v>469357</v>
      </c>
      <c r="V7" s="74">
        <f>SUM(V8:V24)</f>
        <v>539384</v>
      </c>
      <c r="W7" s="74">
        <f>SUM(W8:W24)</f>
        <v>0</v>
      </c>
      <c r="X7" s="74">
        <f>SUM(X8:X24)</f>
        <v>190147</v>
      </c>
      <c r="Y7" s="74">
        <f>SUM(Y8:Y24)</f>
        <v>190147</v>
      </c>
      <c r="Z7" s="50">
        <f>COUNTIF(Z8:Z24,"&lt;&gt;")</f>
        <v>0</v>
      </c>
      <c r="AA7" s="50">
        <f>COUNTIF(AA8:AA24,"&lt;&gt;")</f>
        <v>0</v>
      </c>
      <c r="AB7" s="74">
        <f>SUM(AB8:AB24)</f>
        <v>0</v>
      </c>
      <c r="AC7" s="74">
        <f>SUM(AC8:AC24)</f>
        <v>0</v>
      </c>
      <c r="AD7" s="74">
        <f>SUM(AD8:AD24)</f>
        <v>0</v>
      </c>
      <c r="AE7" s="74">
        <f>SUM(AE8:AE24)</f>
        <v>0</v>
      </c>
      <c r="AF7" s="74">
        <f>SUM(AF8:AF24)</f>
        <v>0</v>
      </c>
      <c r="AG7" s="74">
        <f>SUM(AG8:AG24)</f>
        <v>0</v>
      </c>
      <c r="AH7" s="50">
        <f>COUNTIF(AH8:AH24,"&lt;&gt;")</f>
        <v>0</v>
      </c>
      <c r="AI7" s="50">
        <f>COUNTIF(AI8:AI24,"&lt;&gt;")</f>
        <v>0</v>
      </c>
      <c r="AJ7" s="74">
        <f>SUM(AJ8:AJ24)</f>
        <v>0</v>
      </c>
      <c r="AK7" s="74">
        <f>SUM(AK8:AK24)</f>
        <v>0</v>
      </c>
      <c r="AL7" s="74">
        <f>SUM(AL8:AL24)</f>
        <v>0</v>
      </c>
      <c r="AM7" s="74">
        <f>SUM(AM8:AM24)</f>
        <v>0</v>
      </c>
      <c r="AN7" s="74">
        <f>SUM(AN8:AN24)</f>
        <v>0</v>
      </c>
      <c r="AO7" s="74">
        <f>SUM(AO8:AO24)</f>
        <v>0</v>
      </c>
      <c r="AP7" s="50">
        <f>COUNTIF(AP8:AP24,"&lt;&gt;")</f>
        <v>0</v>
      </c>
      <c r="AQ7" s="50">
        <f>COUNTIF(AQ8:AQ24,"&lt;&gt;")</f>
        <v>0</v>
      </c>
      <c r="AR7" s="74">
        <f>SUM(AR8:AR24)</f>
        <v>0</v>
      </c>
      <c r="AS7" s="74">
        <f>SUM(AS8:AS24)</f>
        <v>0</v>
      </c>
      <c r="AT7" s="74">
        <f>SUM(AT8:AT24)</f>
        <v>0</v>
      </c>
      <c r="AU7" s="74">
        <f>SUM(AU8:AU24)</f>
        <v>0</v>
      </c>
      <c r="AV7" s="74">
        <f>SUM(AV8:AV24)</f>
        <v>0</v>
      </c>
      <c r="AW7" s="74">
        <f>SUM(AW8:AW24)</f>
        <v>0</v>
      </c>
      <c r="AX7" s="50">
        <f>COUNTIF(AX8:AX24,"&lt;&gt;")</f>
        <v>0</v>
      </c>
      <c r="AY7" s="50">
        <f>COUNTIF(AY8:AY24,"&lt;&gt;")</f>
        <v>0</v>
      </c>
      <c r="AZ7" s="74">
        <f>SUM(AZ8:AZ24)</f>
        <v>0</v>
      </c>
      <c r="BA7" s="74">
        <f>SUM(BA8:BA24)</f>
        <v>0</v>
      </c>
      <c r="BB7" s="74">
        <f>SUM(BB8:BB24)</f>
        <v>0</v>
      </c>
      <c r="BC7" s="74">
        <f>SUM(BC8:BC24)</f>
        <v>0</v>
      </c>
      <c r="BD7" s="74">
        <f>SUM(BD8:BD24)</f>
        <v>0</v>
      </c>
      <c r="BE7" s="74">
        <f>SUM(BE8:BE24)</f>
        <v>0</v>
      </c>
    </row>
    <row r="8" spans="1:57" s="51" customFormat="1" ht="12" customHeight="1">
      <c r="A8" s="52" t="s">
        <v>122</v>
      </c>
      <c r="B8" s="66" t="s">
        <v>332</v>
      </c>
      <c r="C8" s="52" t="s">
        <v>333</v>
      </c>
      <c r="D8" s="76">
        <f>SUM(L8,T8,AB8,AJ8,AR8,AZ8)</f>
        <v>0</v>
      </c>
      <c r="E8" s="76">
        <f>SUM(M8,U8,AC8,AK8,AS8,BA8)</f>
        <v>0</v>
      </c>
      <c r="F8" s="76">
        <f>SUM(D8:E8)</f>
        <v>0</v>
      </c>
      <c r="G8" s="76">
        <f>SUM(O8,W8,AE8,AM8,AU8,BC8)</f>
        <v>0</v>
      </c>
      <c r="H8" s="76">
        <f>SUM(P8,X8,AF8,AN8,AV8,BD8)</f>
        <v>0</v>
      </c>
      <c r="I8" s="76">
        <f>SUM(G8:H8)</f>
        <v>0</v>
      </c>
      <c r="J8" s="67"/>
      <c r="K8" s="54"/>
      <c r="L8" s="76">
        <v>0</v>
      </c>
      <c r="M8" s="76">
        <v>0</v>
      </c>
      <c r="N8" s="76">
        <f>SUM(L8,+M8)</f>
        <v>0</v>
      </c>
      <c r="O8" s="76">
        <v>0</v>
      </c>
      <c r="P8" s="76">
        <v>0</v>
      </c>
      <c r="Q8" s="76">
        <f>SUM(O8,+P8)</f>
        <v>0</v>
      </c>
      <c r="R8" s="67"/>
      <c r="S8" s="54"/>
      <c r="T8" s="76">
        <v>0</v>
      </c>
      <c r="U8" s="76">
        <v>0</v>
      </c>
      <c r="V8" s="76">
        <f>+SUM(T8,U8)</f>
        <v>0</v>
      </c>
      <c r="W8" s="76">
        <v>0</v>
      </c>
      <c r="X8" s="76">
        <v>0</v>
      </c>
      <c r="Y8" s="76">
        <f>+SUM(W8,X8)</f>
        <v>0</v>
      </c>
      <c r="Z8" s="67"/>
      <c r="AA8" s="54"/>
      <c r="AB8" s="76">
        <v>0</v>
      </c>
      <c r="AC8" s="76">
        <v>0</v>
      </c>
      <c r="AD8" s="76">
        <f>+SUM(AB8,AC8)</f>
        <v>0</v>
      </c>
      <c r="AE8" s="76">
        <v>0</v>
      </c>
      <c r="AF8" s="76">
        <v>0</v>
      </c>
      <c r="AG8" s="76">
        <f>SUM(AE8,+AF8)</f>
        <v>0</v>
      </c>
      <c r="AH8" s="67"/>
      <c r="AI8" s="54"/>
      <c r="AJ8" s="76">
        <v>0</v>
      </c>
      <c r="AK8" s="76">
        <v>0</v>
      </c>
      <c r="AL8" s="76">
        <f>SUM(AJ8,+AK8)</f>
        <v>0</v>
      </c>
      <c r="AM8" s="76">
        <v>0</v>
      </c>
      <c r="AN8" s="76">
        <v>0</v>
      </c>
      <c r="AO8" s="76">
        <f>SUM(AM8,+AN8)</f>
        <v>0</v>
      </c>
      <c r="AP8" s="67"/>
      <c r="AQ8" s="54"/>
      <c r="AR8" s="76">
        <v>0</v>
      </c>
      <c r="AS8" s="76">
        <v>0</v>
      </c>
      <c r="AT8" s="76">
        <f>SUM(AR8,+AS8)</f>
        <v>0</v>
      </c>
      <c r="AU8" s="76">
        <v>0</v>
      </c>
      <c r="AV8" s="76">
        <v>0</v>
      </c>
      <c r="AW8" s="76">
        <f>SUM(AU8,+AV8)</f>
        <v>0</v>
      </c>
      <c r="AX8" s="67"/>
      <c r="AY8" s="54"/>
      <c r="AZ8" s="76">
        <v>0</v>
      </c>
      <c r="BA8" s="76">
        <v>0</v>
      </c>
      <c r="BB8" s="76">
        <f>SUM(AZ8,BA8)</f>
        <v>0</v>
      </c>
      <c r="BC8" s="76">
        <v>0</v>
      </c>
      <c r="BD8" s="76">
        <v>0</v>
      </c>
      <c r="BE8" s="76">
        <f>SUM(BC8,+BD8)</f>
        <v>0</v>
      </c>
    </row>
    <row r="9" spans="1:57" s="51" customFormat="1" ht="12" customHeight="1">
      <c r="A9" s="52" t="s">
        <v>122</v>
      </c>
      <c r="B9" s="53" t="s">
        <v>334</v>
      </c>
      <c r="C9" s="52" t="s">
        <v>335</v>
      </c>
      <c r="D9" s="76">
        <f>SUM(L9,T9,AB9,AJ9,AR9,AZ9)</f>
        <v>1712</v>
      </c>
      <c r="E9" s="76">
        <f>SUM(M9,U9,AC9,AK9,AS9,BA9)</f>
        <v>512572</v>
      </c>
      <c r="F9" s="76">
        <f>SUM(D9:E9)</f>
        <v>514284</v>
      </c>
      <c r="G9" s="76">
        <f>SUM(O9,W9,AE9,AM9,AU9,BC9)</f>
        <v>31137</v>
      </c>
      <c r="H9" s="76">
        <f>SUM(P9,X9,AF9,AN9,AV9,BD9)</f>
        <v>75221</v>
      </c>
      <c r="I9" s="76">
        <f>SUM(G9:H9)</f>
        <v>106358</v>
      </c>
      <c r="J9" s="67" t="s">
        <v>336</v>
      </c>
      <c r="K9" s="54" t="s">
        <v>337</v>
      </c>
      <c r="L9" s="76">
        <v>1712</v>
      </c>
      <c r="M9" s="76">
        <v>512572</v>
      </c>
      <c r="N9" s="76">
        <f>SUM(L9,+M9)</f>
        <v>514284</v>
      </c>
      <c r="O9" s="76">
        <v>31137</v>
      </c>
      <c r="P9" s="76">
        <v>75221</v>
      </c>
      <c r="Q9" s="76">
        <f>SUM(O9,+P9)</f>
        <v>106358</v>
      </c>
      <c r="R9" s="67"/>
      <c r="S9" s="54"/>
      <c r="T9" s="76">
        <v>0</v>
      </c>
      <c r="U9" s="76">
        <v>0</v>
      </c>
      <c r="V9" s="76">
        <f>+SUM(T9,U9)</f>
        <v>0</v>
      </c>
      <c r="W9" s="76">
        <v>0</v>
      </c>
      <c r="X9" s="76">
        <v>0</v>
      </c>
      <c r="Y9" s="76">
        <f>+SUM(W9,X9)</f>
        <v>0</v>
      </c>
      <c r="Z9" s="67"/>
      <c r="AA9" s="54"/>
      <c r="AB9" s="76">
        <v>0</v>
      </c>
      <c r="AC9" s="76">
        <v>0</v>
      </c>
      <c r="AD9" s="76">
        <f>+SUM(AB9,AC9)</f>
        <v>0</v>
      </c>
      <c r="AE9" s="76">
        <v>0</v>
      </c>
      <c r="AF9" s="76">
        <v>0</v>
      </c>
      <c r="AG9" s="76">
        <f>SUM(AE9,+AF9)</f>
        <v>0</v>
      </c>
      <c r="AH9" s="67"/>
      <c r="AI9" s="54"/>
      <c r="AJ9" s="76">
        <v>0</v>
      </c>
      <c r="AK9" s="76">
        <v>0</v>
      </c>
      <c r="AL9" s="76">
        <f>SUM(AJ9,+AK9)</f>
        <v>0</v>
      </c>
      <c r="AM9" s="76">
        <v>0</v>
      </c>
      <c r="AN9" s="76">
        <v>0</v>
      </c>
      <c r="AO9" s="76">
        <f>SUM(AM9,+AN9)</f>
        <v>0</v>
      </c>
      <c r="AP9" s="67"/>
      <c r="AQ9" s="54"/>
      <c r="AR9" s="76">
        <v>0</v>
      </c>
      <c r="AS9" s="76">
        <v>0</v>
      </c>
      <c r="AT9" s="76">
        <f>SUM(AR9,+AS9)</f>
        <v>0</v>
      </c>
      <c r="AU9" s="76">
        <v>0</v>
      </c>
      <c r="AV9" s="76">
        <v>0</v>
      </c>
      <c r="AW9" s="76">
        <f>SUM(AU9,+AV9)</f>
        <v>0</v>
      </c>
      <c r="AX9" s="67"/>
      <c r="AY9" s="54"/>
      <c r="AZ9" s="76">
        <v>0</v>
      </c>
      <c r="BA9" s="76">
        <v>0</v>
      </c>
      <c r="BB9" s="76">
        <f>SUM(AZ9,BA9)</f>
        <v>0</v>
      </c>
      <c r="BC9" s="76">
        <v>0</v>
      </c>
      <c r="BD9" s="76">
        <v>0</v>
      </c>
      <c r="BE9" s="76">
        <f>SUM(BC9,+BD9)</f>
        <v>0</v>
      </c>
    </row>
    <row r="10" spans="1:57" s="51" customFormat="1" ht="12" customHeight="1">
      <c r="A10" s="52" t="s">
        <v>122</v>
      </c>
      <c r="B10" s="53" t="s">
        <v>338</v>
      </c>
      <c r="C10" s="52" t="s">
        <v>339</v>
      </c>
      <c r="D10" s="76">
        <f>SUM(L10,T10,AB10,AJ10,AR10,AZ10)</f>
        <v>0</v>
      </c>
      <c r="E10" s="76">
        <f>SUM(M10,U10,AC10,AK10,AS10,BA10)</f>
        <v>92939</v>
      </c>
      <c r="F10" s="76">
        <f>SUM(D10:E10)</f>
        <v>92939</v>
      </c>
      <c r="G10" s="76">
        <f>SUM(O10,W10,AE10,AM10,AU10,BC10)</f>
        <v>0</v>
      </c>
      <c r="H10" s="76">
        <f>SUM(P10,X10,AF10,AN10,AV10,BD10)</f>
        <v>138800</v>
      </c>
      <c r="I10" s="76">
        <f>SUM(G10:H10)</f>
        <v>138800</v>
      </c>
      <c r="J10" s="67" t="s">
        <v>155</v>
      </c>
      <c r="K10" s="54" t="s">
        <v>340</v>
      </c>
      <c r="L10" s="76">
        <v>0</v>
      </c>
      <c r="M10" s="76">
        <v>92939</v>
      </c>
      <c r="N10" s="76">
        <f>SUM(L10,+M10)</f>
        <v>92939</v>
      </c>
      <c r="O10" s="76">
        <v>0</v>
      </c>
      <c r="P10" s="76">
        <v>138800</v>
      </c>
      <c r="Q10" s="76">
        <f>SUM(O10,+P10)</f>
        <v>138800</v>
      </c>
      <c r="R10" s="67"/>
      <c r="S10" s="54"/>
      <c r="T10" s="76">
        <v>0</v>
      </c>
      <c r="U10" s="76">
        <v>0</v>
      </c>
      <c r="V10" s="76">
        <f>+SUM(T10,U10)</f>
        <v>0</v>
      </c>
      <c r="W10" s="76">
        <v>0</v>
      </c>
      <c r="X10" s="76">
        <v>0</v>
      </c>
      <c r="Y10" s="76">
        <f>+SUM(W10,X10)</f>
        <v>0</v>
      </c>
      <c r="Z10" s="67"/>
      <c r="AA10" s="54"/>
      <c r="AB10" s="76">
        <v>0</v>
      </c>
      <c r="AC10" s="76">
        <v>0</v>
      </c>
      <c r="AD10" s="76">
        <f>+SUM(AB10,AC10)</f>
        <v>0</v>
      </c>
      <c r="AE10" s="76">
        <v>0</v>
      </c>
      <c r="AF10" s="76">
        <v>0</v>
      </c>
      <c r="AG10" s="76">
        <f>SUM(AE10,+AF10)</f>
        <v>0</v>
      </c>
      <c r="AH10" s="67"/>
      <c r="AI10" s="54"/>
      <c r="AJ10" s="76">
        <v>0</v>
      </c>
      <c r="AK10" s="76">
        <v>0</v>
      </c>
      <c r="AL10" s="76">
        <f>SUM(AJ10,+AK10)</f>
        <v>0</v>
      </c>
      <c r="AM10" s="76">
        <v>0</v>
      </c>
      <c r="AN10" s="76">
        <v>0</v>
      </c>
      <c r="AO10" s="76">
        <f>SUM(AM10,+AN10)</f>
        <v>0</v>
      </c>
      <c r="AP10" s="67"/>
      <c r="AQ10" s="54"/>
      <c r="AR10" s="76">
        <v>0</v>
      </c>
      <c r="AS10" s="76">
        <v>0</v>
      </c>
      <c r="AT10" s="76">
        <f>SUM(AR10,+AS10)</f>
        <v>0</v>
      </c>
      <c r="AU10" s="76">
        <v>0</v>
      </c>
      <c r="AV10" s="76">
        <v>0</v>
      </c>
      <c r="AW10" s="76">
        <f>SUM(AU10,+AV10)</f>
        <v>0</v>
      </c>
      <c r="AX10" s="67"/>
      <c r="AY10" s="54"/>
      <c r="AZ10" s="76">
        <v>0</v>
      </c>
      <c r="BA10" s="76">
        <v>0</v>
      </c>
      <c r="BB10" s="76">
        <f>SUM(AZ10,BA10)</f>
        <v>0</v>
      </c>
      <c r="BC10" s="76">
        <v>0</v>
      </c>
      <c r="BD10" s="76">
        <v>0</v>
      </c>
      <c r="BE10" s="76">
        <f>SUM(BC10,+BD10)</f>
        <v>0</v>
      </c>
    </row>
    <row r="11" spans="1:57" s="51" customFormat="1" ht="12" customHeight="1">
      <c r="A11" s="52" t="s">
        <v>122</v>
      </c>
      <c r="B11" s="53" t="s">
        <v>341</v>
      </c>
      <c r="C11" s="52" t="s">
        <v>137</v>
      </c>
      <c r="D11" s="76">
        <f>SUM(L11,T11,AB11,AJ11,AR11,AZ11)</f>
        <v>524</v>
      </c>
      <c r="E11" s="76">
        <f>SUM(M11,U11,AC11,AK11,AS11,BA11)</f>
        <v>76759</v>
      </c>
      <c r="F11" s="76">
        <f>SUM(D11:E11)</f>
        <v>77283</v>
      </c>
      <c r="G11" s="76">
        <f>SUM(O11,W11,AE11,AM11,AU11,BC11)</f>
        <v>9430</v>
      </c>
      <c r="H11" s="76">
        <f>SUM(P11,X11,AF11,AN11,AV11,BD11)</f>
        <v>22105</v>
      </c>
      <c r="I11" s="76">
        <f>SUM(G11:H11)</f>
        <v>31535</v>
      </c>
      <c r="J11" s="67" t="s">
        <v>336</v>
      </c>
      <c r="K11" s="54" t="s">
        <v>337</v>
      </c>
      <c r="L11" s="76">
        <v>524</v>
      </c>
      <c r="M11" s="76">
        <v>76759</v>
      </c>
      <c r="N11" s="76">
        <f>SUM(L11,+M11)</f>
        <v>77283</v>
      </c>
      <c r="O11" s="76">
        <v>9430</v>
      </c>
      <c r="P11" s="76">
        <v>22105</v>
      </c>
      <c r="Q11" s="76">
        <f>SUM(O11,+P11)</f>
        <v>31535</v>
      </c>
      <c r="R11" s="67"/>
      <c r="S11" s="54"/>
      <c r="T11" s="76">
        <v>0</v>
      </c>
      <c r="U11" s="76">
        <v>0</v>
      </c>
      <c r="V11" s="76">
        <f>+SUM(T11,U11)</f>
        <v>0</v>
      </c>
      <c r="W11" s="76">
        <v>0</v>
      </c>
      <c r="X11" s="76">
        <v>0</v>
      </c>
      <c r="Y11" s="76">
        <f>+SUM(W11,X11)</f>
        <v>0</v>
      </c>
      <c r="Z11" s="67"/>
      <c r="AA11" s="54"/>
      <c r="AB11" s="76">
        <v>0</v>
      </c>
      <c r="AC11" s="76">
        <v>0</v>
      </c>
      <c r="AD11" s="76">
        <f>+SUM(AB11,AC11)</f>
        <v>0</v>
      </c>
      <c r="AE11" s="76">
        <v>0</v>
      </c>
      <c r="AF11" s="76">
        <v>0</v>
      </c>
      <c r="AG11" s="76">
        <f>SUM(AE11,+AF11)</f>
        <v>0</v>
      </c>
      <c r="AH11" s="67"/>
      <c r="AI11" s="54"/>
      <c r="AJ11" s="76">
        <v>0</v>
      </c>
      <c r="AK11" s="76">
        <v>0</v>
      </c>
      <c r="AL11" s="76">
        <f>SUM(AJ11,+AK11)</f>
        <v>0</v>
      </c>
      <c r="AM11" s="76">
        <v>0</v>
      </c>
      <c r="AN11" s="76">
        <v>0</v>
      </c>
      <c r="AO11" s="76">
        <f>SUM(AM11,+AN11)</f>
        <v>0</v>
      </c>
      <c r="AP11" s="67"/>
      <c r="AQ11" s="54"/>
      <c r="AR11" s="76">
        <v>0</v>
      </c>
      <c r="AS11" s="76">
        <v>0</v>
      </c>
      <c r="AT11" s="76">
        <f>SUM(AR11,+AS11)</f>
        <v>0</v>
      </c>
      <c r="AU11" s="76">
        <v>0</v>
      </c>
      <c r="AV11" s="76">
        <v>0</v>
      </c>
      <c r="AW11" s="76">
        <f>SUM(AU11,+AV11)</f>
        <v>0</v>
      </c>
      <c r="AX11" s="67"/>
      <c r="AY11" s="54"/>
      <c r="AZ11" s="76">
        <v>0</v>
      </c>
      <c r="BA11" s="76">
        <v>0</v>
      </c>
      <c r="BB11" s="76">
        <f>SUM(AZ11,BA11)</f>
        <v>0</v>
      </c>
      <c r="BC11" s="76">
        <v>0</v>
      </c>
      <c r="BD11" s="76">
        <v>0</v>
      </c>
      <c r="BE11" s="76">
        <f>SUM(BC11,+BD11)</f>
        <v>0</v>
      </c>
    </row>
    <row r="12" spans="1:57" s="51" customFormat="1" ht="12" customHeight="1">
      <c r="A12" s="55" t="s">
        <v>122</v>
      </c>
      <c r="B12" s="56" t="s">
        <v>139</v>
      </c>
      <c r="C12" s="55" t="s">
        <v>140</v>
      </c>
      <c r="D12" s="78">
        <f>SUM(L12,T12,AB12,AJ12,AR12,AZ12)</f>
        <v>64075</v>
      </c>
      <c r="E12" s="78">
        <f>SUM(M12,U12,AC12,AK12,AS12,BA12)</f>
        <v>112905</v>
      </c>
      <c r="F12" s="78">
        <f>SUM(D12:E12)</f>
        <v>176980</v>
      </c>
      <c r="G12" s="78">
        <f>SUM(O12,W12,AE12,AM12,AU12,BC12)</f>
        <v>0</v>
      </c>
      <c r="H12" s="78">
        <f>SUM(P12,X12,AF12,AN12,AV12,BD12)</f>
        <v>32499</v>
      </c>
      <c r="I12" s="78">
        <f>SUM(G12:H12)</f>
        <v>32499</v>
      </c>
      <c r="J12" s="56" t="s">
        <v>342</v>
      </c>
      <c r="K12" s="55" t="s">
        <v>343</v>
      </c>
      <c r="L12" s="78">
        <v>64075</v>
      </c>
      <c r="M12" s="78">
        <v>112905</v>
      </c>
      <c r="N12" s="78">
        <f>SUM(L12,+M12)</f>
        <v>176980</v>
      </c>
      <c r="O12" s="78">
        <v>0</v>
      </c>
      <c r="P12" s="78">
        <v>0</v>
      </c>
      <c r="Q12" s="78">
        <f>SUM(O12,+P12)</f>
        <v>0</v>
      </c>
      <c r="R12" s="56" t="s">
        <v>342</v>
      </c>
      <c r="S12" s="55" t="s">
        <v>344</v>
      </c>
      <c r="T12" s="78">
        <v>0</v>
      </c>
      <c r="U12" s="78">
        <v>0</v>
      </c>
      <c r="V12" s="78">
        <f>+SUM(T12,U12)</f>
        <v>0</v>
      </c>
      <c r="W12" s="78">
        <v>0</v>
      </c>
      <c r="X12" s="78">
        <v>32499</v>
      </c>
      <c r="Y12" s="78">
        <f>+SUM(W12,X12)</f>
        <v>32499</v>
      </c>
      <c r="Z12" s="56"/>
      <c r="AA12" s="55"/>
      <c r="AB12" s="78">
        <v>0</v>
      </c>
      <c r="AC12" s="78">
        <v>0</v>
      </c>
      <c r="AD12" s="78">
        <f>+SUM(AB12,AC12)</f>
        <v>0</v>
      </c>
      <c r="AE12" s="78">
        <v>0</v>
      </c>
      <c r="AF12" s="78">
        <v>0</v>
      </c>
      <c r="AG12" s="78">
        <f>SUM(AE12,+AF12)</f>
        <v>0</v>
      </c>
      <c r="AH12" s="56"/>
      <c r="AI12" s="55"/>
      <c r="AJ12" s="78">
        <v>0</v>
      </c>
      <c r="AK12" s="78">
        <v>0</v>
      </c>
      <c r="AL12" s="78">
        <f>SUM(AJ12,+AK12)</f>
        <v>0</v>
      </c>
      <c r="AM12" s="78">
        <v>0</v>
      </c>
      <c r="AN12" s="78">
        <v>0</v>
      </c>
      <c r="AO12" s="78">
        <f>SUM(AM12,+AN12)</f>
        <v>0</v>
      </c>
      <c r="AP12" s="56"/>
      <c r="AQ12" s="55"/>
      <c r="AR12" s="78">
        <v>0</v>
      </c>
      <c r="AS12" s="78">
        <v>0</v>
      </c>
      <c r="AT12" s="78">
        <f>SUM(AR12,+AS12)</f>
        <v>0</v>
      </c>
      <c r="AU12" s="78">
        <v>0</v>
      </c>
      <c r="AV12" s="78">
        <v>0</v>
      </c>
      <c r="AW12" s="78">
        <f>SUM(AU12,+AV12)</f>
        <v>0</v>
      </c>
      <c r="AX12" s="56"/>
      <c r="AY12" s="55"/>
      <c r="AZ12" s="78">
        <v>0</v>
      </c>
      <c r="BA12" s="78">
        <v>0</v>
      </c>
      <c r="BB12" s="78">
        <f>SUM(AZ12,BA12)</f>
        <v>0</v>
      </c>
      <c r="BC12" s="78">
        <v>0</v>
      </c>
      <c r="BD12" s="78">
        <v>0</v>
      </c>
      <c r="BE12" s="78">
        <f>SUM(BC12,+BD12)</f>
        <v>0</v>
      </c>
    </row>
    <row r="13" spans="1:57" s="51" customFormat="1" ht="12" customHeight="1">
      <c r="A13" s="55" t="s">
        <v>122</v>
      </c>
      <c r="B13" s="56" t="s">
        <v>141</v>
      </c>
      <c r="C13" s="55" t="s">
        <v>142</v>
      </c>
      <c r="D13" s="78">
        <f>SUM(L13,T13,AB13,AJ13,AR13,AZ13)</f>
        <v>0</v>
      </c>
      <c r="E13" s="78">
        <f>SUM(M13,U13,AC13,AK13,AS13,BA13)</f>
        <v>345890</v>
      </c>
      <c r="F13" s="78">
        <f>SUM(D13:E13)</f>
        <v>345890</v>
      </c>
      <c r="G13" s="78">
        <f>SUM(O13,W13,AE13,AM13,AU13,BC13)</f>
        <v>0</v>
      </c>
      <c r="H13" s="78">
        <f>SUM(P13,X13,AF13,AN13,AV13,BD13)</f>
        <v>66952</v>
      </c>
      <c r="I13" s="78">
        <f>SUM(G13:H13)</f>
        <v>66952</v>
      </c>
      <c r="J13" s="56" t="s">
        <v>345</v>
      </c>
      <c r="K13" s="55" t="s">
        <v>346</v>
      </c>
      <c r="L13" s="78">
        <v>0</v>
      </c>
      <c r="M13" s="78">
        <v>0</v>
      </c>
      <c r="N13" s="78">
        <f>SUM(L13,+M13)</f>
        <v>0</v>
      </c>
      <c r="O13" s="78">
        <v>0</v>
      </c>
      <c r="P13" s="78">
        <v>66952</v>
      </c>
      <c r="Q13" s="78">
        <f>SUM(O13,+P13)</f>
        <v>66952</v>
      </c>
      <c r="R13" s="56" t="s">
        <v>347</v>
      </c>
      <c r="S13" s="55" t="s">
        <v>348</v>
      </c>
      <c r="T13" s="78">
        <v>0</v>
      </c>
      <c r="U13" s="78">
        <v>345890</v>
      </c>
      <c r="V13" s="78">
        <f>+SUM(T13,U13)</f>
        <v>345890</v>
      </c>
      <c r="W13" s="78">
        <v>0</v>
      </c>
      <c r="X13" s="78">
        <v>0</v>
      </c>
      <c r="Y13" s="78">
        <f>+SUM(W13,X13)</f>
        <v>0</v>
      </c>
      <c r="Z13" s="56"/>
      <c r="AA13" s="55"/>
      <c r="AB13" s="78">
        <v>0</v>
      </c>
      <c r="AC13" s="78">
        <v>0</v>
      </c>
      <c r="AD13" s="78">
        <f>+SUM(AB13,AC13)</f>
        <v>0</v>
      </c>
      <c r="AE13" s="78">
        <v>0</v>
      </c>
      <c r="AF13" s="78">
        <v>0</v>
      </c>
      <c r="AG13" s="78">
        <f>SUM(AE13,+AF13)</f>
        <v>0</v>
      </c>
      <c r="AH13" s="56"/>
      <c r="AI13" s="55"/>
      <c r="AJ13" s="78">
        <v>0</v>
      </c>
      <c r="AK13" s="78">
        <v>0</v>
      </c>
      <c r="AL13" s="78">
        <f>SUM(AJ13,+AK13)</f>
        <v>0</v>
      </c>
      <c r="AM13" s="78">
        <v>0</v>
      </c>
      <c r="AN13" s="78">
        <v>0</v>
      </c>
      <c r="AO13" s="78">
        <f>SUM(AM13,+AN13)</f>
        <v>0</v>
      </c>
      <c r="AP13" s="56"/>
      <c r="AQ13" s="55"/>
      <c r="AR13" s="78">
        <v>0</v>
      </c>
      <c r="AS13" s="78">
        <v>0</v>
      </c>
      <c r="AT13" s="78">
        <f>SUM(AR13,+AS13)</f>
        <v>0</v>
      </c>
      <c r="AU13" s="78">
        <v>0</v>
      </c>
      <c r="AV13" s="78">
        <v>0</v>
      </c>
      <c r="AW13" s="78">
        <f>SUM(AU13,+AV13)</f>
        <v>0</v>
      </c>
      <c r="AX13" s="56"/>
      <c r="AY13" s="55"/>
      <c r="AZ13" s="78">
        <v>0</v>
      </c>
      <c r="BA13" s="78">
        <v>0</v>
      </c>
      <c r="BB13" s="78">
        <f>SUM(AZ13,BA13)</f>
        <v>0</v>
      </c>
      <c r="BC13" s="78">
        <v>0</v>
      </c>
      <c r="BD13" s="78">
        <v>0</v>
      </c>
      <c r="BE13" s="78">
        <f>SUM(BC13,+BD13)</f>
        <v>0</v>
      </c>
    </row>
    <row r="14" spans="1:57" s="51" customFormat="1" ht="12" customHeight="1">
      <c r="A14" s="55" t="s">
        <v>122</v>
      </c>
      <c r="B14" s="56" t="s">
        <v>143</v>
      </c>
      <c r="C14" s="55" t="s">
        <v>144</v>
      </c>
      <c r="D14" s="78">
        <f>SUM(L14,T14,AB14,AJ14,AR14,AZ14)</f>
        <v>0</v>
      </c>
      <c r="E14" s="78">
        <f>SUM(M14,U14,AC14,AK14,AS14,BA14)</f>
        <v>231630</v>
      </c>
      <c r="F14" s="78">
        <f>SUM(D14:E14)</f>
        <v>231630</v>
      </c>
      <c r="G14" s="78">
        <f>SUM(O14,W14,AE14,AM14,AU14,BC14)</f>
        <v>0</v>
      </c>
      <c r="H14" s="78">
        <f>SUM(P14,X14,AF14,AN14,AV14,BD14)</f>
        <v>63305</v>
      </c>
      <c r="I14" s="78">
        <f>SUM(G14:H14)</f>
        <v>63305</v>
      </c>
      <c r="J14" s="56" t="s">
        <v>347</v>
      </c>
      <c r="K14" s="55" t="s">
        <v>348</v>
      </c>
      <c r="L14" s="78">
        <v>0</v>
      </c>
      <c r="M14" s="78">
        <v>231630</v>
      </c>
      <c r="N14" s="78">
        <f>SUM(L14,+M14)</f>
        <v>231630</v>
      </c>
      <c r="O14" s="78">
        <v>0</v>
      </c>
      <c r="P14" s="78">
        <v>0</v>
      </c>
      <c r="Q14" s="78">
        <f>SUM(O14,+P14)</f>
        <v>0</v>
      </c>
      <c r="R14" s="56" t="s">
        <v>345</v>
      </c>
      <c r="S14" s="55" t="s">
        <v>346</v>
      </c>
      <c r="T14" s="78">
        <v>0</v>
      </c>
      <c r="U14" s="78">
        <v>0</v>
      </c>
      <c r="V14" s="78">
        <f>+SUM(T14,U14)</f>
        <v>0</v>
      </c>
      <c r="W14" s="78">
        <v>0</v>
      </c>
      <c r="X14" s="78">
        <v>63305</v>
      </c>
      <c r="Y14" s="78">
        <f>+SUM(W14,X14)</f>
        <v>63305</v>
      </c>
      <c r="Z14" s="56"/>
      <c r="AA14" s="55"/>
      <c r="AB14" s="78">
        <v>0</v>
      </c>
      <c r="AC14" s="78">
        <v>0</v>
      </c>
      <c r="AD14" s="78">
        <f>+SUM(AB14,AC14)</f>
        <v>0</v>
      </c>
      <c r="AE14" s="78">
        <v>0</v>
      </c>
      <c r="AF14" s="78">
        <v>0</v>
      </c>
      <c r="AG14" s="78">
        <f>SUM(AE14,+AF14)</f>
        <v>0</v>
      </c>
      <c r="AH14" s="56"/>
      <c r="AI14" s="55"/>
      <c r="AJ14" s="78">
        <v>0</v>
      </c>
      <c r="AK14" s="78">
        <v>0</v>
      </c>
      <c r="AL14" s="78">
        <f>SUM(AJ14,+AK14)</f>
        <v>0</v>
      </c>
      <c r="AM14" s="78">
        <v>0</v>
      </c>
      <c r="AN14" s="78">
        <v>0</v>
      </c>
      <c r="AO14" s="78">
        <f>SUM(AM14,+AN14)</f>
        <v>0</v>
      </c>
      <c r="AP14" s="56"/>
      <c r="AQ14" s="55"/>
      <c r="AR14" s="78">
        <v>0</v>
      </c>
      <c r="AS14" s="78">
        <v>0</v>
      </c>
      <c r="AT14" s="78">
        <f>SUM(AR14,+AS14)</f>
        <v>0</v>
      </c>
      <c r="AU14" s="78">
        <v>0</v>
      </c>
      <c r="AV14" s="78">
        <v>0</v>
      </c>
      <c r="AW14" s="78">
        <f>SUM(AU14,+AV14)</f>
        <v>0</v>
      </c>
      <c r="AX14" s="56"/>
      <c r="AY14" s="55"/>
      <c r="AZ14" s="78">
        <v>0</v>
      </c>
      <c r="BA14" s="78">
        <v>0</v>
      </c>
      <c r="BB14" s="78">
        <f>SUM(AZ14,BA14)</f>
        <v>0</v>
      </c>
      <c r="BC14" s="78">
        <v>0</v>
      </c>
      <c r="BD14" s="78">
        <v>0</v>
      </c>
      <c r="BE14" s="78">
        <f>SUM(BC14,+BD14)</f>
        <v>0</v>
      </c>
    </row>
    <row r="15" spans="1:57" s="51" customFormat="1" ht="12" customHeight="1">
      <c r="A15" s="55" t="s">
        <v>122</v>
      </c>
      <c r="B15" s="56" t="s">
        <v>145</v>
      </c>
      <c r="C15" s="55" t="s">
        <v>146</v>
      </c>
      <c r="D15" s="78">
        <f>SUM(L15,T15,AB15,AJ15,AR15,AZ15)</f>
        <v>70027</v>
      </c>
      <c r="E15" s="78">
        <f>SUM(M15,U15,AC15,AK15,AS15,BA15)</f>
        <v>123467</v>
      </c>
      <c r="F15" s="78">
        <f>SUM(D15:E15)</f>
        <v>193494</v>
      </c>
      <c r="G15" s="78">
        <f>SUM(O15,W15,AE15,AM15,AU15,BC15)</f>
        <v>0</v>
      </c>
      <c r="H15" s="78">
        <f>SUM(P15,X15,AF15,AN15,AV15,BD15)</f>
        <v>304414</v>
      </c>
      <c r="I15" s="78">
        <f>SUM(G15:H15)</f>
        <v>304414</v>
      </c>
      <c r="J15" s="56" t="s">
        <v>336</v>
      </c>
      <c r="K15" s="55" t="s">
        <v>337</v>
      </c>
      <c r="L15" s="78">
        <v>0</v>
      </c>
      <c r="M15" s="78">
        <v>0</v>
      </c>
      <c r="N15" s="78">
        <f>SUM(L15,+M15)</f>
        <v>0</v>
      </c>
      <c r="O15" s="78">
        <v>0</v>
      </c>
      <c r="P15" s="78">
        <v>290828</v>
      </c>
      <c r="Q15" s="78">
        <f>SUM(O15,+P15)</f>
        <v>290828</v>
      </c>
      <c r="R15" s="56" t="s">
        <v>349</v>
      </c>
      <c r="S15" s="55" t="s">
        <v>344</v>
      </c>
      <c r="T15" s="78">
        <v>70027</v>
      </c>
      <c r="U15" s="78">
        <v>123467</v>
      </c>
      <c r="V15" s="78">
        <f>+SUM(T15,U15)</f>
        <v>193494</v>
      </c>
      <c r="W15" s="78">
        <v>0</v>
      </c>
      <c r="X15" s="78">
        <v>13586</v>
      </c>
      <c r="Y15" s="78">
        <f>+SUM(W15,X15)</f>
        <v>13586</v>
      </c>
      <c r="Z15" s="56"/>
      <c r="AA15" s="55"/>
      <c r="AB15" s="78">
        <v>0</v>
      </c>
      <c r="AC15" s="78">
        <v>0</v>
      </c>
      <c r="AD15" s="78">
        <f>+SUM(AB15,AC15)</f>
        <v>0</v>
      </c>
      <c r="AE15" s="78">
        <v>0</v>
      </c>
      <c r="AF15" s="78">
        <v>0</v>
      </c>
      <c r="AG15" s="78">
        <f>SUM(AE15,+AF15)</f>
        <v>0</v>
      </c>
      <c r="AH15" s="56"/>
      <c r="AI15" s="55"/>
      <c r="AJ15" s="78">
        <v>0</v>
      </c>
      <c r="AK15" s="78">
        <v>0</v>
      </c>
      <c r="AL15" s="78">
        <f>SUM(AJ15,+AK15)</f>
        <v>0</v>
      </c>
      <c r="AM15" s="78">
        <v>0</v>
      </c>
      <c r="AN15" s="78">
        <v>0</v>
      </c>
      <c r="AO15" s="78">
        <f>SUM(AM15,+AN15)</f>
        <v>0</v>
      </c>
      <c r="AP15" s="56"/>
      <c r="AQ15" s="55"/>
      <c r="AR15" s="78">
        <v>0</v>
      </c>
      <c r="AS15" s="78">
        <v>0</v>
      </c>
      <c r="AT15" s="78">
        <f>SUM(AR15,+AS15)</f>
        <v>0</v>
      </c>
      <c r="AU15" s="78">
        <v>0</v>
      </c>
      <c r="AV15" s="78">
        <v>0</v>
      </c>
      <c r="AW15" s="78">
        <f>SUM(AU15,+AV15)</f>
        <v>0</v>
      </c>
      <c r="AX15" s="56"/>
      <c r="AY15" s="55"/>
      <c r="AZ15" s="78">
        <v>0</v>
      </c>
      <c r="BA15" s="78">
        <v>0</v>
      </c>
      <c r="BB15" s="78">
        <f>SUM(AZ15,BA15)</f>
        <v>0</v>
      </c>
      <c r="BC15" s="78">
        <v>0</v>
      </c>
      <c r="BD15" s="78">
        <v>0</v>
      </c>
      <c r="BE15" s="78">
        <f>SUM(BC15,+BD15)</f>
        <v>0</v>
      </c>
    </row>
    <row r="16" spans="1:57" s="51" customFormat="1" ht="12" customHeight="1">
      <c r="A16" s="55" t="s">
        <v>122</v>
      </c>
      <c r="B16" s="56" t="s">
        <v>147</v>
      </c>
      <c r="C16" s="55" t="s">
        <v>148</v>
      </c>
      <c r="D16" s="78">
        <f>SUM(L16,T16,AB16,AJ16,AR16,AZ16)</f>
        <v>0</v>
      </c>
      <c r="E16" s="78">
        <f>SUM(M16,U16,AC16,AK16,AS16,BA16)</f>
        <v>105826</v>
      </c>
      <c r="F16" s="78">
        <f>SUM(D16:E16)</f>
        <v>105826</v>
      </c>
      <c r="G16" s="78">
        <f>SUM(O16,W16,AE16,AM16,AU16,BC16)</f>
        <v>0</v>
      </c>
      <c r="H16" s="78">
        <f>SUM(P16,X16,AF16,AN16,AV16,BD16)</f>
        <v>61214</v>
      </c>
      <c r="I16" s="78">
        <f>SUM(G16:H16)</f>
        <v>61214</v>
      </c>
      <c r="J16" s="56" t="s">
        <v>350</v>
      </c>
      <c r="K16" s="55" t="s">
        <v>351</v>
      </c>
      <c r="L16" s="78">
        <v>0</v>
      </c>
      <c r="M16" s="78">
        <v>105826</v>
      </c>
      <c r="N16" s="78">
        <f>SUM(L16,+M16)</f>
        <v>105826</v>
      </c>
      <c r="O16" s="78">
        <v>0</v>
      </c>
      <c r="P16" s="78">
        <v>0</v>
      </c>
      <c r="Q16" s="78">
        <f>SUM(O16,+P16)</f>
        <v>0</v>
      </c>
      <c r="R16" s="56" t="s">
        <v>352</v>
      </c>
      <c r="S16" s="55" t="s">
        <v>353</v>
      </c>
      <c r="T16" s="78">
        <v>0</v>
      </c>
      <c r="U16" s="78">
        <v>0</v>
      </c>
      <c r="V16" s="78">
        <f>+SUM(T16,U16)</f>
        <v>0</v>
      </c>
      <c r="W16" s="78">
        <v>0</v>
      </c>
      <c r="X16" s="78">
        <v>61214</v>
      </c>
      <c r="Y16" s="78">
        <f>+SUM(W16,X16)</f>
        <v>61214</v>
      </c>
      <c r="Z16" s="56"/>
      <c r="AA16" s="55"/>
      <c r="AB16" s="78">
        <v>0</v>
      </c>
      <c r="AC16" s="78">
        <v>0</v>
      </c>
      <c r="AD16" s="78">
        <f>+SUM(AB16,AC16)</f>
        <v>0</v>
      </c>
      <c r="AE16" s="78">
        <v>0</v>
      </c>
      <c r="AF16" s="78">
        <v>0</v>
      </c>
      <c r="AG16" s="78">
        <f>SUM(AE16,+AF16)</f>
        <v>0</v>
      </c>
      <c r="AH16" s="56"/>
      <c r="AI16" s="55"/>
      <c r="AJ16" s="78">
        <v>0</v>
      </c>
      <c r="AK16" s="78">
        <v>0</v>
      </c>
      <c r="AL16" s="78">
        <f>SUM(AJ16,+AK16)</f>
        <v>0</v>
      </c>
      <c r="AM16" s="78">
        <v>0</v>
      </c>
      <c r="AN16" s="78">
        <v>0</v>
      </c>
      <c r="AO16" s="78">
        <f>SUM(AM16,+AN16)</f>
        <v>0</v>
      </c>
      <c r="AP16" s="56"/>
      <c r="AQ16" s="55"/>
      <c r="AR16" s="78">
        <v>0</v>
      </c>
      <c r="AS16" s="78">
        <v>0</v>
      </c>
      <c r="AT16" s="78">
        <f>SUM(AR16,+AS16)</f>
        <v>0</v>
      </c>
      <c r="AU16" s="78">
        <v>0</v>
      </c>
      <c r="AV16" s="78">
        <v>0</v>
      </c>
      <c r="AW16" s="78">
        <f>SUM(AU16,+AV16)</f>
        <v>0</v>
      </c>
      <c r="AX16" s="56"/>
      <c r="AY16" s="55"/>
      <c r="AZ16" s="78">
        <v>0</v>
      </c>
      <c r="BA16" s="78">
        <v>0</v>
      </c>
      <c r="BB16" s="78">
        <f>SUM(AZ16,BA16)</f>
        <v>0</v>
      </c>
      <c r="BC16" s="78">
        <v>0</v>
      </c>
      <c r="BD16" s="78">
        <v>0</v>
      </c>
      <c r="BE16" s="78">
        <f>SUM(BC16,+BD16)</f>
        <v>0</v>
      </c>
    </row>
    <row r="17" spans="1:57" s="51" customFormat="1" ht="12" customHeight="1">
      <c r="A17" s="55" t="s">
        <v>122</v>
      </c>
      <c r="B17" s="56" t="s">
        <v>149</v>
      </c>
      <c r="C17" s="55" t="s">
        <v>150</v>
      </c>
      <c r="D17" s="78">
        <f>SUM(L17,T17,AB17,AJ17,AR17,AZ17)</f>
        <v>0</v>
      </c>
      <c r="E17" s="78">
        <f>SUM(M17,U17,AC17,AK17,AS17,BA17)</f>
        <v>107551</v>
      </c>
      <c r="F17" s="78">
        <f>SUM(D17:E17)</f>
        <v>107551</v>
      </c>
      <c r="G17" s="78">
        <f>SUM(O17,W17,AE17,AM17,AU17,BC17)</f>
        <v>0</v>
      </c>
      <c r="H17" s="78">
        <f>SUM(P17,X17,AF17,AN17,AV17,BD17)</f>
        <v>19543</v>
      </c>
      <c r="I17" s="78">
        <f>SUM(G17:H17)</f>
        <v>19543</v>
      </c>
      <c r="J17" s="56" t="s">
        <v>350</v>
      </c>
      <c r="K17" s="55" t="s">
        <v>351</v>
      </c>
      <c r="L17" s="78">
        <v>0</v>
      </c>
      <c r="M17" s="78">
        <v>107551</v>
      </c>
      <c r="N17" s="78">
        <f>SUM(L17,+M17)</f>
        <v>107551</v>
      </c>
      <c r="O17" s="78">
        <v>0</v>
      </c>
      <c r="P17" s="78">
        <v>0</v>
      </c>
      <c r="Q17" s="78">
        <f>SUM(O17,+P17)</f>
        <v>0</v>
      </c>
      <c r="R17" s="56" t="s">
        <v>352</v>
      </c>
      <c r="S17" s="55" t="s">
        <v>353</v>
      </c>
      <c r="T17" s="78">
        <v>0</v>
      </c>
      <c r="U17" s="78">
        <v>0</v>
      </c>
      <c r="V17" s="78">
        <f>+SUM(T17,U17)</f>
        <v>0</v>
      </c>
      <c r="W17" s="78">
        <v>0</v>
      </c>
      <c r="X17" s="78">
        <v>19543</v>
      </c>
      <c r="Y17" s="78">
        <f>+SUM(W17,X17)</f>
        <v>19543</v>
      </c>
      <c r="Z17" s="56"/>
      <c r="AA17" s="55"/>
      <c r="AB17" s="78">
        <v>0</v>
      </c>
      <c r="AC17" s="78">
        <v>0</v>
      </c>
      <c r="AD17" s="78">
        <f>+SUM(AB17,AC17)</f>
        <v>0</v>
      </c>
      <c r="AE17" s="78">
        <v>0</v>
      </c>
      <c r="AF17" s="78">
        <v>0</v>
      </c>
      <c r="AG17" s="78">
        <f>SUM(AE17,+AF17)</f>
        <v>0</v>
      </c>
      <c r="AH17" s="56"/>
      <c r="AI17" s="55"/>
      <c r="AJ17" s="78">
        <v>0</v>
      </c>
      <c r="AK17" s="78">
        <v>0</v>
      </c>
      <c r="AL17" s="78">
        <f>SUM(AJ17,+AK17)</f>
        <v>0</v>
      </c>
      <c r="AM17" s="78">
        <v>0</v>
      </c>
      <c r="AN17" s="78">
        <v>0</v>
      </c>
      <c r="AO17" s="78">
        <f>SUM(AM17,+AN17)</f>
        <v>0</v>
      </c>
      <c r="AP17" s="56"/>
      <c r="AQ17" s="55"/>
      <c r="AR17" s="78">
        <v>0</v>
      </c>
      <c r="AS17" s="78">
        <v>0</v>
      </c>
      <c r="AT17" s="78">
        <f>SUM(AR17,+AS17)</f>
        <v>0</v>
      </c>
      <c r="AU17" s="78">
        <v>0</v>
      </c>
      <c r="AV17" s="78">
        <v>0</v>
      </c>
      <c r="AW17" s="78">
        <f>SUM(AU17,+AV17)</f>
        <v>0</v>
      </c>
      <c r="AX17" s="56"/>
      <c r="AY17" s="55"/>
      <c r="AZ17" s="78">
        <v>0</v>
      </c>
      <c r="BA17" s="78">
        <v>0</v>
      </c>
      <c r="BB17" s="78">
        <f>SUM(AZ17,BA17)</f>
        <v>0</v>
      </c>
      <c r="BC17" s="78">
        <v>0</v>
      </c>
      <c r="BD17" s="78">
        <v>0</v>
      </c>
      <c r="BE17" s="78">
        <f>SUM(BC17,+BD17)</f>
        <v>0</v>
      </c>
    </row>
    <row r="18" spans="1:57" s="51" customFormat="1" ht="12" customHeight="1">
      <c r="A18" s="55" t="s">
        <v>122</v>
      </c>
      <c r="B18" s="56" t="s">
        <v>151</v>
      </c>
      <c r="C18" s="55" t="s">
        <v>152</v>
      </c>
      <c r="D18" s="78">
        <f>SUM(L18,T18,AB18,AJ18,AR18,AZ18)</f>
        <v>0</v>
      </c>
      <c r="E18" s="78">
        <f>SUM(M18,U18,AC18,AK18,AS18,BA18)</f>
        <v>175112</v>
      </c>
      <c r="F18" s="78">
        <f>SUM(D18:E18)</f>
        <v>175112</v>
      </c>
      <c r="G18" s="78">
        <f>SUM(O18,W18,AE18,AM18,AU18,BC18)</f>
        <v>0</v>
      </c>
      <c r="H18" s="78">
        <f>SUM(P18,X18,AF18,AN18,AV18,BD18)</f>
        <v>0</v>
      </c>
      <c r="I18" s="78">
        <f>SUM(G18:H18)</f>
        <v>0</v>
      </c>
      <c r="J18" s="56" t="s">
        <v>347</v>
      </c>
      <c r="K18" s="55" t="s">
        <v>348</v>
      </c>
      <c r="L18" s="78">
        <v>0</v>
      </c>
      <c r="M18" s="78">
        <v>175112</v>
      </c>
      <c r="N18" s="78">
        <f>SUM(L18,+M18)</f>
        <v>175112</v>
      </c>
      <c r="O18" s="78">
        <v>0</v>
      </c>
      <c r="P18" s="78">
        <v>0</v>
      </c>
      <c r="Q18" s="78">
        <f>SUM(O18,+P18)</f>
        <v>0</v>
      </c>
      <c r="R18" s="56"/>
      <c r="S18" s="55"/>
      <c r="T18" s="78">
        <v>0</v>
      </c>
      <c r="U18" s="78">
        <v>0</v>
      </c>
      <c r="V18" s="78">
        <f>+SUM(T18,U18)</f>
        <v>0</v>
      </c>
      <c r="W18" s="78">
        <v>0</v>
      </c>
      <c r="X18" s="78">
        <v>0</v>
      </c>
      <c r="Y18" s="78">
        <f>+SUM(W18,X18)</f>
        <v>0</v>
      </c>
      <c r="Z18" s="56"/>
      <c r="AA18" s="55"/>
      <c r="AB18" s="78">
        <v>0</v>
      </c>
      <c r="AC18" s="78">
        <v>0</v>
      </c>
      <c r="AD18" s="78">
        <f>+SUM(AB18,AC18)</f>
        <v>0</v>
      </c>
      <c r="AE18" s="78">
        <v>0</v>
      </c>
      <c r="AF18" s="78">
        <v>0</v>
      </c>
      <c r="AG18" s="78">
        <f>SUM(AE18,+AF18)</f>
        <v>0</v>
      </c>
      <c r="AH18" s="56"/>
      <c r="AI18" s="55"/>
      <c r="AJ18" s="78">
        <v>0</v>
      </c>
      <c r="AK18" s="78">
        <v>0</v>
      </c>
      <c r="AL18" s="78">
        <f>SUM(AJ18,+AK18)</f>
        <v>0</v>
      </c>
      <c r="AM18" s="78">
        <v>0</v>
      </c>
      <c r="AN18" s="78">
        <v>0</v>
      </c>
      <c r="AO18" s="78">
        <f>SUM(AM18,+AN18)</f>
        <v>0</v>
      </c>
      <c r="AP18" s="56"/>
      <c r="AQ18" s="55"/>
      <c r="AR18" s="78">
        <v>0</v>
      </c>
      <c r="AS18" s="78">
        <v>0</v>
      </c>
      <c r="AT18" s="78">
        <f>SUM(AR18,+AS18)</f>
        <v>0</v>
      </c>
      <c r="AU18" s="78">
        <v>0</v>
      </c>
      <c r="AV18" s="78">
        <v>0</v>
      </c>
      <c r="AW18" s="78">
        <f>SUM(AU18,+AV18)</f>
        <v>0</v>
      </c>
      <c r="AX18" s="56"/>
      <c r="AY18" s="55"/>
      <c r="AZ18" s="78">
        <v>0</v>
      </c>
      <c r="BA18" s="78">
        <v>0</v>
      </c>
      <c r="BB18" s="78">
        <f>SUM(AZ18,BA18)</f>
        <v>0</v>
      </c>
      <c r="BC18" s="78">
        <v>0</v>
      </c>
      <c r="BD18" s="78">
        <v>0</v>
      </c>
      <c r="BE18" s="78">
        <f>SUM(BC18,+BD18)</f>
        <v>0</v>
      </c>
    </row>
    <row r="19" spans="1:57" s="51" customFormat="1" ht="12" customHeight="1">
      <c r="A19" s="55" t="s">
        <v>122</v>
      </c>
      <c r="B19" s="56" t="s">
        <v>153</v>
      </c>
      <c r="C19" s="55" t="s">
        <v>154</v>
      </c>
      <c r="D19" s="78">
        <f>SUM(L19,T19,AB19,AJ19,AR19,AZ19)</f>
        <v>0</v>
      </c>
      <c r="E19" s="78">
        <f>SUM(M19,U19,AC19,AK19,AS19,BA19)</f>
        <v>0</v>
      </c>
      <c r="F19" s="78">
        <f>SUM(D19:E19)</f>
        <v>0</v>
      </c>
      <c r="G19" s="78">
        <f>SUM(O19,W19,AE19,AM19,AU19,BC19)</f>
        <v>0</v>
      </c>
      <c r="H19" s="78">
        <f>SUM(P19,X19,AF19,AN19,AV19,BD19)</f>
        <v>0</v>
      </c>
      <c r="I19" s="78">
        <f>SUM(G19:H19)</f>
        <v>0</v>
      </c>
      <c r="J19" s="56"/>
      <c r="K19" s="55"/>
      <c r="L19" s="78">
        <v>0</v>
      </c>
      <c r="M19" s="78">
        <v>0</v>
      </c>
      <c r="N19" s="78">
        <f>SUM(L19,+M19)</f>
        <v>0</v>
      </c>
      <c r="O19" s="78">
        <v>0</v>
      </c>
      <c r="P19" s="78">
        <v>0</v>
      </c>
      <c r="Q19" s="78">
        <f>SUM(O19,+P19)</f>
        <v>0</v>
      </c>
      <c r="R19" s="56"/>
      <c r="S19" s="55"/>
      <c r="T19" s="78">
        <v>0</v>
      </c>
      <c r="U19" s="78">
        <v>0</v>
      </c>
      <c r="V19" s="78">
        <f>+SUM(T19,U19)</f>
        <v>0</v>
      </c>
      <c r="W19" s="78">
        <v>0</v>
      </c>
      <c r="X19" s="78">
        <v>0</v>
      </c>
      <c r="Y19" s="78">
        <f>+SUM(W19,X19)</f>
        <v>0</v>
      </c>
      <c r="Z19" s="56"/>
      <c r="AA19" s="55"/>
      <c r="AB19" s="78">
        <v>0</v>
      </c>
      <c r="AC19" s="78">
        <v>0</v>
      </c>
      <c r="AD19" s="78">
        <f>+SUM(AB19,AC19)</f>
        <v>0</v>
      </c>
      <c r="AE19" s="78">
        <v>0</v>
      </c>
      <c r="AF19" s="78">
        <v>0</v>
      </c>
      <c r="AG19" s="78">
        <f>SUM(AE19,+AF19)</f>
        <v>0</v>
      </c>
      <c r="AH19" s="56"/>
      <c r="AI19" s="55"/>
      <c r="AJ19" s="78">
        <v>0</v>
      </c>
      <c r="AK19" s="78">
        <v>0</v>
      </c>
      <c r="AL19" s="78">
        <f>SUM(AJ19,+AK19)</f>
        <v>0</v>
      </c>
      <c r="AM19" s="78">
        <v>0</v>
      </c>
      <c r="AN19" s="78">
        <v>0</v>
      </c>
      <c r="AO19" s="78">
        <f>SUM(AM19,+AN19)</f>
        <v>0</v>
      </c>
      <c r="AP19" s="56"/>
      <c r="AQ19" s="55"/>
      <c r="AR19" s="78">
        <v>0</v>
      </c>
      <c r="AS19" s="78">
        <v>0</v>
      </c>
      <c r="AT19" s="78">
        <f>SUM(AR19,+AS19)</f>
        <v>0</v>
      </c>
      <c r="AU19" s="78">
        <v>0</v>
      </c>
      <c r="AV19" s="78">
        <v>0</v>
      </c>
      <c r="AW19" s="78">
        <f>SUM(AU19,+AV19)</f>
        <v>0</v>
      </c>
      <c r="AX19" s="56"/>
      <c r="AY19" s="55"/>
      <c r="AZ19" s="78">
        <v>0</v>
      </c>
      <c r="BA19" s="78">
        <v>0</v>
      </c>
      <c r="BB19" s="78">
        <f>SUM(AZ19,BA19)</f>
        <v>0</v>
      </c>
      <c r="BC19" s="78">
        <v>0</v>
      </c>
      <c r="BD19" s="78">
        <v>0</v>
      </c>
      <c r="BE19" s="78">
        <f>SUM(BC19,+BD19)</f>
        <v>0</v>
      </c>
    </row>
    <row r="20" spans="1:57" s="51" customFormat="1" ht="12" customHeight="1">
      <c r="A20" s="55" t="s">
        <v>122</v>
      </c>
      <c r="B20" s="56" t="s">
        <v>155</v>
      </c>
      <c r="C20" s="55" t="s">
        <v>156</v>
      </c>
      <c r="D20" s="78">
        <f>SUM(L20,T20,AB20,AJ20,AR20,AZ20)</f>
        <v>0</v>
      </c>
      <c r="E20" s="78">
        <f>SUM(M20,U20,AC20,AK20,AS20,BA20)</f>
        <v>29527</v>
      </c>
      <c r="F20" s="78">
        <f>SUM(D20:E20)</f>
        <v>29527</v>
      </c>
      <c r="G20" s="78">
        <f>SUM(O20,W20,AE20,AM20,AU20,BC20)</f>
        <v>0</v>
      </c>
      <c r="H20" s="78">
        <f>SUM(P20,X20,AF20,AN20,AV20,BD20)</f>
        <v>11338</v>
      </c>
      <c r="I20" s="78">
        <f>SUM(G20:H20)</f>
        <v>11338</v>
      </c>
      <c r="J20" s="56" t="s">
        <v>155</v>
      </c>
      <c r="K20" s="55" t="s">
        <v>354</v>
      </c>
      <c r="L20" s="78">
        <v>0</v>
      </c>
      <c r="M20" s="78">
        <v>29527</v>
      </c>
      <c r="N20" s="78">
        <f>SUM(L20,+M20)</f>
        <v>29527</v>
      </c>
      <c r="O20" s="78">
        <v>0</v>
      </c>
      <c r="P20" s="78">
        <v>11338</v>
      </c>
      <c r="Q20" s="78">
        <f>SUM(O20,+P20)</f>
        <v>11338</v>
      </c>
      <c r="R20" s="56"/>
      <c r="S20" s="55"/>
      <c r="T20" s="78">
        <v>0</v>
      </c>
      <c r="U20" s="78">
        <v>0</v>
      </c>
      <c r="V20" s="78">
        <f>+SUM(T20,U20)</f>
        <v>0</v>
      </c>
      <c r="W20" s="78">
        <v>0</v>
      </c>
      <c r="X20" s="78">
        <v>0</v>
      </c>
      <c r="Y20" s="78">
        <f>+SUM(W20,X20)</f>
        <v>0</v>
      </c>
      <c r="Z20" s="56"/>
      <c r="AA20" s="55"/>
      <c r="AB20" s="78">
        <v>0</v>
      </c>
      <c r="AC20" s="78">
        <v>0</v>
      </c>
      <c r="AD20" s="78">
        <f>+SUM(AB20,AC20)</f>
        <v>0</v>
      </c>
      <c r="AE20" s="78">
        <v>0</v>
      </c>
      <c r="AF20" s="78">
        <v>0</v>
      </c>
      <c r="AG20" s="78">
        <f>SUM(AE20,+AF20)</f>
        <v>0</v>
      </c>
      <c r="AH20" s="56"/>
      <c r="AI20" s="55"/>
      <c r="AJ20" s="78">
        <v>0</v>
      </c>
      <c r="AK20" s="78">
        <v>0</v>
      </c>
      <c r="AL20" s="78">
        <f>SUM(AJ20,+AK20)</f>
        <v>0</v>
      </c>
      <c r="AM20" s="78">
        <v>0</v>
      </c>
      <c r="AN20" s="78">
        <v>0</v>
      </c>
      <c r="AO20" s="78">
        <f>SUM(AM20,+AN20)</f>
        <v>0</v>
      </c>
      <c r="AP20" s="56"/>
      <c r="AQ20" s="55"/>
      <c r="AR20" s="78">
        <v>0</v>
      </c>
      <c r="AS20" s="78">
        <v>0</v>
      </c>
      <c r="AT20" s="78">
        <f>SUM(AR20,+AS20)</f>
        <v>0</v>
      </c>
      <c r="AU20" s="78">
        <v>0</v>
      </c>
      <c r="AV20" s="78">
        <v>0</v>
      </c>
      <c r="AW20" s="78">
        <f>SUM(AU20,+AV20)</f>
        <v>0</v>
      </c>
      <c r="AX20" s="56"/>
      <c r="AY20" s="55"/>
      <c r="AZ20" s="78">
        <v>0</v>
      </c>
      <c r="BA20" s="78">
        <v>0</v>
      </c>
      <c r="BB20" s="78">
        <f>SUM(AZ20,BA20)</f>
        <v>0</v>
      </c>
      <c r="BC20" s="78">
        <v>0</v>
      </c>
      <c r="BD20" s="78">
        <v>0</v>
      </c>
      <c r="BE20" s="78">
        <f>SUM(BC20,+BD20)</f>
        <v>0</v>
      </c>
    </row>
    <row r="21" spans="1:57" s="51" customFormat="1" ht="12" customHeight="1">
      <c r="A21" s="55" t="s">
        <v>122</v>
      </c>
      <c r="B21" s="56" t="s">
        <v>157</v>
      </c>
      <c r="C21" s="55" t="s">
        <v>158</v>
      </c>
      <c r="D21" s="78">
        <f>SUM(L21,T21,AB21,AJ21,AR21,AZ21)</f>
        <v>0</v>
      </c>
      <c r="E21" s="78">
        <f>SUM(M21,U21,AC21,AK21,AS21,BA21)</f>
        <v>0</v>
      </c>
      <c r="F21" s="78">
        <f>SUM(D21:E21)</f>
        <v>0</v>
      </c>
      <c r="G21" s="78">
        <f>SUM(O21,W21,AE21,AM21,AU21,BC21)</f>
        <v>0</v>
      </c>
      <c r="H21" s="78">
        <f>SUM(P21,X21,AF21,AN21,AV21,BD21)</f>
        <v>0</v>
      </c>
      <c r="I21" s="78">
        <f>SUM(G21:H21)</f>
        <v>0</v>
      </c>
      <c r="J21" s="56"/>
      <c r="K21" s="55"/>
      <c r="L21" s="78">
        <v>0</v>
      </c>
      <c r="M21" s="78">
        <v>0</v>
      </c>
      <c r="N21" s="78">
        <f>SUM(L21,+M21)</f>
        <v>0</v>
      </c>
      <c r="O21" s="78">
        <v>0</v>
      </c>
      <c r="P21" s="78">
        <v>0</v>
      </c>
      <c r="Q21" s="78">
        <f>SUM(O21,+P21)</f>
        <v>0</v>
      </c>
      <c r="R21" s="56"/>
      <c r="S21" s="55"/>
      <c r="T21" s="78">
        <v>0</v>
      </c>
      <c r="U21" s="78">
        <v>0</v>
      </c>
      <c r="V21" s="78">
        <f>+SUM(T21,U21)</f>
        <v>0</v>
      </c>
      <c r="W21" s="78">
        <v>0</v>
      </c>
      <c r="X21" s="78">
        <v>0</v>
      </c>
      <c r="Y21" s="78">
        <f>+SUM(W21,X21)</f>
        <v>0</v>
      </c>
      <c r="Z21" s="56"/>
      <c r="AA21" s="55"/>
      <c r="AB21" s="78">
        <v>0</v>
      </c>
      <c r="AC21" s="78">
        <v>0</v>
      </c>
      <c r="AD21" s="78">
        <f>+SUM(AB21,AC21)</f>
        <v>0</v>
      </c>
      <c r="AE21" s="78">
        <v>0</v>
      </c>
      <c r="AF21" s="78">
        <v>0</v>
      </c>
      <c r="AG21" s="78">
        <f>SUM(AE21,+AF21)</f>
        <v>0</v>
      </c>
      <c r="AH21" s="56"/>
      <c r="AI21" s="55"/>
      <c r="AJ21" s="78">
        <v>0</v>
      </c>
      <c r="AK21" s="78">
        <v>0</v>
      </c>
      <c r="AL21" s="78">
        <f>SUM(AJ21,+AK21)</f>
        <v>0</v>
      </c>
      <c r="AM21" s="78">
        <v>0</v>
      </c>
      <c r="AN21" s="78">
        <v>0</v>
      </c>
      <c r="AO21" s="78">
        <f>SUM(AM21,+AN21)</f>
        <v>0</v>
      </c>
      <c r="AP21" s="56"/>
      <c r="AQ21" s="55"/>
      <c r="AR21" s="78">
        <v>0</v>
      </c>
      <c r="AS21" s="78">
        <v>0</v>
      </c>
      <c r="AT21" s="78">
        <f>SUM(AR21,+AS21)</f>
        <v>0</v>
      </c>
      <c r="AU21" s="78">
        <v>0</v>
      </c>
      <c r="AV21" s="78">
        <v>0</v>
      </c>
      <c r="AW21" s="78">
        <f>SUM(AU21,+AV21)</f>
        <v>0</v>
      </c>
      <c r="AX21" s="56"/>
      <c r="AY21" s="55"/>
      <c r="AZ21" s="78">
        <v>0</v>
      </c>
      <c r="BA21" s="78">
        <v>0</v>
      </c>
      <c r="BB21" s="78">
        <f>SUM(AZ21,BA21)</f>
        <v>0</v>
      </c>
      <c r="BC21" s="78">
        <v>0</v>
      </c>
      <c r="BD21" s="78">
        <v>0</v>
      </c>
      <c r="BE21" s="78">
        <f>SUM(BC21,+BD21)</f>
        <v>0</v>
      </c>
    </row>
    <row r="22" spans="1:57" s="51" customFormat="1" ht="12" customHeight="1">
      <c r="A22" s="55" t="s">
        <v>122</v>
      </c>
      <c r="B22" s="56" t="s">
        <v>159</v>
      </c>
      <c r="C22" s="55" t="s">
        <v>160</v>
      </c>
      <c r="D22" s="78">
        <f>SUM(L22,T22,AB22,AJ22,AR22,AZ22)</f>
        <v>154</v>
      </c>
      <c r="E22" s="78">
        <f>SUM(M22,U22,AC22,AK22,AS22,BA22)</f>
        <v>37280</v>
      </c>
      <c r="F22" s="78">
        <f>SUM(D22:E22)</f>
        <v>37434</v>
      </c>
      <c r="G22" s="78">
        <f>SUM(O22,W22,AE22,AM22,AU22,BC22)</f>
        <v>3658</v>
      </c>
      <c r="H22" s="78">
        <f>SUM(P22,X22,AF22,AN22,AV22,BD22)</f>
        <v>10595</v>
      </c>
      <c r="I22" s="78">
        <f>SUM(G22:H22)</f>
        <v>14253</v>
      </c>
      <c r="J22" s="56" t="s">
        <v>336</v>
      </c>
      <c r="K22" s="55" t="s">
        <v>355</v>
      </c>
      <c r="L22" s="78">
        <v>154</v>
      </c>
      <c r="M22" s="78">
        <v>37280</v>
      </c>
      <c r="N22" s="78">
        <f>SUM(L22,+M22)</f>
        <v>37434</v>
      </c>
      <c r="O22" s="78">
        <v>3658</v>
      </c>
      <c r="P22" s="78">
        <v>10595</v>
      </c>
      <c r="Q22" s="78">
        <f>SUM(O22,+P22)</f>
        <v>14253</v>
      </c>
      <c r="R22" s="56"/>
      <c r="S22" s="55"/>
      <c r="T22" s="78">
        <v>0</v>
      </c>
      <c r="U22" s="78">
        <v>0</v>
      </c>
      <c r="V22" s="78">
        <f>+SUM(T22,U22)</f>
        <v>0</v>
      </c>
      <c r="W22" s="78">
        <v>0</v>
      </c>
      <c r="X22" s="78">
        <v>0</v>
      </c>
      <c r="Y22" s="78">
        <f>+SUM(W22,X22)</f>
        <v>0</v>
      </c>
      <c r="Z22" s="56"/>
      <c r="AA22" s="55"/>
      <c r="AB22" s="78">
        <v>0</v>
      </c>
      <c r="AC22" s="78">
        <v>0</v>
      </c>
      <c r="AD22" s="78">
        <f>+SUM(AB22,AC22)</f>
        <v>0</v>
      </c>
      <c r="AE22" s="78">
        <v>0</v>
      </c>
      <c r="AF22" s="78">
        <v>0</v>
      </c>
      <c r="AG22" s="78">
        <f>SUM(AE22,+AF22)</f>
        <v>0</v>
      </c>
      <c r="AH22" s="56"/>
      <c r="AI22" s="55"/>
      <c r="AJ22" s="78">
        <v>0</v>
      </c>
      <c r="AK22" s="78">
        <v>0</v>
      </c>
      <c r="AL22" s="78">
        <f>SUM(AJ22,+AK22)</f>
        <v>0</v>
      </c>
      <c r="AM22" s="78">
        <v>0</v>
      </c>
      <c r="AN22" s="78">
        <v>0</v>
      </c>
      <c r="AO22" s="78">
        <f>SUM(AM22,+AN22)</f>
        <v>0</v>
      </c>
      <c r="AP22" s="56"/>
      <c r="AQ22" s="55"/>
      <c r="AR22" s="78">
        <v>0</v>
      </c>
      <c r="AS22" s="78">
        <v>0</v>
      </c>
      <c r="AT22" s="78">
        <f>SUM(AR22,+AS22)</f>
        <v>0</v>
      </c>
      <c r="AU22" s="78">
        <v>0</v>
      </c>
      <c r="AV22" s="78">
        <v>0</v>
      </c>
      <c r="AW22" s="78">
        <f>SUM(AU22,+AV22)</f>
        <v>0</v>
      </c>
      <c r="AX22" s="56"/>
      <c r="AY22" s="55"/>
      <c r="AZ22" s="78">
        <v>0</v>
      </c>
      <c r="BA22" s="78">
        <v>0</v>
      </c>
      <c r="BB22" s="78">
        <f>SUM(AZ22,BA22)</f>
        <v>0</v>
      </c>
      <c r="BC22" s="78">
        <v>0</v>
      </c>
      <c r="BD22" s="78">
        <v>0</v>
      </c>
      <c r="BE22" s="78">
        <f>SUM(BC22,+BD22)</f>
        <v>0</v>
      </c>
    </row>
    <row r="23" spans="1:57" s="51" customFormat="1" ht="12" customHeight="1">
      <c r="A23" s="55" t="s">
        <v>122</v>
      </c>
      <c r="B23" s="56" t="s">
        <v>161</v>
      </c>
      <c r="C23" s="55" t="s">
        <v>162</v>
      </c>
      <c r="D23" s="78">
        <f>SUM(L23,T23,AB23,AJ23,AR23,AZ23)</f>
        <v>364</v>
      </c>
      <c r="E23" s="78">
        <f>SUM(M23,U23,AC23,AK23,AS23,BA23)</f>
        <v>96251</v>
      </c>
      <c r="F23" s="78">
        <f>SUM(D23:E23)</f>
        <v>96615</v>
      </c>
      <c r="G23" s="78">
        <f>SUM(O23,W23,AE23,AM23,AU23,BC23)</f>
        <v>5430</v>
      </c>
      <c r="H23" s="78">
        <f>SUM(P23,X23,AF23,AN23,AV23,BD23)</f>
        <v>16982</v>
      </c>
      <c r="I23" s="78">
        <f>SUM(G23:H23)</f>
        <v>22412</v>
      </c>
      <c r="J23" s="56" t="s">
        <v>336</v>
      </c>
      <c r="K23" s="55" t="s">
        <v>356</v>
      </c>
      <c r="L23" s="78">
        <v>364</v>
      </c>
      <c r="M23" s="78">
        <v>96251</v>
      </c>
      <c r="N23" s="78">
        <f>SUM(L23,+M23)</f>
        <v>96615</v>
      </c>
      <c r="O23" s="78">
        <v>5430</v>
      </c>
      <c r="P23" s="78">
        <v>16982</v>
      </c>
      <c r="Q23" s="78">
        <f>SUM(O23,+P23)</f>
        <v>22412</v>
      </c>
      <c r="R23" s="56"/>
      <c r="S23" s="55"/>
      <c r="T23" s="78">
        <v>0</v>
      </c>
      <c r="U23" s="78">
        <v>0</v>
      </c>
      <c r="V23" s="78">
        <f>+SUM(T23,U23)</f>
        <v>0</v>
      </c>
      <c r="W23" s="78">
        <v>0</v>
      </c>
      <c r="X23" s="78">
        <v>0</v>
      </c>
      <c r="Y23" s="78">
        <f>+SUM(W23,X23)</f>
        <v>0</v>
      </c>
      <c r="Z23" s="56"/>
      <c r="AA23" s="55"/>
      <c r="AB23" s="78">
        <v>0</v>
      </c>
      <c r="AC23" s="78">
        <v>0</v>
      </c>
      <c r="AD23" s="78">
        <f>+SUM(AB23,AC23)</f>
        <v>0</v>
      </c>
      <c r="AE23" s="78">
        <v>0</v>
      </c>
      <c r="AF23" s="78">
        <v>0</v>
      </c>
      <c r="AG23" s="78">
        <f>SUM(AE23,+AF23)</f>
        <v>0</v>
      </c>
      <c r="AH23" s="56"/>
      <c r="AI23" s="55"/>
      <c r="AJ23" s="78">
        <v>0</v>
      </c>
      <c r="AK23" s="78">
        <v>0</v>
      </c>
      <c r="AL23" s="78">
        <f>SUM(AJ23,+AK23)</f>
        <v>0</v>
      </c>
      <c r="AM23" s="78">
        <v>0</v>
      </c>
      <c r="AN23" s="78">
        <v>0</v>
      </c>
      <c r="AO23" s="78">
        <f>SUM(AM23,+AN23)</f>
        <v>0</v>
      </c>
      <c r="AP23" s="56"/>
      <c r="AQ23" s="55"/>
      <c r="AR23" s="78">
        <v>0</v>
      </c>
      <c r="AS23" s="78">
        <v>0</v>
      </c>
      <c r="AT23" s="78">
        <f>SUM(AR23,+AS23)</f>
        <v>0</v>
      </c>
      <c r="AU23" s="78">
        <v>0</v>
      </c>
      <c r="AV23" s="78">
        <v>0</v>
      </c>
      <c r="AW23" s="78">
        <f>SUM(AU23,+AV23)</f>
        <v>0</v>
      </c>
      <c r="AX23" s="56"/>
      <c r="AY23" s="55"/>
      <c r="AZ23" s="78">
        <v>0</v>
      </c>
      <c r="BA23" s="78">
        <v>0</v>
      </c>
      <c r="BB23" s="78">
        <f>SUM(AZ23,BA23)</f>
        <v>0</v>
      </c>
      <c r="BC23" s="78">
        <v>0</v>
      </c>
      <c r="BD23" s="78">
        <v>0</v>
      </c>
      <c r="BE23" s="78">
        <f>SUM(BC23,+BD23)</f>
        <v>0</v>
      </c>
    </row>
    <row r="24" spans="1:57" s="51" customFormat="1" ht="12" customHeight="1">
      <c r="A24" s="55" t="s">
        <v>122</v>
      </c>
      <c r="B24" s="56" t="s">
        <v>163</v>
      </c>
      <c r="C24" s="55" t="s">
        <v>164</v>
      </c>
      <c r="D24" s="78">
        <f>SUM(L24,T24,AB24,AJ24,AR24,AZ24)</f>
        <v>296</v>
      </c>
      <c r="E24" s="78">
        <f>SUM(M24,U24,AC24,AK24,AS24,BA24)</f>
        <v>32293</v>
      </c>
      <c r="F24" s="78">
        <f>SUM(D24:E24)</f>
        <v>32589</v>
      </c>
      <c r="G24" s="78">
        <f>SUM(O24,W24,AE24,AM24,AU24,BC24)</f>
        <v>7265</v>
      </c>
      <c r="H24" s="78">
        <f>SUM(P24,X24,AF24,AN24,AV24,BD24)</f>
        <v>16020</v>
      </c>
      <c r="I24" s="78">
        <f>SUM(G24:H24)</f>
        <v>23285</v>
      </c>
      <c r="J24" s="56" t="s">
        <v>336</v>
      </c>
      <c r="K24" s="55" t="s">
        <v>337</v>
      </c>
      <c r="L24" s="78">
        <v>296</v>
      </c>
      <c r="M24" s="78">
        <v>32293</v>
      </c>
      <c r="N24" s="78">
        <f>SUM(L24,+M24)</f>
        <v>32589</v>
      </c>
      <c r="O24" s="78">
        <v>7265</v>
      </c>
      <c r="P24" s="78">
        <v>16020</v>
      </c>
      <c r="Q24" s="78">
        <f>SUM(O24,+P24)</f>
        <v>23285</v>
      </c>
      <c r="R24" s="56"/>
      <c r="S24" s="55"/>
      <c r="T24" s="78">
        <v>0</v>
      </c>
      <c r="U24" s="78">
        <v>0</v>
      </c>
      <c r="V24" s="78">
        <f>+SUM(T24,U24)</f>
        <v>0</v>
      </c>
      <c r="W24" s="78">
        <v>0</v>
      </c>
      <c r="X24" s="78">
        <v>0</v>
      </c>
      <c r="Y24" s="78">
        <f>+SUM(W24,X24)</f>
        <v>0</v>
      </c>
      <c r="Z24" s="56"/>
      <c r="AA24" s="55"/>
      <c r="AB24" s="78">
        <v>0</v>
      </c>
      <c r="AC24" s="78">
        <v>0</v>
      </c>
      <c r="AD24" s="78">
        <f>+SUM(AB24,AC24)</f>
        <v>0</v>
      </c>
      <c r="AE24" s="78">
        <v>0</v>
      </c>
      <c r="AF24" s="78">
        <v>0</v>
      </c>
      <c r="AG24" s="78">
        <f>SUM(AE24,+AF24)</f>
        <v>0</v>
      </c>
      <c r="AH24" s="56"/>
      <c r="AI24" s="55"/>
      <c r="AJ24" s="78">
        <v>0</v>
      </c>
      <c r="AK24" s="78">
        <v>0</v>
      </c>
      <c r="AL24" s="78">
        <f>SUM(AJ24,+AK24)</f>
        <v>0</v>
      </c>
      <c r="AM24" s="78">
        <v>0</v>
      </c>
      <c r="AN24" s="78">
        <v>0</v>
      </c>
      <c r="AO24" s="78">
        <f>SUM(AM24,+AN24)</f>
        <v>0</v>
      </c>
      <c r="AP24" s="56"/>
      <c r="AQ24" s="55"/>
      <c r="AR24" s="78">
        <v>0</v>
      </c>
      <c r="AS24" s="78">
        <v>0</v>
      </c>
      <c r="AT24" s="78">
        <f>SUM(AR24,+AS24)</f>
        <v>0</v>
      </c>
      <c r="AU24" s="78">
        <v>0</v>
      </c>
      <c r="AV24" s="78">
        <v>0</v>
      </c>
      <c r="AW24" s="78">
        <f>SUM(AU24,+AV24)</f>
        <v>0</v>
      </c>
      <c r="AX24" s="56"/>
      <c r="AY24" s="55"/>
      <c r="AZ24" s="78">
        <v>0</v>
      </c>
      <c r="BA24" s="78">
        <v>0</v>
      </c>
      <c r="BB24" s="78">
        <f>SUM(AZ24,BA24)</f>
        <v>0</v>
      </c>
      <c r="BC24" s="78">
        <v>0</v>
      </c>
      <c r="BD24" s="78">
        <v>0</v>
      </c>
      <c r="BE24" s="78">
        <f>SUM(BC24,+BD24)</f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ゴシック,標準"&amp;14廃棄物処理事業経費【分担金の合計】（平成26年度実績）</oddHeader>
  </headerFooter>
  <colBreaks count="6" manualBreakCount="6">
    <brk id="9" min="1" max="998" man="1"/>
    <brk id="17" min="1" max="998" man="1"/>
    <brk id="25" min="1" max="998" man="1"/>
    <brk id="33" min="1" max="998" man="1"/>
    <brk id="41" min="1" max="998" man="1"/>
    <brk id="49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35.59765625" style="48" customWidth="1"/>
    <col min="4" max="5" width="14.69921875" style="80" customWidth="1"/>
    <col min="6" max="6" width="6.59765625" style="35" customWidth="1"/>
    <col min="7" max="7" width="12.59765625" style="48" customWidth="1"/>
    <col min="8" max="9" width="14.69921875" style="80" customWidth="1"/>
    <col min="10" max="10" width="6.59765625" style="35" customWidth="1"/>
    <col min="11" max="11" width="12.59765625" style="48" customWidth="1"/>
    <col min="12" max="13" width="14.69921875" style="80" customWidth="1"/>
    <col min="14" max="14" width="6.59765625" style="35" customWidth="1"/>
    <col min="15" max="15" width="12.59765625" style="48" customWidth="1"/>
    <col min="16" max="17" width="14.69921875" style="80" customWidth="1"/>
    <col min="18" max="18" width="6.59765625" style="35" customWidth="1"/>
    <col min="19" max="19" width="12.59765625" style="48" customWidth="1"/>
    <col min="20" max="21" width="14.69921875" style="80" customWidth="1"/>
    <col min="22" max="22" width="6.59765625" style="35" customWidth="1"/>
    <col min="23" max="23" width="12.59765625" style="48" customWidth="1"/>
    <col min="24" max="25" width="14.69921875" style="80" customWidth="1"/>
    <col min="26" max="26" width="6.59765625" style="35" customWidth="1"/>
    <col min="27" max="27" width="12.59765625" style="48" customWidth="1"/>
    <col min="28" max="29" width="14.69921875" style="80" customWidth="1"/>
    <col min="30" max="30" width="6.59765625" style="35" customWidth="1"/>
    <col min="31" max="31" width="12.59765625" style="48" customWidth="1"/>
    <col min="32" max="33" width="14.69921875" style="80" customWidth="1"/>
    <col min="34" max="34" width="6.59765625" style="35" customWidth="1"/>
    <col min="35" max="35" width="12.59765625" style="48" customWidth="1"/>
    <col min="36" max="37" width="14.69921875" style="80" customWidth="1"/>
    <col min="38" max="38" width="6.59765625" style="35" customWidth="1"/>
    <col min="39" max="39" width="12.59765625" style="48" customWidth="1"/>
    <col min="40" max="41" width="14.69921875" style="80" customWidth="1"/>
    <col min="42" max="42" width="6.59765625" style="35" customWidth="1"/>
    <col min="43" max="43" width="12.59765625" style="48" customWidth="1"/>
    <col min="44" max="45" width="14.69921875" style="80" customWidth="1"/>
    <col min="46" max="46" width="6.59765625" style="35" customWidth="1"/>
    <col min="47" max="47" width="12.59765625" style="48" customWidth="1"/>
    <col min="48" max="49" width="14.69921875" style="80" customWidth="1"/>
    <col min="50" max="50" width="6.59765625" style="35" customWidth="1"/>
    <col min="51" max="51" width="12.59765625" style="48" customWidth="1"/>
    <col min="52" max="53" width="14.69921875" style="80" customWidth="1"/>
    <col min="54" max="54" width="6.59765625" style="35" customWidth="1"/>
    <col min="55" max="55" width="12.59765625" style="48" customWidth="1"/>
    <col min="56" max="57" width="14.69921875" style="80" customWidth="1"/>
    <col min="58" max="58" width="6.59765625" style="35" customWidth="1"/>
    <col min="59" max="59" width="12.59765625" style="48" customWidth="1"/>
    <col min="60" max="61" width="14.69921875" style="80" customWidth="1"/>
    <col min="62" max="62" width="6.59765625" style="35" customWidth="1"/>
    <col min="63" max="63" width="12.59765625" style="48" customWidth="1"/>
    <col min="64" max="65" width="14.69921875" style="80" customWidth="1"/>
    <col min="66" max="66" width="6.59765625" style="35" customWidth="1"/>
    <col min="67" max="67" width="12.59765625" style="48" customWidth="1"/>
    <col min="68" max="69" width="14.69921875" style="80" customWidth="1"/>
    <col min="70" max="70" width="6.59765625" style="35" customWidth="1"/>
    <col min="71" max="71" width="12.59765625" style="48" customWidth="1"/>
    <col min="72" max="73" width="14.69921875" style="80" customWidth="1"/>
    <col min="74" max="74" width="6.59765625" style="35" customWidth="1"/>
    <col min="75" max="75" width="12.59765625" style="48" customWidth="1"/>
    <col min="76" max="77" width="14.69921875" style="80" customWidth="1"/>
    <col min="78" max="78" width="6.59765625" style="35" customWidth="1"/>
    <col min="79" max="79" width="12.59765625" style="48" customWidth="1"/>
    <col min="80" max="81" width="14.69921875" style="80" customWidth="1"/>
    <col min="82" max="82" width="6.59765625" style="35" customWidth="1"/>
    <col min="83" max="83" width="12.59765625" style="48" customWidth="1"/>
    <col min="84" max="85" width="14.69921875" style="80" customWidth="1"/>
    <col min="86" max="86" width="6.59765625" style="35" customWidth="1"/>
    <col min="87" max="87" width="12.59765625" style="48" customWidth="1"/>
    <col min="88" max="89" width="14.69921875" style="80" customWidth="1"/>
    <col min="90" max="90" width="6.59765625" style="35" customWidth="1"/>
    <col min="91" max="91" width="12.59765625" style="48" customWidth="1"/>
    <col min="92" max="93" width="14.69921875" style="80" customWidth="1"/>
    <col min="94" max="94" width="6.59765625" style="35" customWidth="1"/>
    <col min="95" max="95" width="12.59765625" style="48" customWidth="1"/>
    <col min="96" max="97" width="14.69921875" style="80" customWidth="1"/>
    <col min="98" max="98" width="6.59765625" style="35" customWidth="1"/>
    <col min="99" max="99" width="12.59765625" style="48" customWidth="1"/>
    <col min="100" max="101" width="14.69921875" style="80" customWidth="1"/>
    <col min="102" max="102" width="6.59765625" style="35" customWidth="1"/>
    <col min="103" max="103" width="12.59765625" style="48" customWidth="1"/>
    <col min="104" max="105" width="14.69921875" style="80" customWidth="1"/>
    <col min="106" max="106" width="6.59765625" style="35" customWidth="1"/>
    <col min="107" max="107" width="12.59765625" style="48" customWidth="1"/>
    <col min="108" max="109" width="14.69921875" style="80" customWidth="1"/>
    <col min="110" max="110" width="6.59765625" style="35" customWidth="1"/>
    <col min="111" max="111" width="12.59765625" style="48" customWidth="1"/>
    <col min="112" max="113" width="14.69921875" style="80" customWidth="1"/>
    <col min="114" max="114" width="6.59765625" style="35" customWidth="1"/>
    <col min="115" max="115" width="12.59765625" style="48" customWidth="1"/>
    <col min="116" max="117" width="14.69921875" style="80" customWidth="1"/>
    <col min="118" max="118" width="6.59765625" style="35" customWidth="1"/>
    <col min="119" max="119" width="12.59765625" style="48" customWidth="1"/>
    <col min="120" max="121" width="14.69921875" style="80" customWidth="1"/>
    <col min="122" max="122" width="6.59765625" style="35" customWidth="1"/>
    <col min="123" max="123" width="12.59765625" style="48" customWidth="1"/>
    <col min="124" max="125" width="14.69921875" style="80" customWidth="1"/>
    <col min="126" max="16384" width="9" style="48" customWidth="1"/>
  </cols>
  <sheetData>
    <row r="1" spans="1:125" s="46" customFormat="1" ht="17.25">
      <c r="A1" s="148" t="s">
        <v>357</v>
      </c>
      <c r="B1" s="59"/>
      <c r="C1" s="59"/>
      <c r="D1" s="59"/>
      <c r="E1" s="59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</row>
    <row r="2" spans="1:125" s="46" customFormat="1" ht="13.5">
      <c r="A2" s="166" t="s">
        <v>53</v>
      </c>
      <c r="B2" s="153" t="s">
        <v>54</v>
      </c>
      <c r="C2" s="169" t="s">
        <v>358</v>
      </c>
      <c r="D2" s="171" t="s">
        <v>359</v>
      </c>
      <c r="E2" s="172"/>
      <c r="F2" s="135" t="s">
        <v>360</v>
      </c>
      <c r="G2" s="62"/>
      <c r="H2" s="62"/>
      <c r="I2" s="136"/>
      <c r="J2" s="135" t="s">
        <v>361</v>
      </c>
      <c r="K2" s="62"/>
      <c r="L2" s="62"/>
      <c r="M2" s="136"/>
      <c r="N2" s="135" t="s">
        <v>362</v>
      </c>
      <c r="O2" s="62"/>
      <c r="P2" s="62"/>
      <c r="Q2" s="136"/>
      <c r="R2" s="135" t="s">
        <v>363</v>
      </c>
      <c r="S2" s="62"/>
      <c r="T2" s="62"/>
      <c r="U2" s="136"/>
      <c r="V2" s="135" t="s">
        <v>364</v>
      </c>
      <c r="W2" s="62"/>
      <c r="X2" s="62"/>
      <c r="Y2" s="136"/>
      <c r="Z2" s="135" t="s">
        <v>365</v>
      </c>
      <c r="AA2" s="62"/>
      <c r="AB2" s="62"/>
      <c r="AC2" s="136"/>
      <c r="AD2" s="135" t="s">
        <v>366</v>
      </c>
      <c r="AE2" s="62"/>
      <c r="AF2" s="62"/>
      <c r="AG2" s="136"/>
      <c r="AH2" s="135" t="s">
        <v>367</v>
      </c>
      <c r="AI2" s="62"/>
      <c r="AJ2" s="62"/>
      <c r="AK2" s="136"/>
      <c r="AL2" s="135" t="s">
        <v>368</v>
      </c>
      <c r="AM2" s="62"/>
      <c r="AN2" s="62"/>
      <c r="AO2" s="136"/>
      <c r="AP2" s="135" t="s">
        <v>369</v>
      </c>
      <c r="AQ2" s="62"/>
      <c r="AR2" s="62"/>
      <c r="AS2" s="136"/>
      <c r="AT2" s="135" t="s">
        <v>370</v>
      </c>
      <c r="AU2" s="62"/>
      <c r="AV2" s="62"/>
      <c r="AW2" s="136"/>
      <c r="AX2" s="135" t="s">
        <v>371</v>
      </c>
      <c r="AY2" s="62"/>
      <c r="AZ2" s="62"/>
      <c r="BA2" s="136"/>
      <c r="BB2" s="135" t="s">
        <v>372</v>
      </c>
      <c r="BC2" s="62"/>
      <c r="BD2" s="62"/>
      <c r="BE2" s="136"/>
      <c r="BF2" s="135" t="s">
        <v>373</v>
      </c>
      <c r="BG2" s="62"/>
      <c r="BH2" s="62"/>
      <c r="BI2" s="136"/>
      <c r="BJ2" s="135" t="s">
        <v>374</v>
      </c>
      <c r="BK2" s="62"/>
      <c r="BL2" s="62"/>
      <c r="BM2" s="136"/>
      <c r="BN2" s="135" t="s">
        <v>375</v>
      </c>
      <c r="BO2" s="62"/>
      <c r="BP2" s="62"/>
      <c r="BQ2" s="136"/>
      <c r="BR2" s="135" t="s">
        <v>376</v>
      </c>
      <c r="BS2" s="62"/>
      <c r="BT2" s="62"/>
      <c r="BU2" s="136"/>
      <c r="BV2" s="135" t="s">
        <v>377</v>
      </c>
      <c r="BW2" s="62"/>
      <c r="BX2" s="62"/>
      <c r="BY2" s="136"/>
      <c r="BZ2" s="135" t="s">
        <v>378</v>
      </c>
      <c r="CA2" s="62"/>
      <c r="CB2" s="62"/>
      <c r="CC2" s="136"/>
      <c r="CD2" s="135" t="s">
        <v>379</v>
      </c>
      <c r="CE2" s="62"/>
      <c r="CF2" s="62"/>
      <c r="CG2" s="136"/>
      <c r="CH2" s="135" t="s">
        <v>380</v>
      </c>
      <c r="CI2" s="62"/>
      <c r="CJ2" s="62"/>
      <c r="CK2" s="136"/>
      <c r="CL2" s="135" t="s">
        <v>381</v>
      </c>
      <c r="CM2" s="62"/>
      <c r="CN2" s="62"/>
      <c r="CO2" s="136"/>
      <c r="CP2" s="135" t="s">
        <v>382</v>
      </c>
      <c r="CQ2" s="62"/>
      <c r="CR2" s="62"/>
      <c r="CS2" s="136"/>
      <c r="CT2" s="135" t="s">
        <v>383</v>
      </c>
      <c r="CU2" s="62"/>
      <c r="CV2" s="62"/>
      <c r="CW2" s="136"/>
      <c r="CX2" s="135" t="s">
        <v>384</v>
      </c>
      <c r="CY2" s="62"/>
      <c r="CZ2" s="62"/>
      <c r="DA2" s="136"/>
      <c r="DB2" s="135" t="s">
        <v>385</v>
      </c>
      <c r="DC2" s="62"/>
      <c r="DD2" s="62"/>
      <c r="DE2" s="136"/>
      <c r="DF2" s="135" t="s">
        <v>386</v>
      </c>
      <c r="DG2" s="62"/>
      <c r="DH2" s="62"/>
      <c r="DI2" s="136"/>
      <c r="DJ2" s="135" t="s">
        <v>387</v>
      </c>
      <c r="DK2" s="62"/>
      <c r="DL2" s="62"/>
      <c r="DM2" s="136"/>
      <c r="DN2" s="135" t="s">
        <v>388</v>
      </c>
      <c r="DO2" s="62"/>
      <c r="DP2" s="62"/>
      <c r="DQ2" s="136"/>
      <c r="DR2" s="135" t="s">
        <v>389</v>
      </c>
      <c r="DS2" s="62"/>
      <c r="DT2" s="62"/>
      <c r="DU2" s="136"/>
    </row>
    <row r="3" spans="1:125" s="46" customFormat="1" ht="13.5">
      <c r="A3" s="167"/>
      <c r="B3" s="154"/>
      <c r="C3" s="170"/>
      <c r="D3" s="173"/>
      <c r="E3" s="174"/>
      <c r="F3" s="144"/>
      <c r="G3" s="64"/>
      <c r="H3" s="64"/>
      <c r="I3" s="145"/>
      <c r="J3" s="144"/>
      <c r="K3" s="64"/>
      <c r="L3" s="64"/>
      <c r="M3" s="145"/>
      <c r="N3" s="144"/>
      <c r="O3" s="64"/>
      <c r="P3" s="64"/>
      <c r="Q3" s="145"/>
      <c r="R3" s="144"/>
      <c r="S3" s="64"/>
      <c r="T3" s="64"/>
      <c r="U3" s="145"/>
      <c r="V3" s="144"/>
      <c r="W3" s="64"/>
      <c r="X3" s="64"/>
      <c r="Y3" s="145"/>
      <c r="Z3" s="144"/>
      <c r="AA3" s="64"/>
      <c r="AB3" s="64"/>
      <c r="AC3" s="145"/>
      <c r="AD3" s="144"/>
      <c r="AE3" s="64"/>
      <c r="AF3" s="64"/>
      <c r="AG3" s="145"/>
      <c r="AH3" s="144"/>
      <c r="AI3" s="64"/>
      <c r="AJ3" s="64"/>
      <c r="AK3" s="145"/>
      <c r="AL3" s="144"/>
      <c r="AM3" s="64"/>
      <c r="AN3" s="64"/>
      <c r="AO3" s="145"/>
      <c r="AP3" s="144"/>
      <c r="AQ3" s="64"/>
      <c r="AR3" s="64"/>
      <c r="AS3" s="145"/>
      <c r="AT3" s="144"/>
      <c r="AU3" s="64"/>
      <c r="AV3" s="64"/>
      <c r="AW3" s="145"/>
      <c r="AX3" s="144"/>
      <c r="AY3" s="64"/>
      <c r="AZ3" s="64"/>
      <c r="BA3" s="145"/>
      <c r="BB3" s="144"/>
      <c r="BC3" s="64"/>
      <c r="BD3" s="64"/>
      <c r="BE3" s="145"/>
      <c r="BF3" s="144"/>
      <c r="BG3" s="64"/>
      <c r="BH3" s="64"/>
      <c r="BI3" s="145"/>
      <c r="BJ3" s="144"/>
      <c r="BK3" s="64"/>
      <c r="BL3" s="64"/>
      <c r="BM3" s="145"/>
      <c r="BN3" s="144"/>
      <c r="BO3" s="64"/>
      <c r="BP3" s="64"/>
      <c r="BQ3" s="145"/>
      <c r="BR3" s="144"/>
      <c r="BS3" s="64"/>
      <c r="BT3" s="64"/>
      <c r="BU3" s="145"/>
      <c r="BV3" s="144"/>
      <c r="BW3" s="64"/>
      <c r="BX3" s="64"/>
      <c r="BY3" s="145"/>
      <c r="BZ3" s="144"/>
      <c r="CA3" s="64"/>
      <c r="CB3" s="64"/>
      <c r="CC3" s="145"/>
      <c r="CD3" s="144"/>
      <c r="CE3" s="64"/>
      <c r="CF3" s="64"/>
      <c r="CG3" s="145"/>
      <c r="CH3" s="144"/>
      <c r="CI3" s="64"/>
      <c r="CJ3" s="64"/>
      <c r="CK3" s="145"/>
      <c r="CL3" s="144"/>
      <c r="CM3" s="64"/>
      <c r="CN3" s="64"/>
      <c r="CO3" s="145"/>
      <c r="CP3" s="144"/>
      <c r="CQ3" s="64"/>
      <c r="CR3" s="64"/>
      <c r="CS3" s="145"/>
      <c r="CT3" s="144"/>
      <c r="CU3" s="64"/>
      <c r="CV3" s="64"/>
      <c r="CW3" s="145"/>
      <c r="CX3" s="144"/>
      <c r="CY3" s="64"/>
      <c r="CZ3" s="64"/>
      <c r="DA3" s="145"/>
      <c r="DB3" s="144"/>
      <c r="DC3" s="64"/>
      <c r="DD3" s="64"/>
      <c r="DE3" s="145"/>
      <c r="DF3" s="144"/>
      <c r="DG3" s="64"/>
      <c r="DH3" s="64"/>
      <c r="DI3" s="145"/>
      <c r="DJ3" s="144"/>
      <c r="DK3" s="64"/>
      <c r="DL3" s="64"/>
      <c r="DM3" s="145"/>
      <c r="DN3" s="144"/>
      <c r="DO3" s="64"/>
      <c r="DP3" s="64"/>
      <c r="DQ3" s="145"/>
      <c r="DR3" s="144"/>
      <c r="DS3" s="64"/>
      <c r="DT3" s="64"/>
      <c r="DU3" s="145"/>
    </row>
    <row r="4" spans="1:125" s="46" customFormat="1" ht="13.5" customHeight="1">
      <c r="A4" s="167"/>
      <c r="B4" s="154"/>
      <c r="C4" s="164"/>
      <c r="D4" s="166" t="s">
        <v>323</v>
      </c>
      <c r="E4" s="166" t="s">
        <v>324</v>
      </c>
      <c r="F4" s="175" t="s">
        <v>390</v>
      </c>
      <c r="G4" s="166" t="s">
        <v>391</v>
      </c>
      <c r="H4" s="166" t="s">
        <v>323</v>
      </c>
      <c r="I4" s="166" t="s">
        <v>324</v>
      </c>
      <c r="J4" s="175" t="s">
        <v>390</v>
      </c>
      <c r="K4" s="166" t="s">
        <v>391</v>
      </c>
      <c r="L4" s="166" t="s">
        <v>323</v>
      </c>
      <c r="M4" s="166" t="s">
        <v>324</v>
      </c>
      <c r="N4" s="175" t="s">
        <v>390</v>
      </c>
      <c r="O4" s="166" t="s">
        <v>391</v>
      </c>
      <c r="P4" s="166" t="s">
        <v>323</v>
      </c>
      <c r="Q4" s="166" t="s">
        <v>324</v>
      </c>
      <c r="R4" s="175" t="s">
        <v>390</v>
      </c>
      <c r="S4" s="166" t="s">
        <v>391</v>
      </c>
      <c r="T4" s="166" t="s">
        <v>323</v>
      </c>
      <c r="U4" s="166" t="s">
        <v>324</v>
      </c>
      <c r="V4" s="175" t="s">
        <v>390</v>
      </c>
      <c r="W4" s="166" t="s">
        <v>391</v>
      </c>
      <c r="X4" s="166" t="s">
        <v>323</v>
      </c>
      <c r="Y4" s="166" t="s">
        <v>324</v>
      </c>
      <c r="Z4" s="175" t="s">
        <v>390</v>
      </c>
      <c r="AA4" s="166" t="s">
        <v>391</v>
      </c>
      <c r="AB4" s="166" t="s">
        <v>323</v>
      </c>
      <c r="AC4" s="166" t="s">
        <v>324</v>
      </c>
      <c r="AD4" s="175" t="s">
        <v>390</v>
      </c>
      <c r="AE4" s="166" t="s">
        <v>391</v>
      </c>
      <c r="AF4" s="166" t="s">
        <v>323</v>
      </c>
      <c r="AG4" s="166" t="s">
        <v>324</v>
      </c>
      <c r="AH4" s="175" t="s">
        <v>390</v>
      </c>
      <c r="AI4" s="166" t="s">
        <v>391</v>
      </c>
      <c r="AJ4" s="166" t="s">
        <v>323</v>
      </c>
      <c r="AK4" s="166" t="s">
        <v>324</v>
      </c>
      <c r="AL4" s="175" t="s">
        <v>390</v>
      </c>
      <c r="AM4" s="166" t="s">
        <v>391</v>
      </c>
      <c r="AN4" s="166" t="s">
        <v>323</v>
      </c>
      <c r="AO4" s="166" t="s">
        <v>324</v>
      </c>
      <c r="AP4" s="175" t="s">
        <v>390</v>
      </c>
      <c r="AQ4" s="166" t="s">
        <v>391</v>
      </c>
      <c r="AR4" s="166" t="s">
        <v>323</v>
      </c>
      <c r="AS4" s="166" t="s">
        <v>324</v>
      </c>
      <c r="AT4" s="175" t="s">
        <v>390</v>
      </c>
      <c r="AU4" s="166" t="s">
        <v>391</v>
      </c>
      <c r="AV4" s="166" t="s">
        <v>323</v>
      </c>
      <c r="AW4" s="166" t="s">
        <v>324</v>
      </c>
      <c r="AX4" s="175" t="s">
        <v>390</v>
      </c>
      <c r="AY4" s="166" t="s">
        <v>391</v>
      </c>
      <c r="AZ4" s="166" t="s">
        <v>323</v>
      </c>
      <c r="BA4" s="166" t="s">
        <v>324</v>
      </c>
      <c r="BB4" s="175" t="s">
        <v>390</v>
      </c>
      <c r="BC4" s="166" t="s">
        <v>391</v>
      </c>
      <c r="BD4" s="166" t="s">
        <v>323</v>
      </c>
      <c r="BE4" s="166" t="s">
        <v>324</v>
      </c>
      <c r="BF4" s="175" t="s">
        <v>390</v>
      </c>
      <c r="BG4" s="166" t="s">
        <v>391</v>
      </c>
      <c r="BH4" s="166" t="s">
        <v>323</v>
      </c>
      <c r="BI4" s="166" t="s">
        <v>324</v>
      </c>
      <c r="BJ4" s="175" t="s">
        <v>390</v>
      </c>
      <c r="BK4" s="166" t="s">
        <v>391</v>
      </c>
      <c r="BL4" s="166" t="s">
        <v>323</v>
      </c>
      <c r="BM4" s="166" t="s">
        <v>324</v>
      </c>
      <c r="BN4" s="175" t="s">
        <v>390</v>
      </c>
      <c r="BO4" s="166" t="s">
        <v>391</v>
      </c>
      <c r="BP4" s="166" t="s">
        <v>323</v>
      </c>
      <c r="BQ4" s="166" t="s">
        <v>324</v>
      </c>
      <c r="BR4" s="175" t="s">
        <v>390</v>
      </c>
      <c r="BS4" s="166" t="s">
        <v>391</v>
      </c>
      <c r="BT4" s="166" t="s">
        <v>323</v>
      </c>
      <c r="BU4" s="166" t="s">
        <v>324</v>
      </c>
      <c r="BV4" s="175" t="s">
        <v>390</v>
      </c>
      <c r="BW4" s="166" t="s">
        <v>391</v>
      </c>
      <c r="BX4" s="166" t="s">
        <v>323</v>
      </c>
      <c r="BY4" s="166" t="s">
        <v>324</v>
      </c>
      <c r="BZ4" s="175" t="s">
        <v>390</v>
      </c>
      <c r="CA4" s="166" t="s">
        <v>391</v>
      </c>
      <c r="CB4" s="166" t="s">
        <v>323</v>
      </c>
      <c r="CC4" s="166" t="s">
        <v>324</v>
      </c>
      <c r="CD4" s="175" t="s">
        <v>390</v>
      </c>
      <c r="CE4" s="166" t="s">
        <v>391</v>
      </c>
      <c r="CF4" s="166" t="s">
        <v>323</v>
      </c>
      <c r="CG4" s="166" t="s">
        <v>324</v>
      </c>
      <c r="CH4" s="175" t="s">
        <v>390</v>
      </c>
      <c r="CI4" s="166" t="s">
        <v>391</v>
      </c>
      <c r="CJ4" s="166" t="s">
        <v>323</v>
      </c>
      <c r="CK4" s="166" t="s">
        <v>324</v>
      </c>
      <c r="CL4" s="175" t="s">
        <v>390</v>
      </c>
      <c r="CM4" s="166" t="s">
        <v>391</v>
      </c>
      <c r="CN4" s="166" t="s">
        <v>323</v>
      </c>
      <c r="CO4" s="166" t="s">
        <v>324</v>
      </c>
      <c r="CP4" s="175" t="s">
        <v>390</v>
      </c>
      <c r="CQ4" s="166" t="s">
        <v>391</v>
      </c>
      <c r="CR4" s="166" t="s">
        <v>323</v>
      </c>
      <c r="CS4" s="166" t="s">
        <v>324</v>
      </c>
      <c r="CT4" s="175" t="s">
        <v>390</v>
      </c>
      <c r="CU4" s="166" t="s">
        <v>391</v>
      </c>
      <c r="CV4" s="166" t="s">
        <v>323</v>
      </c>
      <c r="CW4" s="166" t="s">
        <v>324</v>
      </c>
      <c r="CX4" s="175" t="s">
        <v>390</v>
      </c>
      <c r="CY4" s="166" t="s">
        <v>391</v>
      </c>
      <c r="CZ4" s="166" t="s">
        <v>323</v>
      </c>
      <c r="DA4" s="166" t="s">
        <v>324</v>
      </c>
      <c r="DB4" s="175" t="s">
        <v>390</v>
      </c>
      <c r="DC4" s="166" t="s">
        <v>391</v>
      </c>
      <c r="DD4" s="166" t="s">
        <v>323</v>
      </c>
      <c r="DE4" s="166" t="s">
        <v>324</v>
      </c>
      <c r="DF4" s="175" t="s">
        <v>390</v>
      </c>
      <c r="DG4" s="166" t="s">
        <v>391</v>
      </c>
      <c r="DH4" s="166" t="s">
        <v>323</v>
      </c>
      <c r="DI4" s="166" t="s">
        <v>324</v>
      </c>
      <c r="DJ4" s="175" t="s">
        <v>390</v>
      </c>
      <c r="DK4" s="166" t="s">
        <v>391</v>
      </c>
      <c r="DL4" s="166" t="s">
        <v>323</v>
      </c>
      <c r="DM4" s="166" t="s">
        <v>324</v>
      </c>
      <c r="DN4" s="175" t="s">
        <v>390</v>
      </c>
      <c r="DO4" s="166" t="s">
        <v>391</v>
      </c>
      <c r="DP4" s="166" t="s">
        <v>323</v>
      </c>
      <c r="DQ4" s="166" t="s">
        <v>324</v>
      </c>
      <c r="DR4" s="175" t="s">
        <v>390</v>
      </c>
      <c r="DS4" s="166" t="s">
        <v>391</v>
      </c>
      <c r="DT4" s="166" t="s">
        <v>323</v>
      </c>
      <c r="DU4" s="166" t="s">
        <v>324</v>
      </c>
    </row>
    <row r="5" spans="1:125" s="46" customFormat="1" ht="13.5">
      <c r="A5" s="167"/>
      <c r="B5" s="154"/>
      <c r="C5" s="164"/>
      <c r="D5" s="167"/>
      <c r="E5" s="167"/>
      <c r="F5" s="176"/>
      <c r="G5" s="167"/>
      <c r="H5" s="167"/>
      <c r="I5" s="167"/>
      <c r="J5" s="176"/>
      <c r="K5" s="167"/>
      <c r="L5" s="167"/>
      <c r="M5" s="167"/>
      <c r="N5" s="176"/>
      <c r="O5" s="167"/>
      <c r="P5" s="167"/>
      <c r="Q5" s="167"/>
      <c r="R5" s="176"/>
      <c r="S5" s="167"/>
      <c r="T5" s="167"/>
      <c r="U5" s="167"/>
      <c r="V5" s="176"/>
      <c r="W5" s="167"/>
      <c r="X5" s="167"/>
      <c r="Y5" s="167"/>
      <c r="Z5" s="176"/>
      <c r="AA5" s="167"/>
      <c r="AB5" s="167"/>
      <c r="AC5" s="167"/>
      <c r="AD5" s="176"/>
      <c r="AE5" s="167"/>
      <c r="AF5" s="167"/>
      <c r="AG5" s="167"/>
      <c r="AH5" s="176"/>
      <c r="AI5" s="167"/>
      <c r="AJ5" s="167"/>
      <c r="AK5" s="167"/>
      <c r="AL5" s="176"/>
      <c r="AM5" s="167"/>
      <c r="AN5" s="167"/>
      <c r="AO5" s="167"/>
      <c r="AP5" s="176"/>
      <c r="AQ5" s="167"/>
      <c r="AR5" s="167"/>
      <c r="AS5" s="167"/>
      <c r="AT5" s="176"/>
      <c r="AU5" s="167"/>
      <c r="AV5" s="167"/>
      <c r="AW5" s="167"/>
      <c r="AX5" s="176"/>
      <c r="AY5" s="167"/>
      <c r="AZ5" s="167"/>
      <c r="BA5" s="167"/>
      <c r="BB5" s="176"/>
      <c r="BC5" s="167"/>
      <c r="BD5" s="167"/>
      <c r="BE5" s="167"/>
      <c r="BF5" s="176"/>
      <c r="BG5" s="167"/>
      <c r="BH5" s="167"/>
      <c r="BI5" s="167"/>
      <c r="BJ5" s="176"/>
      <c r="BK5" s="167"/>
      <c r="BL5" s="167"/>
      <c r="BM5" s="167"/>
      <c r="BN5" s="176"/>
      <c r="BO5" s="167"/>
      <c r="BP5" s="167"/>
      <c r="BQ5" s="167"/>
      <c r="BR5" s="176"/>
      <c r="BS5" s="167"/>
      <c r="BT5" s="167"/>
      <c r="BU5" s="167"/>
      <c r="BV5" s="176"/>
      <c r="BW5" s="167"/>
      <c r="BX5" s="167"/>
      <c r="BY5" s="167"/>
      <c r="BZ5" s="176"/>
      <c r="CA5" s="167"/>
      <c r="CB5" s="167"/>
      <c r="CC5" s="167"/>
      <c r="CD5" s="176"/>
      <c r="CE5" s="167"/>
      <c r="CF5" s="167"/>
      <c r="CG5" s="167"/>
      <c r="CH5" s="176"/>
      <c r="CI5" s="167"/>
      <c r="CJ5" s="167"/>
      <c r="CK5" s="167"/>
      <c r="CL5" s="176"/>
      <c r="CM5" s="167"/>
      <c r="CN5" s="167"/>
      <c r="CO5" s="167"/>
      <c r="CP5" s="176"/>
      <c r="CQ5" s="167"/>
      <c r="CR5" s="167"/>
      <c r="CS5" s="167"/>
      <c r="CT5" s="176"/>
      <c r="CU5" s="167"/>
      <c r="CV5" s="167"/>
      <c r="CW5" s="167"/>
      <c r="CX5" s="176"/>
      <c r="CY5" s="167"/>
      <c r="CZ5" s="167"/>
      <c r="DA5" s="167"/>
      <c r="DB5" s="176"/>
      <c r="DC5" s="167"/>
      <c r="DD5" s="167"/>
      <c r="DE5" s="167"/>
      <c r="DF5" s="176"/>
      <c r="DG5" s="167"/>
      <c r="DH5" s="167"/>
      <c r="DI5" s="167"/>
      <c r="DJ5" s="176"/>
      <c r="DK5" s="167"/>
      <c r="DL5" s="167"/>
      <c r="DM5" s="167"/>
      <c r="DN5" s="176"/>
      <c r="DO5" s="167"/>
      <c r="DP5" s="167"/>
      <c r="DQ5" s="167"/>
      <c r="DR5" s="176"/>
      <c r="DS5" s="167"/>
      <c r="DT5" s="167"/>
      <c r="DU5" s="167"/>
    </row>
    <row r="6" spans="1:125" s="47" customFormat="1" ht="13.5">
      <c r="A6" s="168"/>
      <c r="B6" s="155"/>
      <c r="C6" s="165"/>
      <c r="D6" s="143" t="s">
        <v>121</v>
      </c>
      <c r="E6" s="143" t="s">
        <v>121</v>
      </c>
      <c r="F6" s="177"/>
      <c r="G6" s="168"/>
      <c r="H6" s="143" t="s">
        <v>121</v>
      </c>
      <c r="I6" s="143" t="s">
        <v>121</v>
      </c>
      <c r="J6" s="177"/>
      <c r="K6" s="168"/>
      <c r="L6" s="143" t="s">
        <v>121</v>
      </c>
      <c r="M6" s="143" t="s">
        <v>121</v>
      </c>
      <c r="N6" s="177"/>
      <c r="O6" s="168"/>
      <c r="P6" s="143" t="s">
        <v>121</v>
      </c>
      <c r="Q6" s="143" t="s">
        <v>121</v>
      </c>
      <c r="R6" s="177"/>
      <c r="S6" s="168"/>
      <c r="T6" s="143" t="s">
        <v>121</v>
      </c>
      <c r="U6" s="143" t="s">
        <v>121</v>
      </c>
      <c r="V6" s="177"/>
      <c r="W6" s="168"/>
      <c r="X6" s="143" t="s">
        <v>121</v>
      </c>
      <c r="Y6" s="143" t="s">
        <v>121</v>
      </c>
      <c r="Z6" s="177"/>
      <c r="AA6" s="168"/>
      <c r="AB6" s="143" t="s">
        <v>121</v>
      </c>
      <c r="AC6" s="143" t="s">
        <v>121</v>
      </c>
      <c r="AD6" s="177"/>
      <c r="AE6" s="168"/>
      <c r="AF6" s="143" t="s">
        <v>121</v>
      </c>
      <c r="AG6" s="143" t="s">
        <v>121</v>
      </c>
      <c r="AH6" s="177"/>
      <c r="AI6" s="168"/>
      <c r="AJ6" s="143" t="s">
        <v>121</v>
      </c>
      <c r="AK6" s="143" t="s">
        <v>121</v>
      </c>
      <c r="AL6" s="177"/>
      <c r="AM6" s="168"/>
      <c r="AN6" s="143" t="s">
        <v>121</v>
      </c>
      <c r="AO6" s="143" t="s">
        <v>121</v>
      </c>
      <c r="AP6" s="177"/>
      <c r="AQ6" s="168"/>
      <c r="AR6" s="143" t="s">
        <v>121</v>
      </c>
      <c r="AS6" s="143" t="s">
        <v>121</v>
      </c>
      <c r="AT6" s="177"/>
      <c r="AU6" s="168"/>
      <c r="AV6" s="143" t="s">
        <v>121</v>
      </c>
      <c r="AW6" s="143" t="s">
        <v>121</v>
      </c>
      <c r="AX6" s="177"/>
      <c r="AY6" s="168"/>
      <c r="AZ6" s="143" t="s">
        <v>121</v>
      </c>
      <c r="BA6" s="143" t="s">
        <v>121</v>
      </c>
      <c r="BB6" s="177"/>
      <c r="BC6" s="168"/>
      <c r="BD6" s="143" t="s">
        <v>121</v>
      </c>
      <c r="BE6" s="143" t="s">
        <v>121</v>
      </c>
      <c r="BF6" s="177"/>
      <c r="BG6" s="168"/>
      <c r="BH6" s="143" t="s">
        <v>121</v>
      </c>
      <c r="BI6" s="143" t="s">
        <v>121</v>
      </c>
      <c r="BJ6" s="177"/>
      <c r="BK6" s="168"/>
      <c r="BL6" s="143" t="s">
        <v>121</v>
      </c>
      <c r="BM6" s="143" t="s">
        <v>121</v>
      </c>
      <c r="BN6" s="177"/>
      <c r="BO6" s="168"/>
      <c r="BP6" s="143" t="s">
        <v>121</v>
      </c>
      <c r="BQ6" s="143" t="s">
        <v>121</v>
      </c>
      <c r="BR6" s="177"/>
      <c r="BS6" s="168"/>
      <c r="BT6" s="143" t="s">
        <v>121</v>
      </c>
      <c r="BU6" s="143" t="s">
        <v>121</v>
      </c>
      <c r="BV6" s="177"/>
      <c r="BW6" s="168"/>
      <c r="BX6" s="143" t="s">
        <v>121</v>
      </c>
      <c r="BY6" s="143" t="s">
        <v>121</v>
      </c>
      <c r="BZ6" s="177"/>
      <c r="CA6" s="168"/>
      <c r="CB6" s="143" t="s">
        <v>121</v>
      </c>
      <c r="CC6" s="143" t="s">
        <v>121</v>
      </c>
      <c r="CD6" s="177"/>
      <c r="CE6" s="168"/>
      <c r="CF6" s="143" t="s">
        <v>121</v>
      </c>
      <c r="CG6" s="143" t="s">
        <v>121</v>
      </c>
      <c r="CH6" s="177"/>
      <c r="CI6" s="168"/>
      <c r="CJ6" s="143" t="s">
        <v>121</v>
      </c>
      <c r="CK6" s="143" t="s">
        <v>121</v>
      </c>
      <c r="CL6" s="177"/>
      <c r="CM6" s="168"/>
      <c r="CN6" s="143" t="s">
        <v>121</v>
      </c>
      <c r="CO6" s="143" t="s">
        <v>121</v>
      </c>
      <c r="CP6" s="177"/>
      <c r="CQ6" s="168"/>
      <c r="CR6" s="143" t="s">
        <v>121</v>
      </c>
      <c r="CS6" s="143" t="s">
        <v>121</v>
      </c>
      <c r="CT6" s="177"/>
      <c r="CU6" s="168"/>
      <c r="CV6" s="143" t="s">
        <v>121</v>
      </c>
      <c r="CW6" s="143" t="s">
        <v>121</v>
      </c>
      <c r="CX6" s="177"/>
      <c r="CY6" s="168"/>
      <c r="CZ6" s="143" t="s">
        <v>121</v>
      </c>
      <c r="DA6" s="143" t="s">
        <v>121</v>
      </c>
      <c r="DB6" s="177"/>
      <c r="DC6" s="168"/>
      <c r="DD6" s="143" t="s">
        <v>121</v>
      </c>
      <c r="DE6" s="143" t="s">
        <v>121</v>
      </c>
      <c r="DF6" s="177"/>
      <c r="DG6" s="168"/>
      <c r="DH6" s="143" t="s">
        <v>121</v>
      </c>
      <c r="DI6" s="143" t="s">
        <v>121</v>
      </c>
      <c r="DJ6" s="177"/>
      <c r="DK6" s="168"/>
      <c r="DL6" s="143" t="s">
        <v>121</v>
      </c>
      <c r="DM6" s="143" t="s">
        <v>121</v>
      </c>
      <c r="DN6" s="177"/>
      <c r="DO6" s="168"/>
      <c r="DP6" s="143" t="s">
        <v>121</v>
      </c>
      <c r="DQ6" s="143" t="s">
        <v>121</v>
      </c>
      <c r="DR6" s="177"/>
      <c r="DS6" s="168"/>
      <c r="DT6" s="143" t="s">
        <v>121</v>
      </c>
      <c r="DU6" s="143" t="s">
        <v>121</v>
      </c>
    </row>
    <row r="7" spans="1:125" s="63" customFormat="1" ht="12" customHeight="1">
      <c r="A7" s="49" t="s">
        <v>122</v>
      </c>
      <c r="B7" s="49">
        <v>37000</v>
      </c>
      <c r="C7" s="49" t="s">
        <v>82</v>
      </c>
      <c r="D7" s="74">
        <f>SUM(D8:D15)</f>
        <v>2217154</v>
      </c>
      <c r="E7" s="74">
        <f>SUM(E8:E15)</f>
        <v>895908</v>
      </c>
      <c r="F7" s="50">
        <f>COUNTIF(F8:F15,"&lt;&gt;")</f>
        <v>8</v>
      </c>
      <c r="G7" s="50">
        <f>COUNTIF(G8:G15,"&lt;&gt;")</f>
        <v>8</v>
      </c>
      <c r="H7" s="74">
        <f>SUM(H8:H15)</f>
        <v>1235919</v>
      </c>
      <c r="I7" s="74">
        <f>SUM(I8:I15)</f>
        <v>405823</v>
      </c>
      <c r="J7" s="50">
        <f>COUNTIF(J8:J15,"&lt;&gt;")</f>
        <v>8</v>
      </c>
      <c r="K7" s="50">
        <f>COUNTIF(K8:K15,"&lt;&gt;")</f>
        <v>8</v>
      </c>
      <c r="L7" s="74">
        <f>SUM(L8:L15)</f>
        <v>639485</v>
      </c>
      <c r="M7" s="74">
        <f>SUM(M8:M15)</f>
        <v>139307</v>
      </c>
      <c r="N7" s="50">
        <f>COUNTIF(N8:N15,"&lt;&gt;")</f>
        <v>2</v>
      </c>
      <c r="O7" s="50">
        <f>COUNTIF(O8:O15,"&lt;&gt;")</f>
        <v>2</v>
      </c>
      <c r="P7" s="74">
        <f>SUM(P8:P15)</f>
        <v>212546</v>
      </c>
      <c r="Q7" s="74">
        <f>SUM(Q8:Q15)</f>
        <v>14253</v>
      </c>
      <c r="R7" s="50">
        <f>COUNTIF(R8:R15,"&lt;&gt;")</f>
        <v>1</v>
      </c>
      <c r="S7" s="50">
        <f>COUNTIF(S8:S15,"&lt;&gt;")</f>
        <v>1</v>
      </c>
      <c r="T7" s="74">
        <f>SUM(T8:T15)</f>
        <v>96615</v>
      </c>
      <c r="U7" s="74">
        <f>SUM(U8:U15)</f>
        <v>22412</v>
      </c>
      <c r="V7" s="50">
        <f>COUNTIF(V8:V15,"&lt;&gt;")</f>
        <v>1</v>
      </c>
      <c r="W7" s="50">
        <f>COUNTIF(W8:W15,"&lt;&gt;")</f>
        <v>1</v>
      </c>
      <c r="X7" s="74">
        <f>SUM(X8:X15)</f>
        <v>32589</v>
      </c>
      <c r="Y7" s="74">
        <f>SUM(Y8:Y15)</f>
        <v>23285</v>
      </c>
      <c r="Z7" s="50">
        <f>COUNTIF(Z8:Z15,"&lt;&gt;")</f>
        <v>1</v>
      </c>
      <c r="AA7" s="50">
        <f>COUNTIF(AA8:AA15,"&lt;&gt;")</f>
        <v>1</v>
      </c>
      <c r="AB7" s="74">
        <f>SUM(AB8:AB15)</f>
        <v>0</v>
      </c>
      <c r="AC7" s="74">
        <f>SUM(AC8:AC15)</f>
        <v>290828</v>
      </c>
      <c r="AD7" s="50">
        <f>COUNTIF(AD8:AD15,"&lt;&gt;")</f>
        <v>0</v>
      </c>
      <c r="AE7" s="50">
        <f>COUNTIF(AE8:AE15,"&lt;&gt;")</f>
        <v>0</v>
      </c>
      <c r="AF7" s="74">
        <f>SUM(AF8:AF15)</f>
        <v>0</v>
      </c>
      <c r="AG7" s="74">
        <f>SUM(AG8:AG15)</f>
        <v>0</v>
      </c>
      <c r="AH7" s="50">
        <f>COUNTIF(AH8:AH15,"&lt;&gt;")</f>
        <v>0</v>
      </c>
      <c r="AI7" s="50">
        <f>COUNTIF(AI8:AI15,"&lt;&gt;")</f>
        <v>0</v>
      </c>
      <c r="AJ7" s="74">
        <f>SUM(AJ8:AJ15)</f>
        <v>0</v>
      </c>
      <c r="AK7" s="74">
        <f>SUM(AK8:AK15)</f>
        <v>0</v>
      </c>
      <c r="AL7" s="50">
        <f>COUNTIF(AL8:AL15,"&lt;&gt;")</f>
        <v>0</v>
      </c>
      <c r="AM7" s="50">
        <f>COUNTIF(AM8:AM15,"&lt;&gt;")</f>
        <v>0</v>
      </c>
      <c r="AN7" s="74">
        <f>SUM(AN8:AN15)</f>
        <v>0</v>
      </c>
      <c r="AO7" s="74">
        <f>SUM(AO8:AO15)</f>
        <v>0</v>
      </c>
      <c r="AP7" s="50">
        <f>COUNTIF(AP8:AP15,"&lt;&gt;")</f>
        <v>0</v>
      </c>
      <c r="AQ7" s="50">
        <f>COUNTIF(AQ8:AQ15,"&lt;&gt;")</f>
        <v>0</v>
      </c>
      <c r="AR7" s="74">
        <f>SUM(AR8:AR15)</f>
        <v>0</v>
      </c>
      <c r="AS7" s="74">
        <f>SUM(AS8:AS15)</f>
        <v>0</v>
      </c>
      <c r="AT7" s="50">
        <f>COUNTIF(AT8:AT15,"&lt;&gt;")</f>
        <v>0</v>
      </c>
      <c r="AU7" s="50">
        <f>COUNTIF(AU8:AU15,"&lt;&gt;")</f>
        <v>0</v>
      </c>
      <c r="AV7" s="74">
        <f>SUM(AV8:AV15)</f>
        <v>0</v>
      </c>
      <c r="AW7" s="74">
        <f>SUM(AW8:AW15)</f>
        <v>0</v>
      </c>
      <c r="AX7" s="50">
        <f>COUNTIF(AX8:AX15,"&lt;&gt;")</f>
        <v>0</v>
      </c>
      <c r="AY7" s="50">
        <f>COUNTIF(AY8:AY15,"&lt;&gt;")</f>
        <v>0</v>
      </c>
      <c r="AZ7" s="74">
        <f>SUM(AZ8:AZ15)</f>
        <v>0</v>
      </c>
      <c r="BA7" s="74">
        <f>SUM(BA8:BA15)</f>
        <v>0</v>
      </c>
      <c r="BB7" s="50">
        <f>COUNTIF(BB8:BB15,"&lt;&gt;")</f>
        <v>0</v>
      </c>
      <c r="BC7" s="50">
        <f>COUNTIF(BC8:BC15,"&lt;&gt;")</f>
        <v>0</v>
      </c>
      <c r="BD7" s="74">
        <f>SUM(BD8:BD15)</f>
        <v>0</v>
      </c>
      <c r="BE7" s="74">
        <f>SUM(BE8:BE15)</f>
        <v>0</v>
      </c>
      <c r="BF7" s="50">
        <f>COUNTIF(BF8:BF15,"&lt;&gt;")</f>
        <v>0</v>
      </c>
      <c r="BG7" s="50">
        <f>COUNTIF(BG8:BG15,"&lt;&gt;")</f>
        <v>0</v>
      </c>
      <c r="BH7" s="74">
        <f>SUM(BH8:BH15)</f>
        <v>0</v>
      </c>
      <c r="BI7" s="74">
        <f>SUM(BI8:BI15)</f>
        <v>0</v>
      </c>
      <c r="BJ7" s="50">
        <f>COUNTIF(BJ8:BJ15,"&lt;&gt;")</f>
        <v>0</v>
      </c>
      <c r="BK7" s="50">
        <f>COUNTIF(BK8:BK15,"&lt;&gt;")</f>
        <v>0</v>
      </c>
      <c r="BL7" s="74">
        <f>SUM(BL8:BL15)</f>
        <v>0</v>
      </c>
      <c r="BM7" s="74">
        <f>SUM(BM8:BM15)</f>
        <v>0</v>
      </c>
      <c r="BN7" s="50">
        <f>COUNTIF(BN8:BN15,"&lt;&gt;")</f>
        <v>0</v>
      </c>
      <c r="BO7" s="50">
        <f>COUNTIF(BO8:BO15,"&lt;&gt;")</f>
        <v>0</v>
      </c>
      <c r="BP7" s="74">
        <f>SUM(BP8:BP15)</f>
        <v>0</v>
      </c>
      <c r="BQ7" s="74">
        <f>SUM(BQ8:BQ15)</f>
        <v>0</v>
      </c>
      <c r="BR7" s="50">
        <f>COUNTIF(BR8:BR15,"&lt;&gt;")</f>
        <v>0</v>
      </c>
      <c r="BS7" s="50">
        <f>COUNTIF(BS8:BS15,"&lt;&gt;")</f>
        <v>0</v>
      </c>
      <c r="BT7" s="74">
        <f>SUM(BT8:BT15)</f>
        <v>0</v>
      </c>
      <c r="BU7" s="74">
        <f>SUM(BU8:BU15)</f>
        <v>0</v>
      </c>
      <c r="BV7" s="50">
        <f>COUNTIF(BV8:BV15,"&lt;&gt;")</f>
        <v>0</v>
      </c>
      <c r="BW7" s="50">
        <f>COUNTIF(BW8:BW15,"&lt;&gt;")</f>
        <v>0</v>
      </c>
      <c r="BX7" s="74">
        <f>SUM(BX8:BX15)</f>
        <v>0</v>
      </c>
      <c r="BY7" s="74">
        <f>SUM(BY8:BY15)</f>
        <v>0</v>
      </c>
      <c r="BZ7" s="50">
        <f>COUNTIF(BZ8:BZ15,"&lt;&gt;")</f>
        <v>0</v>
      </c>
      <c r="CA7" s="50">
        <f>COUNTIF(CA8:CA15,"&lt;&gt;")</f>
        <v>0</v>
      </c>
      <c r="CB7" s="74">
        <f>SUM(CB8:CB15)</f>
        <v>0</v>
      </c>
      <c r="CC7" s="74">
        <f>SUM(CC8:CC15)</f>
        <v>0</v>
      </c>
      <c r="CD7" s="50">
        <f>COUNTIF(CD8:CD15,"&lt;&gt;")</f>
        <v>0</v>
      </c>
      <c r="CE7" s="50">
        <f>COUNTIF(CE8:CE15,"&lt;&gt;")</f>
        <v>0</v>
      </c>
      <c r="CF7" s="74">
        <f>SUM(CF8:CF15)</f>
        <v>0</v>
      </c>
      <c r="CG7" s="74">
        <f>SUM(CG8:CG15)</f>
        <v>0</v>
      </c>
      <c r="CH7" s="50">
        <f>COUNTIF(CH8:CH15,"&lt;&gt;")</f>
        <v>0</v>
      </c>
      <c r="CI7" s="50">
        <f>COUNTIF(CI8:CI15,"&lt;&gt;")</f>
        <v>0</v>
      </c>
      <c r="CJ7" s="74">
        <f>SUM(CJ8:CJ15)</f>
        <v>0</v>
      </c>
      <c r="CK7" s="74">
        <f>SUM(CK8:CK15)</f>
        <v>0</v>
      </c>
      <c r="CL7" s="50">
        <f>COUNTIF(CL8:CL15,"&lt;&gt;")</f>
        <v>0</v>
      </c>
      <c r="CM7" s="50">
        <f>COUNTIF(CM8:CM15,"&lt;&gt;")</f>
        <v>0</v>
      </c>
      <c r="CN7" s="74">
        <f>SUM(CN8:CN15)</f>
        <v>0</v>
      </c>
      <c r="CO7" s="74">
        <f>SUM(CO8:CO15)</f>
        <v>0</v>
      </c>
      <c r="CP7" s="50">
        <f>COUNTIF(CP8:CP15,"&lt;&gt;")</f>
        <v>0</v>
      </c>
      <c r="CQ7" s="50">
        <f>COUNTIF(CQ8:CQ15,"&lt;&gt;")</f>
        <v>0</v>
      </c>
      <c r="CR7" s="74">
        <f>SUM(CR8:CR15)</f>
        <v>0</v>
      </c>
      <c r="CS7" s="74">
        <f>SUM(CS8:CS15)</f>
        <v>0</v>
      </c>
      <c r="CT7" s="50">
        <f>COUNTIF(CT8:CT15,"&lt;&gt;")</f>
        <v>0</v>
      </c>
      <c r="CU7" s="50">
        <f>COUNTIF(CU8:CU15,"&lt;&gt;")</f>
        <v>0</v>
      </c>
      <c r="CV7" s="74">
        <f>SUM(CV8:CV15)</f>
        <v>0</v>
      </c>
      <c r="CW7" s="74">
        <f>SUM(CW8:CW15)</f>
        <v>0</v>
      </c>
      <c r="CX7" s="50">
        <f>COUNTIF(CX8:CX15,"&lt;&gt;")</f>
        <v>0</v>
      </c>
      <c r="CY7" s="50">
        <f>COUNTIF(CY8:CY15,"&lt;&gt;")</f>
        <v>0</v>
      </c>
      <c r="CZ7" s="74">
        <f>SUM(CZ8:CZ15)</f>
        <v>0</v>
      </c>
      <c r="DA7" s="74">
        <f>SUM(DA8:DA15)</f>
        <v>0</v>
      </c>
      <c r="DB7" s="50">
        <f>COUNTIF(DB8:DB15,"&lt;&gt;")</f>
        <v>0</v>
      </c>
      <c r="DC7" s="50">
        <f>COUNTIF(DC8:DC15,"&lt;&gt;")</f>
        <v>0</v>
      </c>
      <c r="DD7" s="74">
        <f>SUM(DD8:DD15)</f>
        <v>0</v>
      </c>
      <c r="DE7" s="74">
        <f>SUM(DE8:DE15)</f>
        <v>0</v>
      </c>
      <c r="DF7" s="50">
        <f>COUNTIF(DF8:DF15,"&lt;&gt;")</f>
        <v>0</v>
      </c>
      <c r="DG7" s="50">
        <f>COUNTIF(DG8:DG15,"&lt;&gt;")</f>
        <v>0</v>
      </c>
      <c r="DH7" s="74">
        <f>SUM(DH8:DH15)</f>
        <v>0</v>
      </c>
      <c r="DI7" s="74">
        <f>SUM(DI8:DI15)</f>
        <v>0</v>
      </c>
      <c r="DJ7" s="50">
        <f>COUNTIF(DJ8:DJ15,"&lt;&gt;")</f>
        <v>0</v>
      </c>
      <c r="DK7" s="50">
        <f>COUNTIF(DK8:DK15,"&lt;&gt;")</f>
        <v>0</v>
      </c>
      <c r="DL7" s="74">
        <f>SUM(DL8:DL15)</f>
        <v>0</v>
      </c>
      <c r="DM7" s="74">
        <f>SUM(DM8:DM15)</f>
        <v>0</v>
      </c>
      <c r="DN7" s="50">
        <f>COUNTIF(DN8:DN15,"&lt;&gt;")</f>
        <v>0</v>
      </c>
      <c r="DO7" s="50">
        <f>COUNTIF(DO8:DO15,"&lt;&gt;")</f>
        <v>0</v>
      </c>
      <c r="DP7" s="74">
        <f>SUM(DP8:DP15)</f>
        <v>0</v>
      </c>
      <c r="DQ7" s="74">
        <f>SUM(DQ8:DQ15)</f>
        <v>0</v>
      </c>
      <c r="DR7" s="50">
        <f>COUNTIF(DR8:DR15,"&lt;&gt;")</f>
        <v>0</v>
      </c>
      <c r="DS7" s="50">
        <f>COUNTIF(DS8:DS15,"&lt;&gt;")</f>
        <v>0</v>
      </c>
      <c r="DT7" s="74">
        <f>SUM(DT8:DT15)</f>
        <v>0</v>
      </c>
      <c r="DU7" s="74">
        <f>SUM(DU8:DU15)</f>
        <v>0</v>
      </c>
    </row>
    <row r="8" spans="1:125" s="51" customFormat="1" ht="12" customHeight="1">
      <c r="A8" s="52" t="s">
        <v>392</v>
      </c>
      <c r="B8" s="53" t="s">
        <v>393</v>
      </c>
      <c r="C8" s="52" t="s">
        <v>394</v>
      </c>
      <c r="D8" s="76">
        <f>SUM(H8,L8,P8,T8,X8,AB8,AF8,AJ8,AN8,AR8,AV8,AZ8,BD8,BH8,BL8,BP8,BT8,BX8,CB8,CF8,CJ8,CN8,CR8,CV8,CZ8,DD8,DH8,DL8,DP8,DT8)</f>
        <v>0</v>
      </c>
      <c r="E8" s="76">
        <f>SUM(I8,M8,Q8,U8,Y8,AC8,AG8,AK8,AO8,AS8,AW8,BA8,BE8,BI8,BM8,BQ8,BU8,BY8,CC8,CG8,CK8,CO8,CS8,CW8,DA8,DE8,DI8,DM8,DQ8,DU8)</f>
        <v>80757</v>
      </c>
      <c r="F8" s="68" t="s">
        <v>395</v>
      </c>
      <c r="G8" s="54" t="s">
        <v>396</v>
      </c>
      <c r="H8" s="76">
        <v>0</v>
      </c>
      <c r="I8" s="76">
        <v>61214</v>
      </c>
      <c r="J8" s="68" t="s">
        <v>397</v>
      </c>
      <c r="K8" s="54" t="s">
        <v>398</v>
      </c>
      <c r="L8" s="76">
        <v>0</v>
      </c>
      <c r="M8" s="76">
        <v>19543</v>
      </c>
      <c r="N8" s="68"/>
      <c r="O8" s="54"/>
      <c r="P8" s="76">
        <v>0</v>
      </c>
      <c r="Q8" s="76">
        <v>0</v>
      </c>
      <c r="R8" s="68"/>
      <c r="S8" s="54"/>
      <c r="T8" s="76">
        <v>0</v>
      </c>
      <c r="U8" s="76">
        <v>0</v>
      </c>
      <c r="V8" s="68"/>
      <c r="W8" s="54"/>
      <c r="X8" s="76">
        <v>0</v>
      </c>
      <c r="Y8" s="76">
        <v>0</v>
      </c>
      <c r="Z8" s="68"/>
      <c r="AA8" s="54"/>
      <c r="AB8" s="76">
        <v>0</v>
      </c>
      <c r="AC8" s="76">
        <v>0</v>
      </c>
      <c r="AD8" s="68"/>
      <c r="AE8" s="54"/>
      <c r="AF8" s="76">
        <v>0</v>
      </c>
      <c r="AG8" s="76">
        <v>0</v>
      </c>
      <c r="AH8" s="68"/>
      <c r="AI8" s="54"/>
      <c r="AJ8" s="76">
        <v>0</v>
      </c>
      <c r="AK8" s="76">
        <v>0</v>
      </c>
      <c r="AL8" s="68"/>
      <c r="AM8" s="54"/>
      <c r="AN8" s="76">
        <v>0</v>
      </c>
      <c r="AO8" s="76">
        <v>0</v>
      </c>
      <c r="AP8" s="68"/>
      <c r="AQ8" s="54"/>
      <c r="AR8" s="76">
        <v>0</v>
      </c>
      <c r="AS8" s="76">
        <v>0</v>
      </c>
      <c r="AT8" s="68"/>
      <c r="AU8" s="54"/>
      <c r="AV8" s="76">
        <v>0</v>
      </c>
      <c r="AW8" s="76">
        <v>0</v>
      </c>
      <c r="AX8" s="68"/>
      <c r="AY8" s="54"/>
      <c r="AZ8" s="76">
        <v>0</v>
      </c>
      <c r="BA8" s="76">
        <v>0</v>
      </c>
      <c r="BB8" s="68"/>
      <c r="BC8" s="54"/>
      <c r="BD8" s="76">
        <v>0</v>
      </c>
      <c r="BE8" s="76">
        <v>0</v>
      </c>
      <c r="BF8" s="68"/>
      <c r="BG8" s="54"/>
      <c r="BH8" s="76">
        <v>0</v>
      </c>
      <c r="BI8" s="76">
        <v>0</v>
      </c>
      <c r="BJ8" s="68"/>
      <c r="BK8" s="54"/>
      <c r="BL8" s="76">
        <v>0</v>
      </c>
      <c r="BM8" s="76">
        <v>0</v>
      </c>
      <c r="BN8" s="68"/>
      <c r="BO8" s="54"/>
      <c r="BP8" s="76">
        <v>0</v>
      </c>
      <c r="BQ8" s="76">
        <v>0</v>
      </c>
      <c r="BR8" s="68"/>
      <c r="BS8" s="54"/>
      <c r="BT8" s="76">
        <v>0</v>
      </c>
      <c r="BU8" s="76">
        <v>0</v>
      </c>
      <c r="BV8" s="68"/>
      <c r="BW8" s="54"/>
      <c r="BX8" s="76">
        <v>0</v>
      </c>
      <c r="BY8" s="76">
        <v>0</v>
      </c>
      <c r="BZ8" s="68"/>
      <c r="CA8" s="54"/>
      <c r="CB8" s="76">
        <v>0</v>
      </c>
      <c r="CC8" s="76">
        <v>0</v>
      </c>
      <c r="CD8" s="68"/>
      <c r="CE8" s="54"/>
      <c r="CF8" s="76">
        <v>0</v>
      </c>
      <c r="CG8" s="76">
        <v>0</v>
      </c>
      <c r="CH8" s="68"/>
      <c r="CI8" s="54"/>
      <c r="CJ8" s="76">
        <v>0</v>
      </c>
      <c r="CK8" s="76">
        <v>0</v>
      </c>
      <c r="CL8" s="68"/>
      <c r="CM8" s="54"/>
      <c r="CN8" s="76">
        <v>0</v>
      </c>
      <c r="CO8" s="76">
        <v>0</v>
      </c>
      <c r="CP8" s="68"/>
      <c r="CQ8" s="54"/>
      <c r="CR8" s="76">
        <v>0</v>
      </c>
      <c r="CS8" s="76">
        <v>0</v>
      </c>
      <c r="CT8" s="68"/>
      <c r="CU8" s="54"/>
      <c r="CV8" s="76">
        <v>0</v>
      </c>
      <c r="CW8" s="76">
        <v>0</v>
      </c>
      <c r="CX8" s="68"/>
      <c r="CY8" s="54"/>
      <c r="CZ8" s="76">
        <v>0</v>
      </c>
      <c r="DA8" s="76">
        <v>0</v>
      </c>
      <c r="DB8" s="68"/>
      <c r="DC8" s="54"/>
      <c r="DD8" s="76">
        <v>0</v>
      </c>
      <c r="DE8" s="76">
        <v>0</v>
      </c>
      <c r="DF8" s="68"/>
      <c r="DG8" s="54"/>
      <c r="DH8" s="76">
        <v>0</v>
      </c>
      <c r="DI8" s="76">
        <v>0</v>
      </c>
      <c r="DJ8" s="68"/>
      <c r="DK8" s="54"/>
      <c r="DL8" s="76">
        <v>0</v>
      </c>
      <c r="DM8" s="76">
        <v>0</v>
      </c>
      <c r="DN8" s="68"/>
      <c r="DO8" s="54"/>
      <c r="DP8" s="76">
        <v>0</v>
      </c>
      <c r="DQ8" s="76">
        <v>0</v>
      </c>
      <c r="DR8" s="68"/>
      <c r="DS8" s="54"/>
      <c r="DT8" s="76">
        <v>0</v>
      </c>
      <c r="DU8" s="76">
        <v>0</v>
      </c>
    </row>
    <row r="9" spans="1:125" s="51" customFormat="1" ht="12" customHeight="1">
      <c r="A9" s="52" t="s">
        <v>392</v>
      </c>
      <c r="B9" s="53" t="s">
        <v>399</v>
      </c>
      <c r="C9" s="52" t="s">
        <v>400</v>
      </c>
      <c r="D9" s="76">
        <f>SUM(H9,L9,P9,T9,X9,AB9,AF9,AJ9,AN9,AR9,AV9,AZ9,BD9,BH9,BL9,BP9,BT9,BX9,CB9,CF9,CJ9,CN9,CR9,CV9,CZ9,DD9,DH9,DL9,DP9,DT9)</f>
        <v>0</v>
      </c>
      <c r="E9" s="76">
        <f>SUM(I9,M9,Q9,U9,Y9,AC9,AG9,AK9,AO9,AS9,AW9,BA9,BE9,BI9,BM9,BQ9,BU9,BY9,CC9,CG9,CK9,CO9,CS9,CW9,DA9,DE9,DI9,DM9,DQ9,DU9)</f>
        <v>46085</v>
      </c>
      <c r="F9" s="68" t="s">
        <v>401</v>
      </c>
      <c r="G9" s="54" t="s">
        <v>402</v>
      </c>
      <c r="H9" s="76">
        <v>0</v>
      </c>
      <c r="I9" s="76">
        <v>32499</v>
      </c>
      <c r="J9" s="68" t="s">
        <v>403</v>
      </c>
      <c r="K9" s="54" t="s">
        <v>404</v>
      </c>
      <c r="L9" s="76">
        <v>0</v>
      </c>
      <c r="M9" s="76">
        <v>13586</v>
      </c>
      <c r="N9" s="68"/>
      <c r="O9" s="54"/>
      <c r="P9" s="76">
        <v>0</v>
      </c>
      <c r="Q9" s="76">
        <v>0</v>
      </c>
      <c r="R9" s="68"/>
      <c r="S9" s="54"/>
      <c r="T9" s="76">
        <v>0</v>
      </c>
      <c r="U9" s="76">
        <v>0</v>
      </c>
      <c r="V9" s="68"/>
      <c r="W9" s="54"/>
      <c r="X9" s="76">
        <v>0</v>
      </c>
      <c r="Y9" s="76">
        <v>0</v>
      </c>
      <c r="Z9" s="68"/>
      <c r="AA9" s="54"/>
      <c r="AB9" s="76">
        <v>0</v>
      </c>
      <c r="AC9" s="76">
        <v>0</v>
      </c>
      <c r="AD9" s="68"/>
      <c r="AE9" s="54"/>
      <c r="AF9" s="76">
        <v>0</v>
      </c>
      <c r="AG9" s="76">
        <v>0</v>
      </c>
      <c r="AH9" s="68"/>
      <c r="AI9" s="54"/>
      <c r="AJ9" s="76">
        <v>0</v>
      </c>
      <c r="AK9" s="76">
        <v>0</v>
      </c>
      <c r="AL9" s="68"/>
      <c r="AM9" s="54"/>
      <c r="AN9" s="76">
        <v>0</v>
      </c>
      <c r="AO9" s="76">
        <v>0</v>
      </c>
      <c r="AP9" s="68"/>
      <c r="AQ9" s="54"/>
      <c r="AR9" s="76">
        <v>0</v>
      </c>
      <c r="AS9" s="76">
        <v>0</v>
      </c>
      <c r="AT9" s="68"/>
      <c r="AU9" s="54"/>
      <c r="AV9" s="76">
        <v>0</v>
      </c>
      <c r="AW9" s="76">
        <v>0</v>
      </c>
      <c r="AX9" s="68"/>
      <c r="AY9" s="54"/>
      <c r="AZ9" s="76">
        <v>0</v>
      </c>
      <c r="BA9" s="76">
        <v>0</v>
      </c>
      <c r="BB9" s="68"/>
      <c r="BC9" s="54"/>
      <c r="BD9" s="76">
        <v>0</v>
      </c>
      <c r="BE9" s="76">
        <v>0</v>
      </c>
      <c r="BF9" s="68"/>
      <c r="BG9" s="54"/>
      <c r="BH9" s="76">
        <v>0</v>
      </c>
      <c r="BI9" s="76">
        <v>0</v>
      </c>
      <c r="BJ9" s="68"/>
      <c r="BK9" s="54"/>
      <c r="BL9" s="76">
        <v>0</v>
      </c>
      <c r="BM9" s="76">
        <v>0</v>
      </c>
      <c r="BN9" s="68"/>
      <c r="BO9" s="54"/>
      <c r="BP9" s="76">
        <v>0</v>
      </c>
      <c r="BQ9" s="76">
        <v>0</v>
      </c>
      <c r="BR9" s="68"/>
      <c r="BS9" s="54"/>
      <c r="BT9" s="76">
        <v>0</v>
      </c>
      <c r="BU9" s="76">
        <v>0</v>
      </c>
      <c r="BV9" s="68"/>
      <c r="BW9" s="54"/>
      <c r="BX9" s="76">
        <v>0</v>
      </c>
      <c r="BY9" s="76">
        <v>0</v>
      </c>
      <c r="BZ9" s="68"/>
      <c r="CA9" s="54"/>
      <c r="CB9" s="76">
        <v>0</v>
      </c>
      <c r="CC9" s="76">
        <v>0</v>
      </c>
      <c r="CD9" s="68"/>
      <c r="CE9" s="54"/>
      <c r="CF9" s="76">
        <v>0</v>
      </c>
      <c r="CG9" s="76">
        <v>0</v>
      </c>
      <c r="CH9" s="68"/>
      <c r="CI9" s="54"/>
      <c r="CJ9" s="76">
        <v>0</v>
      </c>
      <c r="CK9" s="76">
        <v>0</v>
      </c>
      <c r="CL9" s="68"/>
      <c r="CM9" s="54"/>
      <c r="CN9" s="76">
        <v>0</v>
      </c>
      <c r="CO9" s="76">
        <v>0</v>
      </c>
      <c r="CP9" s="68"/>
      <c r="CQ9" s="54"/>
      <c r="CR9" s="76">
        <v>0</v>
      </c>
      <c r="CS9" s="76">
        <v>0</v>
      </c>
      <c r="CT9" s="68"/>
      <c r="CU9" s="54"/>
      <c r="CV9" s="76">
        <v>0</v>
      </c>
      <c r="CW9" s="76">
        <v>0</v>
      </c>
      <c r="CX9" s="68"/>
      <c r="CY9" s="54"/>
      <c r="CZ9" s="76">
        <v>0</v>
      </c>
      <c r="DA9" s="76">
        <v>0</v>
      </c>
      <c r="DB9" s="68"/>
      <c r="DC9" s="54"/>
      <c r="DD9" s="76">
        <v>0</v>
      </c>
      <c r="DE9" s="76">
        <v>0</v>
      </c>
      <c r="DF9" s="68"/>
      <c r="DG9" s="54"/>
      <c r="DH9" s="76">
        <v>0</v>
      </c>
      <c r="DI9" s="76">
        <v>0</v>
      </c>
      <c r="DJ9" s="68"/>
      <c r="DK9" s="54"/>
      <c r="DL9" s="76">
        <v>0</v>
      </c>
      <c r="DM9" s="76">
        <v>0</v>
      </c>
      <c r="DN9" s="68"/>
      <c r="DO9" s="54"/>
      <c r="DP9" s="76">
        <v>0</v>
      </c>
      <c r="DQ9" s="76">
        <v>0</v>
      </c>
      <c r="DR9" s="68"/>
      <c r="DS9" s="54"/>
      <c r="DT9" s="76">
        <v>0</v>
      </c>
      <c r="DU9" s="76">
        <v>0</v>
      </c>
    </row>
    <row r="10" spans="1:125" s="51" customFormat="1" ht="12" customHeight="1">
      <c r="A10" s="52" t="s">
        <v>392</v>
      </c>
      <c r="B10" s="66" t="s">
        <v>405</v>
      </c>
      <c r="C10" s="52" t="s">
        <v>406</v>
      </c>
      <c r="D10" s="76">
        <f>SUM(H10,L10,P10,T10,X10,AB10,AF10,AJ10,AN10,AR10,AV10,AZ10,BD10,BH10,BL10,BP10,BT10,BX10,CB10,CF10,CJ10,CN10,CR10,CV10,CZ10,DD10,DH10,DL10,DP10,DT10)</f>
        <v>0</v>
      </c>
      <c r="E10" s="76">
        <f>SUM(I10,M10,Q10,U10,Y10,AC10,AG10,AK10,AO10,AS10,AW10,BA10,BE10,BI10,BM10,BQ10,BU10,BY10,CC10,CG10,CK10,CO10,CS10,CW10,DA10,DE10,DI10,DM10,DQ10,DU10)</f>
        <v>130257</v>
      </c>
      <c r="F10" s="68" t="s">
        <v>407</v>
      </c>
      <c r="G10" s="54" t="s">
        <v>408</v>
      </c>
      <c r="H10" s="76">
        <v>0</v>
      </c>
      <c r="I10" s="76">
        <v>66952</v>
      </c>
      <c r="J10" s="68" t="s">
        <v>287</v>
      </c>
      <c r="K10" s="54" t="s">
        <v>288</v>
      </c>
      <c r="L10" s="76">
        <v>0</v>
      </c>
      <c r="M10" s="76">
        <v>63305</v>
      </c>
      <c r="N10" s="68"/>
      <c r="O10" s="54"/>
      <c r="P10" s="76">
        <v>0</v>
      </c>
      <c r="Q10" s="76">
        <v>0</v>
      </c>
      <c r="R10" s="68"/>
      <c r="S10" s="54"/>
      <c r="T10" s="76">
        <v>0</v>
      </c>
      <c r="U10" s="76">
        <v>0</v>
      </c>
      <c r="V10" s="68"/>
      <c r="W10" s="54"/>
      <c r="X10" s="76">
        <v>0</v>
      </c>
      <c r="Y10" s="76">
        <v>0</v>
      </c>
      <c r="Z10" s="68"/>
      <c r="AA10" s="54"/>
      <c r="AB10" s="76">
        <v>0</v>
      </c>
      <c r="AC10" s="76">
        <v>0</v>
      </c>
      <c r="AD10" s="68"/>
      <c r="AE10" s="54"/>
      <c r="AF10" s="76">
        <v>0</v>
      </c>
      <c r="AG10" s="76">
        <v>0</v>
      </c>
      <c r="AH10" s="68"/>
      <c r="AI10" s="54"/>
      <c r="AJ10" s="76">
        <v>0</v>
      </c>
      <c r="AK10" s="76">
        <v>0</v>
      </c>
      <c r="AL10" s="68"/>
      <c r="AM10" s="54"/>
      <c r="AN10" s="76">
        <v>0</v>
      </c>
      <c r="AO10" s="76">
        <v>0</v>
      </c>
      <c r="AP10" s="68"/>
      <c r="AQ10" s="54"/>
      <c r="AR10" s="76">
        <v>0</v>
      </c>
      <c r="AS10" s="76">
        <v>0</v>
      </c>
      <c r="AT10" s="68"/>
      <c r="AU10" s="54"/>
      <c r="AV10" s="76">
        <v>0</v>
      </c>
      <c r="AW10" s="76">
        <v>0</v>
      </c>
      <c r="AX10" s="68"/>
      <c r="AY10" s="54"/>
      <c r="AZ10" s="76">
        <v>0</v>
      </c>
      <c r="BA10" s="76">
        <v>0</v>
      </c>
      <c r="BB10" s="68"/>
      <c r="BC10" s="54"/>
      <c r="BD10" s="76">
        <v>0</v>
      </c>
      <c r="BE10" s="76">
        <v>0</v>
      </c>
      <c r="BF10" s="68"/>
      <c r="BG10" s="54"/>
      <c r="BH10" s="76">
        <v>0</v>
      </c>
      <c r="BI10" s="76">
        <v>0</v>
      </c>
      <c r="BJ10" s="68"/>
      <c r="BK10" s="54"/>
      <c r="BL10" s="76">
        <v>0</v>
      </c>
      <c r="BM10" s="76">
        <v>0</v>
      </c>
      <c r="BN10" s="68"/>
      <c r="BO10" s="54"/>
      <c r="BP10" s="76">
        <v>0</v>
      </c>
      <c r="BQ10" s="76">
        <v>0</v>
      </c>
      <c r="BR10" s="68"/>
      <c r="BS10" s="54"/>
      <c r="BT10" s="76">
        <v>0</v>
      </c>
      <c r="BU10" s="76">
        <v>0</v>
      </c>
      <c r="BV10" s="68"/>
      <c r="BW10" s="54"/>
      <c r="BX10" s="76">
        <v>0</v>
      </c>
      <c r="BY10" s="76">
        <v>0</v>
      </c>
      <c r="BZ10" s="68"/>
      <c r="CA10" s="54"/>
      <c r="CB10" s="76">
        <v>0</v>
      </c>
      <c r="CC10" s="76">
        <v>0</v>
      </c>
      <c r="CD10" s="68"/>
      <c r="CE10" s="54"/>
      <c r="CF10" s="76">
        <v>0</v>
      </c>
      <c r="CG10" s="76">
        <v>0</v>
      </c>
      <c r="CH10" s="68"/>
      <c r="CI10" s="54"/>
      <c r="CJ10" s="76">
        <v>0</v>
      </c>
      <c r="CK10" s="76">
        <v>0</v>
      </c>
      <c r="CL10" s="68"/>
      <c r="CM10" s="54"/>
      <c r="CN10" s="76">
        <v>0</v>
      </c>
      <c r="CO10" s="76">
        <v>0</v>
      </c>
      <c r="CP10" s="68"/>
      <c r="CQ10" s="54"/>
      <c r="CR10" s="76">
        <v>0</v>
      </c>
      <c r="CS10" s="76">
        <v>0</v>
      </c>
      <c r="CT10" s="68"/>
      <c r="CU10" s="54"/>
      <c r="CV10" s="76">
        <v>0</v>
      </c>
      <c r="CW10" s="76">
        <v>0</v>
      </c>
      <c r="CX10" s="68"/>
      <c r="CY10" s="54"/>
      <c r="CZ10" s="76">
        <v>0</v>
      </c>
      <c r="DA10" s="76">
        <v>0</v>
      </c>
      <c r="DB10" s="68"/>
      <c r="DC10" s="54"/>
      <c r="DD10" s="76">
        <v>0</v>
      </c>
      <c r="DE10" s="76">
        <v>0</v>
      </c>
      <c r="DF10" s="68"/>
      <c r="DG10" s="54"/>
      <c r="DH10" s="76">
        <v>0</v>
      </c>
      <c r="DI10" s="76">
        <v>0</v>
      </c>
      <c r="DJ10" s="68"/>
      <c r="DK10" s="54"/>
      <c r="DL10" s="76">
        <v>0</v>
      </c>
      <c r="DM10" s="76">
        <v>0</v>
      </c>
      <c r="DN10" s="68"/>
      <c r="DO10" s="54"/>
      <c r="DP10" s="76">
        <v>0</v>
      </c>
      <c r="DQ10" s="76">
        <v>0</v>
      </c>
      <c r="DR10" s="68"/>
      <c r="DS10" s="54"/>
      <c r="DT10" s="76">
        <v>0</v>
      </c>
      <c r="DU10" s="76">
        <v>0</v>
      </c>
    </row>
    <row r="11" spans="1:125" s="51" customFormat="1" ht="12" customHeight="1">
      <c r="A11" s="52" t="s">
        <v>130</v>
      </c>
      <c r="B11" s="53" t="s">
        <v>177</v>
      </c>
      <c r="C11" s="52" t="s">
        <v>178</v>
      </c>
      <c r="D11" s="76">
        <f>SUM(H11,L11,P11,T11,X11,AB11,AF11,AJ11,AN11,AR11,AV11,AZ11,BD11,BH11,BL11,BP11,BT11,BX11,CB11,CF11,CJ11,CN11,CR11,CV11,CZ11,DD11,DH11,DL11,DP11,DT11)</f>
        <v>370474</v>
      </c>
      <c r="E11" s="76">
        <f>SUM(I11,M11,Q11,U11,Y11,AC11,AG11,AK11,AO11,AS11,AW11,BA11,BE11,BI11,BM11,BQ11,BU11,BY11,CC11,CG11,CK11,CO11,CS11,CW11,DA11,DE11,DI11,DM11,DQ11,DU11)</f>
        <v>0</v>
      </c>
      <c r="F11" s="68" t="s">
        <v>283</v>
      </c>
      <c r="G11" s="54" t="s">
        <v>284</v>
      </c>
      <c r="H11" s="76">
        <v>176980</v>
      </c>
      <c r="I11" s="76">
        <v>0</v>
      </c>
      <c r="J11" s="68" t="s">
        <v>289</v>
      </c>
      <c r="K11" s="54" t="s">
        <v>290</v>
      </c>
      <c r="L11" s="76">
        <v>193494</v>
      </c>
      <c r="M11" s="76">
        <v>0</v>
      </c>
      <c r="N11" s="68"/>
      <c r="O11" s="54"/>
      <c r="P11" s="76">
        <v>0</v>
      </c>
      <c r="Q11" s="76">
        <v>0</v>
      </c>
      <c r="R11" s="68"/>
      <c r="S11" s="54"/>
      <c r="T11" s="76">
        <v>0</v>
      </c>
      <c r="U11" s="76">
        <v>0</v>
      </c>
      <c r="V11" s="68"/>
      <c r="W11" s="54"/>
      <c r="X11" s="76">
        <v>0</v>
      </c>
      <c r="Y11" s="76">
        <v>0</v>
      </c>
      <c r="Z11" s="68"/>
      <c r="AA11" s="54"/>
      <c r="AB11" s="76">
        <v>0</v>
      </c>
      <c r="AC11" s="76">
        <v>0</v>
      </c>
      <c r="AD11" s="68"/>
      <c r="AE11" s="54"/>
      <c r="AF11" s="76">
        <v>0</v>
      </c>
      <c r="AG11" s="76">
        <v>0</v>
      </c>
      <c r="AH11" s="68"/>
      <c r="AI11" s="54"/>
      <c r="AJ11" s="76">
        <v>0</v>
      </c>
      <c r="AK11" s="76">
        <v>0</v>
      </c>
      <c r="AL11" s="68"/>
      <c r="AM11" s="54"/>
      <c r="AN11" s="76">
        <v>0</v>
      </c>
      <c r="AO11" s="76">
        <v>0</v>
      </c>
      <c r="AP11" s="68"/>
      <c r="AQ11" s="54"/>
      <c r="AR11" s="76">
        <v>0</v>
      </c>
      <c r="AS11" s="76">
        <v>0</v>
      </c>
      <c r="AT11" s="68"/>
      <c r="AU11" s="54"/>
      <c r="AV11" s="76">
        <v>0</v>
      </c>
      <c r="AW11" s="76">
        <v>0</v>
      </c>
      <c r="AX11" s="68"/>
      <c r="AY11" s="54"/>
      <c r="AZ11" s="76">
        <v>0</v>
      </c>
      <c r="BA11" s="76">
        <v>0</v>
      </c>
      <c r="BB11" s="68"/>
      <c r="BC11" s="54"/>
      <c r="BD11" s="76">
        <v>0</v>
      </c>
      <c r="BE11" s="76">
        <v>0</v>
      </c>
      <c r="BF11" s="68"/>
      <c r="BG11" s="54"/>
      <c r="BH11" s="76">
        <v>0</v>
      </c>
      <c r="BI11" s="76">
        <v>0</v>
      </c>
      <c r="BJ11" s="68"/>
      <c r="BK11" s="54"/>
      <c r="BL11" s="76">
        <v>0</v>
      </c>
      <c r="BM11" s="76">
        <v>0</v>
      </c>
      <c r="BN11" s="68"/>
      <c r="BO11" s="54"/>
      <c r="BP11" s="76">
        <v>0</v>
      </c>
      <c r="BQ11" s="76">
        <v>0</v>
      </c>
      <c r="BR11" s="68"/>
      <c r="BS11" s="54"/>
      <c r="BT11" s="76">
        <v>0</v>
      </c>
      <c r="BU11" s="76">
        <v>0</v>
      </c>
      <c r="BV11" s="68"/>
      <c r="BW11" s="54"/>
      <c r="BX11" s="76">
        <v>0</v>
      </c>
      <c r="BY11" s="76">
        <v>0</v>
      </c>
      <c r="BZ11" s="68"/>
      <c r="CA11" s="54"/>
      <c r="CB11" s="76">
        <v>0</v>
      </c>
      <c r="CC11" s="76">
        <v>0</v>
      </c>
      <c r="CD11" s="68"/>
      <c r="CE11" s="54"/>
      <c r="CF11" s="76">
        <v>0</v>
      </c>
      <c r="CG11" s="76">
        <v>0</v>
      </c>
      <c r="CH11" s="68"/>
      <c r="CI11" s="54"/>
      <c r="CJ11" s="76">
        <v>0</v>
      </c>
      <c r="CK11" s="76">
        <v>0</v>
      </c>
      <c r="CL11" s="68"/>
      <c r="CM11" s="54"/>
      <c r="CN11" s="76">
        <v>0</v>
      </c>
      <c r="CO11" s="76">
        <v>0</v>
      </c>
      <c r="CP11" s="68"/>
      <c r="CQ11" s="54"/>
      <c r="CR11" s="76">
        <v>0</v>
      </c>
      <c r="CS11" s="76">
        <v>0</v>
      </c>
      <c r="CT11" s="68"/>
      <c r="CU11" s="54"/>
      <c r="CV11" s="76">
        <v>0</v>
      </c>
      <c r="CW11" s="76">
        <v>0</v>
      </c>
      <c r="CX11" s="68"/>
      <c r="CY11" s="54"/>
      <c r="CZ11" s="76">
        <v>0</v>
      </c>
      <c r="DA11" s="76">
        <v>0</v>
      </c>
      <c r="DB11" s="68"/>
      <c r="DC11" s="54"/>
      <c r="DD11" s="76">
        <v>0</v>
      </c>
      <c r="DE11" s="76">
        <v>0</v>
      </c>
      <c r="DF11" s="68"/>
      <c r="DG11" s="54"/>
      <c r="DH11" s="76">
        <v>0</v>
      </c>
      <c r="DI11" s="76">
        <v>0</v>
      </c>
      <c r="DJ11" s="68"/>
      <c r="DK11" s="54"/>
      <c r="DL11" s="76">
        <v>0</v>
      </c>
      <c r="DM11" s="76">
        <v>0</v>
      </c>
      <c r="DN11" s="68"/>
      <c r="DO11" s="54"/>
      <c r="DP11" s="76">
        <v>0</v>
      </c>
      <c r="DQ11" s="76">
        <v>0</v>
      </c>
      <c r="DR11" s="68"/>
      <c r="DS11" s="54"/>
      <c r="DT11" s="76">
        <v>0</v>
      </c>
      <c r="DU11" s="76">
        <v>0</v>
      </c>
    </row>
    <row r="12" spans="1:125" s="51" customFormat="1" ht="12" customHeight="1">
      <c r="A12" s="55" t="s">
        <v>130</v>
      </c>
      <c r="B12" s="56" t="s">
        <v>179</v>
      </c>
      <c r="C12" s="55" t="s">
        <v>180</v>
      </c>
      <c r="D12" s="78">
        <f>SUM(H12,L12,P12,T12,X12,AB12,AF12,AJ12,AN12,AR12,AV12,AZ12,BD12,BH12,BL12,BP12,BT12,BX12,CB12,CF12,CJ12,CN12,CR12,CV12,CZ12,DD12,DH12,DL12,DP12,DT12)</f>
        <v>213377</v>
      </c>
      <c r="E12" s="78">
        <f>SUM(I12,M12,Q12,U12,Y12,AC12,AG12,AK12,AO12,AS12,AW12,BA12,BE12,BI12,BM12,BQ12,BU12,BY12,CC12,CG12,CK12,CO12,CS12,CW12,DA12,DE12,DI12,DM12,DQ12,DU12)</f>
        <v>0</v>
      </c>
      <c r="F12" s="56" t="s">
        <v>291</v>
      </c>
      <c r="G12" s="55" t="s">
        <v>292</v>
      </c>
      <c r="H12" s="78">
        <v>105826</v>
      </c>
      <c r="I12" s="78">
        <v>0</v>
      </c>
      <c r="J12" s="56" t="s">
        <v>293</v>
      </c>
      <c r="K12" s="55" t="s">
        <v>294</v>
      </c>
      <c r="L12" s="78">
        <v>107551</v>
      </c>
      <c r="M12" s="78">
        <v>0</v>
      </c>
      <c r="N12" s="56"/>
      <c r="O12" s="55"/>
      <c r="P12" s="78">
        <v>0</v>
      </c>
      <c r="Q12" s="78">
        <v>0</v>
      </c>
      <c r="R12" s="56"/>
      <c r="S12" s="55"/>
      <c r="T12" s="78">
        <v>0</v>
      </c>
      <c r="U12" s="78">
        <v>0</v>
      </c>
      <c r="V12" s="56"/>
      <c r="W12" s="55"/>
      <c r="X12" s="78">
        <v>0</v>
      </c>
      <c r="Y12" s="78">
        <v>0</v>
      </c>
      <c r="Z12" s="56"/>
      <c r="AA12" s="55"/>
      <c r="AB12" s="78">
        <v>0</v>
      </c>
      <c r="AC12" s="78">
        <v>0</v>
      </c>
      <c r="AD12" s="56"/>
      <c r="AE12" s="55"/>
      <c r="AF12" s="78">
        <v>0</v>
      </c>
      <c r="AG12" s="78">
        <v>0</v>
      </c>
      <c r="AH12" s="56"/>
      <c r="AI12" s="55"/>
      <c r="AJ12" s="78">
        <v>0</v>
      </c>
      <c r="AK12" s="78">
        <v>0</v>
      </c>
      <c r="AL12" s="56"/>
      <c r="AM12" s="55"/>
      <c r="AN12" s="78">
        <v>0</v>
      </c>
      <c r="AO12" s="78">
        <v>0</v>
      </c>
      <c r="AP12" s="56"/>
      <c r="AQ12" s="55"/>
      <c r="AR12" s="78">
        <v>0</v>
      </c>
      <c r="AS12" s="78">
        <v>0</v>
      </c>
      <c r="AT12" s="56"/>
      <c r="AU12" s="55"/>
      <c r="AV12" s="78">
        <v>0</v>
      </c>
      <c r="AW12" s="78">
        <v>0</v>
      </c>
      <c r="AX12" s="56"/>
      <c r="AY12" s="55"/>
      <c r="AZ12" s="78">
        <v>0</v>
      </c>
      <c r="BA12" s="78">
        <v>0</v>
      </c>
      <c r="BB12" s="56"/>
      <c r="BC12" s="55"/>
      <c r="BD12" s="78">
        <v>0</v>
      </c>
      <c r="BE12" s="78">
        <v>0</v>
      </c>
      <c r="BF12" s="56"/>
      <c r="BG12" s="55"/>
      <c r="BH12" s="78">
        <v>0</v>
      </c>
      <c r="BI12" s="78">
        <v>0</v>
      </c>
      <c r="BJ12" s="56"/>
      <c r="BK12" s="55"/>
      <c r="BL12" s="78">
        <v>0</v>
      </c>
      <c r="BM12" s="78">
        <v>0</v>
      </c>
      <c r="BN12" s="56"/>
      <c r="BO12" s="55"/>
      <c r="BP12" s="78">
        <v>0</v>
      </c>
      <c r="BQ12" s="78">
        <v>0</v>
      </c>
      <c r="BR12" s="56"/>
      <c r="BS12" s="55"/>
      <c r="BT12" s="78">
        <v>0</v>
      </c>
      <c r="BU12" s="78">
        <v>0</v>
      </c>
      <c r="BV12" s="56"/>
      <c r="BW12" s="55"/>
      <c r="BX12" s="78">
        <v>0</v>
      </c>
      <c r="BY12" s="78">
        <v>0</v>
      </c>
      <c r="BZ12" s="56"/>
      <c r="CA12" s="55"/>
      <c r="CB12" s="78">
        <v>0</v>
      </c>
      <c r="CC12" s="78">
        <v>0</v>
      </c>
      <c r="CD12" s="56"/>
      <c r="CE12" s="55"/>
      <c r="CF12" s="78">
        <v>0</v>
      </c>
      <c r="CG12" s="78">
        <v>0</v>
      </c>
      <c r="CH12" s="56"/>
      <c r="CI12" s="55"/>
      <c r="CJ12" s="78">
        <v>0</v>
      </c>
      <c r="CK12" s="78">
        <v>0</v>
      </c>
      <c r="CL12" s="56"/>
      <c r="CM12" s="55"/>
      <c r="CN12" s="78">
        <v>0</v>
      </c>
      <c r="CO12" s="78">
        <v>0</v>
      </c>
      <c r="CP12" s="56"/>
      <c r="CQ12" s="55"/>
      <c r="CR12" s="78">
        <v>0</v>
      </c>
      <c r="CS12" s="78">
        <v>0</v>
      </c>
      <c r="CT12" s="56"/>
      <c r="CU12" s="55"/>
      <c r="CV12" s="78">
        <v>0</v>
      </c>
      <c r="CW12" s="78">
        <v>0</v>
      </c>
      <c r="CX12" s="56"/>
      <c r="CY12" s="55"/>
      <c r="CZ12" s="78">
        <v>0</v>
      </c>
      <c r="DA12" s="78">
        <v>0</v>
      </c>
      <c r="DB12" s="56"/>
      <c r="DC12" s="55"/>
      <c r="DD12" s="78">
        <v>0</v>
      </c>
      <c r="DE12" s="78">
        <v>0</v>
      </c>
      <c r="DF12" s="56"/>
      <c r="DG12" s="55"/>
      <c r="DH12" s="78">
        <v>0</v>
      </c>
      <c r="DI12" s="78">
        <v>0</v>
      </c>
      <c r="DJ12" s="56"/>
      <c r="DK12" s="55"/>
      <c r="DL12" s="78">
        <v>0</v>
      </c>
      <c r="DM12" s="78">
        <v>0</v>
      </c>
      <c r="DN12" s="56"/>
      <c r="DO12" s="55"/>
      <c r="DP12" s="78">
        <v>0</v>
      </c>
      <c r="DQ12" s="78">
        <v>0</v>
      </c>
      <c r="DR12" s="56"/>
      <c r="DS12" s="55"/>
      <c r="DT12" s="78">
        <v>0</v>
      </c>
      <c r="DU12" s="78">
        <v>0</v>
      </c>
    </row>
    <row r="13" spans="1:125" s="51" customFormat="1" ht="12" customHeight="1">
      <c r="A13" s="55" t="s">
        <v>130</v>
      </c>
      <c r="B13" s="56" t="s">
        <v>181</v>
      </c>
      <c r="C13" s="55" t="s">
        <v>182</v>
      </c>
      <c r="D13" s="78">
        <f>SUM(H13,L13,P13,T13,X13,AB13,AF13,AJ13,AN13,AR13,AV13,AZ13,BD13,BH13,BL13,BP13,BT13,BX13,CB13,CF13,CJ13,CN13,CR13,CV13,CZ13,DD13,DH13,DL13,DP13,DT13)</f>
        <v>758205</v>
      </c>
      <c r="E13" s="78">
        <f>SUM(I13,M13,Q13,U13,Y13,AC13,AG13,AK13,AO13,AS13,AW13,BA13,BE13,BI13,BM13,BQ13,BU13,BY13,CC13,CG13,CK13,CO13,CS13,CW13,DA13,DE13,DI13,DM13,DQ13,DU13)</f>
        <v>488671</v>
      </c>
      <c r="F13" s="56" t="s">
        <v>131</v>
      </c>
      <c r="G13" s="55" t="s">
        <v>132</v>
      </c>
      <c r="H13" s="78">
        <v>514284</v>
      </c>
      <c r="I13" s="78">
        <v>106358</v>
      </c>
      <c r="J13" s="56" t="s">
        <v>136</v>
      </c>
      <c r="K13" s="55" t="s">
        <v>282</v>
      </c>
      <c r="L13" s="78">
        <v>77283</v>
      </c>
      <c r="M13" s="78">
        <v>31535</v>
      </c>
      <c r="N13" s="56" t="s">
        <v>303</v>
      </c>
      <c r="O13" s="55" t="s">
        <v>304</v>
      </c>
      <c r="P13" s="78">
        <v>37434</v>
      </c>
      <c r="Q13" s="78">
        <v>14253</v>
      </c>
      <c r="R13" s="56" t="s">
        <v>305</v>
      </c>
      <c r="S13" s="55" t="s">
        <v>306</v>
      </c>
      <c r="T13" s="78">
        <v>96615</v>
      </c>
      <c r="U13" s="78">
        <v>22412</v>
      </c>
      <c r="V13" s="56" t="s">
        <v>307</v>
      </c>
      <c r="W13" s="55" t="s">
        <v>308</v>
      </c>
      <c r="X13" s="78">
        <v>32589</v>
      </c>
      <c r="Y13" s="78">
        <v>23285</v>
      </c>
      <c r="Z13" s="56" t="s">
        <v>289</v>
      </c>
      <c r="AA13" s="55" t="s">
        <v>290</v>
      </c>
      <c r="AB13" s="78">
        <v>0</v>
      </c>
      <c r="AC13" s="78">
        <v>290828</v>
      </c>
      <c r="AD13" s="56"/>
      <c r="AE13" s="55"/>
      <c r="AF13" s="78">
        <v>0</v>
      </c>
      <c r="AG13" s="78">
        <v>0</v>
      </c>
      <c r="AH13" s="56"/>
      <c r="AI13" s="55"/>
      <c r="AJ13" s="78">
        <v>0</v>
      </c>
      <c r="AK13" s="78">
        <v>0</v>
      </c>
      <c r="AL13" s="56"/>
      <c r="AM13" s="55"/>
      <c r="AN13" s="78">
        <v>0</v>
      </c>
      <c r="AO13" s="78">
        <v>0</v>
      </c>
      <c r="AP13" s="56"/>
      <c r="AQ13" s="55"/>
      <c r="AR13" s="78">
        <v>0</v>
      </c>
      <c r="AS13" s="78">
        <v>0</v>
      </c>
      <c r="AT13" s="56"/>
      <c r="AU13" s="55"/>
      <c r="AV13" s="78">
        <v>0</v>
      </c>
      <c r="AW13" s="78">
        <v>0</v>
      </c>
      <c r="AX13" s="56"/>
      <c r="AY13" s="55"/>
      <c r="AZ13" s="78">
        <v>0</v>
      </c>
      <c r="BA13" s="78">
        <v>0</v>
      </c>
      <c r="BB13" s="56"/>
      <c r="BC13" s="55"/>
      <c r="BD13" s="78">
        <v>0</v>
      </c>
      <c r="BE13" s="78">
        <v>0</v>
      </c>
      <c r="BF13" s="56"/>
      <c r="BG13" s="55"/>
      <c r="BH13" s="78">
        <v>0</v>
      </c>
      <c r="BI13" s="78">
        <v>0</v>
      </c>
      <c r="BJ13" s="56"/>
      <c r="BK13" s="55"/>
      <c r="BL13" s="78">
        <v>0</v>
      </c>
      <c r="BM13" s="78">
        <v>0</v>
      </c>
      <c r="BN13" s="56"/>
      <c r="BO13" s="55"/>
      <c r="BP13" s="78">
        <v>0</v>
      </c>
      <c r="BQ13" s="78">
        <v>0</v>
      </c>
      <c r="BR13" s="56"/>
      <c r="BS13" s="55"/>
      <c r="BT13" s="78">
        <v>0</v>
      </c>
      <c r="BU13" s="78">
        <v>0</v>
      </c>
      <c r="BV13" s="56"/>
      <c r="BW13" s="55"/>
      <c r="BX13" s="78">
        <v>0</v>
      </c>
      <c r="BY13" s="78">
        <v>0</v>
      </c>
      <c r="BZ13" s="56"/>
      <c r="CA13" s="55"/>
      <c r="CB13" s="78">
        <v>0</v>
      </c>
      <c r="CC13" s="78">
        <v>0</v>
      </c>
      <c r="CD13" s="56"/>
      <c r="CE13" s="55"/>
      <c r="CF13" s="78">
        <v>0</v>
      </c>
      <c r="CG13" s="78">
        <v>0</v>
      </c>
      <c r="CH13" s="56"/>
      <c r="CI13" s="55"/>
      <c r="CJ13" s="78">
        <v>0</v>
      </c>
      <c r="CK13" s="78">
        <v>0</v>
      </c>
      <c r="CL13" s="56"/>
      <c r="CM13" s="55"/>
      <c r="CN13" s="78">
        <v>0</v>
      </c>
      <c r="CO13" s="78">
        <v>0</v>
      </c>
      <c r="CP13" s="56"/>
      <c r="CQ13" s="55"/>
      <c r="CR13" s="78">
        <v>0</v>
      </c>
      <c r="CS13" s="78">
        <v>0</v>
      </c>
      <c r="CT13" s="56"/>
      <c r="CU13" s="55"/>
      <c r="CV13" s="78">
        <v>0</v>
      </c>
      <c r="CW13" s="78">
        <v>0</v>
      </c>
      <c r="CX13" s="56"/>
      <c r="CY13" s="55"/>
      <c r="CZ13" s="78">
        <v>0</v>
      </c>
      <c r="DA13" s="78">
        <v>0</v>
      </c>
      <c r="DB13" s="56"/>
      <c r="DC13" s="55"/>
      <c r="DD13" s="78">
        <v>0</v>
      </c>
      <c r="DE13" s="78">
        <v>0</v>
      </c>
      <c r="DF13" s="56"/>
      <c r="DG13" s="55"/>
      <c r="DH13" s="78">
        <v>0</v>
      </c>
      <c r="DI13" s="78">
        <v>0</v>
      </c>
      <c r="DJ13" s="56"/>
      <c r="DK13" s="55"/>
      <c r="DL13" s="78">
        <v>0</v>
      </c>
      <c r="DM13" s="78">
        <v>0</v>
      </c>
      <c r="DN13" s="56"/>
      <c r="DO13" s="55"/>
      <c r="DP13" s="78">
        <v>0</v>
      </c>
      <c r="DQ13" s="78">
        <v>0</v>
      </c>
      <c r="DR13" s="56"/>
      <c r="DS13" s="55"/>
      <c r="DT13" s="78">
        <v>0</v>
      </c>
      <c r="DU13" s="78">
        <v>0</v>
      </c>
    </row>
    <row r="14" spans="1:125" s="51" customFormat="1" ht="12" customHeight="1">
      <c r="A14" s="55" t="s">
        <v>130</v>
      </c>
      <c r="B14" s="56" t="s">
        <v>183</v>
      </c>
      <c r="C14" s="55" t="s">
        <v>184</v>
      </c>
      <c r="D14" s="78">
        <f>SUM(H14,L14,P14,T14,X14,AB14,AF14,AJ14,AN14,AR14,AV14,AZ14,BD14,BH14,BL14,BP14,BT14,BX14,CB14,CF14,CJ14,CN14,CR14,CV14,CZ14,DD14,DH14,DL14,DP14,DT14)</f>
        <v>122466</v>
      </c>
      <c r="E14" s="78">
        <f>SUM(I14,M14,Q14,U14,Y14,AC14,AG14,AK14,AO14,AS14,AW14,BA14,BE14,BI14,BM14,BQ14,BU14,BY14,CC14,CG14,CK14,CO14,CS14,CW14,DA14,DE14,DI14,DM14,DQ14,DU14)</f>
        <v>150138</v>
      </c>
      <c r="F14" s="56" t="s">
        <v>134</v>
      </c>
      <c r="G14" s="55" t="s">
        <v>135</v>
      </c>
      <c r="H14" s="78">
        <v>92939</v>
      </c>
      <c r="I14" s="78">
        <v>138800</v>
      </c>
      <c r="J14" s="56" t="s">
        <v>299</v>
      </c>
      <c r="K14" s="55" t="s">
        <v>300</v>
      </c>
      <c r="L14" s="78">
        <v>29527</v>
      </c>
      <c r="M14" s="78">
        <v>11338</v>
      </c>
      <c r="N14" s="56"/>
      <c r="O14" s="55"/>
      <c r="P14" s="78">
        <v>0</v>
      </c>
      <c r="Q14" s="78">
        <v>0</v>
      </c>
      <c r="R14" s="56"/>
      <c r="S14" s="55"/>
      <c r="T14" s="78">
        <v>0</v>
      </c>
      <c r="U14" s="78">
        <v>0</v>
      </c>
      <c r="V14" s="56"/>
      <c r="W14" s="55"/>
      <c r="X14" s="78">
        <v>0</v>
      </c>
      <c r="Y14" s="78">
        <v>0</v>
      </c>
      <c r="Z14" s="56"/>
      <c r="AA14" s="55"/>
      <c r="AB14" s="78">
        <v>0</v>
      </c>
      <c r="AC14" s="78">
        <v>0</v>
      </c>
      <c r="AD14" s="56"/>
      <c r="AE14" s="55"/>
      <c r="AF14" s="78">
        <v>0</v>
      </c>
      <c r="AG14" s="78">
        <v>0</v>
      </c>
      <c r="AH14" s="56"/>
      <c r="AI14" s="55"/>
      <c r="AJ14" s="78">
        <v>0</v>
      </c>
      <c r="AK14" s="78">
        <v>0</v>
      </c>
      <c r="AL14" s="56"/>
      <c r="AM14" s="55"/>
      <c r="AN14" s="78">
        <v>0</v>
      </c>
      <c r="AO14" s="78">
        <v>0</v>
      </c>
      <c r="AP14" s="56"/>
      <c r="AQ14" s="55"/>
      <c r="AR14" s="78">
        <v>0</v>
      </c>
      <c r="AS14" s="78">
        <v>0</v>
      </c>
      <c r="AT14" s="56"/>
      <c r="AU14" s="55"/>
      <c r="AV14" s="78">
        <v>0</v>
      </c>
      <c r="AW14" s="78">
        <v>0</v>
      </c>
      <c r="AX14" s="56"/>
      <c r="AY14" s="55"/>
      <c r="AZ14" s="78">
        <v>0</v>
      </c>
      <c r="BA14" s="78">
        <v>0</v>
      </c>
      <c r="BB14" s="56"/>
      <c r="BC14" s="55"/>
      <c r="BD14" s="78">
        <v>0</v>
      </c>
      <c r="BE14" s="78">
        <v>0</v>
      </c>
      <c r="BF14" s="56"/>
      <c r="BG14" s="55"/>
      <c r="BH14" s="78">
        <v>0</v>
      </c>
      <c r="BI14" s="78">
        <v>0</v>
      </c>
      <c r="BJ14" s="56"/>
      <c r="BK14" s="55"/>
      <c r="BL14" s="78">
        <v>0</v>
      </c>
      <c r="BM14" s="78">
        <v>0</v>
      </c>
      <c r="BN14" s="56"/>
      <c r="BO14" s="55"/>
      <c r="BP14" s="78">
        <v>0</v>
      </c>
      <c r="BQ14" s="78">
        <v>0</v>
      </c>
      <c r="BR14" s="56"/>
      <c r="BS14" s="55"/>
      <c r="BT14" s="78">
        <v>0</v>
      </c>
      <c r="BU14" s="78">
        <v>0</v>
      </c>
      <c r="BV14" s="56"/>
      <c r="BW14" s="55"/>
      <c r="BX14" s="78">
        <v>0</v>
      </c>
      <c r="BY14" s="78">
        <v>0</v>
      </c>
      <c r="BZ14" s="56"/>
      <c r="CA14" s="55"/>
      <c r="CB14" s="78">
        <v>0</v>
      </c>
      <c r="CC14" s="78">
        <v>0</v>
      </c>
      <c r="CD14" s="56"/>
      <c r="CE14" s="55"/>
      <c r="CF14" s="78">
        <v>0</v>
      </c>
      <c r="CG14" s="78">
        <v>0</v>
      </c>
      <c r="CH14" s="56"/>
      <c r="CI14" s="55"/>
      <c r="CJ14" s="78">
        <v>0</v>
      </c>
      <c r="CK14" s="78">
        <v>0</v>
      </c>
      <c r="CL14" s="56"/>
      <c r="CM14" s="55"/>
      <c r="CN14" s="78">
        <v>0</v>
      </c>
      <c r="CO14" s="78">
        <v>0</v>
      </c>
      <c r="CP14" s="56"/>
      <c r="CQ14" s="55"/>
      <c r="CR14" s="78">
        <v>0</v>
      </c>
      <c r="CS14" s="78">
        <v>0</v>
      </c>
      <c r="CT14" s="56"/>
      <c r="CU14" s="55"/>
      <c r="CV14" s="78">
        <v>0</v>
      </c>
      <c r="CW14" s="78">
        <v>0</v>
      </c>
      <c r="CX14" s="56"/>
      <c r="CY14" s="55"/>
      <c r="CZ14" s="78">
        <v>0</v>
      </c>
      <c r="DA14" s="78">
        <v>0</v>
      </c>
      <c r="DB14" s="56"/>
      <c r="DC14" s="55"/>
      <c r="DD14" s="78">
        <v>0</v>
      </c>
      <c r="DE14" s="78">
        <v>0</v>
      </c>
      <c r="DF14" s="56"/>
      <c r="DG14" s="55"/>
      <c r="DH14" s="78">
        <v>0</v>
      </c>
      <c r="DI14" s="78">
        <v>0</v>
      </c>
      <c r="DJ14" s="56"/>
      <c r="DK14" s="55"/>
      <c r="DL14" s="78">
        <v>0</v>
      </c>
      <c r="DM14" s="78">
        <v>0</v>
      </c>
      <c r="DN14" s="56"/>
      <c r="DO14" s="55"/>
      <c r="DP14" s="78">
        <v>0</v>
      </c>
      <c r="DQ14" s="78">
        <v>0</v>
      </c>
      <c r="DR14" s="56"/>
      <c r="DS14" s="55"/>
      <c r="DT14" s="78">
        <v>0</v>
      </c>
      <c r="DU14" s="78">
        <v>0</v>
      </c>
    </row>
    <row r="15" spans="1:125" s="51" customFormat="1" ht="12" customHeight="1">
      <c r="A15" s="55" t="s">
        <v>130</v>
      </c>
      <c r="B15" s="56" t="s">
        <v>185</v>
      </c>
      <c r="C15" s="55" t="s">
        <v>186</v>
      </c>
      <c r="D15" s="78">
        <f>SUM(H15,L15,P15,T15,X15,AB15,AF15,AJ15,AN15,AR15,AV15,AZ15,BD15,BH15,BL15,BP15,BT15,BX15,CB15,CF15,CJ15,CN15,CR15,CV15,CZ15,DD15,DH15,DL15,DP15,DT15)</f>
        <v>752632</v>
      </c>
      <c r="E15" s="78">
        <f>SUM(I15,M15,Q15,U15,Y15,AC15,AG15,AK15,AO15,AS15,AW15,BA15,BE15,BI15,BM15,BQ15,BU15,BY15,CC15,CG15,CK15,CO15,CS15,CW15,DA15,DE15,DI15,DM15,DQ15,DU15)</f>
        <v>0</v>
      </c>
      <c r="F15" s="56" t="s">
        <v>285</v>
      </c>
      <c r="G15" s="55" t="s">
        <v>286</v>
      </c>
      <c r="H15" s="78">
        <v>345890</v>
      </c>
      <c r="I15" s="78">
        <v>0</v>
      </c>
      <c r="J15" s="56" t="s">
        <v>287</v>
      </c>
      <c r="K15" s="55" t="s">
        <v>288</v>
      </c>
      <c r="L15" s="78">
        <v>231630</v>
      </c>
      <c r="M15" s="78">
        <v>0</v>
      </c>
      <c r="N15" s="56" t="s">
        <v>295</v>
      </c>
      <c r="O15" s="55" t="s">
        <v>296</v>
      </c>
      <c r="P15" s="78">
        <v>175112</v>
      </c>
      <c r="Q15" s="78">
        <v>0</v>
      </c>
      <c r="R15" s="56"/>
      <c r="S15" s="55"/>
      <c r="T15" s="78">
        <v>0</v>
      </c>
      <c r="U15" s="78">
        <v>0</v>
      </c>
      <c r="V15" s="56"/>
      <c r="W15" s="55"/>
      <c r="X15" s="78">
        <v>0</v>
      </c>
      <c r="Y15" s="78">
        <v>0</v>
      </c>
      <c r="Z15" s="56"/>
      <c r="AA15" s="55"/>
      <c r="AB15" s="78">
        <v>0</v>
      </c>
      <c r="AC15" s="78">
        <v>0</v>
      </c>
      <c r="AD15" s="56"/>
      <c r="AE15" s="55"/>
      <c r="AF15" s="78">
        <v>0</v>
      </c>
      <c r="AG15" s="78">
        <v>0</v>
      </c>
      <c r="AH15" s="56"/>
      <c r="AI15" s="55"/>
      <c r="AJ15" s="78">
        <v>0</v>
      </c>
      <c r="AK15" s="78">
        <v>0</v>
      </c>
      <c r="AL15" s="56"/>
      <c r="AM15" s="55"/>
      <c r="AN15" s="78">
        <v>0</v>
      </c>
      <c r="AO15" s="78">
        <v>0</v>
      </c>
      <c r="AP15" s="56"/>
      <c r="AQ15" s="55"/>
      <c r="AR15" s="78">
        <v>0</v>
      </c>
      <c r="AS15" s="78">
        <v>0</v>
      </c>
      <c r="AT15" s="56"/>
      <c r="AU15" s="55"/>
      <c r="AV15" s="78">
        <v>0</v>
      </c>
      <c r="AW15" s="78">
        <v>0</v>
      </c>
      <c r="AX15" s="56"/>
      <c r="AY15" s="55"/>
      <c r="AZ15" s="78">
        <v>0</v>
      </c>
      <c r="BA15" s="78">
        <v>0</v>
      </c>
      <c r="BB15" s="56"/>
      <c r="BC15" s="55"/>
      <c r="BD15" s="78">
        <v>0</v>
      </c>
      <c r="BE15" s="78">
        <v>0</v>
      </c>
      <c r="BF15" s="56"/>
      <c r="BG15" s="55"/>
      <c r="BH15" s="78">
        <v>0</v>
      </c>
      <c r="BI15" s="78">
        <v>0</v>
      </c>
      <c r="BJ15" s="56"/>
      <c r="BK15" s="55"/>
      <c r="BL15" s="78">
        <v>0</v>
      </c>
      <c r="BM15" s="78">
        <v>0</v>
      </c>
      <c r="BN15" s="56"/>
      <c r="BO15" s="55"/>
      <c r="BP15" s="78">
        <v>0</v>
      </c>
      <c r="BQ15" s="78">
        <v>0</v>
      </c>
      <c r="BR15" s="56"/>
      <c r="BS15" s="55"/>
      <c r="BT15" s="78">
        <v>0</v>
      </c>
      <c r="BU15" s="78">
        <v>0</v>
      </c>
      <c r="BV15" s="56"/>
      <c r="BW15" s="55"/>
      <c r="BX15" s="78">
        <v>0</v>
      </c>
      <c r="BY15" s="78">
        <v>0</v>
      </c>
      <c r="BZ15" s="56"/>
      <c r="CA15" s="55"/>
      <c r="CB15" s="78">
        <v>0</v>
      </c>
      <c r="CC15" s="78">
        <v>0</v>
      </c>
      <c r="CD15" s="56"/>
      <c r="CE15" s="55"/>
      <c r="CF15" s="78">
        <v>0</v>
      </c>
      <c r="CG15" s="78">
        <v>0</v>
      </c>
      <c r="CH15" s="56"/>
      <c r="CI15" s="55"/>
      <c r="CJ15" s="78">
        <v>0</v>
      </c>
      <c r="CK15" s="78">
        <v>0</v>
      </c>
      <c r="CL15" s="56"/>
      <c r="CM15" s="55"/>
      <c r="CN15" s="78">
        <v>0</v>
      </c>
      <c r="CO15" s="78">
        <v>0</v>
      </c>
      <c r="CP15" s="56"/>
      <c r="CQ15" s="55"/>
      <c r="CR15" s="78">
        <v>0</v>
      </c>
      <c r="CS15" s="78">
        <v>0</v>
      </c>
      <c r="CT15" s="56"/>
      <c r="CU15" s="55"/>
      <c r="CV15" s="78">
        <v>0</v>
      </c>
      <c r="CW15" s="78">
        <v>0</v>
      </c>
      <c r="CX15" s="56"/>
      <c r="CY15" s="55"/>
      <c r="CZ15" s="78">
        <v>0</v>
      </c>
      <c r="DA15" s="78">
        <v>0</v>
      </c>
      <c r="DB15" s="56"/>
      <c r="DC15" s="55"/>
      <c r="DD15" s="78">
        <v>0</v>
      </c>
      <c r="DE15" s="78">
        <v>0</v>
      </c>
      <c r="DF15" s="56"/>
      <c r="DG15" s="55"/>
      <c r="DH15" s="78">
        <v>0</v>
      </c>
      <c r="DI15" s="78">
        <v>0</v>
      </c>
      <c r="DJ15" s="56"/>
      <c r="DK15" s="55"/>
      <c r="DL15" s="78">
        <v>0</v>
      </c>
      <c r="DM15" s="78">
        <v>0</v>
      </c>
      <c r="DN15" s="56"/>
      <c r="DO15" s="55"/>
      <c r="DP15" s="78">
        <v>0</v>
      </c>
      <c r="DQ15" s="78">
        <v>0</v>
      </c>
      <c r="DR15" s="56"/>
      <c r="DS15" s="55"/>
      <c r="DT15" s="78">
        <v>0</v>
      </c>
      <c r="DU15" s="78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ゴシック,標準"&amp;14廃棄物処理事業経費【市区町村分担金の合計】（平成26年度実績）</oddHeader>
  </headerFooter>
  <colBreaks count="10" manualBreakCount="10">
    <brk id="9" min="1" max="998" man="1"/>
    <brk id="21" min="1" max="998" man="1"/>
    <brk id="33" min="1" max="998" man="1"/>
    <brk id="45" min="1" max="998" man="1"/>
    <brk id="57" min="1" max="998" man="1"/>
    <brk id="69" min="1" max="998" man="1"/>
    <brk id="81" min="1" max="998" man="1"/>
    <brk id="93" min="1" max="998" man="1"/>
    <brk id="105" min="1" max="998" man="1"/>
    <brk id="117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250"/>
  <sheetViews>
    <sheetView zoomScale="75" zoomScaleNormal="75" zoomScalePageLayoutView="0" workbookViewId="0" topLeftCell="A1">
      <selection activeCell="B7" sqref="B7:D7"/>
    </sheetView>
  </sheetViews>
  <sheetFormatPr defaultColWidth="0" defaultRowHeight="14.25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984375" style="29" customWidth="1"/>
    <col min="29" max="29" width="19.09765625" style="1" customWidth="1"/>
    <col min="30" max="30" width="26" style="36" customWidth="1"/>
    <col min="31" max="31" width="3" style="36" customWidth="1"/>
    <col min="32" max="32" width="10.8984375" style="36" customWidth="1"/>
    <col min="33" max="33" width="8" style="36" customWidth="1"/>
    <col min="34" max="34" width="8" style="2" customWidth="1"/>
    <col min="35" max="35" width="5" style="2" customWidth="1"/>
    <col min="36" max="36" width="8.8984375" style="29" customWidth="1"/>
    <col min="37" max="37" width="4" style="29" customWidth="1"/>
    <col min="38" max="38" width="10" style="29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409</v>
      </c>
      <c r="D2" s="26" t="s">
        <v>123</v>
      </c>
      <c r="E2" s="5" t="s">
        <v>410</v>
      </c>
      <c r="F2" s="3"/>
      <c r="G2" s="3"/>
      <c r="H2" s="3"/>
      <c r="I2" s="3"/>
      <c r="J2" s="3"/>
      <c r="K2" s="3"/>
      <c r="L2" s="3" t="str">
        <f>LEFT(D2,2)</f>
        <v>37</v>
      </c>
      <c r="M2" s="3" t="str">
        <f>IF(L2&lt;&gt;"",VLOOKUP(L2,$AK$6:$AL$52,2,FALSE),"-")</f>
        <v>香川県</v>
      </c>
      <c r="N2" s="3"/>
      <c r="O2" s="3"/>
      <c r="AC2" s="6">
        <f>IF(VALUE(D2)=0,0,1)</f>
        <v>1</v>
      </c>
      <c r="AD2" s="151" t="str">
        <f>IF(AC2=0,"",VLOOKUP(D2,'廃棄物事業経費（歳入）'!B7:C250,2,FALSE))</f>
        <v>合計</v>
      </c>
      <c r="AE2" s="37"/>
      <c r="AF2" s="38">
        <f>IF(AC2=0,1,IF(ISERROR(AD2),1,0))</f>
        <v>0</v>
      </c>
      <c r="AH2" s="149" t="s">
        <v>411</v>
      </c>
      <c r="AI2" s="150">
        <f>IF(AC2=0,0,VLOOKUP(D2,AH5:AI250,2,FALSE))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9"/>
      <c r="AE4" s="39"/>
      <c r="AF4" s="39"/>
      <c r="AG4" s="40"/>
    </row>
    <row r="5" spans="2:35" ht="19.5" customHeight="1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>
      <c r="B6" s="186" t="s">
        <v>412</v>
      </c>
      <c r="C6" s="189"/>
      <c r="D6" s="190"/>
      <c r="E6" s="14" t="s">
        <v>56</v>
      </c>
      <c r="F6" s="15" t="s">
        <v>58</v>
      </c>
      <c r="H6" s="191" t="s">
        <v>413</v>
      </c>
      <c r="I6" s="192"/>
      <c r="J6" s="192"/>
      <c r="K6" s="193"/>
      <c r="L6" s="14" t="s">
        <v>56</v>
      </c>
      <c r="M6" s="14" t="s">
        <v>58</v>
      </c>
      <c r="AC6" s="16"/>
      <c r="AD6" s="41"/>
      <c r="AE6" s="41"/>
      <c r="AF6" s="41"/>
      <c r="AG6" s="41"/>
      <c r="AH6" s="2">
        <f>+'廃棄物事業経費（歳入）'!B6</f>
        <v>0</v>
      </c>
      <c r="AI6" s="2">
        <v>6</v>
      </c>
      <c r="AK6" s="27" t="s">
        <v>414</v>
      </c>
      <c r="AL6" s="29" t="s">
        <v>3</v>
      </c>
    </row>
    <row r="7" spans="2:38" ht="19.5" customHeight="1">
      <c r="B7" s="183" t="s">
        <v>92</v>
      </c>
      <c r="C7" s="179"/>
      <c r="D7" s="179"/>
      <c r="E7" s="18">
        <f>AF7</f>
        <v>211154</v>
      </c>
      <c r="F7" s="18">
        <f>AF14</f>
        <v>492284</v>
      </c>
      <c r="H7" s="194" t="s">
        <v>327</v>
      </c>
      <c r="I7" s="194" t="s">
        <v>415</v>
      </c>
      <c r="J7" s="199" t="s">
        <v>100</v>
      </c>
      <c r="K7" s="201"/>
      <c r="L7" s="18">
        <f>AF21</f>
        <v>0</v>
      </c>
      <c r="M7" s="18">
        <f>AF42</f>
        <v>904</v>
      </c>
      <c r="AC7" s="16" t="s">
        <v>92</v>
      </c>
      <c r="AD7" s="42" t="s">
        <v>416</v>
      </c>
      <c r="AE7" s="41" t="s">
        <v>417</v>
      </c>
      <c r="AF7" s="37">
        <f ca="1">IF(AF$2=0,INDIRECT("'"&amp;AD7&amp;"'!"&amp;AE7&amp;$AI$2),0)</f>
        <v>211154</v>
      </c>
      <c r="AG7" s="41"/>
      <c r="AH7" s="207" t="str">
        <f>+'廃棄物事業経費（歳入）'!B7</f>
        <v>37000</v>
      </c>
      <c r="AI7" s="2">
        <v>7</v>
      </c>
      <c r="AK7" s="27" t="s">
        <v>418</v>
      </c>
      <c r="AL7" s="29" t="s">
        <v>4</v>
      </c>
    </row>
    <row r="8" spans="2:38" ht="19.5" customHeight="1">
      <c r="B8" s="183" t="s">
        <v>419</v>
      </c>
      <c r="C8" s="179"/>
      <c r="D8" s="179"/>
      <c r="E8" s="18">
        <f>AF8</f>
        <v>53367</v>
      </c>
      <c r="F8" s="18">
        <f>AF15</f>
        <v>0</v>
      </c>
      <c r="H8" s="195"/>
      <c r="I8" s="195"/>
      <c r="J8" s="191" t="s">
        <v>102</v>
      </c>
      <c r="K8" s="193"/>
      <c r="L8" s="18">
        <f>AF22</f>
        <v>585139</v>
      </c>
      <c r="M8" s="18">
        <f>AF43</f>
        <v>2236281</v>
      </c>
      <c r="AC8" s="16" t="s">
        <v>419</v>
      </c>
      <c r="AD8" s="42" t="s">
        <v>416</v>
      </c>
      <c r="AE8" s="41" t="s">
        <v>420</v>
      </c>
      <c r="AF8" s="37">
        <f ca="1">IF(AF$2=0,INDIRECT("'"&amp;AD8&amp;"'!"&amp;AE8&amp;$AI$2),0)</f>
        <v>53367</v>
      </c>
      <c r="AG8" s="41"/>
      <c r="AH8" s="207" t="str">
        <f>+'廃棄物事業経費（歳入）'!B8</f>
        <v>37201</v>
      </c>
      <c r="AI8" s="2">
        <v>8</v>
      </c>
      <c r="AK8" s="27" t="s">
        <v>421</v>
      </c>
      <c r="AL8" s="29" t="s">
        <v>5</v>
      </c>
    </row>
    <row r="9" spans="2:38" ht="19.5" customHeight="1">
      <c r="B9" s="183" t="s">
        <v>95</v>
      </c>
      <c r="C9" s="179"/>
      <c r="D9" s="179"/>
      <c r="E9" s="18">
        <f>AF9</f>
        <v>316900</v>
      </c>
      <c r="F9" s="18">
        <f>AF16</f>
        <v>1590500</v>
      </c>
      <c r="H9" s="195"/>
      <c r="I9" s="195"/>
      <c r="J9" s="199" t="s">
        <v>104</v>
      </c>
      <c r="K9" s="201"/>
      <c r="L9" s="18">
        <f>AF23</f>
        <v>58160</v>
      </c>
      <c r="M9" s="18">
        <f>AF44</f>
        <v>2932</v>
      </c>
      <c r="AC9" s="16" t="s">
        <v>95</v>
      </c>
      <c r="AD9" s="42" t="s">
        <v>416</v>
      </c>
      <c r="AE9" s="41" t="s">
        <v>422</v>
      </c>
      <c r="AF9" s="37">
        <f ca="1">IF(AF$2=0,INDIRECT("'"&amp;AD9&amp;"'!"&amp;AE9&amp;$AI$2),0)</f>
        <v>316900</v>
      </c>
      <c r="AG9" s="41"/>
      <c r="AH9" s="207" t="str">
        <f>+'廃棄物事業経費（歳入）'!B9</f>
        <v>37202</v>
      </c>
      <c r="AI9" s="2">
        <v>9</v>
      </c>
      <c r="AK9" s="27" t="s">
        <v>423</v>
      </c>
      <c r="AL9" s="29" t="s">
        <v>6</v>
      </c>
    </row>
    <row r="10" spans="2:38" ht="19.5" customHeight="1">
      <c r="B10" s="183" t="s">
        <v>424</v>
      </c>
      <c r="C10" s="179"/>
      <c r="D10" s="179"/>
      <c r="E10" s="18">
        <f>AF10</f>
        <v>2428421</v>
      </c>
      <c r="F10" s="18">
        <f>AF17</f>
        <v>789762</v>
      </c>
      <c r="H10" s="195"/>
      <c r="I10" s="196"/>
      <c r="J10" s="199" t="s">
        <v>0</v>
      </c>
      <c r="K10" s="201"/>
      <c r="L10" s="18">
        <f>AF24</f>
        <v>7826</v>
      </c>
      <c r="M10" s="18">
        <f>AF45</f>
        <v>0</v>
      </c>
      <c r="AC10" s="16" t="s">
        <v>424</v>
      </c>
      <c r="AD10" s="42" t="s">
        <v>416</v>
      </c>
      <c r="AE10" s="41" t="s">
        <v>425</v>
      </c>
      <c r="AF10" s="37">
        <f ca="1">IF(AF$2=0,INDIRECT("'"&amp;AD10&amp;"'!"&amp;AE10&amp;$AI$2),0)</f>
        <v>2428421</v>
      </c>
      <c r="AG10" s="41"/>
      <c r="AH10" s="207" t="str">
        <f>+'廃棄物事業経費（歳入）'!B10</f>
        <v>37203</v>
      </c>
      <c r="AI10" s="2">
        <v>10</v>
      </c>
      <c r="AK10" s="27" t="s">
        <v>426</v>
      </c>
      <c r="AL10" s="29" t="s">
        <v>7</v>
      </c>
    </row>
    <row r="11" spans="2:38" ht="19.5" customHeight="1">
      <c r="B11" s="178" t="s">
        <v>427</v>
      </c>
      <c r="C11" s="179"/>
      <c r="D11" s="179"/>
      <c r="E11" s="18">
        <f>AF11</f>
        <v>2217154</v>
      </c>
      <c r="F11" s="18">
        <f>AF18</f>
        <v>895908</v>
      </c>
      <c r="H11" s="195"/>
      <c r="I11" s="180" t="s">
        <v>72</v>
      </c>
      <c r="J11" s="180"/>
      <c r="K11" s="180"/>
      <c r="L11" s="18">
        <f>AF25</f>
        <v>972</v>
      </c>
      <c r="M11" s="18">
        <f>AF46</f>
        <v>29831</v>
      </c>
      <c r="AC11" s="16" t="s">
        <v>427</v>
      </c>
      <c r="AD11" s="42" t="s">
        <v>416</v>
      </c>
      <c r="AE11" s="41" t="s">
        <v>428</v>
      </c>
      <c r="AF11" s="37">
        <f ca="1">IF(AF$2=0,INDIRECT("'"&amp;AD11&amp;"'!"&amp;AE11&amp;$AI$2),0)</f>
        <v>2217154</v>
      </c>
      <c r="AG11" s="41"/>
      <c r="AH11" s="207" t="str">
        <f>+'廃棄物事業経費（歳入）'!B11</f>
        <v>37204</v>
      </c>
      <c r="AI11" s="2">
        <v>11</v>
      </c>
      <c r="AK11" s="27" t="s">
        <v>429</v>
      </c>
      <c r="AL11" s="29" t="s">
        <v>8</v>
      </c>
    </row>
    <row r="12" spans="2:38" ht="19.5" customHeight="1">
      <c r="B12" s="183" t="s">
        <v>0</v>
      </c>
      <c r="C12" s="179"/>
      <c r="D12" s="179"/>
      <c r="E12" s="18">
        <f>AF12</f>
        <v>599613</v>
      </c>
      <c r="F12" s="18">
        <f>AF19</f>
        <v>499529</v>
      </c>
      <c r="H12" s="195"/>
      <c r="I12" s="180" t="s">
        <v>430</v>
      </c>
      <c r="J12" s="180"/>
      <c r="K12" s="180"/>
      <c r="L12" s="18">
        <f>AF26</f>
        <v>137152</v>
      </c>
      <c r="M12" s="18">
        <f>AF47</f>
        <v>56920</v>
      </c>
      <c r="AC12" s="16" t="s">
        <v>0</v>
      </c>
      <c r="AD12" s="42" t="s">
        <v>416</v>
      </c>
      <c r="AE12" s="41" t="s">
        <v>431</v>
      </c>
      <c r="AF12" s="37">
        <f ca="1">IF(AF$2=0,INDIRECT("'"&amp;AD12&amp;"'!"&amp;AE12&amp;$AI$2),0)</f>
        <v>599613</v>
      </c>
      <c r="AG12" s="41"/>
      <c r="AH12" s="207" t="str">
        <f>+'廃棄物事業経費（歳入）'!B12</f>
        <v>37205</v>
      </c>
      <c r="AI12" s="2">
        <v>12</v>
      </c>
      <c r="AK12" s="27" t="s">
        <v>432</v>
      </c>
      <c r="AL12" s="29" t="s">
        <v>9</v>
      </c>
    </row>
    <row r="13" spans="2:38" ht="19.5" customHeight="1">
      <c r="B13" s="184" t="s">
        <v>433</v>
      </c>
      <c r="C13" s="185"/>
      <c r="D13" s="185"/>
      <c r="E13" s="19">
        <f>SUM(E7:E12)</f>
        <v>5826609</v>
      </c>
      <c r="F13" s="19">
        <f>SUM(F7:F12)</f>
        <v>4267983</v>
      </c>
      <c r="H13" s="195"/>
      <c r="I13" s="186" t="s">
        <v>330</v>
      </c>
      <c r="J13" s="187"/>
      <c r="K13" s="188"/>
      <c r="L13" s="20">
        <f>SUM(L7:L12)</f>
        <v>789249</v>
      </c>
      <c r="M13" s="20">
        <f>SUM(M7:M12)</f>
        <v>2326868</v>
      </c>
      <c r="AC13" s="16" t="s">
        <v>69</v>
      </c>
      <c r="AD13" s="42" t="s">
        <v>416</v>
      </c>
      <c r="AE13" s="41" t="s">
        <v>434</v>
      </c>
      <c r="AF13" s="37">
        <f ca="1">IF(AF$2=0,INDIRECT("'"&amp;AD13&amp;"'!"&amp;AE13&amp;$AI$2),0)</f>
        <v>9027946</v>
      </c>
      <c r="AG13" s="41"/>
      <c r="AH13" s="207" t="str">
        <f>+'廃棄物事業経費（歳入）'!B13</f>
        <v>37206</v>
      </c>
      <c r="AI13" s="2">
        <v>13</v>
      </c>
      <c r="AK13" s="27" t="s">
        <v>435</v>
      </c>
      <c r="AL13" s="29" t="s">
        <v>10</v>
      </c>
    </row>
    <row r="14" spans="2:38" ht="19.5" customHeight="1">
      <c r="B14" s="21"/>
      <c r="C14" s="181" t="s">
        <v>436</v>
      </c>
      <c r="D14" s="182"/>
      <c r="E14" s="23">
        <f>E13-E11</f>
        <v>3609455</v>
      </c>
      <c r="F14" s="23">
        <f>F13-F11</f>
        <v>3372075</v>
      </c>
      <c r="H14" s="196"/>
      <c r="I14" s="21"/>
      <c r="J14" s="25"/>
      <c r="K14" s="22" t="s">
        <v>436</v>
      </c>
      <c r="L14" s="24">
        <f>L13-L12</f>
        <v>652097</v>
      </c>
      <c r="M14" s="24">
        <f>M13-M12</f>
        <v>2269948</v>
      </c>
      <c r="AC14" s="16" t="s">
        <v>92</v>
      </c>
      <c r="AD14" s="42" t="s">
        <v>416</v>
      </c>
      <c r="AE14" s="41" t="s">
        <v>437</v>
      </c>
      <c r="AF14" s="37">
        <f ca="1">IF(AF$2=0,INDIRECT("'"&amp;AD14&amp;"'!"&amp;AE14&amp;$AI$2),0)</f>
        <v>492284</v>
      </c>
      <c r="AG14" s="41"/>
      <c r="AH14" s="207" t="str">
        <f>+'廃棄物事業経費（歳入）'!B14</f>
        <v>37207</v>
      </c>
      <c r="AI14" s="2">
        <v>14</v>
      </c>
      <c r="AK14" s="27" t="s">
        <v>438</v>
      </c>
      <c r="AL14" s="29" t="s">
        <v>11</v>
      </c>
    </row>
    <row r="15" spans="2:38" ht="19.5" customHeight="1">
      <c r="B15" s="183" t="s">
        <v>69</v>
      </c>
      <c r="C15" s="179"/>
      <c r="D15" s="179"/>
      <c r="E15" s="18">
        <f>AF13</f>
        <v>9027946</v>
      </c>
      <c r="F15" s="18">
        <f>AF20</f>
        <v>2040494</v>
      </c>
      <c r="H15" s="202" t="s">
        <v>439</v>
      </c>
      <c r="I15" s="194" t="s">
        <v>440</v>
      </c>
      <c r="J15" s="17" t="s">
        <v>106</v>
      </c>
      <c r="K15" s="28"/>
      <c r="L15" s="18">
        <f>AF27</f>
        <v>1133056</v>
      </c>
      <c r="M15" s="18">
        <f>AF48</f>
        <v>297725</v>
      </c>
      <c r="AC15" s="16" t="s">
        <v>419</v>
      </c>
      <c r="AD15" s="42" t="s">
        <v>416</v>
      </c>
      <c r="AE15" s="41" t="s">
        <v>441</v>
      </c>
      <c r="AF15" s="37">
        <f ca="1">IF(AF$2=0,INDIRECT("'"&amp;AD15&amp;"'!"&amp;AE15&amp;$AI$2),0)</f>
        <v>0</v>
      </c>
      <c r="AG15" s="41"/>
      <c r="AH15" s="207" t="str">
        <f>+'廃棄物事業経費（歳入）'!B15</f>
        <v>37208</v>
      </c>
      <c r="AI15" s="2">
        <v>15</v>
      </c>
      <c r="AK15" s="27" t="s">
        <v>442</v>
      </c>
      <c r="AL15" s="29" t="s">
        <v>12</v>
      </c>
    </row>
    <row r="16" spans="2:38" ht="19.5" customHeight="1">
      <c r="B16" s="197" t="s">
        <v>1</v>
      </c>
      <c r="C16" s="198"/>
      <c r="D16" s="198"/>
      <c r="E16" s="19">
        <f>SUM(E13,E15)</f>
        <v>14854555</v>
      </c>
      <c r="F16" s="19">
        <f>SUM(F13,F15)</f>
        <v>6308477</v>
      </c>
      <c r="H16" s="203"/>
      <c r="I16" s="195"/>
      <c r="J16" s="195" t="s">
        <v>443</v>
      </c>
      <c r="K16" s="14" t="s">
        <v>108</v>
      </c>
      <c r="L16" s="18">
        <f>AF28</f>
        <v>1910429</v>
      </c>
      <c r="M16" s="18">
        <f>AF49</f>
        <v>244862</v>
      </c>
      <c r="AC16" s="16" t="s">
        <v>95</v>
      </c>
      <c r="AD16" s="42" t="s">
        <v>416</v>
      </c>
      <c r="AE16" s="41" t="s">
        <v>444</v>
      </c>
      <c r="AF16" s="37">
        <f ca="1">IF(AF$2=0,INDIRECT("'"&amp;AD16&amp;"'!"&amp;AE16&amp;$AI$2),0)</f>
        <v>1590500</v>
      </c>
      <c r="AG16" s="41"/>
      <c r="AH16" s="207" t="str">
        <f>+'廃棄物事業経費（歳入）'!B16</f>
        <v>37322</v>
      </c>
      <c r="AI16" s="2">
        <v>16</v>
      </c>
      <c r="AK16" s="27" t="s">
        <v>445</v>
      </c>
      <c r="AL16" s="29" t="s">
        <v>13</v>
      </c>
    </row>
    <row r="17" spans="2:38" ht="19.5" customHeight="1">
      <c r="B17" s="21"/>
      <c r="C17" s="181" t="s">
        <v>436</v>
      </c>
      <c r="D17" s="182"/>
      <c r="E17" s="23">
        <f>SUM(E14:E15)</f>
        <v>12637401</v>
      </c>
      <c r="F17" s="23">
        <f>SUM(F14:F15)</f>
        <v>5412569</v>
      </c>
      <c r="H17" s="203"/>
      <c r="I17" s="195"/>
      <c r="J17" s="195"/>
      <c r="K17" s="14" t="s">
        <v>110</v>
      </c>
      <c r="L17" s="18">
        <f>AF29</f>
        <v>397621</v>
      </c>
      <c r="M17" s="18">
        <f>AF50</f>
        <v>110002</v>
      </c>
      <c r="AC17" s="16" t="s">
        <v>424</v>
      </c>
      <c r="AD17" s="42" t="s">
        <v>416</v>
      </c>
      <c r="AE17" s="41" t="s">
        <v>446</v>
      </c>
      <c r="AF17" s="37">
        <f ca="1">IF(AF$2=0,INDIRECT("'"&amp;AD17&amp;"'!"&amp;AE17&amp;$AI$2),0)</f>
        <v>789762</v>
      </c>
      <c r="AG17" s="41"/>
      <c r="AH17" s="207" t="str">
        <f>+'廃棄物事業経費（歳入）'!B17</f>
        <v>37324</v>
      </c>
      <c r="AI17" s="2">
        <v>17</v>
      </c>
      <c r="AK17" s="27" t="s">
        <v>447</v>
      </c>
      <c r="AL17" s="29" t="s">
        <v>14</v>
      </c>
    </row>
    <row r="18" spans="8:38" ht="19.5" customHeight="1">
      <c r="H18" s="203"/>
      <c r="I18" s="196"/>
      <c r="J18" s="196"/>
      <c r="K18" s="14" t="s">
        <v>112</v>
      </c>
      <c r="L18" s="18">
        <f>AF30</f>
        <v>89021</v>
      </c>
      <c r="M18" s="18">
        <f>AF51</f>
        <v>24864</v>
      </c>
      <c r="AC18" s="16" t="s">
        <v>427</v>
      </c>
      <c r="AD18" s="42" t="s">
        <v>416</v>
      </c>
      <c r="AE18" s="41" t="s">
        <v>448</v>
      </c>
      <c r="AF18" s="37">
        <f ca="1">IF(AF$2=0,INDIRECT("'"&amp;AD18&amp;"'!"&amp;AE18&amp;$AI$2),0)</f>
        <v>895908</v>
      </c>
      <c r="AG18" s="41"/>
      <c r="AH18" s="207" t="str">
        <f>+'廃棄物事業経費（歳入）'!B18</f>
        <v>37341</v>
      </c>
      <c r="AI18" s="2">
        <v>18</v>
      </c>
      <c r="AK18" s="27" t="s">
        <v>449</v>
      </c>
      <c r="AL18" s="29" t="s">
        <v>15</v>
      </c>
    </row>
    <row r="19" spans="8:38" ht="19.5" customHeight="1">
      <c r="H19" s="203"/>
      <c r="I19" s="194" t="s">
        <v>450</v>
      </c>
      <c r="J19" s="199" t="s">
        <v>114</v>
      </c>
      <c r="K19" s="201"/>
      <c r="L19" s="18">
        <f>AF31</f>
        <v>383800</v>
      </c>
      <c r="M19" s="18">
        <f>AF52</f>
        <v>430191</v>
      </c>
      <c r="AC19" s="16" t="s">
        <v>0</v>
      </c>
      <c r="AD19" s="42" t="s">
        <v>416</v>
      </c>
      <c r="AE19" s="41" t="s">
        <v>451</v>
      </c>
      <c r="AF19" s="37">
        <f ca="1">IF(AF$2=0,INDIRECT("'"&amp;AD19&amp;"'!"&amp;AE19&amp;$AI$2),0)</f>
        <v>499529</v>
      </c>
      <c r="AG19" s="41"/>
      <c r="AH19" s="207" t="str">
        <f>+'廃棄物事業経費（歳入）'!B19</f>
        <v>37364</v>
      </c>
      <c r="AI19" s="2">
        <v>19</v>
      </c>
      <c r="AK19" s="27" t="s">
        <v>452</v>
      </c>
      <c r="AL19" s="29" t="s">
        <v>16</v>
      </c>
    </row>
    <row r="20" spans="2:38" ht="19.5" customHeight="1">
      <c r="B20" s="178" t="s">
        <v>453</v>
      </c>
      <c r="C20" s="178"/>
      <c r="D20" s="178"/>
      <c r="E20" s="30">
        <f>E11</f>
        <v>2217154</v>
      </c>
      <c r="F20" s="30">
        <f>F11</f>
        <v>895908</v>
      </c>
      <c r="H20" s="203"/>
      <c r="I20" s="195"/>
      <c r="J20" s="199" t="s">
        <v>116</v>
      </c>
      <c r="K20" s="201"/>
      <c r="L20" s="18">
        <f>AF32</f>
        <v>1427041</v>
      </c>
      <c r="M20" s="18">
        <f>AF53</f>
        <v>874293</v>
      </c>
      <c r="AC20" s="16" t="s">
        <v>69</v>
      </c>
      <c r="AD20" s="42" t="s">
        <v>416</v>
      </c>
      <c r="AE20" s="41" t="s">
        <v>454</v>
      </c>
      <c r="AF20" s="37">
        <f ca="1">IF(AF$2=0,INDIRECT("'"&amp;AD20&amp;"'!"&amp;AE20&amp;$AI$2),0)</f>
        <v>2040494</v>
      </c>
      <c r="AG20" s="41"/>
      <c r="AH20" s="207" t="str">
        <f>+'廃棄物事業経費（歳入）'!B20</f>
        <v>37386</v>
      </c>
      <c r="AI20" s="2">
        <v>20</v>
      </c>
      <c r="AK20" s="27" t="s">
        <v>455</v>
      </c>
      <c r="AL20" s="29" t="s">
        <v>17</v>
      </c>
    </row>
    <row r="21" spans="2:38" ht="19.5" customHeight="1">
      <c r="B21" s="178" t="s">
        <v>456</v>
      </c>
      <c r="C21" s="183"/>
      <c r="D21" s="183"/>
      <c r="E21" s="30">
        <f>L12+L27</f>
        <v>2217154</v>
      </c>
      <c r="F21" s="30">
        <f>M12+M27</f>
        <v>895908</v>
      </c>
      <c r="H21" s="203"/>
      <c r="I21" s="196"/>
      <c r="J21" s="199" t="s">
        <v>118</v>
      </c>
      <c r="K21" s="201"/>
      <c r="L21" s="18">
        <f>AF33</f>
        <v>164219</v>
      </c>
      <c r="M21" s="18">
        <f>AF54</f>
        <v>156157</v>
      </c>
      <c r="AB21" s="29" t="s">
        <v>56</v>
      </c>
      <c r="AC21" s="16" t="s">
        <v>457</v>
      </c>
      <c r="AD21" s="42" t="s">
        <v>458</v>
      </c>
      <c r="AE21" s="41" t="s">
        <v>417</v>
      </c>
      <c r="AF21" s="37">
        <f ca="1">IF(AF$2=0,INDIRECT("'"&amp;AD21&amp;"'!"&amp;AE21&amp;$AI$2),0)</f>
        <v>0</v>
      </c>
      <c r="AG21" s="41"/>
      <c r="AH21" s="207" t="str">
        <f>+'廃棄物事業経費（歳入）'!B21</f>
        <v>37387</v>
      </c>
      <c r="AI21" s="2">
        <v>21</v>
      </c>
      <c r="AK21" s="27" t="s">
        <v>459</v>
      </c>
      <c r="AL21" s="29" t="s">
        <v>18</v>
      </c>
    </row>
    <row r="22" spans="2:38" ht="19.5" customHeight="1">
      <c r="B22" s="31"/>
      <c r="C22" s="32"/>
      <c r="D22" s="32"/>
      <c r="E22" s="33"/>
      <c r="F22" s="33"/>
      <c r="H22" s="203"/>
      <c r="I22" s="199" t="s">
        <v>77</v>
      </c>
      <c r="J22" s="200"/>
      <c r="K22" s="201"/>
      <c r="L22" s="18">
        <f>AF34</f>
        <v>53370</v>
      </c>
      <c r="M22" s="18">
        <f>AF55</f>
        <v>26081</v>
      </c>
      <c r="AB22" s="29" t="s">
        <v>56</v>
      </c>
      <c r="AC22" s="16" t="s">
        <v>460</v>
      </c>
      <c r="AD22" s="42" t="s">
        <v>458</v>
      </c>
      <c r="AE22" s="41" t="s">
        <v>420</v>
      </c>
      <c r="AF22" s="37">
        <f ca="1">IF(AF$2=0,INDIRECT("'"&amp;AD22&amp;"'!"&amp;AE22&amp;$AI$2),0)</f>
        <v>585139</v>
      </c>
      <c r="AH22" s="207" t="str">
        <f>+'廃棄物事業経費（歳入）'!B22</f>
        <v>37403</v>
      </c>
      <c r="AI22" s="2">
        <v>22</v>
      </c>
      <c r="AK22" s="27" t="s">
        <v>461</v>
      </c>
      <c r="AL22" s="29" t="s">
        <v>19</v>
      </c>
    </row>
    <row r="23" spans="2:38" ht="19.5" customHeight="1">
      <c r="B23" s="31"/>
      <c r="C23" s="32"/>
      <c r="D23" s="32"/>
      <c r="E23" s="33"/>
      <c r="F23" s="33"/>
      <c r="H23" s="203"/>
      <c r="I23" s="194" t="s">
        <v>462</v>
      </c>
      <c r="J23" s="186" t="s">
        <v>114</v>
      </c>
      <c r="K23" s="188"/>
      <c r="L23" s="18">
        <f>AF35</f>
        <v>2320483</v>
      </c>
      <c r="M23" s="18">
        <f>AF56</f>
        <v>272780</v>
      </c>
      <c r="AB23" s="29" t="s">
        <v>56</v>
      </c>
      <c r="AC23" s="1" t="s">
        <v>463</v>
      </c>
      <c r="AD23" s="42" t="s">
        <v>458</v>
      </c>
      <c r="AE23" s="36" t="s">
        <v>422</v>
      </c>
      <c r="AF23" s="37">
        <f ca="1">IF(AF$2=0,INDIRECT("'"&amp;AD23&amp;"'!"&amp;AE23&amp;$AI$2),0)</f>
        <v>58160</v>
      </c>
      <c r="AH23" s="207" t="str">
        <f>+'廃棄物事業経費（歳入）'!B23</f>
        <v>37404</v>
      </c>
      <c r="AI23" s="2">
        <v>23</v>
      </c>
      <c r="AK23" s="27" t="s">
        <v>464</v>
      </c>
      <c r="AL23" s="29" t="s">
        <v>20</v>
      </c>
    </row>
    <row r="24" spans="2:38" ht="19.5" customHeight="1">
      <c r="B24" s="31"/>
      <c r="C24" s="32"/>
      <c r="D24" s="32"/>
      <c r="E24" s="33"/>
      <c r="F24" s="33"/>
      <c r="H24" s="203"/>
      <c r="I24" s="195"/>
      <c r="J24" s="199" t="s">
        <v>116</v>
      </c>
      <c r="K24" s="201"/>
      <c r="L24" s="18">
        <f>AF36</f>
        <v>3048991</v>
      </c>
      <c r="M24" s="18">
        <f>AF57</f>
        <v>271311</v>
      </c>
      <c r="AB24" s="29" t="s">
        <v>56</v>
      </c>
      <c r="AC24" s="16" t="s">
        <v>0</v>
      </c>
      <c r="AD24" s="42" t="s">
        <v>458</v>
      </c>
      <c r="AE24" s="41" t="s">
        <v>425</v>
      </c>
      <c r="AF24" s="37">
        <f ca="1">IF(AF$2=0,INDIRECT("'"&amp;AD24&amp;"'!"&amp;AE24&amp;$AI$2),0)</f>
        <v>7826</v>
      </c>
      <c r="AH24" s="207" t="str">
        <f>+'廃棄物事業経費（歳入）'!B24</f>
        <v>37406</v>
      </c>
      <c r="AI24" s="2">
        <v>24</v>
      </c>
      <c r="AK24" s="27" t="s">
        <v>465</v>
      </c>
      <c r="AL24" s="29" t="s">
        <v>21</v>
      </c>
    </row>
    <row r="25" spans="8:38" ht="19.5" customHeight="1">
      <c r="H25" s="203"/>
      <c r="I25" s="195"/>
      <c r="J25" s="199" t="s">
        <v>118</v>
      </c>
      <c r="K25" s="201"/>
      <c r="L25" s="18">
        <f>AF37</f>
        <v>507230</v>
      </c>
      <c r="M25" s="18">
        <f>AF58</f>
        <v>244163</v>
      </c>
      <c r="AB25" s="29" t="s">
        <v>56</v>
      </c>
      <c r="AC25" s="16" t="s">
        <v>72</v>
      </c>
      <c r="AD25" s="42" t="s">
        <v>458</v>
      </c>
      <c r="AE25" s="41" t="s">
        <v>428</v>
      </c>
      <c r="AF25" s="37">
        <f ca="1">IF(AF$2=0,INDIRECT("'"&amp;AD25&amp;"'!"&amp;AE25&amp;$AI$2),0)</f>
        <v>972</v>
      </c>
      <c r="AH25" s="207" t="str">
        <f>+'廃棄物事業経費（歳入）'!B25</f>
        <v>37831</v>
      </c>
      <c r="AI25" s="2">
        <v>25</v>
      </c>
      <c r="AK25" s="27" t="s">
        <v>466</v>
      </c>
      <c r="AL25" s="29" t="s">
        <v>22</v>
      </c>
    </row>
    <row r="26" spans="8:38" ht="19.5" customHeight="1">
      <c r="H26" s="203"/>
      <c r="I26" s="196"/>
      <c r="J26" s="205" t="s">
        <v>0</v>
      </c>
      <c r="K26" s="206"/>
      <c r="L26" s="18">
        <f>AF38</f>
        <v>104040</v>
      </c>
      <c r="M26" s="18">
        <f>AF59</f>
        <v>8820</v>
      </c>
      <c r="AB26" s="29" t="s">
        <v>56</v>
      </c>
      <c r="AC26" s="1" t="s">
        <v>430</v>
      </c>
      <c r="AD26" s="42" t="s">
        <v>458</v>
      </c>
      <c r="AE26" s="36" t="s">
        <v>431</v>
      </c>
      <c r="AF26" s="37">
        <f ca="1">IF(AF$2=0,INDIRECT("'"&amp;AD26&amp;"'!"&amp;AE26&amp;$AI$2),0)</f>
        <v>137152</v>
      </c>
      <c r="AH26" s="207" t="str">
        <f>+'廃棄物事業経費（歳入）'!B26</f>
        <v>37833</v>
      </c>
      <c r="AI26" s="2">
        <v>26</v>
      </c>
      <c r="AK26" s="27" t="s">
        <v>467</v>
      </c>
      <c r="AL26" s="29" t="s">
        <v>23</v>
      </c>
    </row>
    <row r="27" spans="8:38" ht="19.5" customHeight="1">
      <c r="H27" s="203"/>
      <c r="I27" s="199" t="s">
        <v>430</v>
      </c>
      <c r="J27" s="200"/>
      <c r="K27" s="201"/>
      <c r="L27" s="18">
        <f>AF39</f>
        <v>2080002</v>
      </c>
      <c r="M27" s="18">
        <f>AF60</f>
        <v>838988</v>
      </c>
      <c r="AB27" s="29" t="s">
        <v>56</v>
      </c>
      <c r="AC27" s="1" t="s">
        <v>468</v>
      </c>
      <c r="AD27" s="42" t="s">
        <v>458</v>
      </c>
      <c r="AE27" s="36" t="s">
        <v>469</v>
      </c>
      <c r="AF27" s="37">
        <f ca="1">IF(AF$2=0,INDIRECT("'"&amp;AD27&amp;"'!"&amp;AE27&amp;$AI$2),0)</f>
        <v>1133056</v>
      </c>
      <c r="AH27" s="207" t="str">
        <f>+'廃棄物事業経費（歳入）'!B27</f>
        <v>37858</v>
      </c>
      <c r="AI27" s="2">
        <v>27</v>
      </c>
      <c r="AK27" s="27" t="s">
        <v>470</v>
      </c>
      <c r="AL27" s="29" t="s">
        <v>24</v>
      </c>
    </row>
    <row r="28" spans="8:38" ht="19.5" customHeight="1">
      <c r="H28" s="203"/>
      <c r="I28" s="199" t="s">
        <v>33</v>
      </c>
      <c r="J28" s="200"/>
      <c r="K28" s="201"/>
      <c r="L28" s="18">
        <f>AF40</f>
        <v>2986</v>
      </c>
      <c r="M28" s="18">
        <f>AF61</f>
        <v>0</v>
      </c>
      <c r="AB28" s="29" t="s">
        <v>56</v>
      </c>
      <c r="AC28" s="1" t="s">
        <v>471</v>
      </c>
      <c r="AD28" s="42" t="s">
        <v>458</v>
      </c>
      <c r="AE28" s="36" t="s">
        <v>437</v>
      </c>
      <c r="AF28" s="37">
        <f ca="1">IF(AF$2=0,INDIRECT("'"&amp;AD28&amp;"'!"&amp;AE28&amp;$AI$2),0)</f>
        <v>1910429</v>
      </c>
      <c r="AH28" s="207" t="str">
        <f>+'廃棄物事業経費（歳入）'!B28</f>
        <v>37864</v>
      </c>
      <c r="AI28" s="2">
        <v>28</v>
      </c>
      <c r="AK28" s="27" t="s">
        <v>472</v>
      </c>
      <c r="AL28" s="29" t="s">
        <v>25</v>
      </c>
    </row>
    <row r="29" spans="8:38" ht="19.5" customHeight="1">
      <c r="H29" s="203"/>
      <c r="I29" s="186" t="s">
        <v>330</v>
      </c>
      <c r="J29" s="187"/>
      <c r="K29" s="188"/>
      <c r="L29" s="20">
        <f>SUM(L15:L28)</f>
        <v>13622289</v>
      </c>
      <c r="M29" s="20">
        <f>SUM(M15:M28)</f>
        <v>3800237</v>
      </c>
      <c r="AB29" s="29" t="s">
        <v>56</v>
      </c>
      <c r="AC29" s="1" t="s">
        <v>473</v>
      </c>
      <c r="AD29" s="42" t="s">
        <v>458</v>
      </c>
      <c r="AE29" s="36" t="s">
        <v>441</v>
      </c>
      <c r="AF29" s="37">
        <f ca="1">IF(AF$2=0,INDIRECT("'"&amp;AD29&amp;"'!"&amp;AE29&amp;$AI$2),0)</f>
        <v>397621</v>
      </c>
      <c r="AH29" s="207" t="str">
        <f>+'廃棄物事業経費（歳入）'!B29</f>
        <v>37866</v>
      </c>
      <c r="AI29" s="2">
        <v>29</v>
      </c>
      <c r="AK29" s="27" t="s">
        <v>474</v>
      </c>
      <c r="AL29" s="29" t="s">
        <v>26</v>
      </c>
    </row>
    <row r="30" spans="8:38" ht="19.5" customHeight="1">
      <c r="H30" s="204"/>
      <c r="I30" s="21"/>
      <c r="J30" s="25"/>
      <c r="K30" s="22" t="s">
        <v>436</v>
      </c>
      <c r="L30" s="24">
        <f>L29-L27</f>
        <v>11542287</v>
      </c>
      <c r="M30" s="24">
        <f>M29-M27</f>
        <v>2961249</v>
      </c>
      <c r="AB30" s="29" t="s">
        <v>56</v>
      </c>
      <c r="AC30" s="1" t="s">
        <v>475</v>
      </c>
      <c r="AD30" s="42" t="s">
        <v>458</v>
      </c>
      <c r="AE30" s="36" t="s">
        <v>444</v>
      </c>
      <c r="AF30" s="37">
        <f ca="1">IF(AF$2=0,INDIRECT("'"&amp;AD30&amp;"'!"&amp;AE30&amp;$AI$2),0)</f>
        <v>89021</v>
      </c>
      <c r="AH30" s="207" t="str">
        <f>+'廃棄物事業経費（歳入）'!B30</f>
        <v>37867</v>
      </c>
      <c r="AI30" s="2">
        <v>30</v>
      </c>
      <c r="AK30" s="27" t="s">
        <v>476</v>
      </c>
      <c r="AL30" s="29" t="s">
        <v>27</v>
      </c>
    </row>
    <row r="31" spans="8:38" ht="19.5" customHeight="1">
      <c r="H31" s="199" t="s">
        <v>0</v>
      </c>
      <c r="I31" s="200"/>
      <c r="J31" s="200"/>
      <c r="K31" s="201"/>
      <c r="L31" s="18">
        <f>AF41</f>
        <v>443017</v>
      </c>
      <c r="M31" s="18">
        <f>AF62</f>
        <v>181372</v>
      </c>
      <c r="AB31" s="29" t="s">
        <v>56</v>
      </c>
      <c r="AC31" s="1" t="s">
        <v>477</v>
      </c>
      <c r="AD31" s="42" t="s">
        <v>458</v>
      </c>
      <c r="AE31" s="36" t="s">
        <v>448</v>
      </c>
      <c r="AF31" s="37">
        <f ca="1">IF(AF$2=0,INDIRECT("'"&amp;AD31&amp;"'!"&amp;AE31&amp;$AI$2),0)</f>
        <v>383800</v>
      </c>
      <c r="AH31" s="207" t="str">
        <f>+'廃棄物事業経費（歳入）'!B31</f>
        <v>37869</v>
      </c>
      <c r="AI31" s="2">
        <v>31</v>
      </c>
      <c r="AK31" s="27" t="s">
        <v>478</v>
      </c>
      <c r="AL31" s="29" t="s">
        <v>28</v>
      </c>
    </row>
    <row r="32" spans="8:38" ht="19.5" customHeight="1">
      <c r="H32" s="186" t="s">
        <v>1</v>
      </c>
      <c r="I32" s="187"/>
      <c r="J32" s="187"/>
      <c r="K32" s="188"/>
      <c r="L32" s="20">
        <f>SUM(L13,L29,L31)</f>
        <v>14854555</v>
      </c>
      <c r="M32" s="20">
        <f>SUM(M13,M29,M31)</f>
        <v>6308477</v>
      </c>
      <c r="AB32" s="29" t="s">
        <v>56</v>
      </c>
      <c r="AC32" s="1" t="s">
        <v>479</v>
      </c>
      <c r="AD32" s="42" t="s">
        <v>458</v>
      </c>
      <c r="AE32" s="36" t="s">
        <v>451</v>
      </c>
      <c r="AF32" s="37">
        <f ca="1">IF(AF$2=0,INDIRECT("'"&amp;AD32&amp;"'!"&amp;AE32&amp;$AI$2),0)</f>
        <v>1427041</v>
      </c>
      <c r="AH32" s="207" t="str">
        <f>+'廃棄物事業経費（歳入）'!B32</f>
        <v>37882</v>
      </c>
      <c r="AI32" s="2">
        <v>32</v>
      </c>
      <c r="AK32" s="27" t="s">
        <v>480</v>
      </c>
      <c r="AL32" s="29" t="s">
        <v>29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436</v>
      </c>
      <c r="L33" s="24">
        <f>SUM(L14,L30,L31)</f>
        <v>12637401</v>
      </c>
      <c r="M33" s="24">
        <f>SUM(M14,M30,M31)</f>
        <v>5412569</v>
      </c>
      <c r="AB33" s="29" t="s">
        <v>56</v>
      </c>
      <c r="AC33" s="1" t="s">
        <v>481</v>
      </c>
      <c r="AD33" s="42" t="s">
        <v>458</v>
      </c>
      <c r="AE33" s="36" t="s">
        <v>454</v>
      </c>
      <c r="AF33" s="37">
        <f ca="1">IF(AF$2=0,INDIRECT("'"&amp;AD33&amp;"'!"&amp;AE33&amp;$AI$2),0)</f>
        <v>164219</v>
      </c>
      <c r="AH33" s="207">
        <f>+'廃棄物事業経費（歳入）'!B33</f>
        <v>0</v>
      </c>
      <c r="AI33" s="2">
        <v>33</v>
      </c>
      <c r="AK33" s="27" t="s">
        <v>482</v>
      </c>
      <c r="AL33" s="29" t="s">
        <v>30</v>
      </c>
    </row>
    <row r="34" spans="2:38" ht="14.25">
      <c r="B34" s="29"/>
      <c r="C34" s="29"/>
      <c r="D34" s="29"/>
      <c r="E34" s="29"/>
      <c r="F34" s="29"/>
      <c r="G34" s="29"/>
      <c r="AB34" s="29" t="s">
        <v>56</v>
      </c>
      <c r="AC34" s="16" t="s">
        <v>77</v>
      </c>
      <c r="AD34" s="42" t="s">
        <v>458</v>
      </c>
      <c r="AE34" s="36" t="s">
        <v>483</v>
      </c>
      <c r="AF34" s="37">
        <f ca="1">IF(AF$2=0,INDIRECT("'"&amp;AD34&amp;"'!"&amp;AE34&amp;$AI$2),0)</f>
        <v>53370</v>
      </c>
      <c r="AH34" s="207">
        <f>+'廃棄物事業経費（歳入）'!B34</f>
        <v>0</v>
      </c>
      <c r="AI34" s="2">
        <v>34</v>
      </c>
      <c r="AK34" s="27" t="s">
        <v>484</v>
      </c>
      <c r="AL34" s="29" t="s">
        <v>31</v>
      </c>
    </row>
    <row r="35" spans="28:38" ht="14.25">
      <c r="AB35" s="29" t="s">
        <v>56</v>
      </c>
      <c r="AC35" s="1" t="s">
        <v>485</v>
      </c>
      <c r="AD35" s="42" t="s">
        <v>458</v>
      </c>
      <c r="AE35" s="36" t="s">
        <v>486</v>
      </c>
      <c r="AF35" s="37">
        <f ca="1">IF(AF$2=0,INDIRECT("'"&amp;AD35&amp;"'!"&amp;AE35&amp;$AI$2),0)</f>
        <v>2320483</v>
      </c>
      <c r="AH35" s="207">
        <f>+'廃棄物事業経費（歳入）'!B35</f>
        <v>0</v>
      </c>
      <c r="AI35" s="2">
        <v>35</v>
      </c>
      <c r="AK35" s="146" t="s">
        <v>487</v>
      </c>
      <c r="AL35" s="29" t="s">
        <v>34</v>
      </c>
    </row>
    <row r="36" spans="28:38" ht="14.25">
      <c r="AB36" s="29" t="s">
        <v>56</v>
      </c>
      <c r="AC36" s="1" t="s">
        <v>488</v>
      </c>
      <c r="AD36" s="42" t="s">
        <v>458</v>
      </c>
      <c r="AE36" s="36" t="s">
        <v>489</v>
      </c>
      <c r="AF36" s="37">
        <f ca="1">IF(AF$2=0,INDIRECT("'"&amp;AD36&amp;"'!"&amp;AE36&amp;$AI$2),0)</f>
        <v>3048991</v>
      </c>
      <c r="AH36" s="207">
        <f>+'廃棄物事業経費（歳入）'!B36</f>
        <v>0</v>
      </c>
      <c r="AI36" s="2">
        <v>36</v>
      </c>
      <c r="AK36" s="146" t="s">
        <v>490</v>
      </c>
      <c r="AL36" s="29" t="s">
        <v>35</v>
      </c>
    </row>
    <row r="37" spans="28:38" ht="14.25">
      <c r="AB37" s="29" t="s">
        <v>56</v>
      </c>
      <c r="AC37" s="1" t="s">
        <v>491</v>
      </c>
      <c r="AD37" s="42" t="s">
        <v>458</v>
      </c>
      <c r="AE37" s="36" t="s">
        <v>492</v>
      </c>
      <c r="AF37" s="37">
        <f ca="1">IF(AF$2=0,INDIRECT("'"&amp;AD37&amp;"'!"&amp;AE37&amp;$AI$2),0)</f>
        <v>507230</v>
      </c>
      <c r="AH37" s="207">
        <f>+'廃棄物事業経費（歳入）'!B37</f>
        <v>0</v>
      </c>
      <c r="AI37" s="2">
        <v>37</v>
      </c>
      <c r="AK37" s="146" t="s">
        <v>493</v>
      </c>
      <c r="AL37" s="29" t="s">
        <v>36</v>
      </c>
    </row>
    <row r="38" spans="28:38" ht="14.25">
      <c r="AB38" s="29" t="s">
        <v>56</v>
      </c>
      <c r="AC38" s="1" t="s">
        <v>0</v>
      </c>
      <c r="AD38" s="42" t="s">
        <v>458</v>
      </c>
      <c r="AE38" s="36" t="s">
        <v>494</v>
      </c>
      <c r="AF38" s="36">
        <f ca="1">IF(AF$2=0,INDIRECT("'"&amp;AD38&amp;"'!"&amp;AE38&amp;$AI$2),0)</f>
        <v>104040</v>
      </c>
      <c r="AH38" s="207">
        <f>+'廃棄物事業経費（歳入）'!B38</f>
        <v>0</v>
      </c>
      <c r="AI38" s="2">
        <v>38</v>
      </c>
      <c r="AK38" s="146" t="s">
        <v>495</v>
      </c>
      <c r="AL38" s="29" t="s">
        <v>37</v>
      </c>
    </row>
    <row r="39" spans="28:38" ht="14.25">
      <c r="AB39" s="29" t="s">
        <v>56</v>
      </c>
      <c r="AC39" s="1" t="s">
        <v>430</v>
      </c>
      <c r="AD39" s="42" t="s">
        <v>458</v>
      </c>
      <c r="AE39" s="36" t="s">
        <v>496</v>
      </c>
      <c r="AF39" s="36">
        <f ca="1">IF(AF$2=0,INDIRECT("'"&amp;AD39&amp;"'!"&amp;AE39&amp;$AI$2),0)</f>
        <v>2080002</v>
      </c>
      <c r="AH39" s="207">
        <f>+'廃棄物事業経費（歳入）'!B39</f>
        <v>0</v>
      </c>
      <c r="AI39" s="2">
        <v>39</v>
      </c>
      <c r="AK39" s="146" t="s">
        <v>497</v>
      </c>
      <c r="AL39" s="29" t="s">
        <v>38</v>
      </c>
    </row>
    <row r="40" spans="28:38" ht="14.25">
      <c r="AB40" s="29" t="s">
        <v>56</v>
      </c>
      <c r="AC40" s="1" t="s">
        <v>33</v>
      </c>
      <c r="AD40" s="42" t="s">
        <v>458</v>
      </c>
      <c r="AE40" s="36" t="s">
        <v>498</v>
      </c>
      <c r="AF40" s="36">
        <f ca="1">IF(AF$2=0,INDIRECT("'"&amp;AD40&amp;"'!"&amp;AE40&amp;$AI$2),0)</f>
        <v>2986</v>
      </c>
      <c r="AH40" s="207">
        <f>+'廃棄物事業経費（歳入）'!B40</f>
        <v>0</v>
      </c>
      <c r="AI40" s="2">
        <v>40</v>
      </c>
      <c r="AK40" s="146" t="s">
        <v>499</v>
      </c>
      <c r="AL40" s="29" t="s">
        <v>39</v>
      </c>
    </row>
    <row r="41" spans="28:38" ht="14.25">
      <c r="AB41" s="29" t="s">
        <v>56</v>
      </c>
      <c r="AC41" s="1" t="s">
        <v>0</v>
      </c>
      <c r="AD41" s="42" t="s">
        <v>458</v>
      </c>
      <c r="AE41" s="36" t="s">
        <v>500</v>
      </c>
      <c r="AF41" s="36">
        <f ca="1">IF(AF$2=0,INDIRECT("'"&amp;AD41&amp;"'!"&amp;AE41&amp;$AI$2),0)</f>
        <v>443017</v>
      </c>
      <c r="AH41" s="207">
        <f>+'廃棄物事業経費（歳入）'!B41</f>
        <v>0</v>
      </c>
      <c r="AI41" s="2">
        <v>41</v>
      </c>
      <c r="AK41" s="146" t="s">
        <v>501</v>
      </c>
      <c r="AL41" s="29" t="s">
        <v>40</v>
      </c>
    </row>
    <row r="42" spans="28:38" ht="14.25">
      <c r="AB42" s="29" t="s">
        <v>58</v>
      </c>
      <c r="AC42" s="16" t="s">
        <v>457</v>
      </c>
      <c r="AD42" s="42" t="s">
        <v>458</v>
      </c>
      <c r="AE42" s="36" t="s">
        <v>502</v>
      </c>
      <c r="AF42" s="36">
        <f ca="1">IF(AF$2=0,INDIRECT("'"&amp;AD42&amp;"'!"&amp;AE42&amp;$AI$2),0)</f>
        <v>904</v>
      </c>
      <c r="AH42" s="207">
        <f>+'廃棄物事業経費（歳入）'!B42</f>
        <v>0</v>
      </c>
      <c r="AI42" s="2">
        <v>42</v>
      </c>
      <c r="AK42" s="146" t="s">
        <v>503</v>
      </c>
      <c r="AL42" s="29" t="s">
        <v>41</v>
      </c>
    </row>
    <row r="43" spans="28:38" ht="14.25">
      <c r="AB43" s="29" t="s">
        <v>58</v>
      </c>
      <c r="AC43" s="16" t="s">
        <v>460</v>
      </c>
      <c r="AD43" s="42" t="s">
        <v>458</v>
      </c>
      <c r="AE43" s="36" t="s">
        <v>504</v>
      </c>
      <c r="AF43" s="36">
        <f ca="1">IF(AF$2=0,INDIRECT("'"&amp;AD43&amp;"'!"&amp;AE43&amp;$AI$2),0)</f>
        <v>2236281</v>
      </c>
      <c r="AH43" s="207">
        <f>+'廃棄物事業経費（歳入）'!B43</f>
        <v>0</v>
      </c>
      <c r="AI43" s="2">
        <v>43</v>
      </c>
      <c r="AK43" s="146" t="s">
        <v>505</v>
      </c>
      <c r="AL43" s="29" t="s">
        <v>42</v>
      </c>
    </row>
    <row r="44" spans="28:38" ht="14.25">
      <c r="AB44" s="29" t="s">
        <v>58</v>
      </c>
      <c r="AC44" s="1" t="s">
        <v>463</v>
      </c>
      <c r="AD44" s="42" t="s">
        <v>458</v>
      </c>
      <c r="AE44" s="36" t="s">
        <v>506</v>
      </c>
      <c r="AF44" s="36">
        <f ca="1">IF(AF$2=0,INDIRECT("'"&amp;AD44&amp;"'!"&amp;AE44&amp;$AI$2),0)</f>
        <v>2932</v>
      </c>
      <c r="AH44" s="207">
        <f>+'廃棄物事業経費（歳入）'!B44</f>
        <v>0</v>
      </c>
      <c r="AI44" s="2">
        <v>44</v>
      </c>
      <c r="AK44" s="146" t="s">
        <v>507</v>
      </c>
      <c r="AL44" s="29" t="s">
        <v>43</v>
      </c>
    </row>
    <row r="45" spans="28:38" ht="14.25">
      <c r="AB45" s="29" t="s">
        <v>58</v>
      </c>
      <c r="AC45" s="16" t="s">
        <v>0</v>
      </c>
      <c r="AD45" s="42" t="s">
        <v>458</v>
      </c>
      <c r="AE45" s="36" t="s">
        <v>508</v>
      </c>
      <c r="AF45" s="36">
        <f ca="1">IF(AF$2=0,INDIRECT("'"&amp;AD45&amp;"'!"&amp;AE45&amp;$AI$2),0)</f>
        <v>0</v>
      </c>
      <c r="AH45" s="207">
        <f>+'廃棄物事業経費（歳入）'!B45</f>
        <v>0</v>
      </c>
      <c r="AI45" s="2">
        <v>45</v>
      </c>
      <c r="AK45" s="146" t="s">
        <v>509</v>
      </c>
      <c r="AL45" s="29" t="s">
        <v>44</v>
      </c>
    </row>
    <row r="46" spans="28:38" ht="14.25">
      <c r="AB46" s="29" t="s">
        <v>58</v>
      </c>
      <c r="AC46" s="16" t="s">
        <v>72</v>
      </c>
      <c r="AD46" s="42" t="s">
        <v>458</v>
      </c>
      <c r="AE46" s="36" t="s">
        <v>510</v>
      </c>
      <c r="AF46" s="36">
        <f ca="1">IF(AF$2=0,INDIRECT("'"&amp;AD46&amp;"'!"&amp;AE46&amp;$AI$2),0)</f>
        <v>29831</v>
      </c>
      <c r="AH46" s="207">
        <f>+'廃棄物事業経費（歳入）'!B46</f>
        <v>0</v>
      </c>
      <c r="AI46" s="2">
        <v>46</v>
      </c>
      <c r="AK46" s="146" t="s">
        <v>511</v>
      </c>
      <c r="AL46" s="29" t="s">
        <v>45</v>
      </c>
    </row>
    <row r="47" spans="28:38" ht="14.25">
      <c r="AB47" s="29" t="s">
        <v>58</v>
      </c>
      <c r="AC47" s="1" t="s">
        <v>430</v>
      </c>
      <c r="AD47" s="42" t="s">
        <v>458</v>
      </c>
      <c r="AE47" s="36" t="s">
        <v>512</v>
      </c>
      <c r="AF47" s="36">
        <f ca="1">IF(AF$2=0,INDIRECT("'"&amp;AD47&amp;"'!"&amp;AE47&amp;$AI$2),0)</f>
        <v>56920</v>
      </c>
      <c r="AH47" s="207">
        <f>+'廃棄物事業経費（歳入）'!B47</f>
        <v>0</v>
      </c>
      <c r="AI47" s="2">
        <v>47</v>
      </c>
      <c r="AK47" s="146" t="s">
        <v>513</v>
      </c>
      <c r="AL47" s="29" t="s">
        <v>46</v>
      </c>
    </row>
    <row r="48" spans="28:38" ht="14.25">
      <c r="AB48" s="29" t="s">
        <v>58</v>
      </c>
      <c r="AC48" s="1" t="s">
        <v>468</v>
      </c>
      <c r="AD48" s="42" t="s">
        <v>458</v>
      </c>
      <c r="AE48" s="36" t="s">
        <v>514</v>
      </c>
      <c r="AF48" s="36">
        <f ca="1">IF(AF$2=0,INDIRECT("'"&amp;AD48&amp;"'!"&amp;AE48&amp;$AI$2),0)</f>
        <v>297725</v>
      </c>
      <c r="AH48" s="207">
        <f>+'廃棄物事業経費（歳入）'!B48</f>
        <v>0</v>
      </c>
      <c r="AI48" s="2">
        <v>48</v>
      </c>
      <c r="AK48" s="146" t="s">
        <v>515</v>
      </c>
      <c r="AL48" s="29" t="s">
        <v>47</v>
      </c>
    </row>
    <row r="49" spans="28:38" ht="14.25">
      <c r="AB49" s="29" t="s">
        <v>58</v>
      </c>
      <c r="AC49" s="1" t="s">
        <v>471</v>
      </c>
      <c r="AD49" s="42" t="s">
        <v>458</v>
      </c>
      <c r="AE49" s="36" t="s">
        <v>516</v>
      </c>
      <c r="AF49" s="36">
        <f ca="1">IF(AF$2=0,INDIRECT("'"&amp;AD49&amp;"'!"&amp;AE49&amp;$AI$2),0)</f>
        <v>244862</v>
      </c>
      <c r="AG49" s="29"/>
      <c r="AH49" s="207">
        <f>+'廃棄物事業経費（歳入）'!B49</f>
        <v>0</v>
      </c>
      <c r="AI49" s="2">
        <v>49</v>
      </c>
      <c r="AK49" s="146" t="s">
        <v>517</v>
      </c>
      <c r="AL49" s="29" t="s">
        <v>48</v>
      </c>
    </row>
    <row r="50" spans="28:38" ht="14.25">
      <c r="AB50" s="29" t="s">
        <v>58</v>
      </c>
      <c r="AC50" s="1" t="s">
        <v>473</v>
      </c>
      <c r="AD50" s="42" t="s">
        <v>458</v>
      </c>
      <c r="AE50" s="36" t="s">
        <v>518</v>
      </c>
      <c r="AF50" s="36">
        <f ca="1">IF(AF$2=0,INDIRECT("'"&amp;AD50&amp;"'!"&amp;AE50&amp;$AI$2),0)</f>
        <v>110002</v>
      </c>
      <c r="AG50" s="29"/>
      <c r="AH50" s="207">
        <f>+'廃棄物事業経費（歳入）'!B50</f>
        <v>0</v>
      </c>
      <c r="AI50" s="2">
        <v>50</v>
      </c>
      <c r="AK50" s="146" t="s">
        <v>519</v>
      </c>
      <c r="AL50" s="29" t="s">
        <v>49</v>
      </c>
    </row>
    <row r="51" spans="28:38" ht="14.25">
      <c r="AB51" s="29" t="s">
        <v>58</v>
      </c>
      <c r="AC51" s="1" t="s">
        <v>475</v>
      </c>
      <c r="AD51" s="42" t="s">
        <v>458</v>
      </c>
      <c r="AE51" s="36" t="s">
        <v>520</v>
      </c>
      <c r="AF51" s="36">
        <f ca="1">IF(AF$2=0,INDIRECT("'"&amp;AD51&amp;"'!"&amp;AE51&amp;$AI$2),0)</f>
        <v>24864</v>
      </c>
      <c r="AG51" s="29"/>
      <c r="AH51" s="207">
        <f>+'廃棄物事業経費（歳入）'!B51</f>
        <v>0</v>
      </c>
      <c r="AI51" s="2">
        <v>51</v>
      </c>
      <c r="AK51" s="146" t="s">
        <v>521</v>
      </c>
      <c r="AL51" s="29" t="s">
        <v>50</v>
      </c>
    </row>
    <row r="52" spans="28:38" ht="14.25">
      <c r="AB52" s="29" t="s">
        <v>58</v>
      </c>
      <c r="AC52" s="1" t="s">
        <v>477</v>
      </c>
      <c r="AD52" s="42" t="s">
        <v>458</v>
      </c>
      <c r="AE52" s="36" t="s">
        <v>522</v>
      </c>
      <c r="AF52" s="36">
        <f ca="1">IF(AF$2=0,INDIRECT("'"&amp;AD52&amp;"'!"&amp;AE52&amp;$AI$2),0)</f>
        <v>430191</v>
      </c>
      <c r="AG52" s="29"/>
      <c r="AH52" s="207">
        <f>+'廃棄物事業経費（歳入）'!B52</f>
        <v>0</v>
      </c>
      <c r="AI52" s="2">
        <v>52</v>
      </c>
      <c r="AK52" s="146" t="s">
        <v>523</v>
      </c>
      <c r="AL52" s="29" t="s">
        <v>51</v>
      </c>
    </row>
    <row r="53" spans="28:35" ht="14.25">
      <c r="AB53" s="29" t="s">
        <v>58</v>
      </c>
      <c r="AC53" s="1" t="s">
        <v>479</v>
      </c>
      <c r="AD53" s="42" t="s">
        <v>458</v>
      </c>
      <c r="AE53" s="36" t="s">
        <v>524</v>
      </c>
      <c r="AF53" s="36">
        <f ca="1">IF(AF$2=0,INDIRECT("'"&amp;AD53&amp;"'!"&amp;AE53&amp;$AI$2),0)</f>
        <v>874293</v>
      </c>
      <c r="AG53" s="29"/>
      <c r="AH53" s="207">
        <f>+'廃棄物事業経費（歳入）'!B53</f>
        <v>0</v>
      </c>
      <c r="AI53" s="2">
        <v>53</v>
      </c>
    </row>
    <row r="54" spans="28:35" ht="14.25">
      <c r="AB54" s="29" t="s">
        <v>58</v>
      </c>
      <c r="AC54" s="1" t="s">
        <v>481</v>
      </c>
      <c r="AD54" s="42" t="s">
        <v>458</v>
      </c>
      <c r="AE54" s="36" t="s">
        <v>525</v>
      </c>
      <c r="AF54" s="36">
        <f ca="1">IF(AF$2=0,INDIRECT("'"&amp;AD54&amp;"'!"&amp;AE54&amp;$AI$2),0)</f>
        <v>156157</v>
      </c>
      <c r="AG54" s="29"/>
      <c r="AH54" s="207">
        <f>+'廃棄物事業経費（歳入）'!B54</f>
        <v>0</v>
      </c>
      <c r="AI54" s="2">
        <v>54</v>
      </c>
    </row>
    <row r="55" spans="28:35" ht="14.25">
      <c r="AB55" s="29" t="s">
        <v>58</v>
      </c>
      <c r="AC55" s="16" t="s">
        <v>77</v>
      </c>
      <c r="AD55" s="42" t="s">
        <v>458</v>
      </c>
      <c r="AE55" s="36" t="s">
        <v>526</v>
      </c>
      <c r="AF55" s="36">
        <f ca="1">IF(AF$2=0,INDIRECT("'"&amp;AD55&amp;"'!"&amp;AE55&amp;$AI$2),0)</f>
        <v>26081</v>
      </c>
      <c r="AG55" s="29"/>
      <c r="AH55" s="207">
        <f>+'廃棄物事業経費（歳入）'!B55</f>
        <v>0</v>
      </c>
      <c r="AI55" s="2">
        <v>55</v>
      </c>
    </row>
    <row r="56" spans="28:35" ht="14.25">
      <c r="AB56" s="29" t="s">
        <v>58</v>
      </c>
      <c r="AC56" s="1" t="s">
        <v>485</v>
      </c>
      <c r="AD56" s="42" t="s">
        <v>458</v>
      </c>
      <c r="AE56" s="36" t="s">
        <v>527</v>
      </c>
      <c r="AF56" s="36">
        <f ca="1">IF(AF$2=0,INDIRECT("'"&amp;AD56&amp;"'!"&amp;AE56&amp;$AI$2),0)</f>
        <v>272780</v>
      </c>
      <c r="AG56" s="29"/>
      <c r="AH56" s="207">
        <f>+'廃棄物事業経費（歳入）'!B56</f>
        <v>0</v>
      </c>
      <c r="AI56" s="2">
        <v>56</v>
      </c>
    </row>
    <row r="57" spans="28:35" ht="14.25">
      <c r="AB57" s="29" t="s">
        <v>58</v>
      </c>
      <c r="AC57" s="1" t="s">
        <v>488</v>
      </c>
      <c r="AD57" s="42" t="s">
        <v>458</v>
      </c>
      <c r="AE57" s="36" t="s">
        <v>528</v>
      </c>
      <c r="AF57" s="36">
        <f ca="1">IF(AF$2=0,INDIRECT("'"&amp;AD57&amp;"'!"&amp;AE57&amp;$AI$2),0)</f>
        <v>271311</v>
      </c>
      <c r="AG57" s="29"/>
      <c r="AH57" s="207">
        <f>+'廃棄物事業経費（歳入）'!B57</f>
        <v>0</v>
      </c>
      <c r="AI57" s="2">
        <v>57</v>
      </c>
    </row>
    <row r="58" spans="28:35" ht="14.25">
      <c r="AB58" s="29" t="s">
        <v>58</v>
      </c>
      <c r="AC58" s="1" t="s">
        <v>491</v>
      </c>
      <c r="AD58" s="42" t="s">
        <v>458</v>
      </c>
      <c r="AE58" s="36" t="s">
        <v>529</v>
      </c>
      <c r="AF58" s="36">
        <f ca="1">IF(AF$2=0,INDIRECT("'"&amp;AD58&amp;"'!"&amp;AE58&amp;$AI$2),0)</f>
        <v>244163</v>
      </c>
      <c r="AG58" s="29"/>
      <c r="AH58" s="207">
        <f>+'廃棄物事業経費（歳入）'!B58</f>
        <v>0</v>
      </c>
      <c r="AI58" s="2">
        <v>58</v>
      </c>
    </row>
    <row r="59" spans="28:35" ht="14.25">
      <c r="AB59" s="29" t="s">
        <v>58</v>
      </c>
      <c r="AC59" s="1" t="s">
        <v>0</v>
      </c>
      <c r="AD59" s="42" t="s">
        <v>458</v>
      </c>
      <c r="AE59" s="36" t="s">
        <v>530</v>
      </c>
      <c r="AF59" s="36">
        <f ca="1">IF(AF$2=0,INDIRECT("'"&amp;AD59&amp;"'!"&amp;AE59&amp;$AI$2),0)</f>
        <v>8820</v>
      </c>
      <c r="AG59" s="29"/>
      <c r="AH59" s="207">
        <f>+'廃棄物事業経費（歳入）'!B59</f>
        <v>0</v>
      </c>
      <c r="AI59" s="2">
        <v>59</v>
      </c>
    </row>
    <row r="60" spans="28:35" ht="14.25">
      <c r="AB60" s="29" t="s">
        <v>58</v>
      </c>
      <c r="AC60" s="1" t="s">
        <v>430</v>
      </c>
      <c r="AD60" s="42" t="s">
        <v>458</v>
      </c>
      <c r="AE60" s="36" t="s">
        <v>531</v>
      </c>
      <c r="AF60" s="36">
        <f ca="1">IF(AF$2=0,INDIRECT("'"&amp;AD60&amp;"'!"&amp;AE60&amp;$AI$2),0)</f>
        <v>838988</v>
      </c>
      <c r="AG60" s="29"/>
      <c r="AH60" s="207">
        <f>+'廃棄物事業経費（歳入）'!B60</f>
        <v>0</v>
      </c>
      <c r="AI60" s="2">
        <v>60</v>
      </c>
    </row>
    <row r="61" spans="28:35" ht="14.25">
      <c r="AB61" s="29" t="s">
        <v>58</v>
      </c>
      <c r="AC61" s="1" t="s">
        <v>33</v>
      </c>
      <c r="AD61" s="42" t="s">
        <v>458</v>
      </c>
      <c r="AE61" s="36" t="s">
        <v>532</v>
      </c>
      <c r="AF61" s="36">
        <f ca="1">IF(AF$2=0,INDIRECT("'"&amp;AD61&amp;"'!"&amp;AE61&amp;$AI$2),0)</f>
        <v>0</v>
      </c>
      <c r="AG61" s="29"/>
      <c r="AH61" s="207">
        <f>+'廃棄物事業経費（歳入）'!B61</f>
        <v>0</v>
      </c>
      <c r="AI61" s="2">
        <v>61</v>
      </c>
    </row>
    <row r="62" spans="28:35" ht="14.25">
      <c r="AB62" s="29" t="s">
        <v>58</v>
      </c>
      <c r="AC62" s="1" t="s">
        <v>0</v>
      </c>
      <c r="AD62" s="42" t="s">
        <v>458</v>
      </c>
      <c r="AE62" s="36" t="s">
        <v>533</v>
      </c>
      <c r="AF62" s="36">
        <f ca="1">IF(AF$2=0,INDIRECT("'"&amp;AD62&amp;"'!"&amp;AE62&amp;$AI$2),0)</f>
        <v>181372</v>
      </c>
      <c r="AG62" s="29"/>
      <c r="AH62" s="207">
        <f>+'廃棄物事業経費（歳入）'!B62</f>
        <v>0</v>
      </c>
      <c r="AI62" s="2">
        <v>62</v>
      </c>
    </row>
    <row r="63" spans="29:35" ht="14.25">
      <c r="AC63" s="29"/>
      <c r="AD63" s="29"/>
      <c r="AE63" s="29"/>
      <c r="AF63" s="29"/>
      <c r="AG63" s="29"/>
      <c r="AH63" s="207">
        <f>+'廃棄物事業経費（歳入）'!B63</f>
        <v>0</v>
      </c>
      <c r="AI63" s="2">
        <v>63</v>
      </c>
    </row>
    <row r="64" spans="29:35" ht="14.25">
      <c r="AC64" s="29"/>
      <c r="AD64" s="29"/>
      <c r="AE64" s="29"/>
      <c r="AF64" s="29"/>
      <c r="AG64" s="29"/>
      <c r="AH64" s="207">
        <f>+'廃棄物事業経費（歳入）'!B64</f>
        <v>0</v>
      </c>
      <c r="AI64" s="2">
        <v>64</v>
      </c>
    </row>
    <row r="65" spans="34:35" ht="14.25">
      <c r="AH65" s="207">
        <f>+'廃棄物事業経費（歳入）'!B65</f>
        <v>0</v>
      </c>
      <c r="AI65" s="2">
        <v>65</v>
      </c>
    </row>
    <row r="66" spans="34:35" ht="14.25">
      <c r="AH66" s="207">
        <f>+'廃棄物事業経費（歳入）'!B66</f>
        <v>0</v>
      </c>
      <c r="AI66" s="2">
        <v>66</v>
      </c>
    </row>
    <row r="67" spans="34:35" ht="14.25">
      <c r="AH67" s="207">
        <f>+'廃棄物事業経費（歳入）'!B67</f>
        <v>0</v>
      </c>
      <c r="AI67" s="2">
        <v>67</v>
      </c>
    </row>
    <row r="68" spans="34:35" ht="14.25">
      <c r="AH68" s="207">
        <f>+'廃棄物事業経費（歳入）'!B68</f>
        <v>0</v>
      </c>
      <c r="AI68" s="2">
        <v>68</v>
      </c>
    </row>
    <row r="69" spans="34:35" ht="14.25">
      <c r="AH69" s="207">
        <f>+'廃棄物事業経費（歳入）'!B69</f>
        <v>0</v>
      </c>
      <c r="AI69" s="2">
        <v>69</v>
      </c>
    </row>
    <row r="70" spans="34:35" ht="14.25">
      <c r="AH70" s="207">
        <f>+'廃棄物事業経費（歳入）'!B70</f>
        <v>0</v>
      </c>
      <c r="AI70" s="2">
        <v>70</v>
      </c>
    </row>
    <row r="71" spans="34:35" ht="14.25">
      <c r="AH71" s="207">
        <f>+'廃棄物事業経費（歳入）'!B71</f>
        <v>0</v>
      </c>
      <c r="AI71" s="2">
        <v>71</v>
      </c>
    </row>
    <row r="72" spans="34:35" ht="14.25">
      <c r="AH72" s="207">
        <f>+'廃棄物事業経費（歳入）'!B72</f>
        <v>0</v>
      </c>
      <c r="AI72" s="2">
        <v>72</v>
      </c>
    </row>
    <row r="73" spans="34:35" ht="14.25">
      <c r="AH73" s="207">
        <f>+'廃棄物事業経費（歳入）'!B73</f>
        <v>0</v>
      </c>
      <c r="AI73" s="2">
        <v>73</v>
      </c>
    </row>
    <row r="74" spans="34:35" ht="14.25">
      <c r="AH74" s="207">
        <f>+'廃棄物事業経費（歳入）'!B74</f>
        <v>0</v>
      </c>
      <c r="AI74" s="2">
        <v>74</v>
      </c>
    </row>
    <row r="75" spans="34:35" ht="14.25">
      <c r="AH75" s="207">
        <f>+'廃棄物事業経費（歳入）'!B75</f>
        <v>0</v>
      </c>
      <c r="AI75" s="2">
        <v>75</v>
      </c>
    </row>
    <row r="76" spans="34:35" ht="14.25">
      <c r="AH76" s="207">
        <f>+'廃棄物事業経費（歳入）'!B76</f>
        <v>0</v>
      </c>
      <c r="AI76" s="2">
        <v>76</v>
      </c>
    </row>
    <row r="77" spans="34:35" ht="14.25">
      <c r="AH77" s="207">
        <f>+'廃棄物事業経費（歳入）'!B77</f>
        <v>0</v>
      </c>
      <c r="AI77" s="2">
        <v>77</v>
      </c>
    </row>
    <row r="78" spans="34:35" ht="14.25">
      <c r="AH78" s="207">
        <f>+'廃棄物事業経費（歳入）'!B78</f>
        <v>0</v>
      </c>
      <c r="AI78" s="2">
        <v>78</v>
      </c>
    </row>
    <row r="79" spans="34:35" ht="14.25">
      <c r="AH79" s="207">
        <f>+'廃棄物事業経費（歳入）'!B79</f>
        <v>0</v>
      </c>
      <c r="AI79" s="2">
        <v>79</v>
      </c>
    </row>
    <row r="80" spans="34:35" ht="14.25">
      <c r="AH80" s="207">
        <f>+'廃棄物事業経費（歳入）'!B80</f>
        <v>0</v>
      </c>
      <c r="AI80" s="2">
        <v>80</v>
      </c>
    </row>
    <row r="81" spans="34:35" ht="14.25">
      <c r="AH81" s="207">
        <f>+'廃棄物事業経費（歳入）'!B81</f>
        <v>0</v>
      </c>
      <c r="AI81" s="2">
        <v>81</v>
      </c>
    </row>
    <row r="82" spans="34:35" ht="14.25">
      <c r="AH82" s="207">
        <f>+'廃棄物事業経費（歳入）'!B82</f>
        <v>0</v>
      </c>
      <c r="AI82" s="2">
        <v>82</v>
      </c>
    </row>
    <row r="83" spans="34:35" ht="14.25">
      <c r="AH83" s="207">
        <f>+'廃棄物事業経費（歳入）'!B83</f>
        <v>0</v>
      </c>
      <c r="AI83" s="2">
        <v>83</v>
      </c>
    </row>
    <row r="84" spans="34:35" ht="14.25">
      <c r="AH84" s="207">
        <f>+'廃棄物事業経費（歳入）'!B84</f>
        <v>0</v>
      </c>
      <c r="AI84" s="2">
        <v>84</v>
      </c>
    </row>
    <row r="85" spans="34:35" ht="14.25">
      <c r="AH85" s="207">
        <f>+'廃棄物事業経費（歳入）'!B85</f>
        <v>0</v>
      </c>
      <c r="AI85" s="2">
        <v>85</v>
      </c>
    </row>
    <row r="86" spans="34:35" ht="14.25">
      <c r="AH86" s="207">
        <f>+'廃棄物事業経費（歳入）'!B86</f>
        <v>0</v>
      </c>
      <c r="AI86" s="2">
        <v>86</v>
      </c>
    </row>
    <row r="87" spans="34:35" ht="14.25">
      <c r="AH87" s="207">
        <f>+'廃棄物事業経費（歳入）'!B87</f>
        <v>0</v>
      </c>
      <c r="AI87" s="2">
        <v>87</v>
      </c>
    </row>
    <row r="88" spans="34:35" ht="14.25">
      <c r="AH88" s="207">
        <f>+'廃棄物事業経費（歳入）'!B88</f>
        <v>0</v>
      </c>
      <c r="AI88" s="2">
        <v>88</v>
      </c>
    </row>
    <row r="89" spans="34:35" ht="14.25">
      <c r="AH89" s="207">
        <f>+'廃棄物事業経費（歳入）'!B89</f>
        <v>0</v>
      </c>
      <c r="AI89" s="2">
        <v>89</v>
      </c>
    </row>
    <row r="90" spans="34:35" ht="14.25">
      <c r="AH90" s="207">
        <f>+'廃棄物事業経費（歳入）'!B90</f>
        <v>0</v>
      </c>
      <c r="AI90" s="2">
        <v>90</v>
      </c>
    </row>
    <row r="91" spans="34:35" ht="14.25">
      <c r="AH91" s="207">
        <f>+'廃棄物事業経費（歳入）'!B91</f>
        <v>0</v>
      </c>
      <c r="AI91" s="2">
        <v>91</v>
      </c>
    </row>
    <row r="92" spans="34:35" ht="14.25">
      <c r="AH92" s="207">
        <f>+'廃棄物事業経費（歳入）'!B92</f>
        <v>0</v>
      </c>
      <c r="AI92" s="2">
        <v>92</v>
      </c>
    </row>
    <row r="93" spans="34:35" ht="14.25">
      <c r="AH93" s="207">
        <f>+'廃棄物事業経費（歳入）'!B93</f>
        <v>0</v>
      </c>
      <c r="AI93" s="2">
        <v>93</v>
      </c>
    </row>
    <row r="94" spans="34:35" ht="14.25">
      <c r="AH94" s="207">
        <f>+'廃棄物事業経費（歳入）'!B94</f>
        <v>0</v>
      </c>
      <c r="AI94" s="2">
        <v>94</v>
      </c>
    </row>
    <row r="95" spans="34:35" ht="14.25">
      <c r="AH95" s="207">
        <f>+'廃棄物事業経費（歳入）'!B95</f>
        <v>0</v>
      </c>
      <c r="AI95" s="2">
        <v>95</v>
      </c>
    </row>
    <row r="96" spans="34:35" ht="14.25">
      <c r="AH96" s="207">
        <f>+'廃棄物事業経費（歳入）'!B96</f>
        <v>0</v>
      </c>
      <c r="AI96" s="2">
        <v>96</v>
      </c>
    </row>
    <row r="97" spans="34:35" ht="14.25">
      <c r="AH97" s="207">
        <f>+'廃棄物事業経費（歳入）'!B97</f>
        <v>0</v>
      </c>
      <c r="AI97" s="2">
        <v>97</v>
      </c>
    </row>
    <row r="98" spans="34:35" ht="14.25">
      <c r="AH98" s="207">
        <f>+'廃棄物事業経費（歳入）'!B98</f>
        <v>0</v>
      </c>
      <c r="AI98" s="2">
        <v>98</v>
      </c>
    </row>
    <row r="99" spans="34:35" ht="14.25">
      <c r="AH99" s="207">
        <f>+'廃棄物事業経費（歳入）'!B99</f>
        <v>0</v>
      </c>
      <c r="AI99" s="2">
        <v>99</v>
      </c>
    </row>
    <row r="100" spans="34:35" ht="14.25">
      <c r="AH100" s="207">
        <f>+'廃棄物事業経費（歳入）'!B100</f>
        <v>0</v>
      </c>
      <c r="AI100" s="2">
        <v>100</v>
      </c>
    </row>
    <row r="101" spans="34:35" ht="14.25">
      <c r="AH101" s="207">
        <f>+'廃棄物事業経費（歳入）'!B101</f>
        <v>0</v>
      </c>
      <c r="AI101" s="2">
        <v>101</v>
      </c>
    </row>
    <row r="102" spans="34:35" ht="14.25">
      <c r="AH102" s="207">
        <f>+'廃棄物事業経費（歳入）'!B102</f>
        <v>0</v>
      </c>
      <c r="AI102" s="2">
        <v>102</v>
      </c>
    </row>
    <row r="103" spans="34:35" ht="14.25">
      <c r="AH103" s="207">
        <f>+'廃棄物事業経費（歳入）'!B103</f>
        <v>0</v>
      </c>
      <c r="AI103" s="2">
        <v>103</v>
      </c>
    </row>
    <row r="104" spans="34:35" ht="14.25">
      <c r="AH104" s="207">
        <f>+'廃棄物事業経費（歳入）'!B104</f>
        <v>0</v>
      </c>
      <c r="AI104" s="2">
        <v>104</v>
      </c>
    </row>
    <row r="105" spans="34:35" ht="14.25">
      <c r="AH105" s="207">
        <f>+'廃棄物事業経費（歳入）'!B105</f>
        <v>0</v>
      </c>
      <c r="AI105" s="2">
        <v>105</v>
      </c>
    </row>
    <row r="106" spans="34:35" ht="14.25">
      <c r="AH106" s="207">
        <f>+'廃棄物事業経費（歳入）'!B106</f>
        <v>0</v>
      </c>
      <c r="AI106" s="2">
        <v>106</v>
      </c>
    </row>
    <row r="107" spans="34:35" ht="14.25">
      <c r="AH107" s="207">
        <f>+'廃棄物事業経費（歳入）'!B107</f>
        <v>0</v>
      </c>
      <c r="AI107" s="2">
        <v>107</v>
      </c>
    </row>
    <row r="108" spans="34:35" ht="14.25">
      <c r="AH108" s="207">
        <f>+'廃棄物事業経費（歳入）'!B108</f>
        <v>0</v>
      </c>
      <c r="AI108" s="2">
        <v>108</v>
      </c>
    </row>
    <row r="109" spans="34:35" ht="14.25">
      <c r="AH109" s="207">
        <f>+'廃棄物事業経費（歳入）'!B109</f>
        <v>0</v>
      </c>
      <c r="AI109" s="2">
        <v>109</v>
      </c>
    </row>
    <row r="110" spans="34:35" ht="14.25">
      <c r="AH110" s="207">
        <f>+'廃棄物事業経費（歳入）'!B110</f>
        <v>0</v>
      </c>
      <c r="AI110" s="2">
        <v>110</v>
      </c>
    </row>
    <row r="111" spans="34:35" ht="14.25">
      <c r="AH111" s="207">
        <f>+'廃棄物事業経費（歳入）'!B111</f>
        <v>0</v>
      </c>
      <c r="AI111" s="2">
        <v>111</v>
      </c>
    </row>
    <row r="112" spans="34:35" ht="14.25">
      <c r="AH112" s="207">
        <f>+'廃棄物事業経費（歳入）'!B112</f>
        <v>0</v>
      </c>
      <c r="AI112" s="2">
        <v>112</v>
      </c>
    </row>
    <row r="113" spans="34:35" ht="14.25">
      <c r="AH113" s="207">
        <f>+'廃棄物事業経費（歳入）'!B113</f>
        <v>0</v>
      </c>
      <c r="AI113" s="2">
        <v>113</v>
      </c>
    </row>
    <row r="114" spans="34:35" ht="14.25">
      <c r="AH114" s="207">
        <f>+'廃棄物事業経費（歳入）'!B114</f>
        <v>0</v>
      </c>
      <c r="AI114" s="2">
        <v>114</v>
      </c>
    </row>
    <row r="115" spans="34:35" ht="14.25">
      <c r="AH115" s="207">
        <f>+'廃棄物事業経費（歳入）'!B115</f>
        <v>0</v>
      </c>
      <c r="AI115" s="2">
        <v>115</v>
      </c>
    </row>
    <row r="116" spans="34:35" ht="14.25">
      <c r="AH116" s="207">
        <f>+'廃棄物事業経費（歳入）'!B116</f>
        <v>0</v>
      </c>
      <c r="AI116" s="2">
        <v>116</v>
      </c>
    </row>
    <row r="117" spans="34:35" ht="14.25">
      <c r="AH117" s="207">
        <f>+'廃棄物事業経費（歳入）'!B117</f>
        <v>0</v>
      </c>
      <c r="AI117" s="2">
        <v>117</v>
      </c>
    </row>
    <row r="118" spans="34:35" ht="14.25">
      <c r="AH118" s="207">
        <f>+'廃棄物事業経費（歳入）'!B118</f>
        <v>0</v>
      </c>
      <c r="AI118" s="2">
        <v>118</v>
      </c>
    </row>
    <row r="119" spans="34:35" ht="14.25">
      <c r="AH119" s="207">
        <f>+'廃棄物事業経費（歳入）'!B119</f>
        <v>0</v>
      </c>
      <c r="AI119" s="2">
        <v>119</v>
      </c>
    </row>
    <row r="120" spans="34:35" ht="14.25">
      <c r="AH120" s="207">
        <f>+'廃棄物事業経費（歳入）'!B120</f>
        <v>0</v>
      </c>
      <c r="AI120" s="2">
        <v>120</v>
      </c>
    </row>
    <row r="121" spans="34:35" ht="14.25">
      <c r="AH121" s="207">
        <f>+'廃棄物事業経費（歳入）'!B121</f>
        <v>0</v>
      </c>
      <c r="AI121" s="2">
        <v>121</v>
      </c>
    </row>
    <row r="122" spans="34:35" ht="14.25">
      <c r="AH122" s="207">
        <f>+'廃棄物事業経費（歳入）'!B122</f>
        <v>0</v>
      </c>
      <c r="AI122" s="2">
        <v>122</v>
      </c>
    </row>
    <row r="123" spans="34:35" ht="14.25">
      <c r="AH123" s="207">
        <f>+'廃棄物事業経費（歳入）'!B123</f>
        <v>0</v>
      </c>
      <c r="AI123" s="2">
        <v>123</v>
      </c>
    </row>
    <row r="124" spans="34:35" ht="14.25">
      <c r="AH124" s="207">
        <f>+'廃棄物事業経費（歳入）'!B124</f>
        <v>0</v>
      </c>
      <c r="AI124" s="2">
        <v>124</v>
      </c>
    </row>
    <row r="125" spans="34:35" ht="14.25">
      <c r="AH125" s="207">
        <f>+'廃棄物事業経費（歳入）'!B125</f>
        <v>0</v>
      </c>
      <c r="AI125" s="2">
        <v>125</v>
      </c>
    </row>
    <row r="126" spans="34:35" ht="14.25">
      <c r="AH126" s="207">
        <f>+'廃棄物事業経費（歳入）'!B126</f>
        <v>0</v>
      </c>
      <c r="AI126" s="2">
        <v>126</v>
      </c>
    </row>
    <row r="127" spans="34:35" ht="14.25">
      <c r="AH127" s="207">
        <f>+'廃棄物事業経費（歳入）'!B127</f>
        <v>0</v>
      </c>
      <c r="AI127" s="2">
        <v>127</v>
      </c>
    </row>
    <row r="128" spans="34:35" ht="14.25">
      <c r="AH128" s="207">
        <f>+'廃棄物事業経費（歳入）'!B128</f>
        <v>0</v>
      </c>
      <c r="AI128" s="2">
        <v>128</v>
      </c>
    </row>
    <row r="129" spans="34:35" ht="14.25">
      <c r="AH129" s="207">
        <f>+'廃棄物事業経費（歳入）'!B129</f>
        <v>0</v>
      </c>
      <c r="AI129" s="2">
        <v>129</v>
      </c>
    </row>
    <row r="130" spans="34:35" ht="14.25">
      <c r="AH130" s="207">
        <f>+'廃棄物事業経費（歳入）'!B130</f>
        <v>0</v>
      </c>
      <c r="AI130" s="2">
        <v>130</v>
      </c>
    </row>
    <row r="131" spans="34:35" ht="14.25">
      <c r="AH131" s="207">
        <f>+'廃棄物事業経費（歳入）'!B131</f>
        <v>0</v>
      </c>
      <c r="AI131" s="2">
        <v>131</v>
      </c>
    </row>
    <row r="132" spans="34:35" ht="14.25">
      <c r="AH132" s="207">
        <f>+'廃棄物事業経費（歳入）'!B132</f>
        <v>0</v>
      </c>
      <c r="AI132" s="2">
        <v>132</v>
      </c>
    </row>
    <row r="133" spans="34:35" ht="14.25">
      <c r="AH133" s="207">
        <f>+'廃棄物事業経費（歳入）'!B133</f>
        <v>0</v>
      </c>
      <c r="AI133" s="2">
        <v>133</v>
      </c>
    </row>
    <row r="134" spans="34:35" ht="14.25">
      <c r="AH134" s="207">
        <f>+'廃棄物事業経費（歳入）'!B134</f>
        <v>0</v>
      </c>
      <c r="AI134" s="2">
        <v>134</v>
      </c>
    </row>
    <row r="135" spans="34:35" ht="14.25">
      <c r="AH135" s="207">
        <f>+'廃棄物事業経費（歳入）'!B135</f>
        <v>0</v>
      </c>
      <c r="AI135" s="2">
        <v>135</v>
      </c>
    </row>
    <row r="136" spans="34:35" ht="14.25">
      <c r="AH136" s="207">
        <f>+'廃棄物事業経費（歳入）'!B136</f>
        <v>0</v>
      </c>
      <c r="AI136" s="2">
        <v>136</v>
      </c>
    </row>
    <row r="137" spans="34:35" ht="14.25">
      <c r="AH137" s="207">
        <f>+'廃棄物事業経費（歳入）'!B137</f>
        <v>0</v>
      </c>
      <c r="AI137" s="2">
        <v>137</v>
      </c>
    </row>
    <row r="138" spans="34:35" ht="14.25">
      <c r="AH138" s="207">
        <f>+'廃棄物事業経費（歳入）'!B138</f>
        <v>0</v>
      </c>
      <c r="AI138" s="2">
        <v>138</v>
      </c>
    </row>
    <row r="139" spans="34:35" ht="14.25">
      <c r="AH139" s="207">
        <f>+'廃棄物事業経費（歳入）'!B139</f>
        <v>0</v>
      </c>
      <c r="AI139" s="2">
        <v>139</v>
      </c>
    </row>
    <row r="140" spans="34:35" ht="14.25">
      <c r="AH140" s="207">
        <f>+'廃棄物事業経費（歳入）'!B140</f>
        <v>0</v>
      </c>
      <c r="AI140" s="2">
        <v>140</v>
      </c>
    </row>
    <row r="141" spans="34:35" ht="14.25">
      <c r="AH141" s="207">
        <f>+'廃棄物事業経費（歳入）'!B141</f>
        <v>0</v>
      </c>
      <c r="AI141" s="2">
        <v>141</v>
      </c>
    </row>
    <row r="142" spans="34:35" ht="14.25">
      <c r="AH142" s="207">
        <f>+'廃棄物事業経費（歳入）'!B142</f>
        <v>0</v>
      </c>
      <c r="AI142" s="2">
        <v>142</v>
      </c>
    </row>
    <row r="143" spans="34:35" ht="14.25">
      <c r="AH143" s="207">
        <f>+'廃棄物事業経費（歳入）'!B143</f>
        <v>0</v>
      </c>
      <c r="AI143" s="2">
        <v>143</v>
      </c>
    </row>
    <row r="144" spans="34:35" ht="14.25">
      <c r="AH144" s="207">
        <f>+'廃棄物事業経費（歳入）'!B144</f>
        <v>0</v>
      </c>
      <c r="AI144" s="2">
        <v>144</v>
      </c>
    </row>
    <row r="145" spans="34:35" ht="14.25">
      <c r="AH145" s="207">
        <f>+'廃棄物事業経費（歳入）'!B145</f>
        <v>0</v>
      </c>
      <c r="AI145" s="2">
        <v>145</v>
      </c>
    </row>
    <row r="146" spans="34:35" ht="14.25">
      <c r="AH146" s="207">
        <f>+'廃棄物事業経費（歳入）'!B146</f>
        <v>0</v>
      </c>
      <c r="AI146" s="2">
        <v>146</v>
      </c>
    </row>
    <row r="147" spans="34:35" ht="14.25">
      <c r="AH147" s="207">
        <f>+'廃棄物事業経費（歳入）'!B147</f>
        <v>0</v>
      </c>
      <c r="AI147" s="2">
        <v>147</v>
      </c>
    </row>
    <row r="148" spans="34:35" ht="14.25">
      <c r="AH148" s="207">
        <f>+'廃棄物事業経費（歳入）'!B148</f>
        <v>0</v>
      </c>
      <c r="AI148" s="2">
        <v>148</v>
      </c>
    </row>
    <row r="149" spans="34:35" ht="14.25">
      <c r="AH149" s="207">
        <f>+'廃棄物事業経費（歳入）'!B149</f>
        <v>0</v>
      </c>
      <c r="AI149" s="2">
        <v>149</v>
      </c>
    </row>
    <row r="150" spans="34:35" ht="14.25">
      <c r="AH150" s="207">
        <f>+'廃棄物事業経費（歳入）'!B150</f>
        <v>0</v>
      </c>
      <c r="AI150" s="2">
        <v>150</v>
      </c>
    </row>
    <row r="151" spans="34:35" ht="14.25">
      <c r="AH151" s="207">
        <f>+'廃棄物事業経費（歳入）'!B151</f>
        <v>0</v>
      </c>
      <c r="AI151" s="2">
        <v>151</v>
      </c>
    </row>
    <row r="152" spans="34:35" ht="14.25">
      <c r="AH152" s="207">
        <f>+'廃棄物事業経費（歳入）'!B152</f>
        <v>0</v>
      </c>
      <c r="AI152" s="2">
        <v>152</v>
      </c>
    </row>
    <row r="153" spans="34:35" ht="14.25">
      <c r="AH153" s="207">
        <f>+'廃棄物事業経費（歳入）'!B153</f>
        <v>0</v>
      </c>
      <c r="AI153" s="2">
        <v>153</v>
      </c>
    </row>
    <row r="154" spans="34:35" ht="14.25">
      <c r="AH154" s="207">
        <f>+'廃棄物事業経費（歳入）'!B154</f>
        <v>0</v>
      </c>
      <c r="AI154" s="2">
        <v>154</v>
      </c>
    </row>
    <row r="155" spans="34:35" ht="14.25">
      <c r="AH155" s="207">
        <f>+'廃棄物事業経費（歳入）'!B155</f>
        <v>0</v>
      </c>
      <c r="AI155" s="2">
        <v>155</v>
      </c>
    </row>
    <row r="156" spans="34:35" ht="14.25">
      <c r="AH156" s="207">
        <f>+'廃棄物事業経費（歳入）'!B156</f>
        <v>0</v>
      </c>
      <c r="AI156" s="2">
        <v>156</v>
      </c>
    </row>
    <row r="157" spans="34:35" ht="14.25">
      <c r="AH157" s="207">
        <f>+'廃棄物事業経費（歳入）'!B157</f>
        <v>0</v>
      </c>
      <c r="AI157" s="2">
        <v>157</v>
      </c>
    </row>
    <row r="158" spans="34:35" ht="14.25">
      <c r="AH158" s="207">
        <f>+'廃棄物事業経費（歳入）'!B158</f>
        <v>0</v>
      </c>
      <c r="AI158" s="2">
        <v>158</v>
      </c>
    </row>
    <row r="159" spans="34:35" ht="14.25">
      <c r="AH159" s="207">
        <f>+'廃棄物事業経費（歳入）'!B159</f>
        <v>0</v>
      </c>
      <c r="AI159" s="2">
        <v>159</v>
      </c>
    </row>
    <row r="160" spans="34:35" ht="14.25">
      <c r="AH160" s="207">
        <f>+'廃棄物事業経費（歳入）'!B160</f>
        <v>0</v>
      </c>
      <c r="AI160" s="2">
        <v>160</v>
      </c>
    </row>
    <row r="161" spans="34:35" ht="14.25">
      <c r="AH161" s="207">
        <f>+'廃棄物事業経費（歳入）'!B161</f>
        <v>0</v>
      </c>
      <c r="AI161" s="2">
        <v>161</v>
      </c>
    </row>
    <row r="162" spans="34:35" ht="14.25">
      <c r="AH162" s="207">
        <f>+'廃棄物事業経費（歳入）'!B162</f>
        <v>0</v>
      </c>
      <c r="AI162" s="2">
        <v>162</v>
      </c>
    </row>
    <row r="163" spans="34:35" ht="14.25">
      <c r="AH163" s="207">
        <f>+'廃棄物事業経費（歳入）'!B163</f>
        <v>0</v>
      </c>
      <c r="AI163" s="2">
        <v>163</v>
      </c>
    </row>
    <row r="164" spans="34:35" ht="14.25">
      <c r="AH164" s="207">
        <f>+'廃棄物事業経費（歳入）'!B164</f>
        <v>0</v>
      </c>
      <c r="AI164" s="2">
        <v>164</v>
      </c>
    </row>
    <row r="165" spans="34:35" ht="14.25">
      <c r="AH165" s="207">
        <f>+'廃棄物事業経費（歳入）'!B165</f>
        <v>0</v>
      </c>
      <c r="AI165" s="2">
        <v>165</v>
      </c>
    </row>
    <row r="166" spans="34:35" ht="14.25">
      <c r="AH166" s="207">
        <f>+'廃棄物事業経費（歳入）'!B166</f>
        <v>0</v>
      </c>
      <c r="AI166" s="2">
        <v>166</v>
      </c>
    </row>
    <row r="167" spans="34:35" ht="14.25">
      <c r="AH167" s="207">
        <f>+'廃棄物事業経費（歳入）'!B167</f>
        <v>0</v>
      </c>
      <c r="AI167" s="2">
        <v>167</v>
      </c>
    </row>
    <row r="168" spans="34:35" ht="14.25">
      <c r="AH168" s="207">
        <f>+'廃棄物事業経費（歳入）'!B168</f>
        <v>0</v>
      </c>
      <c r="AI168" s="2">
        <v>168</v>
      </c>
    </row>
    <row r="169" spans="34:35" ht="14.25">
      <c r="AH169" s="207">
        <f>+'廃棄物事業経費（歳入）'!B169</f>
        <v>0</v>
      </c>
      <c r="AI169" s="2">
        <v>169</v>
      </c>
    </row>
    <row r="170" spans="34:35" ht="14.25">
      <c r="AH170" s="207">
        <f>+'廃棄物事業経費（歳入）'!B170</f>
        <v>0</v>
      </c>
      <c r="AI170" s="2">
        <v>170</v>
      </c>
    </row>
    <row r="171" spans="34:35" ht="14.25">
      <c r="AH171" s="207">
        <f>+'廃棄物事業経費（歳入）'!B171</f>
        <v>0</v>
      </c>
      <c r="AI171" s="2">
        <v>171</v>
      </c>
    </row>
    <row r="172" spans="34:35" ht="14.25">
      <c r="AH172" s="207">
        <f>+'廃棄物事業経費（歳入）'!B172</f>
        <v>0</v>
      </c>
      <c r="AI172" s="2">
        <v>172</v>
      </c>
    </row>
    <row r="173" spans="34:35" ht="14.25">
      <c r="AH173" s="207">
        <f>+'廃棄物事業経費（歳入）'!B173</f>
        <v>0</v>
      </c>
      <c r="AI173" s="2">
        <v>173</v>
      </c>
    </row>
    <row r="174" spans="34:35" ht="14.25">
      <c r="AH174" s="207">
        <f>+'廃棄物事業経費（歳入）'!B174</f>
        <v>0</v>
      </c>
      <c r="AI174" s="2">
        <v>174</v>
      </c>
    </row>
    <row r="175" spans="34:35" ht="14.25">
      <c r="AH175" s="207">
        <f>+'廃棄物事業経費（歳入）'!B175</f>
        <v>0</v>
      </c>
      <c r="AI175" s="2">
        <v>175</v>
      </c>
    </row>
    <row r="176" spans="34:35" ht="14.25">
      <c r="AH176" s="207">
        <f>+'廃棄物事業経費（歳入）'!B176</f>
        <v>0</v>
      </c>
      <c r="AI176" s="2">
        <v>176</v>
      </c>
    </row>
    <row r="177" spans="34:35" ht="14.25">
      <c r="AH177" s="207">
        <f>+'廃棄物事業経費（歳入）'!B177</f>
        <v>0</v>
      </c>
      <c r="AI177" s="2">
        <v>177</v>
      </c>
    </row>
    <row r="178" spans="34:35" ht="14.25">
      <c r="AH178" s="207">
        <f>+'廃棄物事業経費（歳入）'!B178</f>
        <v>0</v>
      </c>
      <c r="AI178" s="2">
        <v>178</v>
      </c>
    </row>
    <row r="179" spans="34:35" ht="14.25">
      <c r="AH179" s="207">
        <f>+'廃棄物事業経費（歳入）'!B179</f>
        <v>0</v>
      </c>
      <c r="AI179" s="2">
        <v>179</v>
      </c>
    </row>
    <row r="180" spans="34:35" ht="14.25">
      <c r="AH180" s="207">
        <f>+'廃棄物事業経費（歳入）'!B180</f>
        <v>0</v>
      </c>
      <c r="AI180" s="2">
        <v>180</v>
      </c>
    </row>
    <row r="181" spans="34:35" ht="14.25">
      <c r="AH181" s="207">
        <f>+'廃棄物事業経費（歳入）'!B181</f>
        <v>0</v>
      </c>
      <c r="AI181" s="2">
        <v>181</v>
      </c>
    </row>
    <row r="182" spans="34:35" ht="14.25">
      <c r="AH182" s="207">
        <f>+'廃棄物事業経費（歳入）'!B182</f>
        <v>0</v>
      </c>
      <c r="AI182" s="2">
        <v>182</v>
      </c>
    </row>
    <row r="183" spans="34:35" ht="14.25">
      <c r="AH183" s="207">
        <f>+'廃棄物事業経費（歳入）'!B183</f>
        <v>0</v>
      </c>
      <c r="AI183" s="2">
        <v>183</v>
      </c>
    </row>
    <row r="184" spans="34:35" ht="14.25">
      <c r="AH184" s="207">
        <f>+'廃棄物事業経費（歳入）'!B184</f>
        <v>0</v>
      </c>
      <c r="AI184" s="2">
        <v>184</v>
      </c>
    </row>
    <row r="185" spans="34:35" ht="14.25">
      <c r="AH185" s="207">
        <f>+'廃棄物事業経費（歳入）'!B185</f>
        <v>0</v>
      </c>
      <c r="AI185" s="2">
        <v>185</v>
      </c>
    </row>
    <row r="186" spans="34:35" ht="14.25">
      <c r="AH186" s="207">
        <f>+'廃棄物事業経費（歳入）'!B186</f>
        <v>0</v>
      </c>
      <c r="AI186" s="2">
        <v>186</v>
      </c>
    </row>
    <row r="187" spans="34:35" ht="14.25">
      <c r="AH187" s="207">
        <f>+'廃棄物事業経費（歳入）'!B187</f>
        <v>0</v>
      </c>
      <c r="AI187" s="2">
        <v>187</v>
      </c>
    </row>
    <row r="188" spans="34:35" ht="14.25">
      <c r="AH188" s="207">
        <f>+'廃棄物事業経費（歳入）'!B188</f>
        <v>0</v>
      </c>
      <c r="AI188" s="2">
        <v>188</v>
      </c>
    </row>
    <row r="189" spans="34:35" ht="14.25">
      <c r="AH189" s="207">
        <f>+'廃棄物事業経費（歳入）'!B189</f>
        <v>0</v>
      </c>
      <c r="AI189" s="2">
        <v>189</v>
      </c>
    </row>
    <row r="190" spans="34:35" ht="14.25">
      <c r="AH190" s="207">
        <f>+'廃棄物事業経費（歳入）'!B190</f>
        <v>0</v>
      </c>
      <c r="AI190" s="2">
        <v>190</v>
      </c>
    </row>
    <row r="191" spans="34:35" ht="14.25">
      <c r="AH191" s="207">
        <f>+'廃棄物事業経費（歳入）'!B191</f>
        <v>0</v>
      </c>
      <c r="AI191" s="2">
        <v>191</v>
      </c>
    </row>
    <row r="192" spans="34:35" ht="14.25">
      <c r="AH192" s="207">
        <f>+'廃棄物事業経費（歳入）'!B192</f>
        <v>0</v>
      </c>
      <c r="AI192" s="2">
        <v>192</v>
      </c>
    </row>
    <row r="193" spans="34:35" ht="14.25">
      <c r="AH193" s="207">
        <f>+'廃棄物事業経費（歳入）'!B193</f>
        <v>0</v>
      </c>
      <c r="AI193" s="2">
        <v>193</v>
      </c>
    </row>
    <row r="194" spans="34:35" ht="14.25">
      <c r="AH194" s="207">
        <f>+'廃棄物事業経費（歳入）'!B194</f>
        <v>0</v>
      </c>
      <c r="AI194" s="2">
        <v>194</v>
      </c>
    </row>
    <row r="195" spans="34:35" ht="14.25">
      <c r="AH195" s="207">
        <f>+'廃棄物事業経費（歳入）'!B195</f>
        <v>0</v>
      </c>
      <c r="AI195" s="2">
        <v>195</v>
      </c>
    </row>
    <row r="196" spans="34:35" ht="14.25">
      <c r="AH196" s="207">
        <f>+'廃棄物事業経費（歳入）'!B196</f>
        <v>0</v>
      </c>
      <c r="AI196" s="2">
        <v>196</v>
      </c>
    </row>
    <row r="197" spans="34:35" ht="14.25">
      <c r="AH197" s="207">
        <f>+'廃棄物事業経費（歳入）'!B197</f>
        <v>0</v>
      </c>
      <c r="AI197" s="2">
        <v>197</v>
      </c>
    </row>
    <row r="198" spans="34:35" ht="14.25">
      <c r="AH198" s="207">
        <f>+'廃棄物事業経費（歳入）'!B198</f>
        <v>0</v>
      </c>
      <c r="AI198" s="2">
        <v>198</v>
      </c>
    </row>
    <row r="199" spans="34:35" ht="14.25">
      <c r="AH199" s="207">
        <f>+'廃棄物事業経費（歳入）'!B199</f>
        <v>0</v>
      </c>
      <c r="AI199" s="2">
        <v>199</v>
      </c>
    </row>
    <row r="200" spans="34:35" ht="14.25">
      <c r="AH200" s="207">
        <f>+'廃棄物事業経費（歳入）'!B200</f>
        <v>0</v>
      </c>
      <c r="AI200" s="2">
        <v>200</v>
      </c>
    </row>
    <row r="201" spans="34:35" ht="14.25">
      <c r="AH201" s="207">
        <f>+'廃棄物事業経費（歳入）'!B201</f>
        <v>0</v>
      </c>
      <c r="AI201" s="2">
        <v>201</v>
      </c>
    </row>
    <row r="202" spans="34:35" ht="14.25">
      <c r="AH202" s="207">
        <f>+'廃棄物事業経費（歳入）'!B202</f>
        <v>0</v>
      </c>
      <c r="AI202" s="2">
        <v>202</v>
      </c>
    </row>
    <row r="203" spans="34:35" ht="14.25">
      <c r="AH203" s="207">
        <f>+'廃棄物事業経費（歳入）'!B203</f>
        <v>0</v>
      </c>
      <c r="AI203" s="2">
        <v>203</v>
      </c>
    </row>
    <row r="204" spans="34:35" ht="14.25">
      <c r="AH204" s="207">
        <f>+'廃棄物事業経費（歳入）'!B204</f>
        <v>0</v>
      </c>
      <c r="AI204" s="2">
        <v>204</v>
      </c>
    </row>
    <row r="205" spans="34:35" ht="14.25">
      <c r="AH205" s="207">
        <f>+'廃棄物事業経費（歳入）'!B205</f>
        <v>0</v>
      </c>
      <c r="AI205" s="2">
        <v>205</v>
      </c>
    </row>
    <row r="206" spans="34:35" ht="14.25">
      <c r="AH206" s="207">
        <f>+'廃棄物事業経費（歳入）'!B206</f>
        <v>0</v>
      </c>
      <c r="AI206" s="2">
        <v>206</v>
      </c>
    </row>
    <row r="207" spans="34:35" ht="14.25">
      <c r="AH207" s="207">
        <f>+'廃棄物事業経費（歳入）'!B207</f>
        <v>0</v>
      </c>
      <c r="AI207" s="2">
        <v>207</v>
      </c>
    </row>
    <row r="208" spans="34:35" ht="14.25">
      <c r="AH208" s="207">
        <f>+'廃棄物事業経費（歳入）'!B208</f>
        <v>0</v>
      </c>
      <c r="AI208" s="2">
        <v>208</v>
      </c>
    </row>
    <row r="209" spans="34:35" ht="14.25">
      <c r="AH209" s="207">
        <f>+'廃棄物事業経費（歳入）'!B209</f>
        <v>0</v>
      </c>
      <c r="AI209" s="2">
        <v>209</v>
      </c>
    </row>
    <row r="210" spans="34:35" ht="14.25">
      <c r="AH210" s="207">
        <f>+'廃棄物事業経費（歳入）'!B210</f>
        <v>0</v>
      </c>
      <c r="AI210" s="2">
        <v>210</v>
      </c>
    </row>
    <row r="211" spans="34:35" ht="14.25">
      <c r="AH211" s="207">
        <f>+'廃棄物事業経費（歳入）'!B211</f>
        <v>0</v>
      </c>
      <c r="AI211" s="2">
        <v>211</v>
      </c>
    </row>
    <row r="212" spans="34:35" ht="14.25">
      <c r="AH212" s="207">
        <f>+'廃棄物事業経費（歳入）'!B212</f>
        <v>0</v>
      </c>
      <c r="AI212" s="2">
        <v>212</v>
      </c>
    </row>
    <row r="213" spans="34:35" ht="14.25">
      <c r="AH213" s="207">
        <f>+'廃棄物事業経費（歳入）'!B213</f>
        <v>0</v>
      </c>
      <c r="AI213" s="2">
        <v>213</v>
      </c>
    </row>
    <row r="214" spans="34:35" ht="14.25">
      <c r="AH214" s="207">
        <f>+'廃棄物事業経費（歳入）'!B214</f>
        <v>0</v>
      </c>
      <c r="AI214" s="2">
        <v>214</v>
      </c>
    </row>
    <row r="215" spans="34:35" ht="14.25">
      <c r="AH215" s="207">
        <f>+'廃棄物事業経費（歳入）'!B215</f>
        <v>0</v>
      </c>
      <c r="AI215" s="2">
        <v>215</v>
      </c>
    </row>
    <row r="216" spans="34:35" ht="14.25">
      <c r="AH216" s="207">
        <f>+'廃棄物事業経費（歳入）'!B216</f>
        <v>0</v>
      </c>
      <c r="AI216" s="2">
        <v>216</v>
      </c>
    </row>
    <row r="217" spans="34:35" ht="14.25">
      <c r="AH217" s="207">
        <f>+'廃棄物事業経費（歳入）'!B217</f>
        <v>0</v>
      </c>
      <c r="AI217" s="2">
        <v>217</v>
      </c>
    </row>
    <row r="218" spans="34:35" ht="14.25">
      <c r="AH218" s="207">
        <f>+'廃棄物事業経費（歳入）'!B218</f>
        <v>0</v>
      </c>
      <c r="AI218" s="2">
        <v>218</v>
      </c>
    </row>
    <row r="219" spans="34:35" ht="14.25">
      <c r="AH219" s="207">
        <f>+'廃棄物事業経費（歳入）'!B219</f>
        <v>0</v>
      </c>
      <c r="AI219" s="2">
        <v>219</v>
      </c>
    </row>
    <row r="220" spans="34:35" ht="14.25">
      <c r="AH220" s="207">
        <f>+'廃棄物事業経費（歳入）'!B220</f>
        <v>0</v>
      </c>
      <c r="AI220" s="2">
        <v>220</v>
      </c>
    </row>
    <row r="221" spans="34:35" ht="14.25">
      <c r="AH221" s="207">
        <f>+'廃棄物事業経費（歳入）'!B221</f>
        <v>0</v>
      </c>
      <c r="AI221" s="2">
        <v>221</v>
      </c>
    </row>
    <row r="222" spans="34:35" ht="14.25">
      <c r="AH222" s="207">
        <f>+'廃棄物事業経費（歳入）'!B222</f>
        <v>0</v>
      </c>
      <c r="AI222" s="2">
        <v>222</v>
      </c>
    </row>
    <row r="223" spans="34:35" ht="14.25">
      <c r="AH223" s="207">
        <f>+'廃棄物事業経費（歳入）'!B223</f>
        <v>0</v>
      </c>
      <c r="AI223" s="2">
        <v>223</v>
      </c>
    </row>
    <row r="224" spans="34:35" ht="14.25">
      <c r="AH224" s="207">
        <f>+'廃棄物事業経費（歳入）'!B224</f>
        <v>0</v>
      </c>
      <c r="AI224" s="2">
        <v>224</v>
      </c>
    </row>
    <row r="225" spans="34:35" ht="14.25">
      <c r="AH225" s="207">
        <f>+'廃棄物事業経費（歳入）'!B225</f>
        <v>0</v>
      </c>
      <c r="AI225" s="2">
        <v>225</v>
      </c>
    </row>
    <row r="226" spans="34:35" ht="14.25">
      <c r="AH226" s="207">
        <f>+'廃棄物事業経費（歳入）'!B226</f>
        <v>0</v>
      </c>
      <c r="AI226" s="2">
        <v>226</v>
      </c>
    </row>
    <row r="227" spans="34:35" ht="14.25">
      <c r="AH227" s="207">
        <f>+'廃棄物事業経費（歳入）'!B227</f>
        <v>0</v>
      </c>
      <c r="AI227" s="2">
        <v>227</v>
      </c>
    </row>
    <row r="228" spans="34:35" ht="14.25">
      <c r="AH228" s="207">
        <f>+'廃棄物事業経費（歳入）'!B228</f>
        <v>0</v>
      </c>
      <c r="AI228" s="2">
        <v>228</v>
      </c>
    </row>
    <row r="229" spans="34:35" ht="14.25">
      <c r="AH229" s="207">
        <f>+'廃棄物事業経費（歳入）'!B229</f>
        <v>0</v>
      </c>
      <c r="AI229" s="2">
        <v>229</v>
      </c>
    </row>
    <row r="230" spans="34:35" ht="14.25">
      <c r="AH230" s="207">
        <f>+'廃棄物事業経費（歳入）'!B230</f>
        <v>0</v>
      </c>
      <c r="AI230" s="2">
        <v>230</v>
      </c>
    </row>
    <row r="231" spans="34:35" ht="14.25">
      <c r="AH231" s="207">
        <f>+'廃棄物事業経費（歳入）'!B231</f>
        <v>0</v>
      </c>
      <c r="AI231" s="2">
        <v>231</v>
      </c>
    </row>
    <row r="232" spans="34:35" ht="14.25">
      <c r="AH232" s="207">
        <f>+'廃棄物事業経費（歳入）'!B232</f>
        <v>0</v>
      </c>
      <c r="AI232" s="2">
        <v>232</v>
      </c>
    </row>
    <row r="233" spans="34:35" ht="14.25">
      <c r="AH233" s="207">
        <f>+'廃棄物事業経費（歳入）'!B233</f>
        <v>0</v>
      </c>
      <c r="AI233" s="2">
        <v>233</v>
      </c>
    </row>
    <row r="234" spans="34:35" ht="14.25">
      <c r="AH234" s="207">
        <f>+'廃棄物事業経費（歳入）'!B234</f>
        <v>0</v>
      </c>
      <c r="AI234" s="2">
        <v>234</v>
      </c>
    </row>
    <row r="235" spans="34:35" ht="14.25">
      <c r="AH235" s="207">
        <f>+'廃棄物事業経費（歳入）'!B235</f>
        <v>0</v>
      </c>
      <c r="AI235" s="2">
        <v>235</v>
      </c>
    </row>
    <row r="236" spans="34:35" ht="14.25">
      <c r="AH236" s="207">
        <f>+'廃棄物事業経費（歳入）'!B236</f>
        <v>0</v>
      </c>
      <c r="AI236" s="2">
        <v>236</v>
      </c>
    </row>
    <row r="237" spans="34:35" ht="14.25">
      <c r="AH237" s="207">
        <f>+'廃棄物事業経費（歳入）'!B237</f>
        <v>0</v>
      </c>
      <c r="AI237" s="2">
        <v>237</v>
      </c>
    </row>
    <row r="238" spans="34:35" ht="14.25">
      <c r="AH238" s="207">
        <f>+'廃棄物事業経費（歳入）'!B238</f>
        <v>0</v>
      </c>
      <c r="AI238" s="2">
        <v>238</v>
      </c>
    </row>
    <row r="239" spans="34:35" ht="14.25">
      <c r="AH239" s="207">
        <f>+'廃棄物事業経費（歳入）'!B239</f>
        <v>0</v>
      </c>
      <c r="AI239" s="2">
        <v>239</v>
      </c>
    </row>
    <row r="240" spans="34:35" ht="14.25">
      <c r="AH240" s="207">
        <f>+'廃棄物事業経費（歳入）'!B240</f>
        <v>0</v>
      </c>
      <c r="AI240" s="2">
        <v>240</v>
      </c>
    </row>
    <row r="241" spans="34:35" ht="14.25">
      <c r="AH241" s="207">
        <f>+'廃棄物事業経費（歳入）'!B241</f>
        <v>0</v>
      </c>
      <c r="AI241" s="2">
        <v>241</v>
      </c>
    </row>
    <row r="242" spans="34:35" ht="14.25">
      <c r="AH242" s="207">
        <f>+'廃棄物事業経費（歳入）'!B242</f>
        <v>0</v>
      </c>
      <c r="AI242" s="2">
        <v>242</v>
      </c>
    </row>
    <row r="243" spans="34:35" ht="14.25">
      <c r="AH243" s="207">
        <f>+'廃棄物事業経費（歳入）'!B243</f>
        <v>0</v>
      </c>
      <c r="AI243" s="2">
        <v>243</v>
      </c>
    </row>
    <row r="244" spans="34:35" ht="14.25">
      <c r="AH244" s="207">
        <f>+'廃棄物事業経費（歳入）'!B244</f>
        <v>0</v>
      </c>
      <c r="AI244" s="2">
        <v>244</v>
      </c>
    </row>
    <row r="245" spans="34:35" ht="14.25">
      <c r="AH245" s="207">
        <f>+'廃棄物事業経費（歳入）'!B245</f>
        <v>0</v>
      </c>
      <c r="AI245" s="2">
        <v>245</v>
      </c>
    </row>
    <row r="246" spans="34:35" ht="14.25">
      <c r="AH246" s="207">
        <f>+'廃棄物事業経費（歳入）'!B246</f>
        <v>0</v>
      </c>
      <c r="AI246" s="2">
        <v>246</v>
      </c>
    </row>
    <row r="247" spans="34:35" ht="14.25">
      <c r="AH247" s="207">
        <f>+'廃棄物事業経費（歳入）'!B247</f>
        <v>0</v>
      </c>
      <c r="AI247" s="2">
        <v>247</v>
      </c>
    </row>
    <row r="248" spans="34:35" ht="14.25">
      <c r="AH248" s="207">
        <f>+'廃棄物事業経費（歳入）'!B248</f>
        <v>0</v>
      </c>
      <c r="AI248" s="2">
        <v>248</v>
      </c>
    </row>
    <row r="249" spans="34:35" ht="14.25">
      <c r="AH249" s="207">
        <f>+'廃棄物事業経費（歳入）'!B249</f>
        <v>0</v>
      </c>
      <c r="AI249" s="2">
        <v>249</v>
      </c>
    </row>
    <row r="250" spans="34:35" ht="14.25">
      <c r="AH250" s="207">
        <f>+'廃棄物事業経費（歳入）'!B250</f>
        <v>0</v>
      </c>
      <c r="AI250" s="2">
        <v>250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5:D15"/>
    <mergeCell ref="B13:D13"/>
    <mergeCell ref="I13:K13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8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C14-1673</cp:lastModifiedBy>
  <cp:lastPrinted>2015-10-13T05:25:08Z</cp:lastPrinted>
  <dcterms:created xsi:type="dcterms:W3CDTF">2008-01-24T06:28:57Z</dcterms:created>
  <dcterms:modified xsi:type="dcterms:W3CDTF">2015-12-25T02:25:17Z</dcterms:modified>
  <cp:category/>
  <cp:version/>
  <cp:contentType/>
  <cp:contentStatus/>
</cp:coreProperties>
</file>